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6852BFC5-6E36-4924-BDBC-E918F63375EE}" xr6:coauthVersionLast="47" xr6:coauthVersionMax="47" xr10:uidLastSave="{00000000-0000-0000-0000-000000000000}"/>
  <bookViews>
    <workbookView xWindow="-108" yWindow="-108" windowWidth="23256" windowHeight="12456" tabRatio="703" activeTab="2" xr2:uid="{5FDE2D6B-DBAE-4C8D-8B65-2F29287D5104}"/>
  </bookViews>
  <sheets>
    <sheet name="Условия работы" sheetId="9" r:id="rId1"/>
    <sheet name="Калькулятор" sheetId="18" r:id="rId2"/>
    <sheet name="Предзаказ_осень2026" sheetId="19" r:id="rId3"/>
  </sheets>
  <externalReferences>
    <externalReference r:id="rId4"/>
    <externalReference r:id="rId5"/>
    <externalReference r:id="rId6"/>
    <externalReference r:id="rId7"/>
  </externalReferences>
  <definedNames>
    <definedName name="_16_неделя_2021" localSheetId="2">#REF!</definedName>
    <definedName name="_16_неделя_2021">#REF!</definedName>
    <definedName name="_xlnm._FilterDatabase" localSheetId="2" hidden="1">Предзаказ_осень2026!$B$26:$AI$4228</definedName>
    <definedName name="ALVPRX" localSheetId="2">#REF!</definedName>
    <definedName name="ALVPRX">#REF!</definedName>
    <definedName name="art" localSheetId="2">#REF!</definedName>
    <definedName name="art">#REF!</definedName>
    <definedName name="ast" localSheetId="2">#REF!</definedName>
    <definedName name="ast">#REF!</definedName>
    <definedName name="astkl">#REF!</definedName>
    <definedName name="astsk">#REF!</definedName>
    <definedName name="astsklad">#REF!</definedName>
    <definedName name="bron">#REF!</definedName>
    <definedName name="cher">#REF!</definedName>
    <definedName name="cheras">#REF!</definedName>
    <definedName name="chercher">#REF!</definedName>
    <definedName name="cherhug">#REF!</definedName>
    <definedName name="cherp">#REF!</definedName>
    <definedName name="cherr">#REF!</definedName>
    <definedName name="chertab">#REF!</definedName>
    <definedName name="CHUR">#REF!</definedName>
    <definedName name="COMPALV">#REF!</definedName>
    <definedName name="dost">#REF!</definedName>
    <definedName name="Excel_BuiltIn_Print_Area_2">#REF!</definedName>
    <definedName name="Excel_BuiltIn_Print_Area_2_1">#REF!</definedName>
    <definedName name="Excel_BuiltIn_Print_Area_2_1_1">#REF!</definedName>
    <definedName name="fff">#REF!</definedName>
    <definedName name="ffive">#REF!</definedName>
    <definedName name="fin">[1]Лист2!$A$1:$C$339</definedName>
    <definedName name="final">[1]Лист2!$A$2:$B$339</definedName>
    <definedName name="five" localSheetId="2">#REF!</definedName>
    <definedName name="five">#REF!</definedName>
    <definedName name="ger" localSheetId="2">#REF!</definedName>
    <definedName name="ger">#REF!</definedName>
    <definedName name="hg" localSheetId="2">#REF!</definedName>
    <definedName name="hg">#REF!</definedName>
    <definedName name="hgn">#REF!</definedName>
    <definedName name="hoog">#REF!</definedName>
    <definedName name="hug">#REF!</definedName>
    <definedName name="hugeh">#REF!</definedName>
    <definedName name="hugen">#REF!</definedName>
    <definedName name="hugenhgn">#REF!</definedName>
    <definedName name="hugg">#REF!</definedName>
    <definedName name="huggen">#REF!</definedName>
    <definedName name="huggg">#REF!</definedName>
    <definedName name="huhughug">#REF!</definedName>
    <definedName name="HYDNUM">#REF!</definedName>
    <definedName name="klast">#REF!</definedName>
    <definedName name="klient">#REF!</definedName>
    <definedName name="lodold">#REF!</definedName>
    <definedName name="neg">#REF!</definedName>
    <definedName name="negot">#REF!</definedName>
    <definedName name="newheko">'[2]рабочий 2022'!$A$10:$L$1012</definedName>
    <definedName name="newhugen" localSheetId="2">#REF!</definedName>
    <definedName name="newhugen">#REF!</definedName>
    <definedName name="nid" localSheetId="2">#REF!</definedName>
    <definedName name="nid">#REF!</definedName>
    <definedName name="nl" localSheetId="2">#REF!</definedName>
    <definedName name="nl">#REF!</definedName>
    <definedName name="nlkl">#REF!</definedName>
    <definedName name="notready">#REF!</definedName>
    <definedName name="now">#REF!</definedName>
    <definedName name="otkaz">#REF!</definedName>
    <definedName name="PDXCOMP">#REF!</definedName>
    <definedName name="PDXSPR">[3]PDX!#REF!</definedName>
    <definedName name="peon" localSheetId="2">#REF!</definedName>
    <definedName name="peon">#REF!</definedName>
    <definedName name="peon2" localSheetId="2">#REF!</definedName>
    <definedName name="peon2">#REF!</definedName>
    <definedName name="peonn">[4]Лист2!$A$1:$IV$65536</definedName>
    <definedName name="pion" localSheetId="2">#REF!</definedName>
    <definedName name="pion">#REF!</definedName>
    <definedName name="pionn" localSheetId="2">#REF!</definedName>
    <definedName name="pionn">#REF!</definedName>
    <definedName name="pips" localSheetId="2">#REF!</definedName>
    <definedName name="pips">#REF!</definedName>
    <definedName name="piu">#REF!</definedName>
    <definedName name="ppp">#REF!</definedName>
    <definedName name="price">#REF!</definedName>
    <definedName name="prov">#REF!</definedName>
    <definedName name="ROYAL">#REF!</definedName>
    <definedName name="rus">#REF!</definedName>
    <definedName name="saj">#REF!</definedName>
    <definedName name="sajaj">#REF!</definedName>
    <definedName name="sajj">#REF!</definedName>
    <definedName name="sale">#REF!</definedName>
    <definedName name="salemore">#REF!</definedName>
    <definedName name="sk">#REF!</definedName>
    <definedName name="sklad">#REF!</definedName>
    <definedName name="ssaj">#REF!</definedName>
    <definedName name="st">#REF!</definedName>
    <definedName name="stk">#REF!</definedName>
    <definedName name="stock">#REF!</definedName>
    <definedName name="stock_">#REF!</definedName>
    <definedName name="stok">#REF!</definedName>
    <definedName name="stst">#REF!</definedName>
    <definedName name="tab">#REF!</definedName>
    <definedName name="tabhug">#REF!</definedName>
    <definedName name="table">#REF!</definedName>
    <definedName name="table1">#REF!</definedName>
    <definedName name="table101">#REF!</definedName>
    <definedName name="table11">#REF!</definedName>
    <definedName name="tabletab">#REF!</definedName>
    <definedName name="tabt">#REF!</definedName>
    <definedName name="tabtab">#REF!</definedName>
    <definedName name="tabtabt">#REF!</definedName>
    <definedName name="threefive">#REF!</definedName>
    <definedName name="twothree">#REF!</definedName>
    <definedName name="usp">#REF!</definedName>
    <definedName name="артикулы">#REF!</definedName>
    <definedName name="зкщмм">#REF!</definedName>
    <definedName name="Склады" localSheetId="2">#REF!</definedName>
    <definedName name="Склады" localSheetId="0">#REF!</definedName>
    <definedName name="Склады">#REF!</definedName>
    <definedName name="условия" localSheetId="2">#REF!</definedName>
    <definedName name="условия" localSheetId="0">#REF!</definedName>
    <definedName name="условия">#REF!</definedName>
    <definedName name="ыещл">#REF!</definedName>
    <definedName name="ылдфв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C1539" i="19" l="1"/>
  <c r="X21" i="19"/>
  <c r="AC912" i="19"/>
  <c r="AC911" i="19"/>
  <c r="AC871" i="19"/>
  <c r="AC910" i="19"/>
  <c r="AC909" i="19"/>
  <c r="AC908" i="19"/>
  <c r="AC898" i="19"/>
  <c r="AC906" i="19"/>
  <c r="AC880" i="19"/>
  <c r="AC879" i="19"/>
  <c r="AC878" i="19"/>
  <c r="AC877" i="19"/>
  <c r="AC872" i="19"/>
  <c r="AC873" i="19"/>
  <c r="AC874" i="19"/>
  <c r="AC804" i="19"/>
  <c r="AC805" i="19"/>
  <c r="AC806" i="19"/>
  <c r="AC807" i="19"/>
  <c r="AC808" i="19"/>
  <c r="AC809" i="19"/>
  <c r="AC810" i="19"/>
  <c r="AC944" i="19"/>
  <c r="AC943" i="19"/>
  <c r="AC942" i="19"/>
  <c r="AC969" i="19"/>
  <c r="AC968" i="19"/>
  <c r="AC964" i="19"/>
  <c r="AC965" i="19"/>
  <c r="AC966" i="19"/>
  <c r="AC963" i="19"/>
  <c r="AC954" i="19"/>
  <c r="AI954" i="19"/>
  <c r="AC977" i="19"/>
  <c r="AC980" i="19"/>
  <c r="AC971" i="19"/>
  <c r="AC972" i="19"/>
  <c r="AC941" i="19"/>
  <c r="AC940" i="19"/>
  <c r="AC939" i="19"/>
  <c r="AC924" i="19"/>
  <c r="AC918" i="19"/>
  <c r="AC921" i="19"/>
  <c r="AC913" i="19"/>
  <c r="AC915" i="19"/>
  <c r="AC897" i="19"/>
  <c r="AC896" i="19"/>
  <c r="AC895" i="19"/>
  <c r="AC894" i="19"/>
  <c r="AC888" i="19"/>
  <c r="AC887" i="19"/>
  <c r="AC860" i="19"/>
  <c r="AC867" i="19"/>
  <c r="AC866" i="19"/>
  <c r="AC838" i="19"/>
  <c r="AC839" i="19"/>
  <c r="AC840" i="19"/>
  <c r="AC837" i="19"/>
  <c r="AC855" i="19"/>
  <c r="AC854" i="19"/>
  <c r="AC848" i="19"/>
  <c r="AC849" i="19"/>
  <c r="AC850" i="19"/>
  <c r="AI804" i="19"/>
  <c r="AI805" i="19"/>
  <c r="AI806" i="19"/>
  <c r="AI807" i="19"/>
  <c r="AI808" i="19"/>
  <c r="AI809" i="19"/>
  <c r="AI810" i="19"/>
  <c r="AC830" i="19"/>
  <c r="AC826" i="19"/>
  <c r="AC819" i="19"/>
  <c r="AI3226" i="19"/>
  <c r="AI3227" i="19"/>
  <c r="AI3228" i="19"/>
  <c r="AI3229" i="19"/>
  <c r="AI3230" i="19"/>
  <c r="AI3231" i="19"/>
  <c r="AI3232" i="19"/>
  <c r="AI3233" i="19"/>
  <c r="AI3246" i="19"/>
  <c r="AI3247" i="19"/>
  <c r="AI3248" i="19"/>
  <c r="AI3249" i="19"/>
  <c r="AI3250" i="19"/>
  <c r="AI3251" i="19"/>
  <c r="AI3196" i="19"/>
  <c r="AI3197" i="19"/>
  <c r="AI3198" i="19"/>
  <c r="AI3199" i="19"/>
  <c r="AI3216" i="19"/>
  <c r="AI3217" i="19"/>
  <c r="AI3218" i="19"/>
  <c r="AI3219" i="19"/>
  <c r="AI3220" i="19"/>
  <c r="AI3221" i="19"/>
  <c r="AI3222" i="19"/>
  <c r="AI3223" i="19"/>
  <c r="AI3224" i="19"/>
  <c r="AI3225" i="19"/>
  <c r="AI105" i="19" l="1"/>
  <c r="AI104" i="19"/>
  <c r="AI103" i="19"/>
  <c r="AI102" i="19"/>
  <c r="AI101" i="19"/>
  <c r="AI100" i="19"/>
  <c r="AI99" i="19"/>
  <c r="AI98" i="19"/>
  <c r="AI97" i="19"/>
  <c r="AI96" i="19"/>
  <c r="AI95" i="19"/>
  <c r="AI94" i="19"/>
  <c r="AI93" i="19"/>
  <c r="AI92" i="19"/>
  <c r="AI91" i="19"/>
  <c r="AI90" i="19"/>
  <c r="AI89" i="19"/>
  <c r="AI88" i="19"/>
  <c r="AI87" i="19"/>
  <c r="AI86" i="19"/>
  <c r="AI85" i="19"/>
  <c r="AI84" i="19"/>
  <c r="AI83" i="19"/>
  <c r="AI82" i="19"/>
  <c r="AI81" i="19"/>
  <c r="AI80" i="19"/>
  <c r="AI79" i="19"/>
  <c r="AI78" i="19"/>
  <c r="AI77" i="19"/>
  <c r="AI76" i="19"/>
  <c r="AI75" i="19"/>
  <c r="AI74" i="19"/>
  <c r="AI73" i="19"/>
  <c r="AI72" i="19"/>
  <c r="AI71" i="19"/>
  <c r="AI70" i="19"/>
  <c r="AI69" i="19"/>
  <c r="AI68" i="19"/>
  <c r="AI67" i="19"/>
  <c r="AI66" i="19"/>
  <c r="AI65" i="19"/>
  <c r="AI64" i="19"/>
  <c r="AI63" i="19"/>
  <c r="AI62" i="19"/>
  <c r="AI61" i="19"/>
  <c r="AI60" i="19"/>
  <c r="AI59" i="19"/>
  <c r="AI58" i="19"/>
  <c r="AI57" i="19"/>
  <c r="AI56" i="19"/>
  <c r="AI55" i="19"/>
  <c r="AI54" i="19"/>
  <c r="AI53" i="19"/>
  <c r="AI52" i="19"/>
  <c r="AI51" i="19"/>
  <c r="AI50" i="19"/>
  <c r="AI49" i="19"/>
  <c r="AI48" i="19"/>
  <c r="AI47" i="19"/>
  <c r="AI46" i="19"/>
  <c r="AI45" i="19"/>
  <c r="AI44" i="19"/>
  <c r="AI43" i="19"/>
  <c r="AI42" i="19"/>
  <c r="AI41" i="19"/>
  <c r="AI40" i="19"/>
  <c r="AI39" i="19"/>
  <c r="AI38" i="19"/>
  <c r="AI37" i="19"/>
  <c r="AI36" i="19"/>
  <c r="AI35" i="19"/>
  <c r="AI34" i="19"/>
  <c r="AI33" i="19"/>
  <c r="AI32" i="19"/>
  <c r="AI31" i="19"/>
  <c r="AI30" i="19"/>
  <c r="AI29" i="19"/>
  <c r="AI28" i="19"/>
  <c r="AI352" i="19"/>
  <c r="AI351" i="19"/>
  <c r="AI350" i="19"/>
  <c r="AI349" i="19"/>
  <c r="AI348" i="19"/>
  <c r="AI347" i="19"/>
  <c r="AI346" i="19"/>
  <c r="AI345" i="19"/>
  <c r="AI344" i="19"/>
  <c r="AI343" i="19"/>
  <c r="AI342" i="19"/>
  <c r="AI341" i="19"/>
  <c r="AI340" i="19"/>
  <c r="AI339" i="19"/>
  <c r="AI338" i="19"/>
  <c r="AI337" i="19"/>
  <c r="AI336" i="19"/>
  <c r="AI335" i="19"/>
  <c r="AI334" i="19"/>
  <c r="AI333" i="19"/>
  <c r="AI332" i="19"/>
  <c r="AI331" i="19"/>
  <c r="AI330" i="19"/>
  <c r="AI329" i="19"/>
  <c r="AI328" i="19"/>
  <c r="AI327" i="19"/>
  <c r="AI326" i="19"/>
  <c r="AI325" i="19"/>
  <c r="AI324" i="19"/>
  <c r="AI323" i="19"/>
  <c r="AI322" i="19"/>
  <c r="AI321" i="19"/>
  <c r="AI320" i="19"/>
  <c r="AI319" i="19"/>
  <c r="AI318" i="19"/>
  <c r="AI317" i="19"/>
  <c r="AI316" i="19"/>
  <c r="AI315" i="19"/>
  <c r="AI314" i="19"/>
  <c r="AI313" i="19"/>
  <c r="AI312" i="19"/>
  <c r="AI311" i="19"/>
  <c r="AI310" i="19"/>
  <c r="AI309" i="19"/>
  <c r="AI308" i="19"/>
  <c r="AI307" i="19"/>
  <c r="AI306" i="19"/>
  <c r="AI305" i="19"/>
  <c r="AI304" i="19"/>
  <c r="AI303" i="19"/>
  <c r="AI302" i="19"/>
  <c r="AI301" i="19"/>
  <c r="AI300" i="19"/>
  <c r="AI299" i="19"/>
  <c r="AI298" i="19"/>
  <c r="AI297" i="19"/>
  <c r="AI296" i="19"/>
  <c r="AI295" i="19"/>
  <c r="AI294" i="19"/>
  <c r="AI293" i="19"/>
  <c r="AI292" i="19"/>
  <c r="AI291" i="19"/>
  <c r="AI290" i="19"/>
  <c r="AI289" i="19"/>
  <c r="AI288" i="19"/>
  <c r="AI287" i="19"/>
  <c r="AI286" i="19"/>
  <c r="AI285" i="19"/>
  <c r="AI284" i="19"/>
  <c r="AI283" i="19"/>
  <c r="AI282" i="19"/>
  <c r="AI281" i="19"/>
  <c r="AI280" i="19"/>
  <c r="AI279" i="19"/>
  <c r="AI278" i="19"/>
  <c r="AI277" i="19"/>
  <c r="AI276" i="19"/>
  <c r="AI275" i="19"/>
  <c r="AI274" i="19"/>
  <c r="AI273" i="19"/>
  <c r="AI272" i="19"/>
  <c r="AI271" i="19"/>
  <c r="AI270" i="19"/>
  <c r="AI269" i="19"/>
  <c r="AI268" i="19"/>
  <c r="AI267" i="19"/>
  <c r="AI266" i="19"/>
  <c r="AI265" i="19"/>
  <c r="AI264" i="19"/>
  <c r="AI263" i="19"/>
  <c r="AI262" i="19"/>
  <c r="AI261" i="19"/>
  <c r="AI260" i="19"/>
  <c r="AI259" i="19"/>
  <c r="AI258" i="19"/>
  <c r="AI257" i="19"/>
  <c r="AI256" i="19"/>
  <c r="AI255" i="19"/>
  <c r="AI254" i="19"/>
  <c r="AI253" i="19"/>
  <c r="AI252" i="19"/>
  <c r="AI251" i="19"/>
  <c r="AI250" i="19"/>
  <c r="AI249" i="19"/>
  <c r="AI248" i="19"/>
  <c r="AI247" i="19"/>
  <c r="AI246" i="19"/>
  <c r="AI245" i="19"/>
  <c r="AI244" i="19"/>
  <c r="AI243" i="19"/>
  <c r="AI242" i="19"/>
  <c r="AI241" i="19"/>
  <c r="AI240" i="19"/>
  <c r="AI239" i="19"/>
  <c r="AI238" i="19"/>
  <c r="AI237" i="19"/>
  <c r="AI236" i="19"/>
  <c r="AI235" i="19"/>
  <c r="AI234" i="19"/>
  <c r="AI233" i="19"/>
  <c r="AI232" i="19"/>
  <c r="AI231" i="19"/>
  <c r="AI230" i="19"/>
  <c r="AI229" i="19"/>
  <c r="AI228" i="19"/>
  <c r="AI227" i="19"/>
  <c r="AI226" i="19"/>
  <c r="AI225" i="19"/>
  <c r="AI224" i="19"/>
  <c r="AI223" i="19"/>
  <c r="AI222" i="19"/>
  <c r="AI221" i="19"/>
  <c r="AI220" i="19"/>
  <c r="AI219" i="19"/>
  <c r="AI218" i="19"/>
  <c r="AI217" i="19"/>
  <c r="AI216" i="19"/>
  <c r="AI215" i="19"/>
  <c r="AI214" i="19"/>
  <c r="AI213" i="19"/>
  <c r="AI212" i="19"/>
  <c r="AI211" i="19"/>
  <c r="AI210" i="19"/>
  <c r="AI209" i="19"/>
  <c r="AI208" i="19"/>
  <c r="AI207" i="19"/>
  <c r="AI206" i="19"/>
  <c r="AI205" i="19"/>
  <c r="AI204" i="19"/>
  <c r="AI203" i="19"/>
  <c r="AI202" i="19"/>
  <c r="AI201" i="19"/>
  <c r="AI200" i="19"/>
  <c r="AI199" i="19"/>
  <c r="AI198" i="19"/>
  <c r="AI197" i="19"/>
  <c r="AI196" i="19"/>
  <c r="AI195" i="19"/>
  <c r="AI194" i="19"/>
  <c r="AI193" i="19"/>
  <c r="AI192" i="19"/>
  <c r="AI191" i="19"/>
  <c r="AI190" i="19"/>
  <c r="AI189" i="19"/>
  <c r="AI188" i="19"/>
  <c r="AI187" i="19"/>
  <c r="AI186" i="19"/>
  <c r="AI185" i="19"/>
  <c r="AI184" i="19"/>
  <c r="AI183" i="19"/>
  <c r="AI182" i="19"/>
  <c r="AI181" i="19"/>
  <c r="AI180" i="19"/>
  <c r="AI179" i="19"/>
  <c r="AI178" i="19"/>
  <c r="AI177" i="19"/>
  <c r="AI176" i="19"/>
  <c r="AI175" i="19"/>
  <c r="AI174" i="19"/>
  <c r="AI173" i="19"/>
  <c r="AI172" i="19"/>
  <c r="AI171" i="19"/>
  <c r="AI170" i="19"/>
  <c r="AI169" i="19"/>
  <c r="AI168" i="19"/>
  <c r="AI167" i="19"/>
  <c r="AI166" i="19"/>
  <c r="AI165" i="19"/>
  <c r="AI164" i="19"/>
  <c r="AI163" i="19"/>
  <c r="AI162" i="19"/>
  <c r="AI161" i="19"/>
  <c r="AI160" i="19"/>
  <c r="AI159" i="19"/>
  <c r="AI158" i="19"/>
  <c r="AI157" i="19"/>
  <c r="AI156" i="19"/>
  <c r="AI155" i="19"/>
  <c r="AI154" i="19"/>
  <c r="AI153" i="19"/>
  <c r="AI152" i="19"/>
  <c r="AI151" i="19"/>
  <c r="AI150" i="19"/>
  <c r="AI149" i="19"/>
  <c r="AI148" i="19"/>
  <c r="AI147" i="19"/>
  <c r="AI146" i="19"/>
  <c r="AI145" i="19"/>
  <c r="AI144" i="19"/>
  <c r="AI143" i="19"/>
  <c r="AI142" i="19"/>
  <c r="AI141" i="19"/>
  <c r="AI140" i="19"/>
  <c r="AI139" i="19"/>
  <c r="AI138" i="19"/>
  <c r="AI137" i="19"/>
  <c r="AI136" i="19"/>
  <c r="AI135" i="19"/>
  <c r="AI134" i="19"/>
  <c r="AI133" i="19"/>
  <c r="AI132" i="19"/>
  <c r="AI131" i="19"/>
  <c r="AI130" i="19"/>
  <c r="AI129" i="19"/>
  <c r="AI128" i="19"/>
  <c r="AI127" i="19"/>
  <c r="AI126" i="19"/>
  <c r="AI125" i="19"/>
  <c r="AI124" i="19"/>
  <c r="AI123" i="19"/>
  <c r="AI122" i="19"/>
  <c r="AI121" i="19"/>
  <c r="AI120" i="19"/>
  <c r="AI119" i="19"/>
  <c r="AI118" i="19"/>
  <c r="AI117" i="19"/>
  <c r="AI116" i="19"/>
  <c r="AI115" i="19"/>
  <c r="AI114" i="19"/>
  <c r="AI113" i="19"/>
  <c r="AI112" i="19"/>
  <c r="AI111" i="19"/>
  <c r="AI110" i="19"/>
  <c r="AI109" i="19"/>
  <c r="AI108" i="19"/>
  <c r="AI107" i="19"/>
  <c r="AI464" i="19"/>
  <c r="AI463" i="19"/>
  <c r="AI462" i="19"/>
  <c r="AI461" i="19"/>
  <c r="AI460" i="19"/>
  <c r="AI459" i="19"/>
  <c r="AI458" i="19"/>
  <c r="AI457" i="19"/>
  <c r="AI456" i="19"/>
  <c r="AI455" i="19"/>
  <c r="AI454" i="19"/>
  <c r="AI453" i="19"/>
  <c r="AI452" i="19"/>
  <c r="AI451" i="19"/>
  <c r="AI450" i="19"/>
  <c r="AI449" i="19"/>
  <c r="AI448" i="19"/>
  <c r="AI447" i="19"/>
  <c r="AI446" i="19"/>
  <c r="AI445" i="19"/>
  <c r="AI444" i="19"/>
  <c r="AI443" i="19"/>
  <c r="AI442" i="19"/>
  <c r="AI441" i="19"/>
  <c r="AI440" i="19"/>
  <c r="AI439" i="19"/>
  <c r="AI438" i="19"/>
  <c r="AI437" i="19"/>
  <c r="AI436" i="19"/>
  <c r="AI435" i="19"/>
  <c r="AI434" i="19"/>
  <c r="AI433" i="19"/>
  <c r="AI432" i="19"/>
  <c r="AI431" i="19"/>
  <c r="AI430" i="19"/>
  <c r="AI429" i="19"/>
  <c r="AI428" i="19"/>
  <c r="AI427" i="19"/>
  <c r="AI426" i="19"/>
  <c r="AI425" i="19"/>
  <c r="AI424" i="19"/>
  <c r="AI423" i="19"/>
  <c r="AI422" i="19"/>
  <c r="AI421" i="19"/>
  <c r="AI420" i="19"/>
  <c r="AI419" i="19"/>
  <c r="AI418" i="19"/>
  <c r="AI417" i="19"/>
  <c r="AI416" i="19"/>
  <c r="AI415" i="19"/>
  <c r="AI414" i="19"/>
  <c r="AI413" i="19"/>
  <c r="AI412" i="19"/>
  <c r="AI411" i="19"/>
  <c r="AI410" i="19"/>
  <c r="AI409" i="19"/>
  <c r="AI408" i="19"/>
  <c r="AI407" i="19"/>
  <c r="AI406" i="19"/>
  <c r="AI405" i="19"/>
  <c r="AI404" i="19"/>
  <c r="AI403" i="19"/>
  <c r="AI402" i="19"/>
  <c r="AI401" i="19"/>
  <c r="AI400" i="19"/>
  <c r="AI399" i="19"/>
  <c r="AI398" i="19"/>
  <c r="AI397" i="19"/>
  <c r="AI396" i="19"/>
  <c r="AI395" i="19"/>
  <c r="AI394" i="19"/>
  <c r="AI393" i="19"/>
  <c r="AI392" i="19"/>
  <c r="AI391" i="19"/>
  <c r="AI390" i="19"/>
  <c r="AI389" i="19"/>
  <c r="AI388" i="19"/>
  <c r="AI387" i="19"/>
  <c r="AI386" i="19"/>
  <c r="AI385" i="19"/>
  <c r="AI384" i="19"/>
  <c r="AI383" i="19"/>
  <c r="AI382" i="19"/>
  <c r="AI381" i="19"/>
  <c r="AI380" i="19"/>
  <c r="AI379" i="19"/>
  <c r="AI378" i="19"/>
  <c r="AI377" i="19"/>
  <c r="AI376" i="19"/>
  <c r="AI375" i="19"/>
  <c r="AI374" i="19"/>
  <c r="AI373" i="19"/>
  <c r="AI372" i="19"/>
  <c r="AI371" i="19"/>
  <c r="AI370" i="19"/>
  <c r="AI369" i="19"/>
  <c r="AI368" i="19"/>
  <c r="AI367" i="19"/>
  <c r="AI366" i="19"/>
  <c r="AI365" i="19"/>
  <c r="AI364" i="19"/>
  <c r="AI363" i="19"/>
  <c r="AI362" i="19"/>
  <c r="AI361" i="19"/>
  <c r="AI360" i="19"/>
  <c r="AI359" i="19"/>
  <c r="AI358" i="19"/>
  <c r="AI357" i="19"/>
  <c r="AI356" i="19"/>
  <c r="AI355" i="19"/>
  <c r="AI354" i="19"/>
  <c r="AI538" i="19"/>
  <c r="AI537" i="19"/>
  <c r="AI536" i="19"/>
  <c r="AI535" i="19"/>
  <c r="AI534" i="19"/>
  <c r="AI533" i="19"/>
  <c r="AI532" i="19"/>
  <c r="AI531" i="19"/>
  <c r="AI530" i="19"/>
  <c r="AI529" i="19"/>
  <c r="AI528" i="19"/>
  <c r="AI527" i="19"/>
  <c r="AI526" i="19"/>
  <c r="AI525" i="19"/>
  <c r="AI524" i="19"/>
  <c r="AI523" i="19"/>
  <c r="AI522" i="19"/>
  <c r="AI521" i="19"/>
  <c r="AI520" i="19"/>
  <c r="AI519" i="19"/>
  <c r="AI518" i="19"/>
  <c r="AI517" i="19"/>
  <c r="AI516" i="19"/>
  <c r="AI515" i="19"/>
  <c r="AI514" i="19"/>
  <c r="AI513" i="19"/>
  <c r="AI512" i="19"/>
  <c r="AI511" i="19"/>
  <c r="AI510" i="19"/>
  <c r="AI509" i="19"/>
  <c r="AI508" i="19"/>
  <c r="AI507" i="19"/>
  <c r="AI506" i="19"/>
  <c r="AI505" i="19"/>
  <c r="AI504" i="19"/>
  <c r="AI503" i="19"/>
  <c r="AI502" i="19"/>
  <c r="AI501" i="19"/>
  <c r="AI500" i="19"/>
  <c r="AI499" i="19"/>
  <c r="AI498" i="19"/>
  <c r="AI497" i="19"/>
  <c r="AI496" i="19"/>
  <c r="AI495" i="19"/>
  <c r="AI494" i="19"/>
  <c r="AI493" i="19"/>
  <c r="AI492" i="19"/>
  <c r="AI491" i="19"/>
  <c r="AI490" i="19"/>
  <c r="AI489" i="19"/>
  <c r="AI488" i="19"/>
  <c r="AI487" i="19"/>
  <c r="AI486" i="19"/>
  <c r="AI485" i="19"/>
  <c r="AI484" i="19"/>
  <c r="AI483" i="19"/>
  <c r="AI482" i="19"/>
  <c r="AI481" i="19"/>
  <c r="AI480" i="19"/>
  <c r="AI479" i="19"/>
  <c r="AI478" i="19"/>
  <c r="AI477" i="19"/>
  <c r="AI476" i="19"/>
  <c r="AI475" i="19"/>
  <c r="AI474" i="19"/>
  <c r="AI473" i="19"/>
  <c r="AI472" i="19"/>
  <c r="AI471" i="19"/>
  <c r="AI470" i="19"/>
  <c r="AI469" i="19"/>
  <c r="AI468" i="19"/>
  <c r="AI467" i="19"/>
  <c r="AI466" i="19"/>
  <c r="AI620" i="19"/>
  <c r="AI619" i="19"/>
  <c r="AI618" i="19"/>
  <c r="AI617" i="19"/>
  <c r="AI616" i="19"/>
  <c r="AI615" i="19"/>
  <c r="AI614" i="19"/>
  <c r="AI613" i="19"/>
  <c r="AI612" i="19"/>
  <c r="AI611" i="19"/>
  <c r="AI610" i="19"/>
  <c r="AI609" i="19"/>
  <c r="AI608" i="19"/>
  <c r="AI607" i="19"/>
  <c r="AI606" i="19"/>
  <c r="AI605" i="19"/>
  <c r="AI604" i="19"/>
  <c r="AI603" i="19"/>
  <c r="AI602" i="19"/>
  <c r="AI601" i="19"/>
  <c r="AI600" i="19"/>
  <c r="AI599" i="19"/>
  <c r="AI598" i="19"/>
  <c r="AI597" i="19"/>
  <c r="AI596" i="19"/>
  <c r="AI595" i="19"/>
  <c r="AI594" i="19"/>
  <c r="AI593" i="19"/>
  <c r="AI592" i="19"/>
  <c r="AI591" i="19"/>
  <c r="AI590" i="19"/>
  <c r="AI589" i="19"/>
  <c r="AI588" i="19"/>
  <c r="AI587" i="19"/>
  <c r="AI586" i="19"/>
  <c r="AI585" i="19"/>
  <c r="AI584" i="19"/>
  <c r="AI583" i="19"/>
  <c r="AI582" i="19"/>
  <c r="AI581" i="19"/>
  <c r="AI580" i="19"/>
  <c r="AI579" i="19"/>
  <c r="AI578" i="19"/>
  <c r="AI577" i="19"/>
  <c r="AI576" i="19"/>
  <c r="AI575" i="19"/>
  <c r="AI574" i="19"/>
  <c r="AI573" i="19"/>
  <c r="AI572" i="19"/>
  <c r="AI571" i="19"/>
  <c r="AI570" i="19"/>
  <c r="AI569" i="19"/>
  <c r="AI568" i="19"/>
  <c r="AI567" i="19"/>
  <c r="AI566" i="19"/>
  <c r="AI565" i="19"/>
  <c r="AI564" i="19"/>
  <c r="AI563" i="19"/>
  <c r="AI562" i="19"/>
  <c r="AI561" i="19"/>
  <c r="AI560" i="19"/>
  <c r="AI559" i="19"/>
  <c r="AI558" i="19"/>
  <c r="AI557" i="19"/>
  <c r="AI556" i="19"/>
  <c r="AI555" i="19"/>
  <c r="AI554" i="19"/>
  <c r="AI553" i="19"/>
  <c r="AI552" i="19"/>
  <c r="AI551" i="19"/>
  <c r="AI550" i="19"/>
  <c r="AI549" i="19"/>
  <c r="AI548" i="19"/>
  <c r="AI547" i="19"/>
  <c r="AI546" i="19"/>
  <c r="AI545" i="19"/>
  <c r="AI544" i="19"/>
  <c r="AI543" i="19"/>
  <c r="AI542" i="19"/>
  <c r="AI541" i="19"/>
  <c r="AI540" i="19"/>
  <c r="AI656" i="19"/>
  <c r="AI655" i="19"/>
  <c r="AI654" i="19"/>
  <c r="AI653" i="19"/>
  <c r="AI652" i="19"/>
  <c r="AI651" i="19"/>
  <c r="AI650" i="19"/>
  <c r="AI649" i="19"/>
  <c r="AI648" i="19"/>
  <c r="AI647" i="19"/>
  <c r="AI646" i="19"/>
  <c r="AI645" i="19"/>
  <c r="AI644" i="19"/>
  <c r="AI643" i="19"/>
  <c r="AI642" i="19"/>
  <c r="AI641" i="19"/>
  <c r="AI640" i="19"/>
  <c r="AI639" i="19"/>
  <c r="AI638" i="19"/>
  <c r="AI637" i="19"/>
  <c r="AI636" i="19"/>
  <c r="AI635" i="19"/>
  <c r="AI634" i="19"/>
  <c r="AI633" i="19"/>
  <c r="AI632" i="19"/>
  <c r="AI631" i="19"/>
  <c r="AI630" i="19"/>
  <c r="AI629" i="19"/>
  <c r="AI628" i="19"/>
  <c r="AI627" i="19"/>
  <c r="AI626" i="19"/>
  <c r="AI625" i="19"/>
  <c r="AI624" i="19"/>
  <c r="AI623" i="19"/>
  <c r="AI622" i="19"/>
  <c r="AI743" i="19"/>
  <c r="AI742" i="19"/>
  <c r="AI741" i="19"/>
  <c r="AI740" i="19"/>
  <c r="AI739" i="19"/>
  <c r="AI738" i="19"/>
  <c r="AI737" i="19"/>
  <c r="AI736" i="19"/>
  <c r="AI735" i="19"/>
  <c r="AI734" i="19"/>
  <c r="AI733" i="19"/>
  <c r="AI732" i="19"/>
  <c r="AI731" i="19"/>
  <c r="AI730" i="19"/>
  <c r="AI729" i="19"/>
  <c r="AI728" i="19"/>
  <c r="AI727" i="19"/>
  <c r="AI726" i="19"/>
  <c r="AI725" i="19"/>
  <c r="AI724" i="19"/>
  <c r="AI723" i="19"/>
  <c r="AI722" i="19"/>
  <c r="AI721" i="19"/>
  <c r="AI720" i="19"/>
  <c r="AI719" i="19"/>
  <c r="AI718" i="19"/>
  <c r="AI717" i="19"/>
  <c r="AI716" i="19"/>
  <c r="AI715" i="19"/>
  <c r="AI714" i="19"/>
  <c r="AI713" i="19"/>
  <c r="AI712" i="19"/>
  <c r="AI711" i="19"/>
  <c r="AI710" i="19"/>
  <c r="AI709" i="19"/>
  <c r="AI708" i="19"/>
  <c r="AI707" i="19"/>
  <c r="AI706" i="19"/>
  <c r="AI705" i="19"/>
  <c r="AI704" i="19"/>
  <c r="AI703" i="19"/>
  <c r="AI702" i="19"/>
  <c r="AI701" i="19"/>
  <c r="AI700" i="19"/>
  <c r="AI699" i="19"/>
  <c r="AI698" i="19"/>
  <c r="AI697" i="19"/>
  <c r="AI696" i="19"/>
  <c r="AI695" i="19"/>
  <c r="AI694" i="19"/>
  <c r="AI693" i="19"/>
  <c r="AI692" i="19"/>
  <c r="AI691" i="19"/>
  <c r="AI690" i="19"/>
  <c r="AI689" i="19"/>
  <c r="AI688" i="19"/>
  <c r="AI687" i="19"/>
  <c r="AI686" i="19"/>
  <c r="AI685" i="19"/>
  <c r="AI684" i="19"/>
  <c r="AI683" i="19"/>
  <c r="AI682" i="19"/>
  <c r="AI681" i="19"/>
  <c r="AI680" i="19"/>
  <c r="AI679" i="19"/>
  <c r="AI678" i="19"/>
  <c r="AI677" i="19"/>
  <c r="AI676" i="19"/>
  <c r="AI675" i="19"/>
  <c r="AI674" i="19"/>
  <c r="AI673" i="19"/>
  <c r="AI672" i="19"/>
  <c r="AI671" i="19"/>
  <c r="AI670" i="19"/>
  <c r="AI669" i="19"/>
  <c r="AI668" i="19"/>
  <c r="AI667" i="19"/>
  <c r="AI666" i="19"/>
  <c r="AI665" i="19"/>
  <c r="AI664" i="19"/>
  <c r="AI663" i="19"/>
  <c r="AI662" i="19"/>
  <c r="AI661" i="19"/>
  <c r="AI660" i="19"/>
  <c r="AI659" i="19"/>
  <c r="AI658" i="19"/>
  <c r="AI765" i="19"/>
  <c r="AI764" i="19"/>
  <c r="AI763" i="19"/>
  <c r="AI762" i="19"/>
  <c r="AI761" i="19"/>
  <c r="AI760" i="19"/>
  <c r="AI759" i="19"/>
  <c r="AI758" i="19"/>
  <c r="AI757" i="19"/>
  <c r="AI756" i="19"/>
  <c r="AI755" i="19"/>
  <c r="AI754" i="19"/>
  <c r="AI753" i="19"/>
  <c r="AI752" i="19"/>
  <c r="AI751" i="19"/>
  <c r="AI750" i="19"/>
  <c r="AI749" i="19"/>
  <c r="AI748" i="19"/>
  <c r="AI747" i="19"/>
  <c r="AI746" i="19"/>
  <c r="AI745" i="19"/>
  <c r="AI788" i="19"/>
  <c r="AI787" i="19"/>
  <c r="AI786" i="19"/>
  <c r="AI785" i="19"/>
  <c r="AI784" i="19"/>
  <c r="AI783" i="19"/>
  <c r="AI782" i="19"/>
  <c r="AI781" i="19"/>
  <c r="AI780" i="19"/>
  <c r="AI779" i="19"/>
  <c r="AI778" i="19"/>
  <c r="AI777" i="19"/>
  <c r="AI776" i="19"/>
  <c r="AI775" i="19"/>
  <c r="AI774" i="19"/>
  <c r="AI773" i="19"/>
  <c r="AI772" i="19"/>
  <c r="AI771" i="19"/>
  <c r="AI770" i="19"/>
  <c r="AI769" i="19"/>
  <c r="AI768" i="19"/>
  <c r="AI767" i="19"/>
  <c r="AI802" i="19"/>
  <c r="AI801" i="19"/>
  <c r="AI800" i="19"/>
  <c r="AI799" i="19"/>
  <c r="AI798" i="19"/>
  <c r="AI797" i="19"/>
  <c r="AI796" i="19"/>
  <c r="AI795" i="19"/>
  <c r="AI794" i="19"/>
  <c r="AI793" i="19"/>
  <c r="AI792" i="19"/>
  <c r="AI791" i="19"/>
  <c r="AI790" i="19"/>
  <c r="AI979" i="19"/>
  <c r="AI978" i="19"/>
  <c r="AI976" i="19"/>
  <c r="AI975" i="19"/>
  <c r="AI974" i="19"/>
  <c r="AI973" i="19"/>
  <c r="AI970" i="19"/>
  <c r="AI967" i="19"/>
  <c r="AI962" i="19"/>
  <c r="AI960" i="19"/>
  <c r="AI959" i="19"/>
  <c r="AI957" i="19"/>
  <c r="AI961" i="19"/>
  <c r="AI958" i="19"/>
  <c r="AI956" i="19"/>
  <c r="AI955" i="19"/>
  <c r="AI953" i="19"/>
  <c r="AI952" i="19"/>
  <c r="AI951" i="19"/>
  <c r="AI950" i="19"/>
  <c r="AI949" i="19"/>
  <c r="AI948" i="19"/>
  <c r="AI947" i="19"/>
  <c r="AI946" i="19"/>
  <c r="AI945" i="19"/>
  <c r="AI938" i="19"/>
  <c r="AI937" i="19"/>
  <c r="AI936" i="19"/>
  <c r="AI935" i="19"/>
  <c r="AI934" i="19"/>
  <c r="AI933" i="19"/>
  <c r="AI932" i="19"/>
  <c r="AI931" i="19"/>
  <c r="AI930" i="19"/>
  <c r="AI929" i="19"/>
  <c r="AI928" i="19"/>
  <c r="AI927" i="19"/>
  <c r="AI926" i="19"/>
  <c r="AI925" i="19"/>
  <c r="AI922" i="19"/>
  <c r="AI923" i="19"/>
  <c r="AI920" i="19"/>
  <c r="AI919" i="19"/>
  <c r="AI917" i="19"/>
  <c r="AI916" i="19"/>
  <c r="AI914" i="19"/>
  <c r="AI912" i="19"/>
  <c r="AI911" i="19"/>
  <c r="AI907" i="19"/>
  <c r="AI905" i="19"/>
  <c r="AI904" i="19"/>
  <c r="AI903" i="19"/>
  <c r="AI902" i="19"/>
  <c r="AI901" i="19"/>
  <c r="AI900" i="19"/>
  <c r="AI899" i="19"/>
  <c r="AI893" i="19"/>
  <c r="AI892" i="19"/>
  <c r="AI891" i="19"/>
  <c r="AI890" i="19"/>
  <c r="AI889" i="19"/>
  <c r="AI886" i="19"/>
  <c r="AI885" i="19"/>
  <c r="AI884" i="19"/>
  <c r="AI883" i="19"/>
  <c r="AI882" i="19"/>
  <c r="AI881" i="19"/>
  <c r="AI876" i="19"/>
  <c r="AI875" i="19"/>
  <c r="AI870" i="19"/>
  <c r="AI869" i="19"/>
  <c r="AI868" i="19"/>
  <c r="AI865" i="19"/>
  <c r="AI864" i="19"/>
  <c r="AI863" i="19"/>
  <c r="AI862" i="19"/>
  <c r="AI861" i="19"/>
  <c r="AI859" i="19"/>
  <c r="AI858" i="19"/>
  <c r="AI857" i="19"/>
  <c r="AI856" i="19"/>
  <c r="AI853" i="19"/>
  <c r="AI852" i="19"/>
  <c r="AI851" i="19"/>
  <c r="AI847" i="19"/>
  <c r="AI846" i="19"/>
  <c r="AI845" i="19"/>
  <c r="AI844" i="19"/>
  <c r="AI843" i="19"/>
  <c r="AI842" i="19"/>
  <c r="AI841" i="19"/>
  <c r="AI836" i="19"/>
  <c r="AI835" i="19"/>
  <c r="AI834" i="19"/>
  <c r="AI833" i="19"/>
  <c r="AI832" i="19"/>
  <c r="AI831" i="19"/>
  <c r="AI829" i="19"/>
  <c r="AI828" i="19"/>
  <c r="AI827" i="19"/>
  <c r="AI825" i="19"/>
  <c r="AI824" i="19"/>
  <c r="AI823" i="19"/>
  <c r="AI822" i="19"/>
  <c r="AI821" i="19"/>
  <c r="AI820" i="19"/>
  <c r="AI818" i="19"/>
  <c r="AI817" i="19"/>
  <c r="AI816" i="19"/>
  <c r="AI815" i="19"/>
  <c r="AI814" i="19"/>
  <c r="AI813" i="19"/>
  <c r="AI812" i="19"/>
  <c r="AI811" i="19"/>
  <c r="AI1038" i="19"/>
  <c r="AI1037" i="19"/>
  <c r="AI1036" i="19"/>
  <c r="AI1035" i="19"/>
  <c r="AI1034" i="19"/>
  <c r="AI1033" i="19"/>
  <c r="AI1032" i="19"/>
  <c r="AI1031" i="19"/>
  <c r="AI1030" i="19"/>
  <c r="AI1029" i="19"/>
  <c r="AI1028" i="19"/>
  <c r="AI1027" i="19"/>
  <c r="AI1026" i="19"/>
  <c r="AI1025" i="19"/>
  <c r="AI1024" i="19"/>
  <c r="AI1023" i="19"/>
  <c r="AI1022" i="19"/>
  <c r="AI1021" i="19"/>
  <c r="AI1020" i="19"/>
  <c r="AI1019" i="19"/>
  <c r="AI1018" i="19"/>
  <c r="AI1017" i="19"/>
  <c r="AI1016" i="19"/>
  <c r="AI1015" i="19"/>
  <c r="AI1014" i="19"/>
  <c r="AI1013" i="19"/>
  <c r="AI1012" i="19"/>
  <c r="AI1011" i="19"/>
  <c r="AI1010" i="19"/>
  <c r="AI1009" i="19"/>
  <c r="AI1008" i="19"/>
  <c r="AI1007" i="19"/>
  <c r="AI1006" i="19"/>
  <c r="AI1005" i="19"/>
  <c r="AI1004" i="19"/>
  <c r="AI1003" i="19"/>
  <c r="AI1002" i="19"/>
  <c r="AI1001" i="19"/>
  <c r="AI1000" i="19"/>
  <c r="AI999" i="19"/>
  <c r="AI998" i="19"/>
  <c r="AI997" i="19"/>
  <c r="AI996" i="19"/>
  <c r="AI995" i="19"/>
  <c r="AI994" i="19"/>
  <c r="AI993" i="19"/>
  <c r="AI992" i="19"/>
  <c r="AI991" i="19"/>
  <c r="AI990" i="19"/>
  <c r="AI989" i="19"/>
  <c r="AI988" i="19"/>
  <c r="AI987" i="19"/>
  <c r="AI986" i="19"/>
  <c r="AI985" i="19"/>
  <c r="AI984" i="19"/>
  <c r="AI983" i="19"/>
  <c r="AI982" i="19"/>
  <c r="AI1236" i="19"/>
  <c r="AI1235" i="19"/>
  <c r="AI1234" i="19"/>
  <c r="AI1233" i="19"/>
  <c r="AI1232" i="19"/>
  <c r="AI1231" i="19"/>
  <c r="AI1230" i="19"/>
  <c r="AI1229" i="19"/>
  <c r="AI1228" i="19"/>
  <c r="AI1227" i="19"/>
  <c r="AI1226" i="19"/>
  <c r="AI1225" i="19"/>
  <c r="AI1224" i="19"/>
  <c r="AI1223" i="19"/>
  <c r="AI1222" i="19"/>
  <c r="AI1221" i="19"/>
  <c r="AI1220" i="19"/>
  <c r="AI1219" i="19"/>
  <c r="AI1218" i="19"/>
  <c r="AI1217" i="19"/>
  <c r="AI1216" i="19"/>
  <c r="AI1215" i="19"/>
  <c r="AI1214" i="19"/>
  <c r="AI1213" i="19"/>
  <c r="AI1212" i="19"/>
  <c r="AI1211" i="19"/>
  <c r="AI1210" i="19"/>
  <c r="AI1209" i="19"/>
  <c r="AI1208" i="19"/>
  <c r="AI1207" i="19"/>
  <c r="AI1206" i="19"/>
  <c r="AI1205" i="19"/>
  <c r="AI1204" i="19"/>
  <c r="AI1203" i="19"/>
  <c r="AI1202" i="19"/>
  <c r="AI1201" i="19"/>
  <c r="AI1200" i="19"/>
  <c r="AI1199" i="19"/>
  <c r="AI1198" i="19"/>
  <c r="AI1197" i="19"/>
  <c r="AI1196" i="19"/>
  <c r="AI1195" i="19"/>
  <c r="AI1194" i="19"/>
  <c r="AI1193" i="19"/>
  <c r="AI1192" i="19"/>
  <c r="AI1191" i="19"/>
  <c r="AI1190" i="19"/>
  <c r="AI1189" i="19"/>
  <c r="AI1188" i="19"/>
  <c r="AI1187" i="19"/>
  <c r="AI1186" i="19"/>
  <c r="AI1185" i="19"/>
  <c r="AI1184" i="19"/>
  <c r="AI1183" i="19"/>
  <c r="AI1182" i="19"/>
  <c r="AI1181" i="19"/>
  <c r="AI1180" i="19"/>
  <c r="AI1179" i="19"/>
  <c r="AI1178" i="19"/>
  <c r="AI1177" i="19"/>
  <c r="AI1176" i="19"/>
  <c r="AI1175" i="19"/>
  <c r="AI1174" i="19"/>
  <c r="AI1173" i="19"/>
  <c r="AI1172" i="19"/>
  <c r="AI1171" i="19"/>
  <c r="AI1170" i="19"/>
  <c r="AI1169" i="19"/>
  <c r="AI1168" i="19"/>
  <c r="AI1167" i="19"/>
  <c r="AI1166" i="19"/>
  <c r="AI1165" i="19"/>
  <c r="AI1164" i="19"/>
  <c r="AI1163" i="19"/>
  <c r="AI1162" i="19"/>
  <c r="AI1161" i="19"/>
  <c r="AI1160" i="19"/>
  <c r="AI1159" i="19"/>
  <c r="AI1158" i="19"/>
  <c r="AI1157" i="19"/>
  <c r="AI1156" i="19"/>
  <c r="AI1155" i="19"/>
  <c r="AI1154" i="19"/>
  <c r="AI1153" i="19"/>
  <c r="AI1152" i="19"/>
  <c r="AI1151" i="19"/>
  <c r="AI1150" i="19"/>
  <c r="AI1149" i="19"/>
  <c r="AI1148" i="19"/>
  <c r="AI1147" i="19"/>
  <c r="AI1146" i="19"/>
  <c r="AI1145" i="19"/>
  <c r="AI1144" i="19"/>
  <c r="AI1143" i="19"/>
  <c r="AI1142" i="19"/>
  <c r="AI1141" i="19"/>
  <c r="AI1140" i="19"/>
  <c r="AI1139" i="19"/>
  <c r="AI1138" i="19"/>
  <c r="AI1137" i="19"/>
  <c r="AI1136" i="19"/>
  <c r="AI1135" i="19"/>
  <c r="AI1134" i="19"/>
  <c r="AI1133" i="19"/>
  <c r="AI1132" i="19"/>
  <c r="AI1131" i="19"/>
  <c r="AI1130" i="19"/>
  <c r="AI1129" i="19"/>
  <c r="AI1128" i="19"/>
  <c r="AI1127" i="19"/>
  <c r="AI1126" i="19"/>
  <c r="AI1125" i="19"/>
  <c r="AI1124" i="19"/>
  <c r="AI1123" i="19"/>
  <c r="AI1122" i="19"/>
  <c r="AI1121" i="19"/>
  <c r="AI1120" i="19"/>
  <c r="AI1119" i="19"/>
  <c r="AI1118" i="19"/>
  <c r="AI1117" i="19"/>
  <c r="AI1116" i="19"/>
  <c r="AI1115" i="19"/>
  <c r="AI1114" i="19"/>
  <c r="AI1113" i="19"/>
  <c r="AI1112" i="19"/>
  <c r="AI1111" i="19"/>
  <c r="AI1110" i="19"/>
  <c r="AI1109" i="19"/>
  <c r="AI1108" i="19"/>
  <c r="AI1107" i="19"/>
  <c r="AI1106" i="19"/>
  <c r="AI1105" i="19"/>
  <c r="AI1104" i="19"/>
  <c r="AI1103" i="19"/>
  <c r="AI1102" i="19"/>
  <c r="AI1101" i="19"/>
  <c r="AI1100" i="19"/>
  <c r="AI1099" i="19"/>
  <c r="AI1098" i="19"/>
  <c r="AI1097" i="19"/>
  <c r="AI1096" i="19"/>
  <c r="AI1095" i="19"/>
  <c r="AI1094" i="19"/>
  <c r="AI1093" i="19"/>
  <c r="AI1092" i="19"/>
  <c r="AI1091" i="19"/>
  <c r="AI1090" i="19"/>
  <c r="AI1089" i="19"/>
  <c r="AI1088" i="19"/>
  <c r="AI1087" i="19"/>
  <c r="AI1086" i="19"/>
  <c r="AI1085" i="19"/>
  <c r="AI1084" i="19"/>
  <c r="AI1083" i="19"/>
  <c r="AI1082" i="19"/>
  <c r="AI1081" i="19"/>
  <c r="AI1080" i="19"/>
  <c r="AI1079" i="19"/>
  <c r="AI1078" i="19"/>
  <c r="AI1077" i="19"/>
  <c r="AI1076" i="19"/>
  <c r="AI1075" i="19"/>
  <c r="AI1074" i="19"/>
  <c r="AI1073" i="19"/>
  <c r="AI1072" i="19"/>
  <c r="AI1071" i="19"/>
  <c r="AI1070" i="19"/>
  <c r="AI1069" i="19"/>
  <c r="AI1068" i="19"/>
  <c r="AI1067" i="19"/>
  <c r="AI1066" i="19"/>
  <c r="AI1065" i="19"/>
  <c r="AI1064" i="19"/>
  <c r="AI1063" i="19"/>
  <c r="AI1062" i="19"/>
  <c r="AI1061" i="19"/>
  <c r="AI1060" i="19"/>
  <c r="AI1059" i="19"/>
  <c r="AI1058" i="19"/>
  <c r="AI1057" i="19"/>
  <c r="AI1056" i="19"/>
  <c r="AI1055" i="19"/>
  <c r="AI1054" i="19"/>
  <c r="AI1053" i="19"/>
  <c r="AI1052" i="19"/>
  <c r="AI1051" i="19"/>
  <c r="AI1050" i="19"/>
  <c r="AI1049" i="19"/>
  <c r="AI1048" i="19"/>
  <c r="AI1047" i="19"/>
  <c r="AI1046" i="19"/>
  <c r="AI1045" i="19"/>
  <c r="AI1044" i="19"/>
  <c r="AI1043" i="19"/>
  <c r="AI1042" i="19"/>
  <c r="AI1041" i="19"/>
  <c r="AI1040" i="19"/>
  <c r="AI1296" i="19"/>
  <c r="AI1295" i="19"/>
  <c r="AI1294" i="19"/>
  <c r="AI1293" i="19"/>
  <c r="AI1292" i="19"/>
  <c r="AI1291" i="19"/>
  <c r="AI1290" i="19"/>
  <c r="AI1289" i="19"/>
  <c r="AI1288" i="19"/>
  <c r="AI1287" i="19"/>
  <c r="AI1286" i="19"/>
  <c r="AI1285" i="19"/>
  <c r="AI1284" i="19"/>
  <c r="AI1283" i="19"/>
  <c r="AI1282" i="19"/>
  <c r="AI1281" i="19"/>
  <c r="AI1280" i="19"/>
  <c r="AI1279" i="19"/>
  <c r="AI1278" i="19"/>
  <c r="AI1277" i="19"/>
  <c r="AI1276" i="19"/>
  <c r="AI1275" i="19"/>
  <c r="AI1274" i="19"/>
  <c r="AI1273" i="19"/>
  <c r="AI1272" i="19"/>
  <c r="AI1271" i="19"/>
  <c r="AI1270" i="19"/>
  <c r="AI1269" i="19"/>
  <c r="AI1268" i="19"/>
  <c r="AI1267" i="19"/>
  <c r="AI1266" i="19"/>
  <c r="AI1265" i="19"/>
  <c r="AI1264" i="19"/>
  <c r="AI1263" i="19"/>
  <c r="AI1262" i="19"/>
  <c r="AI1261" i="19"/>
  <c r="AI1260" i="19"/>
  <c r="AI1259" i="19"/>
  <c r="AI1258" i="19"/>
  <c r="AI1257" i="19"/>
  <c r="AI1256" i="19"/>
  <c r="AI1255" i="19"/>
  <c r="AI1254" i="19"/>
  <c r="AI1253" i="19"/>
  <c r="AI1252" i="19"/>
  <c r="AI1251" i="19"/>
  <c r="AI1250" i="19"/>
  <c r="AI1249" i="19"/>
  <c r="AI1248" i="19"/>
  <c r="AI1247" i="19"/>
  <c r="AI1246" i="19"/>
  <c r="AI1245" i="19"/>
  <c r="AI1244" i="19"/>
  <c r="AI1243" i="19"/>
  <c r="AI1242" i="19"/>
  <c r="AI1241" i="19"/>
  <c r="AI1240" i="19"/>
  <c r="AI1239" i="19"/>
  <c r="AI1238" i="19"/>
  <c r="AI1399" i="19"/>
  <c r="AI1398" i="19"/>
  <c r="AI1397" i="19"/>
  <c r="AI1396" i="19"/>
  <c r="AI1395" i="19"/>
  <c r="AI1394" i="19"/>
  <c r="AI1393" i="19"/>
  <c r="AI1392" i="19"/>
  <c r="AI1391" i="19"/>
  <c r="AI1390" i="19"/>
  <c r="AI1389" i="19"/>
  <c r="AI1388" i="19"/>
  <c r="AI1387" i="19"/>
  <c r="AI1386" i="19"/>
  <c r="AI1385" i="19"/>
  <c r="AI1384" i="19"/>
  <c r="AI1383" i="19"/>
  <c r="AI1382" i="19"/>
  <c r="AI1381" i="19"/>
  <c r="AI1380" i="19"/>
  <c r="AI1379" i="19"/>
  <c r="AI1378" i="19"/>
  <c r="AI1377" i="19"/>
  <c r="AI1376" i="19"/>
  <c r="AI1375" i="19"/>
  <c r="AI1374" i="19"/>
  <c r="AI1373" i="19"/>
  <c r="AI1372" i="19"/>
  <c r="AI1371" i="19"/>
  <c r="AI1370" i="19"/>
  <c r="AI1369" i="19"/>
  <c r="AI1368" i="19"/>
  <c r="AI1367" i="19"/>
  <c r="AI1366" i="19"/>
  <c r="AI1365" i="19"/>
  <c r="AI1364" i="19"/>
  <c r="AI1363" i="19"/>
  <c r="AI1362" i="19"/>
  <c r="AI1361" i="19"/>
  <c r="AI1360" i="19"/>
  <c r="AI1359" i="19"/>
  <c r="AI1358" i="19"/>
  <c r="AI1357" i="19"/>
  <c r="AI1356" i="19"/>
  <c r="AI1355" i="19"/>
  <c r="AI1354" i="19"/>
  <c r="AI1353" i="19"/>
  <c r="AI1352" i="19"/>
  <c r="AI1351" i="19"/>
  <c r="AI1350" i="19"/>
  <c r="AI1349" i="19"/>
  <c r="AI1348" i="19"/>
  <c r="AI1347" i="19"/>
  <c r="AI1346" i="19"/>
  <c r="AI1345" i="19"/>
  <c r="AI1344" i="19"/>
  <c r="AI1343" i="19"/>
  <c r="AI1342" i="19"/>
  <c r="AI1341" i="19"/>
  <c r="AI1340" i="19"/>
  <c r="AI1339" i="19"/>
  <c r="AI1338" i="19"/>
  <c r="AI1337" i="19"/>
  <c r="AI1336" i="19"/>
  <c r="AI1335" i="19"/>
  <c r="AI1334" i="19"/>
  <c r="AI1333" i="19"/>
  <c r="AI1332" i="19"/>
  <c r="AI1331" i="19"/>
  <c r="AI1330" i="19"/>
  <c r="AI1329" i="19"/>
  <c r="AI1328" i="19"/>
  <c r="AI1327" i="19"/>
  <c r="AI1326" i="19"/>
  <c r="AI1325" i="19"/>
  <c r="AI1324" i="19"/>
  <c r="AI1323" i="19"/>
  <c r="AI1322" i="19"/>
  <c r="AI1321" i="19"/>
  <c r="AI1320" i="19"/>
  <c r="AI1319" i="19"/>
  <c r="AI1318" i="19"/>
  <c r="AI1317" i="19"/>
  <c r="AI1316" i="19"/>
  <c r="AI1315" i="19"/>
  <c r="AI1314" i="19"/>
  <c r="AI1313" i="19"/>
  <c r="AI1312" i="19"/>
  <c r="AI1311" i="19"/>
  <c r="AI1310" i="19"/>
  <c r="AI1309" i="19"/>
  <c r="AI1308" i="19"/>
  <c r="AI1307" i="19"/>
  <c r="AI1306" i="19"/>
  <c r="AI1305" i="19"/>
  <c r="AI1304" i="19"/>
  <c r="AI1303" i="19"/>
  <c r="AI1302" i="19"/>
  <c r="AI1301" i="19"/>
  <c r="AI1300" i="19"/>
  <c r="AI1299" i="19"/>
  <c r="AI1298" i="19"/>
  <c r="AI1797" i="19"/>
  <c r="AI1796" i="19"/>
  <c r="AI1795" i="19"/>
  <c r="AI1794" i="19"/>
  <c r="AI1793" i="19"/>
  <c r="AI1792" i="19"/>
  <c r="AI1791" i="19"/>
  <c r="AI1790" i="19"/>
  <c r="AI1789" i="19"/>
  <c r="AI1788" i="19"/>
  <c r="AI1787" i="19"/>
  <c r="AI1786" i="19"/>
  <c r="AI1785" i="19"/>
  <c r="AI1784" i="19"/>
  <c r="AI1783" i="19"/>
  <c r="AI1782" i="19"/>
  <c r="AI1781" i="19"/>
  <c r="AI1780" i="19"/>
  <c r="AI1779" i="19"/>
  <c r="AI1778" i="19"/>
  <c r="AI1777" i="19"/>
  <c r="AI1776" i="19"/>
  <c r="AI1775" i="19"/>
  <c r="AI1774" i="19"/>
  <c r="AI1773" i="19"/>
  <c r="AI1772" i="19"/>
  <c r="AI1771" i="19"/>
  <c r="AI1770" i="19"/>
  <c r="AI1769" i="19"/>
  <c r="AI1768" i="19"/>
  <c r="AI1767" i="19"/>
  <c r="AI1766" i="19"/>
  <c r="AI1765" i="19"/>
  <c r="AI1764" i="19"/>
  <c r="AI1763" i="19"/>
  <c r="AI1762" i="19"/>
  <c r="AI1761" i="19"/>
  <c r="AI1760" i="19"/>
  <c r="AI1759" i="19"/>
  <c r="AI1758" i="19"/>
  <c r="AI1757" i="19"/>
  <c r="AI1756" i="19"/>
  <c r="AI1755" i="19"/>
  <c r="AI1754" i="19"/>
  <c r="AI1753" i="19"/>
  <c r="AI1752" i="19"/>
  <c r="AI1751" i="19"/>
  <c r="AI1750" i="19"/>
  <c r="AI1749" i="19"/>
  <c r="AI1748" i="19"/>
  <c r="AI1747" i="19"/>
  <c r="AI1746" i="19"/>
  <c r="AI1745" i="19"/>
  <c r="AI1744" i="19"/>
  <c r="AI1743" i="19"/>
  <c r="AI1742" i="19"/>
  <c r="AI1741" i="19"/>
  <c r="AI1740" i="19"/>
  <c r="AI1739" i="19"/>
  <c r="AI1738" i="19"/>
  <c r="AI1737" i="19"/>
  <c r="AI1736" i="19"/>
  <c r="AI1735" i="19"/>
  <c r="AI1734" i="19"/>
  <c r="AI1733" i="19"/>
  <c r="AI1732" i="19"/>
  <c r="AI1731" i="19"/>
  <c r="AI1730" i="19"/>
  <c r="AI1729" i="19"/>
  <c r="AI1728" i="19"/>
  <c r="AI1727" i="19"/>
  <c r="AI1726" i="19"/>
  <c r="AI1725" i="19"/>
  <c r="AI1724" i="19"/>
  <c r="AI1723" i="19"/>
  <c r="AI1722" i="19"/>
  <c r="AI1721" i="19"/>
  <c r="AI1720" i="19"/>
  <c r="AI1719" i="19"/>
  <c r="AI1718" i="19"/>
  <c r="AI1717" i="19"/>
  <c r="AI1716" i="19"/>
  <c r="AI1715" i="19"/>
  <c r="AI1714" i="19"/>
  <c r="AI1713" i="19"/>
  <c r="AI1712" i="19"/>
  <c r="AI1711" i="19"/>
  <c r="AI1710" i="19"/>
  <c r="AI1709" i="19"/>
  <c r="AI1708" i="19"/>
  <c r="AI1707" i="19"/>
  <c r="AI1706" i="19"/>
  <c r="AI1705" i="19"/>
  <c r="AI1704" i="19"/>
  <c r="AI1703" i="19"/>
  <c r="AI1702" i="19"/>
  <c r="AI1701" i="19"/>
  <c r="AI1700" i="19"/>
  <c r="AI1699" i="19"/>
  <c r="AI1698" i="19"/>
  <c r="AI1697" i="19"/>
  <c r="AI1696" i="19"/>
  <c r="AI1695" i="19"/>
  <c r="AI1694" i="19"/>
  <c r="AI1693" i="19"/>
  <c r="AI1692" i="19"/>
  <c r="AI1691" i="19"/>
  <c r="AI1690" i="19"/>
  <c r="AI1689" i="19"/>
  <c r="AI1688" i="19"/>
  <c r="AI1687" i="19"/>
  <c r="AI1686" i="19"/>
  <c r="AI1685" i="19"/>
  <c r="AI1684" i="19"/>
  <c r="AI1683" i="19"/>
  <c r="AI1682" i="19"/>
  <c r="AI1681" i="19"/>
  <c r="AI1680" i="19"/>
  <c r="AI1679" i="19"/>
  <c r="AI1678" i="19"/>
  <c r="AI1677" i="19"/>
  <c r="AI1676" i="19"/>
  <c r="AI1675" i="19"/>
  <c r="AI1674" i="19"/>
  <c r="AI1673" i="19"/>
  <c r="AI1672" i="19"/>
  <c r="AI1671" i="19"/>
  <c r="AI1670" i="19"/>
  <c r="AI1669" i="19"/>
  <c r="AI1668" i="19"/>
  <c r="AI1667" i="19"/>
  <c r="AI1666" i="19"/>
  <c r="AI1665" i="19"/>
  <c r="AI1664" i="19"/>
  <c r="AI1663" i="19"/>
  <c r="AI1662" i="19"/>
  <c r="AI1661" i="19"/>
  <c r="AI1660" i="19"/>
  <c r="AI1659" i="19"/>
  <c r="AI1658" i="19"/>
  <c r="AI1657" i="19"/>
  <c r="AI1656" i="19"/>
  <c r="AI1655" i="19"/>
  <c r="AI1654" i="19"/>
  <c r="AI1653" i="19"/>
  <c r="AI1652" i="19"/>
  <c r="AI1651" i="19"/>
  <c r="AI1650" i="19"/>
  <c r="AI1649" i="19"/>
  <c r="AI1648" i="19"/>
  <c r="AI1647" i="19"/>
  <c r="AI1646" i="19"/>
  <c r="AI1645" i="19"/>
  <c r="AI1644" i="19"/>
  <c r="AI1643" i="19"/>
  <c r="AI1642" i="19"/>
  <c r="AI1641" i="19"/>
  <c r="AI1640" i="19"/>
  <c r="AI1639" i="19"/>
  <c r="AI1638" i="19"/>
  <c r="AI1637" i="19"/>
  <c r="AI1636" i="19"/>
  <c r="AI1635" i="19"/>
  <c r="AI1634" i="19"/>
  <c r="AI1633" i="19"/>
  <c r="AI1632" i="19"/>
  <c r="AI1631" i="19"/>
  <c r="AI1630" i="19"/>
  <c r="AI1629" i="19"/>
  <c r="AI1628" i="19"/>
  <c r="AI1627" i="19"/>
  <c r="AI1626" i="19"/>
  <c r="AI1625" i="19"/>
  <c r="AI1624" i="19"/>
  <c r="AI1623" i="19"/>
  <c r="AI1622" i="19"/>
  <c r="AI1621" i="19"/>
  <c r="AI1620" i="19"/>
  <c r="AI1619" i="19"/>
  <c r="AI1618" i="19"/>
  <c r="AI1617" i="19"/>
  <c r="AI1616" i="19"/>
  <c r="AI1615" i="19"/>
  <c r="AI1614" i="19"/>
  <c r="AI1613" i="19"/>
  <c r="AI1612" i="19"/>
  <c r="AI1611" i="19"/>
  <c r="AI1610" i="19"/>
  <c r="AI1609" i="19"/>
  <c r="AI1608" i="19"/>
  <c r="AI1607" i="19"/>
  <c r="AI1606" i="19"/>
  <c r="AI1605" i="19"/>
  <c r="AI1604" i="19"/>
  <c r="AI1603" i="19"/>
  <c r="AI1602" i="19"/>
  <c r="AI1601" i="19"/>
  <c r="AI1600" i="19"/>
  <c r="AI1599" i="19"/>
  <c r="AI1598" i="19"/>
  <c r="AI1597" i="19"/>
  <c r="AI1596" i="19"/>
  <c r="AI1595" i="19"/>
  <c r="AI1594" i="19"/>
  <c r="AI1593" i="19"/>
  <c r="AI1592" i="19"/>
  <c r="AI1591" i="19"/>
  <c r="AI1590" i="19"/>
  <c r="AI1589" i="19"/>
  <c r="AI1588" i="19"/>
  <c r="AI1587" i="19"/>
  <c r="AI1586" i="19"/>
  <c r="AI1585" i="19"/>
  <c r="AI1584" i="19"/>
  <c r="AI1583" i="19"/>
  <c r="AI1582" i="19"/>
  <c r="AI1581" i="19"/>
  <c r="AI1580" i="19"/>
  <c r="AI1579" i="19"/>
  <c r="AI1578" i="19"/>
  <c r="AI1577" i="19"/>
  <c r="AI1576" i="19"/>
  <c r="AI1575" i="19"/>
  <c r="AI1574" i="19"/>
  <c r="AI1573" i="19"/>
  <c r="AI1572" i="19"/>
  <c r="AI1571" i="19"/>
  <c r="AI1570" i="19"/>
  <c r="AI1569" i="19"/>
  <c r="AI1568" i="19"/>
  <c r="AI1567" i="19"/>
  <c r="AI1566" i="19"/>
  <c r="AI1565" i="19"/>
  <c r="AI1564" i="19"/>
  <c r="AI1563" i="19"/>
  <c r="AI1562" i="19"/>
  <c r="AI1561" i="19"/>
  <c r="AI1560" i="19"/>
  <c r="AI1559" i="19"/>
  <c r="AI1558" i="19"/>
  <c r="AI1557" i="19"/>
  <c r="AI1556" i="19"/>
  <c r="AI1555" i="19"/>
  <c r="AI1554" i="19"/>
  <c r="AI1553" i="19"/>
  <c r="AI1552" i="19"/>
  <c r="AI1551" i="19"/>
  <c r="AI1550" i="19"/>
  <c r="AI1549" i="19"/>
  <c r="AI1548" i="19"/>
  <c r="AI1547" i="19"/>
  <c r="AI1546" i="19"/>
  <c r="AI1545" i="19"/>
  <c r="AI1544" i="19"/>
  <c r="AI1543" i="19"/>
  <c r="AI1542" i="19"/>
  <c r="AI1541" i="19"/>
  <c r="AI1540" i="19"/>
  <c r="AI1538" i="19"/>
  <c r="AI1537" i="19"/>
  <c r="AI1536" i="19"/>
  <c r="AI1535" i="19"/>
  <c r="AI1534" i="19"/>
  <c r="AI1533" i="19"/>
  <c r="AI1532" i="19"/>
  <c r="AI1531" i="19"/>
  <c r="AI1530" i="19"/>
  <c r="AI1529" i="19"/>
  <c r="AI1528" i="19"/>
  <c r="AI1527" i="19"/>
  <c r="AI1526" i="19"/>
  <c r="AI1525" i="19"/>
  <c r="AI1524" i="19"/>
  <c r="AI1523" i="19"/>
  <c r="AI1522" i="19"/>
  <c r="AI1521" i="19"/>
  <c r="AI1520" i="19"/>
  <c r="AI1519" i="19"/>
  <c r="AI1518" i="19"/>
  <c r="AI1517" i="19"/>
  <c r="AI1516" i="19"/>
  <c r="AI1515" i="19"/>
  <c r="AI1514" i="19"/>
  <c r="AI1513" i="19"/>
  <c r="AI1512" i="19"/>
  <c r="AI1511" i="19"/>
  <c r="AI1510" i="19"/>
  <c r="AI1509" i="19"/>
  <c r="AI1508" i="19"/>
  <c r="AI1507" i="19"/>
  <c r="AI1506" i="19"/>
  <c r="AI1505" i="19"/>
  <c r="AI1504" i="19"/>
  <c r="AI1503" i="19"/>
  <c r="AI1502" i="19"/>
  <c r="AI1501" i="19"/>
  <c r="AI1500" i="19"/>
  <c r="AI1499" i="19"/>
  <c r="AI1498" i="19"/>
  <c r="AI1497" i="19"/>
  <c r="AI1496" i="19"/>
  <c r="AI1495" i="19"/>
  <c r="AI1494" i="19"/>
  <c r="AI1493" i="19"/>
  <c r="AI1492" i="19"/>
  <c r="AI1491" i="19"/>
  <c r="AI1490" i="19"/>
  <c r="AI1489" i="19"/>
  <c r="AI1488" i="19"/>
  <c r="AI1487" i="19"/>
  <c r="AI1486" i="19"/>
  <c r="AI1485" i="19"/>
  <c r="AI1484" i="19"/>
  <c r="AI1483" i="19"/>
  <c r="AI1482" i="19"/>
  <c r="AI1481" i="19"/>
  <c r="AI1480" i="19"/>
  <c r="AI1479" i="19"/>
  <c r="AI1478" i="19"/>
  <c r="AI1477" i="19"/>
  <c r="AI1476" i="19"/>
  <c r="AI1475" i="19"/>
  <c r="AI1474" i="19"/>
  <c r="AI1473" i="19"/>
  <c r="AI1472" i="19"/>
  <c r="AI1471" i="19"/>
  <c r="AI1470" i="19"/>
  <c r="AI1469" i="19"/>
  <c r="AI1468" i="19"/>
  <c r="AI1467" i="19"/>
  <c r="AI1466" i="19"/>
  <c r="AI1465" i="19"/>
  <c r="AI1464" i="19"/>
  <c r="AI1463" i="19"/>
  <c r="AI1462" i="19"/>
  <c r="AI1461" i="19"/>
  <c r="AI1460" i="19"/>
  <c r="AI1459" i="19"/>
  <c r="AI1458" i="19"/>
  <c r="AI1457" i="19"/>
  <c r="AI1456" i="19"/>
  <c r="AI1455" i="19"/>
  <c r="AI1454" i="19"/>
  <c r="AI1453" i="19"/>
  <c r="AI1452" i="19"/>
  <c r="AI1451" i="19"/>
  <c r="AI1450" i="19"/>
  <c r="AI1449" i="19"/>
  <c r="AI1448" i="19"/>
  <c r="AI1447" i="19"/>
  <c r="AI1446" i="19"/>
  <c r="AI1445" i="19"/>
  <c r="AI1444" i="19"/>
  <c r="AI1443" i="19"/>
  <c r="AI1442" i="19"/>
  <c r="AI1441" i="19"/>
  <c r="AI1440" i="19"/>
  <c r="AI1439" i="19"/>
  <c r="AI1438" i="19"/>
  <c r="AI1437" i="19"/>
  <c r="AI1436" i="19"/>
  <c r="AI1435" i="19"/>
  <c r="AI1434" i="19"/>
  <c r="AI1433" i="19"/>
  <c r="AI1432" i="19"/>
  <c r="AI1431" i="19"/>
  <c r="AI1430" i="19"/>
  <c r="AI1429" i="19"/>
  <c r="AI1428" i="19"/>
  <c r="AI1427" i="19"/>
  <c r="AI1426" i="19"/>
  <c r="AI1425" i="19"/>
  <c r="AI1424" i="19"/>
  <c r="AI1423" i="19"/>
  <c r="AI1422" i="19"/>
  <c r="AI1421" i="19"/>
  <c r="AI1420" i="19"/>
  <c r="AI1419" i="19"/>
  <c r="AI1418" i="19"/>
  <c r="AI1417" i="19"/>
  <c r="AI1416" i="19"/>
  <c r="AI1415" i="19"/>
  <c r="AI1414" i="19"/>
  <c r="AI1413" i="19"/>
  <c r="AI1412" i="19"/>
  <c r="AI1411" i="19"/>
  <c r="AI1410" i="19"/>
  <c r="AI1409" i="19"/>
  <c r="AI1408" i="19"/>
  <c r="AI1407" i="19"/>
  <c r="AI1406" i="19"/>
  <c r="AI1405" i="19"/>
  <c r="AI1404" i="19"/>
  <c r="AI1403" i="19"/>
  <c r="AI1402" i="19"/>
  <c r="AI1401" i="19"/>
  <c r="AI1800" i="19"/>
  <c r="AI1799" i="19"/>
  <c r="AI2971" i="19"/>
  <c r="AI2970" i="19"/>
  <c r="AI2969" i="19"/>
  <c r="AI2968" i="19"/>
  <c r="AI2967" i="19"/>
  <c r="AI2966" i="19"/>
  <c r="AI2965" i="19"/>
  <c r="AI2964" i="19"/>
  <c r="AI2963" i="19"/>
  <c r="AI2962" i="19"/>
  <c r="AI2961" i="19"/>
  <c r="AI2960" i="19"/>
  <c r="AI2959" i="19"/>
  <c r="AI2958" i="19"/>
  <c r="AI2957" i="19"/>
  <c r="AI2956" i="19"/>
  <c r="AI2955" i="19"/>
  <c r="AI2954" i="19"/>
  <c r="AI2953" i="19"/>
  <c r="AI2952" i="19"/>
  <c r="AI2951" i="19"/>
  <c r="AI2950" i="19"/>
  <c r="AI2949" i="19"/>
  <c r="AI2948" i="19"/>
  <c r="AI2947" i="19"/>
  <c r="AI2946" i="19"/>
  <c r="AI2945" i="19"/>
  <c r="AI2944" i="19"/>
  <c r="AI2943" i="19"/>
  <c r="AI2942" i="19"/>
  <c r="AI2941" i="19"/>
  <c r="AI2940" i="19"/>
  <c r="AI2939" i="19"/>
  <c r="AI2938" i="19"/>
  <c r="AI2937" i="19"/>
  <c r="AI2936" i="19"/>
  <c r="AI2935" i="19"/>
  <c r="AI2934" i="19"/>
  <c r="AI2933" i="19"/>
  <c r="AI2932" i="19"/>
  <c r="AI2931" i="19"/>
  <c r="AI2930" i="19"/>
  <c r="AI2929" i="19"/>
  <c r="AI2928" i="19"/>
  <c r="AI2927" i="19"/>
  <c r="AI2926" i="19"/>
  <c r="AI2925" i="19"/>
  <c r="AI2924" i="19"/>
  <c r="AI2923" i="19"/>
  <c r="AI2922" i="19"/>
  <c r="AI2921" i="19"/>
  <c r="AI2920" i="19"/>
  <c r="AI2919" i="19"/>
  <c r="AI2918" i="19"/>
  <c r="AI2917" i="19"/>
  <c r="AI2916" i="19"/>
  <c r="AI2915" i="19"/>
  <c r="AI2914" i="19"/>
  <c r="AI2913" i="19"/>
  <c r="AI2912" i="19"/>
  <c r="AI2911" i="19"/>
  <c r="AI2910" i="19"/>
  <c r="AI2909" i="19"/>
  <c r="AI2908" i="19"/>
  <c r="AI2907" i="19"/>
  <c r="AI2906" i="19"/>
  <c r="AI2905" i="19"/>
  <c r="AI2904" i="19"/>
  <c r="AI2903" i="19"/>
  <c r="AI2902" i="19"/>
  <c r="AI2901" i="19"/>
  <c r="AI2900" i="19"/>
  <c r="AI2899" i="19"/>
  <c r="AI2898" i="19"/>
  <c r="AI2897" i="19"/>
  <c r="AI2896" i="19"/>
  <c r="AI2895" i="19"/>
  <c r="AI2894" i="19"/>
  <c r="AI2893" i="19"/>
  <c r="AI2892" i="19"/>
  <c r="AI2891" i="19"/>
  <c r="AI2890" i="19"/>
  <c r="AI2889" i="19"/>
  <c r="AI2888" i="19"/>
  <c r="AI2887" i="19"/>
  <c r="AI2886" i="19"/>
  <c r="AI2885" i="19"/>
  <c r="AI2884" i="19"/>
  <c r="AI2883" i="19"/>
  <c r="AI2882" i="19"/>
  <c r="AI2881" i="19"/>
  <c r="AI2880" i="19"/>
  <c r="AI2879" i="19"/>
  <c r="AI2878" i="19"/>
  <c r="AI2877" i="19"/>
  <c r="AI2876" i="19"/>
  <c r="AI2875" i="19"/>
  <c r="AI2874" i="19"/>
  <c r="AI2873" i="19"/>
  <c r="AI2872" i="19"/>
  <c r="AI2871" i="19"/>
  <c r="AI2870" i="19"/>
  <c r="AI2869" i="19"/>
  <c r="AI2868" i="19"/>
  <c r="AI2867" i="19"/>
  <c r="AI2866" i="19"/>
  <c r="AI2865" i="19"/>
  <c r="AI2864" i="19"/>
  <c r="AI2863" i="19"/>
  <c r="AI2862" i="19"/>
  <c r="AI2861" i="19"/>
  <c r="AI2860" i="19"/>
  <c r="AI2859" i="19"/>
  <c r="AI2858" i="19"/>
  <c r="AI2857" i="19"/>
  <c r="AI2856" i="19"/>
  <c r="AI2855" i="19"/>
  <c r="AI2854" i="19"/>
  <c r="AI2853" i="19"/>
  <c r="AI2852" i="19"/>
  <c r="AI2851" i="19"/>
  <c r="AI2850" i="19"/>
  <c r="AI2849" i="19"/>
  <c r="AI2848" i="19"/>
  <c r="AI2847" i="19"/>
  <c r="AI2846" i="19"/>
  <c r="AI2845" i="19"/>
  <c r="AI2844" i="19"/>
  <c r="AI2843" i="19"/>
  <c r="AI2842" i="19"/>
  <c r="AI2841" i="19"/>
  <c r="AI2840" i="19"/>
  <c r="AI2839" i="19"/>
  <c r="AI2838" i="19"/>
  <c r="AI2837" i="19"/>
  <c r="AI2836" i="19"/>
  <c r="AI2835" i="19"/>
  <c r="AI2834" i="19"/>
  <c r="AI2833" i="19"/>
  <c r="AI2832" i="19"/>
  <c r="AI2831" i="19"/>
  <c r="AI2830" i="19"/>
  <c r="AI2829" i="19"/>
  <c r="AI2828" i="19"/>
  <c r="AI2827" i="19"/>
  <c r="AI2826" i="19"/>
  <c r="AI2825" i="19"/>
  <c r="AI2824" i="19"/>
  <c r="AI2823" i="19"/>
  <c r="AI2822" i="19"/>
  <c r="AI2821" i="19"/>
  <c r="AI2820" i="19"/>
  <c r="AI2819" i="19"/>
  <c r="AI2818" i="19"/>
  <c r="AI2817" i="19"/>
  <c r="AI2816" i="19"/>
  <c r="AI2815" i="19"/>
  <c r="AI2814" i="19"/>
  <c r="AI2813" i="19"/>
  <c r="AI2812" i="19"/>
  <c r="AI2811" i="19"/>
  <c r="AI2810" i="19"/>
  <c r="AI2809" i="19"/>
  <c r="AI2808" i="19"/>
  <c r="AI2807" i="19"/>
  <c r="AI2806" i="19"/>
  <c r="AI2805" i="19"/>
  <c r="AI2804" i="19"/>
  <c r="AI2803" i="19"/>
  <c r="AI2802" i="19"/>
  <c r="AI2801" i="19"/>
  <c r="AI2800" i="19"/>
  <c r="AI2799" i="19"/>
  <c r="AI2798" i="19"/>
  <c r="AI2797" i="19"/>
  <c r="AI2796" i="19"/>
  <c r="AI2795" i="19"/>
  <c r="AI2794" i="19"/>
  <c r="AI2793" i="19"/>
  <c r="AI2792" i="19"/>
  <c r="AI2791" i="19"/>
  <c r="AI2790" i="19"/>
  <c r="AI2789" i="19"/>
  <c r="AI2788" i="19"/>
  <c r="AI2787" i="19"/>
  <c r="AI2786" i="19"/>
  <c r="AI2785" i="19"/>
  <c r="AI2784" i="19"/>
  <c r="AI2783" i="19"/>
  <c r="AI2782" i="19"/>
  <c r="AI2781" i="19"/>
  <c r="AI2780" i="19"/>
  <c r="AI2779" i="19"/>
  <c r="AI2778" i="19"/>
  <c r="AI2777" i="19"/>
  <c r="AI2776" i="19"/>
  <c r="AI2775" i="19"/>
  <c r="AI2774" i="19"/>
  <c r="AI2773" i="19"/>
  <c r="AI2772" i="19"/>
  <c r="AI2771" i="19"/>
  <c r="AI2770" i="19"/>
  <c r="AI2769" i="19"/>
  <c r="AI2768" i="19"/>
  <c r="AI2767" i="19"/>
  <c r="AI2766" i="19"/>
  <c r="AI2765" i="19"/>
  <c r="AI2764" i="19"/>
  <c r="AI2763" i="19"/>
  <c r="AI2762" i="19"/>
  <c r="AI2761" i="19"/>
  <c r="AI2760" i="19"/>
  <c r="AI2759" i="19"/>
  <c r="AI2758" i="19"/>
  <c r="AI2757" i="19"/>
  <c r="AI2756" i="19"/>
  <c r="AI2755" i="19"/>
  <c r="AI2754" i="19"/>
  <c r="AI2753" i="19"/>
  <c r="AI2752" i="19"/>
  <c r="AI2751" i="19"/>
  <c r="AI2750" i="19"/>
  <c r="AI2749" i="19"/>
  <c r="AI2748" i="19"/>
  <c r="AI2747" i="19"/>
  <c r="AI2746" i="19"/>
  <c r="AI2745" i="19"/>
  <c r="AI2744" i="19"/>
  <c r="AI2743" i="19"/>
  <c r="AI2742" i="19"/>
  <c r="AI2741" i="19"/>
  <c r="AI2740" i="19"/>
  <c r="AI2739" i="19"/>
  <c r="AI2738" i="19"/>
  <c r="AI2737" i="19"/>
  <c r="AI2736" i="19"/>
  <c r="AI2735" i="19"/>
  <c r="AI2734" i="19"/>
  <c r="AI2733" i="19"/>
  <c r="AI2732" i="19"/>
  <c r="AI2731" i="19"/>
  <c r="AI2730" i="19"/>
  <c r="AI2729" i="19"/>
  <c r="AI2728" i="19"/>
  <c r="AI2727" i="19"/>
  <c r="AI2726" i="19"/>
  <c r="AI2725" i="19"/>
  <c r="AI2724" i="19"/>
  <c r="AI2723" i="19"/>
  <c r="AI2722" i="19"/>
  <c r="AI2721" i="19"/>
  <c r="AI2720" i="19"/>
  <c r="AI2719" i="19"/>
  <c r="AI2718" i="19"/>
  <c r="AI2717" i="19"/>
  <c r="AI2716" i="19"/>
  <c r="AI2715" i="19"/>
  <c r="AI2714" i="19"/>
  <c r="AI2713" i="19"/>
  <c r="AI2712" i="19"/>
  <c r="AI2711" i="19"/>
  <c r="AI2710" i="19"/>
  <c r="AI2709" i="19"/>
  <c r="AI2708" i="19"/>
  <c r="AI2707" i="19"/>
  <c r="AI2706" i="19"/>
  <c r="AI2705" i="19"/>
  <c r="AI2704" i="19"/>
  <c r="AI2703" i="19"/>
  <c r="AI2702" i="19"/>
  <c r="AI2701" i="19"/>
  <c r="AI2700" i="19"/>
  <c r="AI2699" i="19"/>
  <c r="AI2698" i="19"/>
  <c r="AI2697" i="19"/>
  <c r="AI2696" i="19"/>
  <c r="AI2695" i="19"/>
  <c r="AI2694" i="19"/>
  <c r="AI2693" i="19"/>
  <c r="AI2692" i="19"/>
  <c r="AI2691" i="19"/>
  <c r="AI2690" i="19"/>
  <c r="AI2689" i="19"/>
  <c r="AI2688" i="19"/>
  <c r="AI2687" i="19"/>
  <c r="AI2686" i="19"/>
  <c r="AI2685" i="19"/>
  <c r="AI2684" i="19"/>
  <c r="AI2683" i="19"/>
  <c r="AI2682" i="19"/>
  <c r="AI2681" i="19"/>
  <c r="AI2680" i="19"/>
  <c r="AI2679" i="19"/>
  <c r="AI2678" i="19"/>
  <c r="AI2677" i="19"/>
  <c r="AI2676" i="19"/>
  <c r="AI2675" i="19"/>
  <c r="AI2674" i="19"/>
  <c r="AI2673" i="19"/>
  <c r="AI2672" i="19"/>
  <c r="AI2671" i="19"/>
  <c r="AI2670" i="19"/>
  <c r="AI2669" i="19"/>
  <c r="AI2668" i="19"/>
  <c r="AI2667" i="19"/>
  <c r="AI2666" i="19"/>
  <c r="AI2665" i="19"/>
  <c r="AI2664" i="19"/>
  <c r="AI2663" i="19"/>
  <c r="AI2662" i="19"/>
  <c r="AI2661" i="19"/>
  <c r="AI2660" i="19"/>
  <c r="AI2659" i="19"/>
  <c r="AI2658" i="19"/>
  <c r="AI2657" i="19"/>
  <c r="AI2656" i="19"/>
  <c r="AI2655" i="19"/>
  <c r="AI2654" i="19"/>
  <c r="AI2653" i="19"/>
  <c r="AI2652" i="19"/>
  <c r="AI2651" i="19"/>
  <c r="AI2650" i="19"/>
  <c r="AI2649" i="19"/>
  <c r="AI2648" i="19"/>
  <c r="AI2647" i="19"/>
  <c r="AI2646" i="19"/>
  <c r="AI2645" i="19"/>
  <c r="AI2644" i="19"/>
  <c r="AI2643" i="19"/>
  <c r="AI2642" i="19"/>
  <c r="AI2641" i="19"/>
  <c r="AI2640" i="19"/>
  <c r="AI2639" i="19"/>
  <c r="AI2638" i="19"/>
  <c r="AI2637" i="19"/>
  <c r="AI2636" i="19"/>
  <c r="AI2635" i="19"/>
  <c r="AI2634" i="19"/>
  <c r="AI2633" i="19"/>
  <c r="AI2632" i="19"/>
  <c r="AI2631" i="19"/>
  <c r="AI2630" i="19"/>
  <c r="AI2629" i="19"/>
  <c r="AI2628" i="19"/>
  <c r="AI2627" i="19"/>
  <c r="AI2626" i="19"/>
  <c r="AI2625" i="19"/>
  <c r="AI2624" i="19"/>
  <c r="AI2623" i="19"/>
  <c r="AI2622" i="19"/>
  <c r="AI2621" i="19"/>
  <c r="AI2620" i="19"/>
  <c r="AI2619" i="19"/>
  <c r="AI2618" i="19"/>
  <c r="AI2617" i="19"/>
  <c r="AI2616" i="19"/>
  <c r="AI2615" i="19"/>
  <c r="AI2614" i="19"/>
  <c r="AI2613" i="19"/>
  <c r="AI2612" i="19"/>
  <c r="AI2611" i="19"/>
  <c r="AI2610" i="19"/>
  <c r="AI2609" i="19"/>
  <c r="AI2608" i="19"/>
  <c r="AI2607" i="19"/>
  <c r="AI2606" i="19"/>
  <c r="AI2605" i="19"/>
  <c r="AI2604" i="19"/>
  <c r="AI2603" i="19"/>
  <c r="AI2602" i="19"/>
  <c r="AI2601" i="19"/>
  <c r="AI2600" i="19"/>
  <c r="AI2599" i="19"/>
  <c r="AI2598" i="19"/>
  <c r="AI2597" i="19"/>
  <c r="AI2596" i="19"/>
  <c r="AI2595" i="19"/>
  <c r="AI2594" i="19"/>
  <c r="AI2593" i="19"/>
  <c r="AI2592" i="19"/>
  <c r="AI2591" i="19"/>
  <c r="AI2590" i="19"/>
  <c r="AI2589" i="19"/>
  <c r="AI2588" i="19"/>
  <c r="AI2587" i="19"/>
  <c r="AI2586" i="19"/>
  <c r="AI2585" i="19"/>
  <c r="AI2584" i="19"/>
  <c r="AI2583" i="19"/>
  <c r="AI2582" i="19"/>
  <c r="AI2581" i="19"/>
  <c r="AI2580" i="19"/>
  <c r="AI2579" i="19"/>
  <c r="AI2578" i="19"/>
  <c r="AI2577" i="19"/>
  <c r="AI2576" i="19"/>
  <c r="AI2575" i="19"/>
  <c r="AI2574" i="19"/>
  <c r="AI2573" i="19"/>
  <c r="AI2572" i="19"/>
  <c r="AI2571" i="19"/>
  <c r="AI2570" i="19"/>
  <c r="AI2569" i="19"/>
  <c r="AI2568" i="19"/>
  <c r="AI2567" i="19"/>
  <c r="AI2566" i="19"/>
  <c r="AI2565" i="19"/>
  <c r="AI2564" i="19"/>
  <c r="AI2563" i="19"/>
  <c r="AI2562" i="19"/>
  <c r="AI2561" i="19"/>
  <c r="AI2560" i="19"/>
  <c r="AI2559" i="19"/>
  <c r="AI2558" i="19"/>
  <c r="AI2557" i="19"/>
  <c r="AI2556" i="19"/>
  <c r="AI2555" i="19"/>
  <c r="AI2554" i="19"/>
  <c r="AI2553" i="19"/>
  <c r="AI2552" i="19"/>
  <c r="AI2551" i="19"/>
  <c r="AI2550" i="19"/>
  <c r="AI2549" i="19"/>
  <c r="AI2548" i="19"/>
  <c r="AI2547" i="19"/>
  <c r="AI2546" i="19"/>
  <c r="AI2545" i="19"/>
  <c r="AI2544" i="19"/>
  <c r="AI2543" i="19"/>
  <c r="AI2542" i="19"/>
  <c r="AI2541" i="19"/>
  <c r="AI2540" i="19"/>
  <c r="AI2539" i="19"/>
  <c r="AI2538" i="19"/>
  <c r="AI2537" i="19"/>
  <c r="AI2536" i="19"/>
  <c r="AI2535" i="19"/>
  <c r="AI2534" i="19"/>
  <c r="AI2533" i="19"/>
  <c r="AI2532" i="19"/>
  <c r="AI2531" i="19"/>
  <c r="AI2530" i="19"/>
  <c r="AI2529" i="19"/>
  <c r="AI2528" i="19"/>
  <c r="AI2527" i="19"/>
  <c r="AI2526" i="19"/>
  <c r="AI2525" i="19"/>
  <c r="AI2524" i="19"/>
  <c r="AI2523" i="19"/>
  <c r="AI2522" i="19"/>
  <c r="AI2521" i="19"/>
  <c r="AI2520" i="19"/>
  <c r="AI2519" i="19"/>
  <c r="AI2518" i="19"/>
  <c r="AI2517" i="19"/>
  <c r="AI2516" i="19"/>
  <c r="AI2515" i="19"/>
  <c r="AI2514" i="19"/>
  <c r="AI2513" i="19"/>
  <c r="AI2512" i="19"/>
  <c r="AI2511" i="19"/>
  <c r="AI2510" i="19"/>
  <c r="AI2509" i="19"/>
  <c r="AI2508" i="19"/>
  <c r="AI2507" i="19"/>
  <c r="AI2506" i="19"/>
  <c r="AI2505" i="19"/>
  <c r="AI2504" i="19"/>
  <c r="AI2503" i="19"/>
  <c r="AI2502" i="19"/>
  <c r="AI2501" i="19"/>
  <c r="AI2500" i="19"/>
  <c r="AI2499" i="19"/>
  <c r="AI2498" i="19"/>
  <c r="AI2497" i="19"/>
  <c r="AI2496" i="19"/>
  <c r="AI2495" i="19"/>
  <c r="AI2494" i="19"/>
  <c r="AI2493" i="19"/>
  <c r="AI2492" i="19"/>
  <c r="AI2491" i="19"/>
  <c r="AI2490" i="19"/>
  <c r="AI2489" i="19"/>
  <c r="AI2488" i="19"/>
  <c r="AI2487" i="19"/>
  <c r="AI2486" i="19"/>
  <c r="AI2485" i="19"/>
  <c r="AI2484" i="19"/>
  <c r="AI2483" i="19"/>
  <c r="AI2482" i="19"/>
  <c r="AI2481" i="19"/>
  <c r="AI2480" i="19"/>
  <c r="AI2479" i="19"/>
  <c r="AI2478" i="19"/>
  <c r="AI2477" i="19"/>
  <c r="AI2476" i="19"/>
  <c r="AI2475" i="19"/>
  <c r="AI2474" i="19"/>
  <c r="AI2473" i="19"/>
  <c r="AI2472" i="19"/>
  <c r="AI2471" i="19"/>
  <c r="AI2470" i="19"/>
  <c r="AI2469" i="19"/>
  <c r="AI2468" i="19"/>
  <c r="AI2467" i="19"/>
  <c r="AI2466" i="19"/>
  <c r="AI2465" i="19"/>
  <c r="AI2464" i="19"/>
  <c r="AI2463" i="19"/>
  <c r="AI2462" i="19"/>
  <c r="AI2461" i="19"/>
  <c r="AI2460" i="19"/>
  <c r="AI2459" i="19"/>
  <c r="AI2458" i="19"/>
  <c r="AI2457" i="19"/>
  <c r="AI2456" i="19"/>
  <c r="AI2455" i="19"/>
  <c r="AI2454" i="19"/>
  <c r="AI2453" i="19"/>
  <c r="AI2452" i="19"/>
  <c r="AI2451" i="19"/>
  <c r="AI2450" i="19"/>
  <c r="AI2449" i="19"/>
  <c r="AI2448" i="19"/>
  <c r="AI2447" i="19"/>
  <c r="AI2446" i="19"/>
  <c r="AI2445" i="19"/>
  <c r="AI2444" i="19"/>
  <c r="AI2443" i="19"/>
  <c r="AI2442" i="19"/>
  <c r="AI2441" i="19"/>
  <c r="AI2440" i="19"/>
  <c r="AI2439" i="19"/>
  <c r="AI2438" i="19"/>
  <c r="AI2437" i="19"/>
  <c r="AI2436" i="19"/>
  <c r="AI2435" i="19"/>
  <c r="AI2434" i="19"/>
  <c r="AI2433" i="19"/>
  <c r="AI2432" i="19"/>
  <c r="AI2431" i="19"/>
  <c r="AI2430" i="19"/>
  <c r="AI2429" i="19"/>
  <c r="AI2428" i="19"/>
  <c r="AI2427" i="19"/>
  <c r="AI2426" i="19"/>
  <c r="AI2425" i="19"/>
  <c r="AI2424" i="19"/>
  <c r="AI2423" i="19"/>
  <c r="AI2422" i="19"/>
  <c r="AI2421" i="19"/>
  <c r="AI2420" i="19"/>
  <c r="AI2419" i="19"/>
  <c r="AI2418" i="19"/>
  <c r="AI2417" i="19"/>
  <c r="AI2416" i="19"/>
  <c r="AI2415" i="19"/>
  <c r="AI2414" i="19"/>
  <c r="AI2413" i="19"/>
  <c r="AI2412" i="19"/>
  <c r="AI2411" i="19"/>
  <c r="AI2410" i="19"/>
  <c r="AI2409" i="19"/>
  <c r="AI2408" i="19"/>
  <c r="AI2407" i="19"/>
  <c r="AI2406" i="19"/>
  <c r="AI2405" i="19"/>
  <c r="AI2404" i="19"/>
  <c r="AI2403" i="19"/>
  <c r="AI2402" i="19"/>
  <c r="AI2401" i="19"/>
  <c r="AI2400" i="19"/>
  <c r="AI2399" i="19"/>
  <c r="AI2398" i="19"/>
  <c r="AI2397" i="19"/>
  <c r="AI2396" i="19"/>
  <c r="AI2395" i="19"/>
  <c r="AI2394" i="19"/>
  <c r="AI2393" i="19"/>
  <c r="AI2392" i="19"/>
  <c r="AI2391" i="19"/>
  <c r="AI2390" i="19"/>
  <c r="AI2389" i="19"/>
  <c r="AI2388" i="19"/>
  <c r="AI2387" i="19"/>
  <c r="AI2386" i="19"/>
  <c r="AI2385" i="19"/>
  <c r="AI2384" i="19"/>
  <c r="AI2383" i="19"/>
  <c r="AI2382" i="19"/>
  <c r="AI2381" i="19"/>
  <c r="AI2380" i="19"/>
  <c r="AI2379" i="19"/>
  <c r="AI2378" i="19"/>
  <c r="AI2377" i="19"/>
  <c r="AI2376" i="19"/>
  <c r="AI2375" i="19"/>
  <c r="AI2374" i="19"/>
  <c r="AI2373" i="19"/>
  <c r="AI2372" i="19"/>
  <c r="AI2371" i="19"/>
  <c r="AI2370" i="19"/>
  <c r="AI2369" i="19"/>
  <c r="AI2368" i="19"/>
  <c r="AI2367" i="19"/>
  <c r="AI2366" i="19"/>
  <c r="AI2365" i="19"/>
  <c r="AI2364" i="19"/>
  <c r="AI2363" i="19"/>
  <c r="AI2362" i="19"/>
  <c r="AI2361" i="19"/>
  <c r="AI2360" i="19"/>
  <c r="AI2359" i="19"/>
  <c r="AI2358" i="19"/>
  <c r="AI2357" i="19"/>
  <c r="AI2356" i="19"/>
  <c r="AI2355" i="19"/>
  <c r="AI2354" i="19"/>
  <c r="AI2353" i="19"/>
  <c r="AI2352" i="19"/>
  <c r="AI2351" i="19"/>
  <c r="AI2350" i="19"/>
  <c r="AI2349" i="19"/>
  <c r="AI2348" i="19"/>
  <c r="AI2347" i="19"/>
  <c r="AI2346" i="19"/>
  <c r="AI2345" i="19"/>
  <c r="AI2344" i="19"/>
  <c r="AI2343" i="19"/>
  <c r="AI2342" i="19"/>
  <c r="AI2341" i="19"/>
  <c r="AI2340" i="19"/>
  <c r="AI2339" i="19"/>
  <c r="AI2338" i="19"/>
  <c r="AI2337" i="19"/>
  <c r="AI2336" i="19"/>
  <c r="AI2335" i="19"/>
  <c r="AI2334" i="19"/>
  <c r="AI2333" i="19"/>
  <c r="AI2332" i="19"/>
  <c r="AI2331" i="19"/>
  <c r="AI2330" i="19"/>
  <c r="AI2329" i="19"/>
  <c r="AI2328" i="19"/>
  <c r="AI2327" i="19"/>
  <c r="AI2326" i="19"/>
  <c r="AI2325" i="19"/>
  <c r="AI2324" i="19"/>
  <c r="AI2323" i="19"/>
  <c r="AI2322" i="19"/>
  <c r="AI2321" i="19"/>
  <c r="AI2320" i="19"/>
  <c r="AI2319" i="19"/>
  <c r="AI2318" i="19"/>
  <c r="AI2317" i="19"/>
  <c r="AI2316" i="19"/>
  <c r="AI2315" i="19"/>
  <c r="AI2314" i="19"/>
  <c r="AI2313" i="19"/>
  <c r="AI2312" i="19"/>
  <c r="AI2311" i="19"/>
  <c r="AI2310" i="19"/>
  <c r="AI2309" i="19"/>
  <c r="AI2308" i="19"/>
  <c r="AI2307" i="19"/>
  <c r="AI2306" i="19"/>
  <c r="AI2305" i="19"/>
  <c r="AI2304" i="19"/>
  <c r="AI2303" i="19"/>
  <c r="AI2302" i="19"/>
  <c r="AI2301" i="19"/>
  <c r="AI2300" i="19"/>
  <c r="AI2299" i="19"/>
  <c r="AI2298" i="19"/>
  <c r="AI2297" i="19"/>
  <c r="AI2296" i="19"/>
  <c r="AI2295" i="19"/>
  <c r="AI2294" i="19"/>
  <c r="AI2293" i="19"/>
  <c r="AI2292" i="19"/>
  <c r="AI2291" i="19"/>
  <c r="AI2290" i="19"/>
  <c r="AI2289" i="19"/>
  <c r="AI2288" i="19"/>
  <c r="AI2287" i="19"/>
  <c r="AI2286" i="19"/>
  <c r="AI2285" i="19"/>
  <c r="AI2284" i="19"/>
  <c r="AI2283" i="19"/>
  <c r="AI2282" i="19"/>
  <c r="AI2281" i="19"/>
  <c r="AI2280" i="19"/>
  <c r="AI2279" i="19"/>
  <c r="AI2278" i="19"/>
  <c r="AI2277" i="19"/>
  <c r="AI2276" i="19"/>
  <c r="AI2275" i="19"/>
  <c r="AI2274" i="19"/>
  <c r="AI2273" i="19"/>
  <c r="AI2272" i="19"/>
  <c r="AI2271" i="19"/>
  <c r="AI2270" i="19"/>
  <c r="AI2269" i="19"/>
  <c r="AI2268" i="19"/>
  <c r="AI2267" i="19"/>
  <c r="AI2266" i="19"/>
  <c r="AI2265" i="19"/>
  <c r="AI2264" i="19"/>
  <c r="AI2263" i="19"/>
  <c r="AI2262" i="19"/>
  <c r="AI2261" i="19"/>
  <c r="AI2260" i="19"/>
  <c r="AI2259" i="19"/>
  <c r="AI2258" i="19"/>
  <c r="AI2257" i="19"/>
  <c r="AI2256" i="19"/>
  <c r="AI2255" i="19"/>
  <c r="AI2254" i="19"/>
  <c r="AI2253" i="19"/>
  <c r="AI2252" i="19"/>
  <c r="AI2251" i="19"/>
  <c r="AI2250" i="19"/>
  <c r="AI2249" i="19"/>
  <c r="AI2248" i="19"/>
  <c r="AI2247" i="19"/>
  <c r="AI2246" i="19"/>
  <c r="AI2245" i="19"/>
  <c r="AI2244" i="19"/>
  <c r="AI2243" i="19"/>
  <c r="AI2242" i="19"/>
  <c r="AI2241" i="19"/>
  <c r="AI2240" i="19"/>
  <c r="AI2239" i="19"/>
  <c r="AI2238" i="19"/>
  <c r="AI2237" i="19"/>
  <c r="AI2236" i="19"/>
  <c r="AI2235" i="19"/>
  <c r="AI2234" i="19"/>
  <c r="AI2233" i="19"/>
  <c r="AI2232" i="19"/>
  <c r="AI2231" i="19"/>
  <c r="AI2230" i="19"/>
  <c r="AI2229" i="19"/>
  <c r="AI2228" i="19"/>
  <c r="AI2227" i="19"/>
  <c r="AI2226" i="19"/>
  <c r="AI2225" i="19"/>
  <c r="AI2224" i="19"/>
  <c r="AI2223" i="19"/>
  <c r="AI2222" i="19"/>
  <c r="AI2221" i="19"/>
  <c r="AI2220" i="19"/>
  <c r="AI2219" i="19"/>
  <c r="AI2218" i="19"/>
  <c r="AI2217" i="19"/>
  <c r="AI2216" i="19"/>
  <c r="AI2215" i="19"/>
  <c r="AI2214" i="19"/>
  <c r="AI2213" i="19"/>
  <c r="AI2212" i="19"/>
  <c r="AI2211" i="19"/>
  <c r="AI2210" i="19"/>
  <c r="AI2209" i="19"/>
  <c r="AI2208" i="19"/>
  <c r="AI2207" i="19"/>
  <c r="AI2206" i="19"/>
  <c r="AI2205" i="19"/>
  <c r="AI2204" i="19"/>
  <c r="AI2203" i="19"/>
  <c r="AI2202" i="19"/>
  <c r="AI2201" i="19"/>
  <c r="AI2200" i="19"/>
  <c r="AI2199" i="19"/>
  <c r="AI2198" i="19"/>
  <c r="AI2197" i="19"/>
  <c r="AI2196" i="19"/>
  <c r="AI2195" i="19"/>
  <c r="AI2194" i="19"/>
  <c r="AI2193" i="19"/>
  <c r="AI2192" i="19"/>
  <c r="AI2191" i="19"/>
  <c r="AI2190" i="19"/>
  <c r="AI2189" i="19"/>
  <c r="AI2188" i="19"/>
  <c r="AI2187" i="19"/>
  <c r="AI2186" i="19"/>
  <c r="AI2185" i="19"/>
  <c r="AI2184" i="19"/>
  <c r="AI2183" i="19"/>
  <c r="AI2182" i="19"/>
  <c r="AI2181" i="19"/>
  <c r="AI2180" i="19"/>
  <c r="AI2179" i="19"/>
  <c r="AI2178" i="19"/>
  <c r="AI2177" i="19"/>
  <c r="AI2176" i="19"/>
  <c r="AI2175" i="19"/>
  <c r="AI2174" i="19"/>
  <c r="AI2173" i="19"/>
  <c r="AI2172" i="19"/>
  <c r="AI2171" i="19"/>
  <c r="AI2170" i="19"/>
  <c r="AI2169" i="19"/>
  <c r="AI2168" i="19"/>
  <c r="AI2167" i="19"/>
  <c r="AI2166" i="19"/>
  <c r="AI2165" i="19"/>
  <c r="AI2164" i="19"/>
  <c r="AI2163" i="19"/>
  <c r="AI2162" i="19"/>
  <c r="AI2161" i="19"/>
  <c r="AI2160" i="19"/>
  <c r="AI2159" i="19"/>
  <c r="AI2158" i="19"/>
  <c r="AI2157" i="19"/>
  <c r="AI2156" i="19"/>
  <c r="AI2155" i="19"/>
  <c r="AI2154" i="19"/>
  <c r="AI2153" i="19"/>
  <c r="AI2152" i="19"/>
  <c r="AI2151" i="19"/>
  <c r="AI2150" i="19"/>
  <c r="AI2149" i="19"/>
  <c r="AI2148" i="19"/>
  <c r="AI2147" i="19"/>
  <c r="AI2146" i="19"/>
  <c r="AI2145" i="19"/>
  <c r="AI2144" i="19"/>
  <c r="AI2143" i="19"/>
  <c r="AI2142" i="19"/>
  <c r="AI2141" i="19"/>
  <c r="AI2140" i="19"/>
  <c r="AI2139" i="19"/>
  <c r="AI2138" i="19"/>
  <c r="AI2137" i="19"/>
  <c r="AI2136" i="19"/>
  <c r="AI2135" i="19"/>
  <c r="AI2134" i="19"/>
  <c r="AI2133" i="19"/>
  <c r="AI2132" i="19"/>
  <c r="AI2131" i="19"/>
  <c r="AI2130" i="19"/>
  <c r="AI2129" i="19"/>
  <c r="AI2128" i="19"/>
  <c r="AI2127" i="19"/>
  <c r="AI2126" i="19"/>
  <c r="AI2125" i="19"/>
  <c r="AI2124" i="19"/>
  <c r="AI2123" i="19"/>
  <c r="AI2122" i="19"/>
  <c r="AI2121" i="19"/>
  <c r="AI2120" i="19"/>
  <c r="AI2119" i="19"/>
  <c r="AI2118" i="19"/>
  <c r="AI2117" i="19"/>
  <c r="AI2116" i="19"/>
  <c r="AI2115" i="19"/>
  <c r="AI2114" i="19"/>
  <c r="AI2113" i="19"/>
  <c r="AI2112" i="19"/>
  <c r="AI2111" i="19"/>
  <c r="AI2110" i="19"/>
  <c r="AI2109" i="19"/>
  <c r="AI2108" i="19"/>
  <c r="AI2107" i="19"/>
  <c r="AI2106" i="19"/>
  <c r="AI2105" i="19"/>
  <c r="AI2104" i="19"/>
  <c r="AI2103" i="19"/>
  <c r="AI2102" i="19"/>
  <c r="AI2101" i="19"/>
  <c r="AI2100" i="19"/>
  <c r="AI2099" i="19"/>
  <c r="AI2098" i="19"/>
  <c r="AI2097" i="19"/>
  <c r="AI2096" i="19"/>
  <c r="AI2095" i="19"/>
  <c r="AI2094" i="19"/>
  <c r="AI2093" i="19"/>
  <c r="AI2092" i="19"/>
  <c r="AI2091" i="19"/>
  <c r="AI2090" i="19"/>
  <c r="AI2089" i="19"/>
  <c r="AI2088" i="19"/>
  <c r="AI2087" i="19"/>
  <c r="AI2086" i="19"/>
  <c r="AI2085" i="19"/>
  <c r="AI2084" i="19"/>
  <c r="AI2083" i="19"/>
  <c r="AI2082" i="19"/>
  <c r="AI2081" i="19"/>
  <c r="AI2080" i="19"/>
  <c r="AI2079" i="19"/>
  <c r="AI2078" i="19"/>
  <c r="AI2077" i="19"/>
  <c r="AI2076" i="19"/>
  <c r="AI2075" i="19"/>
  <c r="AI2074" i="19"/>
  <c r="AI2073" i="19"/>
  <c r="AI2072" i="19"/>
  <c r="AI2071" i="19"/>
  <c r="AI2070" i="19"/>
  <c r="AI2069" i="19"/>
  <c r="AI2068" i="19"/>
  <c r="AI2067" i="19"/>
  <c r="AI2066" i="19"/>
  <c r="AI2065" i="19"/>
  <c r="AI2064" i="19"/>
  <c r="AI2063" i="19"/>
  <c r="AI2062" i="19"/>
  <c r="AI2061" i="19"/>
  <c r="AI2060" i="19"/>
  <c r="AI2059" i="19"/>
  <c r="AI2058" i="19"/>
  <c r="AI2057" i="19"/>
  <c r="AI2056" i="19"/>
  <c r="AI2055" i="19"/>
  <c r="AI2054" i="19"/>
  <c r="AI2053" i="19"/>
  <c r="AI2052" i="19"/>
  <c r="AI2051" i="19"/>
  <c r="AI2050" i="19"/>
  <c r="AI2049" i="19"/>
  <c r="AI2048" i="19"/>
  <c r="AI2047" i="19"/>
  <c r="AI2046" i="19"/>
  <c r="AI2045" i="19"/>
  <c r="AI2044" i="19"/>
  <c r="AI2043" i="19"/>
  <c r="AI2042" i="19"/>
  <c r="AI2041" i="19"/>
  <c r="AI2040" i="19"/>
  <c r="AI2039" i="19"/>
  <c r="AI2038" i="19"/>
  <c r="AI2037" i="19"/>
  <c r="AI2036" i="19"/>
  <c r="AI2035" i="19"/>
  <c r="AI2034" i="19"/>
  <c r="AI2033" i="19"/>
  <c r="AI2032" i="19"/>
  <c r="AI2031" i="19"/>
  <c r="AI2030" i="19"/>
  <c r="AI2029" i="19"/>
  <c r="AI2028" i="19"/>
  <c r="AI2027" i="19"/>
  <c r="AI2026" i="19"/>
  <c r="AI2025" i="19"/>
  <c r="AI2024" i="19"/>
  <c r="AI2023" i="19"/>
  <c r="AI2022" i="19"/>
  <c r="AI2021" i="19"/>
  <c r="AI2020" i="19"/>
  <c r="AI2019" i="19"/>
  <c r="AI2018" i="19"/>
  <c r="AI2017" i="19"/>
  <c r="AI2016" i="19"/>
  <c r="AI2015" i="19"/>
  <c r="AI2014" i="19"/>
  <c r="AI2013" i="19"/>
  <c r="AI2012" i="19"/>
  <c r="AI2011" i="19"/>
  <c r="AI2010" i="19"/>
  <c r="AI2009" i="19"/>
  <c r="AI2008" i="19"/>
  <c r="AI2007" i="19"/>
  <c r="AI2006" i="19"/>
  <c r="AI2005" i="19"/>
  <c r="AI2004" i="19"/>
  <c r="AI2003" i="19"/>
  <c r="AI2002" i="19"/>
  <c r="AI2001" i="19"/>
  <c r="AI2000" i="19"/>
  <c r="AI1999" i="19"/>
  <c r="AI1998" i="19"/>
  <c r="AI1997" i="19"/>
  <c r="AI1996" i="19"/>
  <c r="AI1995" i="19"/>
  <c r="AI1994" i="19"/>
  <c r="AI1993" i="19"/>
  <c r="AI1992" i="19"/>
  <c r="AI1991" i="19"/>
  <c r="AI1990" i="19"/>
  <c r="AI1989" i="19"/>
  <c r="AI1988" i="19"/>
  <c r="AI1987" i="19"/>
  <c r="AI1986" i="19"/>
  <c r="AI1985" i="19"/>
  <c r="AI1984" i="19"/>
  <c r="AI1983" i="19"/>
  <c r="AI1982" i="19"/>
  <c r="AI1981" i="19"/>
  <c r="AI1980" i="19"/>
  <c r="AI1979" i="19"/>
  <c r="AI1978" i="19"/>
  <c r="AI1977" i="19"/>
  <c r="AI1976" i="19"/>
  <c r="AI1975" i="19"/>
  <c r="AI1974" i="19"/>
  <c r="AI1973" i="19"/>
  <c r="AI1972" i="19"/>
  <c r="AI1971" i="19"/>
  <c r="AI1970" i="19"/>
  <c r="AI1969" i="19"/>
  <c r="AI1968" i="19"/>
  <c r="AI1967" i="19"/>
  <c r="AI1966" i="19"/>
  <c r="AI1965" i="19"/>
  <c r="AI1964" i="19"/>
  <c r="AI1963" i="19"/>
  <c r="AI1962" i="19"/>
  <c r="AI1961" i="19"/>
  <c r="AI1960" i="19"/>
  <c r="AI1959" i="19"/>
  <c r="AI1958" i="19"/>
  <c r="AI1957" i="19"/>
  <c r="AI1956" i="19"/>
  <c r="AI1955" i="19"/>
  <c r="AI1954" i="19"/>
  <c r="AI1953" i="19"/>
  <c r="AI1952" i="19"/>
  <c r="AI1951" i="19"/>
  <c r="AI1950" i="19"/>
  <c r="AI1949" i="19"/>
  <c r="AI1948" i="19"/>
  <c r="AI1947" i="19"/>
  <c r="AI1946" i="19"/>
  <c r="AI1945" i="19"/>
  <c r="AI1944" i="19"/>
  <c r="AI1943" i="19"/>
  <c r="AI1942" i="19"/>
  <c r="AI1941" i="19"/>
  <c r="AI1940" i="19"/>
  <c r="AI1939" i="19"/>
  <c r="AI1938" i="19"/>
  <c r="AI1937" i="19"/>
  <c r="AI1936" i="19"/>
  <c r="AI1935" i="19"/>
  <c r="AI1934" i="19"/>
  <c r="AI1933" i="19"/>
  <c r="AI1932" i="19"/>
  <c r="AI1931" i="19"/>
  <c r="AI1930" i="19"/>
  <c r="AI1929" i="19"/>
  <c r="AI1928" i="19"/>
  <c r="AI1927" i="19"/>
  <c r="AI1926" i="19"/>
  <c r="AI1925" i="19"/>
  <c r="AI1924" i="19"/>
  <c r="AI1923" i="19"/>
  <c r="AI1922" i="19"/>
  <c r="AI1921" i="19"/>
  <c r="AI1920" i="19"/>
  <c r="AI1919" i="19"/>
  <c r="AI1918" i="19"/>
  <c r="AI1917" i="19"/>
  <c r="AI1916" i="19"/>
  <c r="AI1915" i="19"/>
  <c r="AI1914" i="19"/>
  <c r="AI1913" i="19"/>
  <c r="AI1912" i="19"/>
  <c r="AI1911" i="19"/>
  <c r="AI1910" i="19"/>
  <c r="AI1909" i="19"/>
  <c r="AI1908" i="19"/>
  <c r="AI1907" i="19"/>
  <c r="AI1906" i="19"/>
  <c r="AI1905" i="19"/>
  <c r="AI1904" i="19"/>
  <c r="AI1903" i="19"/>
  <c r="AI1902" i="19"/>
  <c r="AI1901" i="19"/>
  <c r="AI1900" i="19"/>
  <c r="AI1899" i="19"/>
  <c r="AI1898" i="19"/>
  <c r="AI1897" i="19"/>
  <c r="AI1896" i="19"/>
  <c r="AI1895" i="19"/>
  <c r="AI1894" i="19"/>
  <c r="AI1893" i="19"/>
  <c r="AI1892" i="19"/>
  <c r="AI1891" i="19"/>
  <c r="AI1890" i="19"/>
  <c r="AI1889" i="19"/>
  <c r="AI1888" i="19"/>
  <c r="AI1887" i="19"/>
  <c r="AI1886" i="19"/>
  <c r="AI1885" i="19"/>
  <c r="AI1884" i="19"/>
  <c r="AI1883" i="19"/>
  <c r="AI1882" i="19"/>
  <c r="AI1881" i="19"/>
  <c r="AI1880" i="19"/>
  <c r="AI1879" i="19"/>
  <c r="AI1878" i="19"/>
  <c r="AI1877" i="19"/>
  <c r="AI1876" i="19"/>
  <c r="AI1875" i="19"/>
  <c r="AI1874" i="19"/>
  <c r="AI1873" i="19"/>
  <c r="AI1872" i="19"/>
  <c r="AI1871" i="19"/>
  <c r="AI1870" i="19"/>
  <c r="AI1869" i="19"/>
  <c r="AI1868" i="19"/>
  <c r="AI1867" i="19"/>
  <c r="AI1866" i="19"/>
  <c r="AI1865" i="19"/>
  <c r="AI1864" i="19"/>
  <c r="AI1863" i="19"/>
  <c r="AI1862" i="19"/>
  <c r="AI1861" i="19"/>
  <c r="AI1860" i="19"/>
  <c r="AI1859" i="19"/>
  <c r="AI1858" i="19"/>
  <c r="AI1857" i="19"/>
  <c r="AI1856" i="19"/>
  <c r="AI1855" i="19"/>
  <c r="AI1854" i="19"/>
  <c r="AI1853" i="19"/>
  <c r="AI1852" i="19"/>
  <c r="AI1851" i="19"/>
  <c r="AI1850" i="19"/>
  <c r="AI1849" i="19"/>
  <c r="AI1848" i="19"/>
  <c r="AI1847" i="19"/>
  <c r="AI1846" i="19"/>
  <c r="AI1845" i="19"/>
  <c r="AI1844" i="19"/>
  <c r="AI1843" i="19"/>
  <c r="AI1842" i="19"/>
  <c r="AI1841" i="19"/>
  <c r="AI1840" i="19"/>
  <c r="AI1839" i="19"/>
  <c r="AI1838" i="19"/>
  <c r="AI1837" i="19"/>
  <c r="AI1836" i="19"/>
  <c r="AI1835" i="19"/>
  <c r="AI1834" i="19"/>
  <c r="AI1833" i="19"/>
  <c r="AI1832" i="19"/>
  <c r="AI1831" i="19"/>
  <c r="AI1830" i="19"/>
  <c r="AI1829" i="19"/>
  <c r="AI1828" i="19"/>
  <c r="AI1827" i="19"/>
  <c r="AI1826" i="19"/>
  <c r="AI1825" i="19"/>
  <c r="AI1824" i="19"/>
  <c r="AI1823" i="19"/>
  <c r="AI1822" i="19"/>
  <c r="AI1821" i="19"/>
  <c r="AI1820" i="19"/>
  <c r="AI1819" i="19"/>
  <c r="AI1818" i="19"/>
  <c r="AI1817" i="19"/>
  <c r="AI1816" i="19"/>
  <c r="AI1815" i="19"/>
  <c r="AI1814" i="19"/>
  <c r="AI1813" i="19"/>
  <c r="AI1812" i="19"/>
  <c r="AI1811" i="19"/>
  <c r="AI1810" i="19"/>
  <c r="AI1809" i="19"/>
  <c r="AI1808" i="19"/>
  <c r="AI1807" i="19"/>
  <c r="AI1806" i="19"/>
  <c r="AI1805" i="19"/>
  <c r="AI1804" i="19"/>
  <c r="AI1803" i="19"/>
  <c r="AI1802" i="19"/>
  <c r="AI3194" i="19"/>
  <c r="AI3193" i="19"/>
  <c r="AI3192" i="19"/>
  <c r="AI3191" i="19"/>
  <c r="AI3190" i="19"/>
  <c r="AI3189" i="19"/>
  <c r="AI3188" i="19"/>
  <c r="AI3187" i="19"/>
  <c r="AI3186" i="19"/>
  <c r="AI3185" i="19"/>
  <c r="AI3184" i="19"/>
  <c r="AI3183" i="19"/>
  <c r="AI3182" i="19"/>
  <c r="AI3181" i="19"/>
  <c r="AI3180" i="19"/>
  <c r="AI3179" i="19"/>
  <c r="AI3178" i="19"/>
  <c r="AI3177" i="19"/>
  <c r="AI3176" i="19"/>
  <c r="AI3175" i="19"/>
  <c r="AI3174" i="19"/>
  <c r="AI3173" i="19"/>
  <c r="AI3172" i="19"/>
  <c r="AI3171" i="19"/>
  <c r="AI3170" i="19"/>
  <c r="AI3169" i="19"/>
  <c r="AI3168" i="19"/>
  <c r="AI3167" i="19"/>
  <c r="AI3166" i="19"/>
  <c r="AI3165" i="19"/>
  <c r="AI3164" i="19"/>
  <c r="AI3163" i="19"/>
  <c r="AI3162" i="19"/>
  <c r="AI3161" i="19"/>
  <c r="AI3160" i="19"/>
  <c r="AI3159" i="19"/>
  <c r="AI3158" i="19"/>
  <c r="AI3157" i="19"/>
  <c r="AI3156" i="19"/>
  <c r="AI3155" i="19"/>
  <c r="AI3154" i="19"/>
  <c r="AI3153" i="19"/>
  <c r="AI3152" i="19"/>
  <c r="AI3151" i="19"/>
  <c r="AI3150" i="19"/>
  <c r="AI3149" i="19"/>
  <c r="AI3148" i="19"/>
  <c r="AI3147" i="19"/>
  <c r="AI3146" i="19"/>
  <c r="AI3145" i="19"/>
  <c r="AI3144" i="19"/>
  <c r="AI3143" i="19"/>
  <c r="AI3142" i="19"/>
  <c r="AI3141" i="19"/>
  <c r="AI3140" i="19"/>
  <c r="AI3139" i="19"/>
  <c r="AI3138" i="19"/>
  <c r="AI3137" i="19"/>
  <c r="AI3136" i="19"/>
  <c r="AI3135" i="19"/>
  <c r="AI3134" i="19"/>
  <c r="AI3133" i="19"/>
  <c r="AI3132" i="19"/>
  <c r="AI3131" i="19"/>
  <c r="AI3130" i="19"/>
  <c r="AI3129" i="19"/>
  <c r="AI3128" i="19"/>
  <c r="AI3127" i="19"/>
  <c r="AI3126" i="19"/>
  <c r="AI3125" i="19"/>
  <c r="AI3124" i="19"/>
  <c r="AI3123" i="19"/>
  <c r="AI3122" i="19"/>
  <c r="AI3121" i="19"/>
  <c r="AI3120" i="19"/>
  <c r="AI3119" i="19"/>
  <c r="AI3118" i="19"/>
  <c r="AI3117" i="19"/>
  <c r="AI3116" i="19"/>
  <c r="AI3115" i="19"/>
  <c r="AI3114" i="19"/>
  <c r="AI3113" i="19"/>
  <c r="AI3112" i="19"/>
  <c r="AI3111" i="19"/>
  <c r="AI3110" i="19"/>
  <c r="AI3109" i="19"/>
  <c r="AI3108" i="19"/>
  <c r="AI3107" i="19"/>
  <c r="AI3106" i="19"/>
  <c r="AI3105" i="19"/>
  <c r="AI3104" i="19"/>
  <c r="AI3103" i="19"/>
  <c r="AI3102" i="19"/>
  <c r="AI3101" i="19"/>
  <c r="AI3100" i="19"/>
  <c r="AI3099" i="19"/>
  <c r="AI3098" i="19"/>
  <c r="AI3097" i="19"/>
  <c r="AI3096" i="19"/>
  <c r="AI3095" i="19"/>
  <c r="AI3094" i="19"/>
  <c r="AI3093" i="19"/>
  <c r="AI3092" i="19"/>
  <c r="AI3091" i="19"/>
  <c r="AI3090" i="19"/>
  <c r="AI3089" i="19"/>
  <c r="AI3088" i="19"/>
  <c r="AI3087" i="19"/>
  <c r="AI3086" i="19"/>
  <c r="AI3085" i="19"/>
  <c r="AI3084" i="19"/>
  <c r="AI3083" i="19"/>
  <c r="AI3082" i="19"/>
  <c r="AI3081" i="19"/>
  <c r="AI3080" i="19"/>
  <c r="AI3079" i="19"/>
  <c r="AI3078" i="19"/>
  <c r="AI3077" i="19"/>
  <c r="AI3076" i="19"/>
  <c r="AI3075" i="19"/>
  <c r="AI3074" i="19"/>
  <c r="AI3073" i="19"/>
  <c r="AI3072" i="19"/>
  <c r="AI3071" i="19"/>
  <c r="AI3070" i="19"/>
  <c r="AI3069" i="19"/>
  <c r="AI3068" i="19"/>
  <c r="AI3067" i="19"/>
  <c r="AI3066" i="19"/>
  <c r="AI3065" i="19"/>
  <c r="AI3064" i="19"/>
  <c r="AI3063" i="19"/>
  <c r="AI3062" i="19"/>
  <c r="AI3061" i="19"/>
  <c r="AI3060" i="19"/>
  <c r="AI3059" i="19"/>
  <c r="AI3058" i="19"/>
  <c r="AI3057" i="19"/>
  <c r="AI3056" i="19"/>
  <c r="AI3055" i="19"/>
  <c r="AI3054" i="19"/>
  <c r="AI3053" i="19"/>
  <c r="AI3052" i="19"/>
  <c r="AI3051" i="19"/>
  <c r="AI3050" i="19"/>
  <c r="AI3049" i="19"/>
  <c r="AI3048" i="19"/>
  <c r="AI3047" i="19"/>
  <c r="AI3046" i="19"/>
  <c r="AI3045" i="19"/>
  <c r="AI3044" i="19"/>
  <c r="AI3043" i="19"/>
  <c r="AI3042" i="19"/>
  <c r="AI3041" i="19"/>
  <c r="AI3040" i="19"/>
  <c r="AI3039" i="19"/>
  <c r="AI3038" i="19"/>
  <c r="AI3037" i="19"/>
  <c r="AI3036" i="19"/>
  <c r="AI3035" i="19"/>
  <c r="AI3034" i="19"/>
  <c r="AI3033" i="19"/>
  <c r="AI3032" i="19"/>
  <c r="AI3031" i="19"/>
  <c r="AI3030" i="19"/>
  <c r="AI3029" i="19"/>
  <c r="AI3028" i="19"/>
  <c r="AI3027" i="19"/>
  <c r="AI3026" i="19"/>
  <c r="AI3025" i="19"/>
  <c r="AI3024" i="19"/>
  <c r="AI3023" i="19"/>
  <c r="AI3022" i="19"/>
  <c r="AI3021" i="19"/>
  <c r="AI3020" i="19"/>
  <c r="AI3019" i="19"/>
  <c r="AI3018" i="19"/>
  <c r="AI3017" i="19"/>
  <c r="AI3016" i="19"/>
  <c r="AI3015" i="19"/>
  <c r="AI3014" i="19"/>
  <c r="AI3013" i="19"/>
  <c r="AI3012" i="19"/>
  <c r="AI3011" i="19"/>
  <c r="AI3010" i="19"/>
  <c r="AI3009" i="19"/>
  <c r="AI3008" i="19"/>
  <c r="AI3007" i="19"/>
  <c r="AI3006" i="19"/>
  <c r="AI3005" i="19"/>
  <c r="AI3004" i="19"/>
  <c r="AI3003" i="19"/>
  <c r="AI3002" i="19"/>
  <c r="AI3001" i="19"/>
  <c r="AI3000" i="19"/>
  <c r="AI2999" i="19"/>
  <c r="AI2998" i="19"/>
  <c r="AI2997" i="19"/>
  <c r="AI2996" i="19"/>
  <c r="AI2995" i="19"/>
  <c r="AI2994" i="19"/>
  <c r="AI2993" i="19"/>
  <c r="AI2992" i="19"/>
  <c r="AI2991" i="19"/>
  <c r="AI2990" i="19"/>
  <c r="AI2989" i="19"/>
  <c r="AI2988" i="19"/>
  <c r="AI2987" i="19"/>
  <c r="AI2986" i="19"/>
  <c r="AI2985" i="19"/>
  <c r="AI2984" i="19"/>
  <c r="AI2983" i="19"/>
  <c r="AI2982" i="19"/>
  <c r="AI2981" i="19"/>
  <c r="AI2980" i="19"/>
  <c r="AI2979" i="19"/>
  <c r="AI2978" i="19"/>
  <c r="AI2977" i="19"/>
  <c r="AI2976" i="19"/>
  <c r="AI2975" i="19"/>
  <c r="AI2974" i="19"/>
  <c r="AI2973" i="19"/>
  <c r="AI3418" i="19"/>
  <c r="AI3417" i="19"/>
  <c r="AI3416" i="19"/>
  <c r="AI3415" i="19"/>
  <c r="AI3414" i="19"/>
  <c r="AI3413" i="19"/>
  <c r="AI3412" i="19"/>
  <c r="AI3411" i="19"/>
  <c r="AI3410" i="19"/>
  <c r="AI3409" i="19"/>
  <c r="AI3408" i="19"/>
  <c r="AI3407" i="19"/>
  <c r="AI3406" i="19"/>
  <c r="AI3405" i="19"/>
  <c r="AI3404" i="19"/>
  <c r="AI3403" i="19"/>
  <c r="AI3402" i="19"/>
  <c r="AI3401" i="19"/>
  <c r="AI3400" i="19"/>
  <c r="AI3399" i="19"/>
  <c r="AI3398" i="19"/>
  <c r="AI3397" i="19"/>
  <c r="AI3396" i="19"/>
  <c r="AI3395" i="19"/>
  <c r="AI3394" i="19"/>
  <c r="AI3393" i="19"/>
  <c r="AI3392" i="19"/>
  <c r="AI3391" i="19"/>
  <c r="AI3390" i="19"/>
  <c r="AI3389" i="19"/>
  <c r="AI3388" i="19"/>
  <c r="AI3387" i="19"/>
  <c r="AI3386" i="19"/>
  <c r="AI3385" i="19"/>
  <c r="AI3384" i="19"/>
  <c r="AI3383" i="19"/>
  <c r="AI3382" i="19"/>
  <c r="AI3381" i="19"/>
  <c r="AI3380" i="19"/>
  <c r="AI3379" i="19"/>
  <c r="AI3378" i="19"/>
  <c r="AI3377" i="19"/>
  <c r="AI3376" i="19"/>
  <c r="AI3375" i="19"/>
  <c r="AI3374" i="19"/>
  <c r="AI3373" i="19"/>
  <c r="AI3372" i="19"/>
  <c r="AI3371" i="19"/>
  <c r="AI3370" i="19"/>
  <c r="AI3369" i="19"/>
  <c r="AI3368" i="19"/>
  <c r="AI3367" i="19"/>
  <c r="AI3366" i="19"/>
  <c r="AI3365" i="19"/>
  <c r="AI3364" i="19"/>
  <c r="AI3363" i="19"/>
  <c r="AI3362" i="19"/>
  <c r="AI3361" i="19"/>
  <c r="AI3360" i="19"/>
  <c r="AI3359" i="19"/>
  <c r="AI3358" i="19"/>
  <c r="AI3357" i="19"/>
  <c r="AI3356" i="19"/>
  <c r="AI3355" i="19"/>
  <c r="AI3354" i="19"/>
  <c r="AI3353" i="19"/>
  <c r="AI3352" i="19"/>
  <c r="AI3351" i="19"/>
  <c r="AI3350" i="19"/>
  <c r="AI3349" i="19"/>
  <c r="AI3348" i="19"/>
  <c r="AI3347" i="19"/>
  <c r="AI3346" i="19"/>
  <c r="AI3345" i="19"/>
  <c r="AI3344" i="19"/>
  <c r="AI3343" i="19"/>
  <c r="AI3342" i="19"/>
  <c r="AI3341" i="19"/>
  <c r="AI3340" i="19"/>
  <c r="AI3339" i="19"/>
  <c r="AI3338" i="19"/>
  <c r="AI3337" i="19"/>
  <c r="AI3336" i="19"/>
  <c r="AI3335" i="19"/>
  <c r="AI3334" i="19"/>
  <c r="AI3333" i="19"/>
  <c r="AI3332" i="19"/>
  <c r="AI3331" i="19"/>
  <c r="AI3330" i="19"/>
  <c r="AI3329" i="19"/>
  <c r="AI3328" i="19"/>
  <c r="AI3327" i="19"/>
  <c r="AI3326" i="19"/>
  <c r="AI3325" i="19"/>
  <c r="AI3324" i="19"/>
  <c r="AI3323" i="19"/>
  <c r="AI3322" i="19"/>
  <c r="AI3321" i="19"/>
  <c r="AI3320" i="19"/>
  <c r="AI3319" i="19"/>
  <c r="AI3318" i="19"/>
  <c r="AI3317" i="19"/>
  <c r="AI3316" i="19"/>
  <c r="AI3315" i="19"/>
  <c r="AI3314" i="19"/>
  <c r="AI3313" i="19"/>
  <c r="AI3312" i="19"/>
  <c r="AI3311" i="19"/>
  <c r="AI3310" i="19"/>
  <c r="AI3309" i="19"/>
  <c r="AI3308" i="19"/>
  <c r="AI3307" i="19"/>
  <c r="AI3306" i="19"/>
  <c r="AI3305" i="19"/>
  <c r="AI3304" i="19"/>
  <c r="AI3303" i="19"/>
  <c r="AI3302" i="19"/>
  <c r="AI3301" i="19"/>
  <c r="AI3300" i="19"/>
  <c r="AI3299" i="19"/>
  <c r="AI3298" i="19"/>
  <c r="AI3297" i="19"/>
  <c r="AI3296" i="19"/>
  <c r="AI3295" i="19"/>
  <c r="AI3294" i="19"/>
  <c r="AI3293" i="19"/>
  <c r="AI3292" i="19"/>
  <c r="AI3291" i="19"/>
  <c r="AI3290" i="19"/>
  <c r="AI3289" i="19"/>
  <c r="AI3288" i="19"/>
  <c r="AI3287" i="19"/>
  <c r="AI3286" i="19"/>
  <c r="AI3285" i="19"/>
  <c r="AI3284" i="19"/>
  <c r="AI3283" i="19"/>
  <c r="AI3282" i="19"/>
  <c r="AI3281" i="19"/>
  <c r="AI3280" i="19"/>
  <c r="AI3279" i="19"/>
  <c r="AI3278" i="19"/>
  <c r="AI3277" i="19"/>
  <c r="AI3276" i="19"/>
  <c r="AI3275" i="19"/>
  <c r="AI3274" i="19"/>
  <c r="AI3273" i="19"/>
  <c r="AI3272" i="19"/>
  <c r="AI3271" i="19"/>
  <c r="AI3270" i="19"/>
  <c r="AI3269" i="19"/>
  <c r="AI3268" i="19"/>
  <c r="AI3267" i="19"/>
  <c r="AI3266" i="19"/>
  <c r="AI3265" i="19"/>
  <c r="AI3264" i="19"/>
  <c r="AI3263" i="19"/>
  <c r="AI3262" i="19"/>
  <c r="AI3261" i="19"/>
  <c r="AI3260" i="19"/>
  <c r="AI3259" i="19"/>
  <c r="AI3258" i="19"/>
  <c r="AI3257" i="19"/>
  <c r="AI3256" i="19"/>
  <c r="AI3255" i="19"/>
  <c r="AI3254" i="19"/>
  <c r="AI3253" i="19"/>
  <c r="AI3252" i="19"/>
  <c r="AI3245" i="19"/>
  <c r="AI3244" i="19"/>
  <c r="AI3243" i="19"/>
  <c r="AI3242" i="19"/>
  <c r="AI3241" i="19"/>
  <c r="AI3240" i="19"/>
  <c r="AI3239" i="19"/>
  <c r="AI3238" i="19"/>
  <c r="AI3237" i="19"/>
  <c r="AI3236" i="19"/>
  <c r="AI3235" i="19"/>
  <c r="AI3234" i="19"/>
  <c r="AI3215" i="19"/>
  <c r="AI3214" i="19"/>
  <c r="AI3213" i="19"/>
  <c r="AI3212" i="19"/>
  <c r="AI3211" i="19"/>
  <c r="AI3210" i="19"/>
  <c r="AI3209" i="19"/>
  <c r="AI3208" i="19"/>
  <c r="AI3207" i="19"/>
  <c r="AI3206" i="19"/>
  <c r="AI3205" i="19"/>
  <c r="AI3204" i="19"/>
  <c r="AI3203" i="19"/>
  <c r="AI3202" i="19"/>
  <c r="AI3201" i="19"/>
  <c r="AI3200" i="19"/>
  <c r="AI3788" i="19"/>
  <c r="AI3787" i="19"/>
  <c r="AI3786" i="19"/>
  <c r="AI3785" i="19"/>
  <c r="AI3784" i="19"/>
  <c r="AI3783" i="19"/>
  <c r="AI3782" i="19"/>
  <c r="AI3781" i="19"/>
  <c r="AI3780" i="19"/>
  <c r="AI3779" i="19"/>
  <c r="AI3778" i="19"/>
  <c r="AI3777" i="19"/>
  <c r="AI3776" i="19"/>
  <c r="AI3775" i="19"/>
  <c r="AI3774" i="19"/>
  <c r="AI3773" i="19"/>
  <c r="AI3772" i="19"/>
  <c r="AI3771" i="19"/>
  <c r="AI3770" i="19"/>
  <c r="AI3769" i="19"/>
  <c r="AI3768" i="19"/>
  <c r="AI3767" i="19"/>
  <c r="AI3766" i="19"/>
  <c r="AI3765" i="19"/>
  <c r="AI3764" i="19"/>
  <c r="AI3763" i="19"/>
  <c r="AI3762" i="19"/>
  <c r="AI3761" i="19"/>
  <c r="AI3760" i="19"/>
  <c r="AI3759" i="19"/>
  <c r="AI3758" i="19"/>
  <c r="AI3757" i="19"/>
  <c r="AI3756" i="19"/>
  <c r="AI3755" i="19"/>
  <c r="AI3754" i="19"/>
  <c r="AI3753" i="19"/>
  <c r="AI3752" i="19"/>
  <c r="AI3751" i="19"/>
  <c r="AI3750" i="19"/>
  <c r="AI3749" i="19"/>
  <c r="AI3748" i="19"/>
  <c r="AI3747" i="19"/>
  <c r="AI3746" i="19"/>
  <c r="AI3745" i="19"/>
  <c r="AI3744" i="19"/>
  <c r="AI3743" i="19"/>
  <c r="AI3742" i="19"/>
  <c r="AI3741" i="19"/>
  <c r="AI3740" i="19"/>
  <c r="AI3739" i="19"/>
  <c r="AI3738" i="19"/>
  <c r="AI3737" i="19"/>
  <c r="AI3736" i="19"/>
  <c r="AI3735" i="19"/>
  <c r="AI3734" i="19"/>
  <c r="AI3733" i="19"/>
  <c r="AI3732" i="19"/>
  <c r="AI3731" i="19"/>
  <c r="AI3730" i="19"/>
  <c r="AI3729" i="19"/>
  <c r="AI3728" i="19"/>
  <c r="AI3727" i="19"/>
  <c r="AI3726" i="19"/>
  <c r="AI3725" i="19"/>
  <c r="AI3724" i="19"/>
  <c r="AI3723" i="19"/>
  <c r="AI3722" i="19"/>
  <c r="AI3721" i="19"/>
  <c r="AI3720" i="19"/>
  <c r="AI3719" i="19"/>
  <c r="AI3718" i="19"/>
  <c r="AI3717" i="19"/>
  <c r="AI3716" i="19"/>
  <c r="AI3715" i="19"/>
  <c r="AI3714" i="19"/>
  <c r="AI3713" i="19"/>
  <c r="AI3712" i="19"/>
  <c r="AI3711" i="19"/>
  <c r="AI3710" i="19"/>
  <c r="AI3709" i="19"/>
  <c r="AI3708" i="19"/>
  <c r="AI3707" i="19"/>
  <c r="AI3706" i="19"/>
  <c r="AI3705" i="19"/>
  <c r="AI3704" i="19"/>
  <c r="AI3703" i="19"/>
  <c r="AI3702" i="19"/>
  <c r="AI3701" i="19"/>
  <c r="AI3700" i="19"/>
  <c r="AI3699" i="19"/>
  <c r="AI3698" i="19"/>
  <c r="AI3697" i="19"/>
  <c r="AI3696" i="19"/>
  <c r="AI3695" i="19"/>
  <c r="AI3694" i="19"/>
  <c r="AI3693" i="19"/>
  <c r="AI3692" i="19"/>
  <c r="AI3691" i="19"/>
  <c r="AI3690" i="19"/>
  <c r="AI3689" i="19"/>
  <c r="AI3688" i="19"/>
  <c r="AI3687" i="19"/>
  <c r="AI3686" i="19"/>
  <c r="AI3685" i="19"/>
  <c r="AI3684" i="19"/>
  <c r="AI3683" i="19"/>
  <c r="AI3682" i="19"/>
  <c r="AI3681" i="19"/>
  <c r="AI3680" i="19"/>
  <c r="AI3679" i="19"/>
  <c r="AI3678" i="19"/>
  <c r="AI3677" i="19"/>
  <c r="AI3676" i="19"/>
  <c r="AI3675" i="19"/>
  <c r="AI3674" i="19"/>
  <c r="AI3673" i="19"/>
  <c r="AI3672" i="19"/>
  <c r="AI3671" i="19"/>
  <c r="AI3670" i="19"/>
  <c r="AI3669" i="19"/>
  <c r="AI3668" i="19"/>
  <c r="AI3667" i="19"/>
  <c r="AI3666" i="19"/>
  <c r="AI3665" i="19"/>
  <c r="AI3664" i="19"/>
  <c r="AI3663" i="19"/>
  <c r="AI3662" i="19"/>
  <c r="AI3661" i="19"/>
  <c r="AI3660" i="19"/>
  <c r="AI3659" i="19"/>
  <c r="AI3658" i="19"/>
  <c r="AI3657" i="19"/>
  <c r="AI3656" i="19"/>
  <c r="AI3655" i="19"/>
  <c r="AI3654" i="19"/>
  <c r="AI3653" i="19"/>
  <c r="AI3652" i="19"/>
  <c r="AI3651" i="19"/>
  <c r="AI3650" i="19"/>
  <c r="AI3649" i="19"/>
  <c r="AI3648" i="19"/>
  <c r="AI3647" i="19"/>
  <c r="AI3646" i="19"/>
  <c r="AI3645" i="19"/>
  <c r="AI3644" i="19"/>
  <c r="AI3643" i="19"/>
  <c r="AI3642" i="19"/>
  <c r="AI3641" i="19"/>
  <c r="AI3640" i="19"/>
  <c r="AI3639" i="19"/>
  <c r="AI3638" i="19"/>
  <c r="AI3637" i="19"/>
  <c r="AI3636" i="19"/>
  <c r="AI3635" i="19"/>
  <c r="AI3634" i="19"/>
  <c r="AI3633" i="19"/>
  <c r="AI3632" i="19"/>
  <c r="AI3631" i="19"/>
  <c r="AI3630" i="19"/>
  <c r="AI3629" i="19"/>
  <c r="AI3628" i="19"/>
  <c r="AI3627" i="19"/>
  <c r="AI3626" i="19"/>
  <c r="AI3625" i="19"/>
  <c r="AI3624" i="19"/>
  <c r="AI3623" i="19"/>
  <c r="AI3622" i="19"/>
  <c r="AI3621" i="19"/>
  <c r="AI3620" i="19"/>
  <c r="AI3619" i="19"/>
  <c r="AI3618" i="19"/>
  <c r="AI3617" i="19"/>
  <c r="AI3616" i="19"/>
  <c r="AI3615" i="19"/>
  <c r="AI3614" i="19"/>
  <c r="AI3613" i="19"/>
  <c r="AI3612" i="19"/>
  <c r="AI3611" i="19"/>
  <c r="AI3610" i="19"/>
  <c r="AI3609" i="19"/>
  <c r="AI3608" i="19"/>
  <c r="AI3607" i="19"/>
  <c r="AI3606" i="19"/>
  <c r="AI3605" i="19"/>
  <c r="AI3604" i="19"/>
  <c r="AI3603" i="19"/>
  <c r="AI3602" i="19"/>
  <c r="AI3601" i="19"/>
  <c r="AI3600" i="19"/>
  <c r="AI3599" i="19"/>
  <c r="AI3598" i="19"/>
  <c r="AI3597" i="19"/>
  <c r="AI3596" i="19"/>
  <c r="AI3595" i="19"/>
  <c r="AI3594" i="19"/>
  <c r="AI3593" i="19"/>
  <c r="AI3592" i="19"/>
  <c r="AI3591" i="19"/>
  <c r="AI3590" i="19"/>
  <c r="AI3589" i="19"/>
  <c r="AI3588" i="19"/>
  <c r="AI3587" i="19"/>
  <c r="AI3586" i="19"/>
  <c r="AI3585" i="19"/>
  <c r="AI3584" i="19"/>
  <c r="AI3583" i="19"/>
  <c r="AI3582" i="19"/>
  <c r="AI3581" i="19"/>
  <c r="AI3580" i="19"/>
  <c r="AI3579" i="19"/>
  <c r="AI3578" i="19"/>
  <c r="AI3577" i="19"/>
  <c r="AI3576" i="19"/>
  <c r="AI3575" i="19"/>
  <c r="AI3574" i="19"/>
  <c r="AI3573" i="19"/>
  <c r="AI3572" i="19"/>
  <c r="AI3571" i="19"/>
  <c r="AI3570" i="19"/>
  <c r="AI3569" i="19"/>
  <c r="AI3568" i="19"/>
  <c r="AI3567" i="19"/>
  <c r="AI3566" i="19"/>
  <c r="AI3565" i="19"/>
  <c r="AI3564" i="19"/>
  <c r="AI3563" i="19"/>
  <c r="AI3562" i="19"/>
  <c r="AI3561" i="19"/>
  <c r="AI3560" i="19"/>
  <c r="AI3559" i="19"/>
  <c r="AI3558" i="19"/>
  <c r="AI3557" i="19"/>
  <c r="AI3556" i="19"/>
  <c r="AI3555" i="19"/>
  <c r="AI3554" i="19"/>
  <c r="AI3553" i="19"/>
  <c r="AI3552" i="19"/>
  <c r="AI3551" i="19"/>
  <c r="AI3550" i="19"/>
  <c r="AI3549" i="19"/>
  <c r="AI3548" i="19"/>
  <c r="AI3547" i="19"/>
  <c r="AI3546" i="19"/>
  <c r="AI3545" i="19"/>
  <c r="AI3544" i="19"/>
  <c r="AI3543" i="19"/>
  <c r="AI3542" i="19"/>
  <c r="AI3541" i="19"/>
  <c r="AI3540" i="19"/>
  <c r="AI3539" i="19"/>
  <c r="AI3538" i="19"/>
  <c r="AI3537" i="19"/>
  <c r="AI3536" i="19"/>
  <c r="AI3535" i="19"/>
  <c r="AI3534" i="19"/>
  <c r="AI3533" i="19"/>
  <c r="AI3532" i="19"/>
  <c r="AI3531" i="19"/>
  <c r="AI3530" i="19"/>
  <c r="AI3529" i="19"/>
  <c r="AI3528" i="19"/>
  <c r="AI3527" i="19"/>
  <c r="AI3526" i="19"/>
  <c r="AI3525" i="19"/>
  <c r="AI3524" i="19"/>
  <c r="AI3523" i="19"/>
  <c r="AI3522" i="19"/>
  <c r="AI3521" i="19"/>
  <c r="AI3520" i="19"/>
  <c r="AI3519" i="19"/>
  <c r="AI3518" i="19"/>
  <c r="AI3517" i="19"/>
  <c r="AI3516" i="19"/>
  <c r="AI3515" i="19"/>
  <c r="AI3514" i="19"/>
  <c r="AI3513" i="19"/>
  <c r="AI3512" i="19"/>
  <c r="AI3511" i="19"/>
  <c r="AI3510" i="19"/>
  <c r="AI3509" i="19"/>
  <c r="AI3508" i="19"/>
  <c r="AI3507" i="19"/>
  <c r="AI3506" i="19"/>
  <c r="AI3505" i="19"/>
  <c r="AI3504" i="19"/>
  <c r="AI3503" i="19"/>
  <c r="AI3502" i="19"/>
  <c r="AI3501" i="19"/>
  <c r="AI3500" i="19"/>
  <c r="AI3499" i="19"/>
  <c r="AI3498" i="19"/>
  <c r="AI3497" i="19"/>
  <c r="AI3496" i="19"/>
  <c r="AI3495" i="19"/>
  <c r="AI3494" i="19"/>
  <c r="AI3493" i="19"/>
  <c r="AI3492" i="19"/>
  <c r="AI3491" i="19"/>
  <c r="AI3490" i="19"/>
  <c r="AI3489" i="19"/>
  <c r="AI3488" i="19"/>
  <c r="AI3487" i="19"/>
  <c r="AI3486" i="19"/>
  <c r="AI3485" i="19"/>
  <c r="AI3484" i="19"/>
  <c r="AI3483" i="19"/>
  <c r="AI3482" i="19"/>
  <c r="AI3481" i="19"/>
  <c r="AI3480" i="19"/>
  <c r="AI3479" i="19"/>
  <c r="AI3478" i="19"/>
  <c r="AI3477" i="19"/>
  <c r="AI3476" i="19"/>
  <c r="AI3475" i="19"/>
  <c r="AI3474" i="19"/>
  <c r="AI3473" i="19"/>
  <c r="AI3472" i="19"/>
  <c r="AI3471" i="19"/>
  <c r="AI3470" i="19"/>
  <c r="AI3469" i="19"/>
  <c r="AI3468" i="19"/>
  <c r="AI3467" i="19"/>
  <c r="AI3466" i="19"/>
  <c r="AI3465" i="19"/>
  <c r="AI3464" i="19"/>
  <c r="AI3463" i="19"/>
  <c r="AI3462" i="19"/>
  <c r="AI3461" i="19"/>
  <c r="AI3460" i="19"/>
  <c r="AI3459" i="19"/>
  <c r="AI3458" i="19"/>
  <c r="AI3457" i="19"/>
  <c r="AI3456" i="19"/>
  <c r="AI3455" i="19"/>
  <c r="AI3454" i="19"/>
  <c r="AI3453" i="19"/>
  <c r="AI3452" i="19"/>
  <c r="AI3451" i="19"/>
  <c r="AI3450" i="19"/>
  <c r="AI3449" i="19"/>
  <c r="AI3448" i="19"/>
  <c r="AI3447" i="19"/>
  <c r="AI3446" i="19"/>
  <c r="AI3445" i="19"/>
  <c r="AI3444" i="19"/>
  <c r="AI3443" i="19"/>
  <c r="AI3442" i="19"/>
  <c r="AI3441" i="19"/>
  <c r="AI3440" i="19"/>
  <c r="AI3439" i="19"/>
  <c r="AI3438" i="19"/>
  <c r="AI3437" i="19"/>
  <c r="AI3436" i="19"/>
  <c r="AI3435" i="19"/>
  <c r="AI3434" i="19"/>
  <c r="AI3433" i="19"/>
  <c r="AI3432" i="19"/>
  <c r="AI3431" i="19"/>
  <c r="AI3430" i="19"/>
  <c r="AI3429" i="19"/>
  <c r="AI3428" i="19"/>
  <c r="AI3427" i="19"/>
  <c r="AI3426" i="19"/>
  <c r="AI3425" i="19"/>
  <c r="AI3424" i="19"/>
  <c r="AI3423" i="19"/>
  <c r="AI3422" i="19"/>
  <c r="AI3421" i="19"/>
  <c r="AI3420" i="19"/>
  <c r="AI4224" i="19"/>
  <c r="AI4223" i="19"/>
  <c r="AI4222" i="19"/>
  <c r="AI4221" i="19"/>
  <c r="AI4220" i="19"/>
  <c r="AI4219" i="19"/>
  <c r="AI4218" i="19"/>
  <c r="AI4217" i="19"/>
  <c r="AI4216" i="19"/>
  <c r="AI4215" i="19"/>
  <c r="AI4214" i="19"/>
  <c r="AI4213" i="19"/>
  <c r="AI4212" i="19"/>
  <c r="AI4211" i="19"/>
  <c r="AI4210" i="19"/>
  <c r="AI4209" i="19"/>
  <c r="AI4208" i="19"/>
  <c r="AI4207" i="19"/>
  <c r="AI4206" i="19"/>
  <c r="AI4205" i="19"/>
  <c r="AI4204" i="19"/>
  <c r="AI4203" i="19"/>
  <c r="AI4202" i="19"/>
  <c r="AI4201" i="19"/>
  <c r="AI4200" i="19"/>
  <c r="AI4199" i="19"/>
  <c r="AI4198" i="19"/>
  <c r="AI4197" i="19"/>
  <c r="AI4196" i="19"/>
  <c r="AI4195" i="19"/>
  <c r="AI4194" i="19"/>
  <c r="AI4193" i="19"/>
  <c r="AI4192" i="19"/>
  <c r="AI4191" i="19"/>
  <c r="AI4190" i="19"/>
  <c r="AI4189" i="19"/>
  <c r="AI4188" i="19"/>
  <c r="AI4187" i="19"/>
  <c r="AI4186" i="19"/>
  <c r="AI4185" i="19"/>
  <c r="AI4184" i="19"/>
  <c r="AI4183" i="19"/>
  <c r="AI4182" i="19"/>
  <c r="AI4181" i="19"/>
  <c r="AI4180" i="19"/>
  <c r="AI4179" i="19"/>
  <c r="AI4178" i="19"/>
  <c r="AI4177" i="19"/>
  <c r="AI4176" i="19"/>
  <c r="AI4175" i="19"/>
  <c r="AI4174" i="19"/>
  <c r="AI4173" i="19"/>
  <c r="AI4172" i="19"/>
  <c r="AI4171" i="19"/>
  <c r="AI4170" i="19"/>
  <c r="AI4169" i="19"/>
  <c r="AI4168" i="19"/>
  <c r="AI4167" i="19"/>
  <c r="AI4166" i="19"/>
  <c r="AI4165" i="19"/>
  <c r="AI4164" i="19"/>
  <c r="AI4163" i="19"/>
  <c r="AI4162" i="19"/>
  <c r="AI4161" i="19"/>
  <c r="AI4160" i="19"/>
  <c r="AI4159" i="19"/>
  <c r="AI4158" i="19"/>
  <c r="AI4157" i="19"/>
  <c r="AI4156" i="19"/>
  <c r="AI4155" i="19"/>
  <c r="AI4154" i="19"/>
  <c r="AI4153" i="19"/>
  <c r="AI4152" i="19"/>
  <c r="AI4151" i="19"/>
  <c r="AI4150" i="19"/>
  <c r="AI4149" i="19"/>
  <c r="AI4148" i="19"/>
  <c r="AI4147" i="19"/>
  <c r="AI4146" i="19"/>
  <c r="AI4145" i="19"/>
  <c r="AI4144" i="19"/>
  <c r="AI4143" i="19"/>
  <c r="AI4142" i="19"/>
  <c r="AI4141" i="19"/>
  <c r="AI4140" i="19"/>
  <c r="AI4139" i="19"/>
  <c r="AI4138" i="19"/>
  <c r="AI4137" i="19"/>
  <c r="AI4136" i="19"/>
  <c r="AI4135" i="19"/>
  <c r="AI4134" i="19"/>
  <c r="AI4133" i="19"/>
  <c r="AI4132" i="19"/>
  <c r="AI4131" i="19"/>
  <c r="AI4130" i="19"/>
  <c r="AI4129" i="19"/>
  <c r="AI4128" i="19"/>
  <c r="AI4127" i="19"/>
  <c r="AI4126" i="19"/>
  <c r="AI4125" i="19"/>
  <c r="AI4124" i="19"/>
  <c r="AI4123" i="19"/>
  <c r="AI4122" i="19"/>
  <c r="AI4121" i="19"/>
  <c r="AI4120" i="19"/>
  <c r="AI4119" i="19"/>
  <c r="AI4118" i="19"/>
  <c r="AI4117" i="19"/>
  <c r="AI4116" i="19"/>
  <c r="AI4115" i="19"/>
  <c r="AI4114" i="19"/>
  <c r="AI4113" i="19"/>
  <c r="AI4112" i="19"/>
  <c r="AI4111" i="19"/>
  <c r="AI4110" i="19"/>
  <c r="AI4109" i="19"/>
  <c r="AI4108" i="19"/>
  <c r="AI4107" i="19"/>
  <c r="AI4106" i="19"/>
  <c r="AI4105" i="19"/>
  <c r="AI4104" i="19"/>
  <c r="AI4103" i="19"/>
  <c r="AI4102" i="19"/>
  <c r="AI4101" i="19"/>
  <c r="AI4100" i="19"/>
  <c r="AI4099" i="19"/>
  <c r="AI4098" i="19"/>
  <c r="AI4097" i="19"/>
  <c r="AI4096" i="19"/>
  <c r="AI4095" i="19"/>
  <c r="AI4094" i="19"/>
  <c r="AI4093" i="19"/>
  <c r="AI4092" i="19"/>
  <c r="AI4091" i="19"/>
  <c r="AI4090" i="19"/>
  <c r="AI4089" i="19"/>
  <c r="AI4088" i="19"/>
  <c r="AI4087" i="19"/>
  <c r="AI4086" i="19"/>
  <c r="AI4085" i="19"/>
  <c r="AI4084" i="19"/>
  <c r="AI4083" i="19"/>
  <c r="AI4082" i="19"/>
  <c r="AI4081" i="19"/>
  <c r="AI4080" i="19"/>
  <c r="AI4079" i="19"/>
  <c r="AI4078" i="19"/>
  <c r="AI4077" i="19"/>
  <c r="AI4076" i="19"/>
  <c r="AI4075" i="19"/>
  <c r="AI4074" i="19"/>
  <c r="AI4073" i="19"/>
  <c r="AI4072" i="19"/>
  <c r="AI4071" i="19"/>
  <c r="AI4070" i="19"/>
  <c r="AI4069" i="19"/>
  <c r="AI4068" i="19"/>
  <c r="AI4067" i="19"/>
  <c r="AI4066" i="19"/>
  <c r="AI4065" i="19"/>
  <c r="AI4064" i="19"/>
  <c r="AI4063" i="19"/>
  <c r="AI4062" i="19"/>
  <c r="AI4061" i="19"/>
  <c r="AI4060" i="19"/>
  <c r="AI4059" i="19"/>
  <c r="AI4058" i="19"/>
  <c r="AI4057" i="19"/>
  <c r="AI4056" i="19"/>
  <c r="AI4055" i="19"/>
  <c r="AI4054" i="19"/>
  <c r="AI4053" i="19"/>
  <c r="AI4052" i="19"/>
  <c r="AI4051" i="19"/>
  <c r="AI4050" i="19"/>
  <c r="AI4049" i="19"/>
  <c r="AI4048" i="19"/>
  <c r="AI4047" i="19"/>
  <c r="AI4046" i="19"/>
  <c r="AI4045" i="19"/>
  <c r="AI4044" i="19"/>
  <c r="AI4043" i="19"/>
  <c r="AI4042" i="19"/>
  <c r="AI4041" i="19"/>
  <c r="AI4040" i="19"/>
  <c r="AI4039" i="19"/>
  <c r="AI4038" i="19"/>
  <c r="AI4037" i="19"/>
  <c r="AI4036" i="19"/>
  <c r="AI4035" i="19"/>
  <c r="AI4034" i="19"/>
  <c r="AI4033" i="19"/>
  <c r="AI4032" i="19"/>
  <c r="AI4031" i="19"/>
  <c r="AI4030" i="19"/>
  <c r="AI4029" i="19"/>
  <c r="AI4028" i="19"/>
  <c r="AI4027" i="19"/>
  <c r="AI4026" i="19"/>
  <c r="AI4025" i="19"/>
  <c r="AI4024" i="19"/>
  <c r="AI4023" i="19"/>
  <c r="AI4022" i="19"/>
  <c r="AI4021" i="19"/>
  <c r="AI4020" i="19"/>
  <c r="AI4019" i="19"/>
  <c r="AI4018" i="19"/>
  <c r="AI4017" i="19"/>
  <c r="AI4016" i="19"/>
  <c r="AI4015" i="19"/>
  <c r="AI4014" i="19"/>
  <c r="AI4013" i="19"/>
  <c r="AI4012" i="19"/>
  <c r="AI4011" i="19"/>
  <c r="AI4010" i="19"/>
  <c r="AI4009" i="19"/>
  <c r="AI4008" i="19"/>
  <c r="AI4007" i="19"/>
  <c r="AI4006" i="19"/>
  <c r="AI4005" i="19"/>
  <c r="AI4004" i="19"/>
  <c r="AI4003" i="19"/>
  <c r="AI4002" i="19"/>
  <c r="AI4001" i="19"/>
  <c r="AI4000" i="19"/>
  <c r="AI3999" i="19"/>
  <c r="AI3998" i="19"/>
  <c r="AI3997" i="19"/>
  <c r="AI3996" i="19"/>
  <c r="AI3995" i="19"/>
  <c r="AI3994" i="19"/>
  <c r="AI3993" i="19"/>
  <c r="AI3992" i="19"/>
  <c r="AI3991" i="19"/>
  <c r="AI3990" i="19"/>
  <c r="AI3989" i="19"/>
  <c r="AI3988" i="19"/>
  <c r="AI3987" i="19"/>
  <c r="AI3986" i="19"/>
  <c r="AI3985" i="19"/>
  <c r="AI3984" i="19"/>
  <c r="AI3983" i="19"/>
  <c r="AI3982" i="19"/>
  <c r="AI3981" i="19"/>
  <c r="AI3980" i="19"/>
  <c r="AI3979" i="19"/>
  <c r="AI3978" i="19"/>
  <c r="AI3977" i="19"/>
  <c r="AI3976" i="19"/>
  <c r="AI3975" i="19"/>
  <c r="AI3974" i="19"/>
  <c r="AI3973" i="19"/>
  <c r="AI3972" i="19"/>
  <c r="AI3971" i="19"/>
  <c r="AI3970" i="19"/>
  <c r="AI3969" i="19"/>
  <c r="AI3968" i="19"/>
  <c r="AI3967" i="19"/>
  <c r="AI3966" i="19"/>
  <c r="AI3965" i="19"/>
  <c r="AI3964" i="19"/>
  <c r="AI3963" i="19"/>
  <c r="AI3962" i="19"/>
  <c r="AI3961" i="19"/>
  <c r="AI3960" i="19"/>
  <c r="AI3959" i="19"/>
  <c r="AI3958" i="19"/>
  <c r="AI3957" i="19"/>
  <c r="AI3956" i="19"/>
  <c r="AI3955" i="19"/>
  <c r="AI3954" i="19"/>
  <c r="AI3953" i="19"/>
  <c r="AI3952" i="19"/>
  <c r="AI3951" i="19"/>
  <c r="AI3950" i="19"/>
  <c r="AI3949" i="19"/>
  <c r="AI3948" i="19"/>
  <c r="AI3947" i="19"/>
  <c r="AI3946" i="19"/>
  <c r="AI3945" i="19"/>
  <c r="AI3944" i="19"/>
  <c r="AI3943" i="19"/>
  <c r="AI3942" i="19"/>
  <c r="AI3941" i="19"/>
  <c r="AI3940" i="19"/>
  <c r="AI3939" i="19"/>
  <c r="AI3938" i="19"/>
  <c r="AI3937" i="19"/>
  <c r="AI3936" i="19"/>
  <c r="AI3935" i="19"/>
  <c r="AI3934" i="19"/>
  <c r="AI3933" i="19"/>
  <c r="AI3932" i="19"/>
  <c r="AI3931" i="19"/>
  <c r="AI3930" i="19"/>
  <c r="AI3929" i="19"/>
  <c r="AI3928" i="19"/>
  <c r="AI3927" i="19"/>
  <c r="AI3926" i="19"/>
  <c r="AI3925" i="19"/>
  <c r="AI3924" i="19"/>
  <c r="AI3923" i="19"/>
  <c r="AI3922" i="19"/>
  <c r="AI3921" i="19"/>
  <c r="AI3920" i="19"/>
  <c r="AI3919" i="19"/>
  <c r="AI3918" i="19"/>
  <c r="AI3917" i="19"/>
  <c r="AI3916" i="19"/>
  <c r="AI3915" i="19"/>
  <c r="AI3914" i="19"/>
  <c r="AI3913" i="19"/>
  <c r="AI3912" i="19"/>
  <c r="AI3911" i="19"/>
  <c r="AI3910" i="19"/>
  <c r="AI3909" i="19"/>
  <c r="AI3908" i="19"/>
  <c r="AI3907" i="19"/>
  <c r="AI3906" i="19"/>
  <c r="AI3905" i="19"/>
  <c r="AI3904" i="19"/>
  <c r="AI3903" i="19"/>
  <c r="AI3902" i="19"/>
  <c r="AI3901" i="19"/>
  <c r="AI3900" i="19"/>
  <c r="AI3899" i="19"/>
  <c r="AI3898" i="19"/>
  <c r="AI3897" i="19"/>
  <c r="AI3896" i="19"/>
  <c r="AI3895" i="19"/>
  <c r="AI3894" i="19"/>
  <c r="AI3893" i="19"/>
  <c r="AI3892" i="19"/>
  <c r="AI3891" i="19"/>
  <c r="AI3890" i="19"/>
  <c r="AI3889" i="19"/>
  <c r="AI3888" i="19"/>
  <c r="AI3887" i="19"/>
  <c r="AI3886" i="19"/>
  <c r="AI3885" i="19"/>
  <c r="AI3884" i="19"/>
  <c r="AI3883" i="19"/>
  <c r="AI3882" i="19"/>
  <c r="AI3881" i="19"/>
  <c r="AI3880" i="19"/>
  <c r="AI3879" i="19"/>
  <c r="AI3878" i="19"/>
  <c r="AI3877" i="19"/>
  <c r="AI3876" i="19"/>
  <c r="AI3875" i="19"/>
  <c r="AI3874" i="19"/>
  <c r="AI3873" i="19"/>
  <c r="AI3872" i="19"/>
  <c r="AI3871" i="19"/>
  <c r="AI3870" i="19"/>
  <c r="AI3869" i="19"/>
  <c r="AI3868" i="19"/>
  <c r="AI3867" i="19"/>
  <c r="AI3866" i="19"/>
  <c r="AI3865" i="19"/>
  <c r="AI3864" i="19"/>
  <c r="AI3863" i="19"/>
  <c r="AI3862" i="19"/>
  <c r="AI3861" i="19"/>
  <c r="AI3860" i="19"/>
  <c r="AI3859" i="19"/>
  <c r="AI3858" i="19"/>
  <c r="AI3857" i="19"/>
  <c r="AI3856" i="19"/>
  <c r="AI3855" i="19"/>
  <c r="AI3854" i="19"/>
  <c r="AI3853" i="19"/>
  <c r="AI3852" i="19"/>
  <c r="AI3851" i="19"/>
  <c r="AI3850" i="19"/>
  <c r="AI3849" i="19"/>
  <c r="AI3848" i="19"/>
  <c r="AI3847" i="19"/>
  <c r="AI3846" i="19"/>
  <c r="AI3845" i="19"/>
  <c r="AI3844" i="19"/>
  <c r="AI3843" i="19"/>
  <c r="AI3842" i="19"/>
  <c r="AI3841" i="19"/>
  <c r="AI3840" i="19"/>
  <c r="AI3839" i="19"/>
  <c r="AI3838" i="19"/>
  <c r="AI3837" i="19"/>
  <c r="AI3836" i="19"/>
  <c r="AI3835" i="19"/>
  <c r="AI3834" i="19"/>
  <c r="AI3833" i="19"/>
  <c r="AI3832" i="19"/>
  <c r="AI3831" i="19"/>
  <c r="AI3830" i="19"/>
  <c r="AI3829" i="19"/>
  <c r="AI3828" i="19"/>
  <c r="AI3827" i="19"/>
  <c r="AI3826" i="19"/>
  <c r="AI3825" i="19"/>
  <c r="AI3824" i="19"/>
  <c r="AI3823" i="19"/>
  <c r="AI3822" i="19"/>
  <c r="AI3821" i="19"/>
  <c r="AI3820" i="19"/>
  <c r="AI3819" i="19"/>
  <c r="AI3818" i="19"/>
  <c r="AI3817" i="19"/>
  <c r="AI3816" i="19"/>
  <c r="AI3815" i="19"/>
  <c r="AI3814" i="19"/>
  <c r="AI3813" i="19"/>
  <c r="AI3812" i="19"/>
  <c r="AI3811" i="19"/>
  <c r="AI3810" i="19"/>
  <c r="AI3809" i="19"/>
  <c r="AI3808" i="19"/>
  <c r="AI3807" i="19"/>
  <c r="AI3806" i="19"/>
  <c r="AI3805" i="19"/>
  <c r="AI3804" i="19"/>
  <c r="AI3803" i="19"/>
  <c r="AI3802" i="19"/>
  <c r="AI3801" i="19"/>
  <c r="AI3800" i="19"/>
  <c r="AI3799" i="19"/>
  <c r="AI3798" i="19"/>
  <c r="AI3797" i="19"/>
  <c r="AI3796" i="19"/>
  <c r="AI3795" i="19"/>
  <c r="AI3794" i="19"/>
  <c r="AI3793" i="19"/>
  <c r="AI3792" i="19"/>
  <c r="AI3791" i="19"/>
  <c r="AI3790" i="19"/>
  <c r="AI4227" i="19"/>
  <c r="AI4226" i="19"/>
  <c r="AC3196" i="19"/>
  <c r="AC3197" i="19"/>
  <c r="AC3198" i="19"/>
  <c r="AC3199" i="19"/>
  <c r="AC3200" i="19"/>
  <c r="AC3201" i="19"/>
  <c r="AC3202" i="19"/>
  <c r="AC3203" i="19"/>
  <c r="AC3204" i="19"/>
  <c r="AC3205" i="19"/>
  <c r="AC3206" i="19"/>
  <c r="AC3207" i="19"/>
  <c r="AC3208" i="19"/>
  <c r="AC3209" i="19"/>
  <c r="AC3210" i="19"/>
  <c r="AC3211" i="19"/>
  <c r="AC3212" i="19"/>
  <c r="AC3213" i="19"/>
  <c r="AC3214" i="19"/>
  <c r="AC3215" i="19"/>
  <c r="AC3216" i="19"/>
  <c r="AC3217" i="19"/>
  <c r="AC3218" i="19"/>
  <c r="AC3219" i="19"/>
  <c r="AC3220" i="19"/>
  <c r="AC3221" i="19"/>
  <c r="AC3222" i="19"/>
  <c r="AC3223" i="19"/>
  <c r="AC3224" i="19"/>
  <c r="AC3225" i="19"/>
  <c r="AC3226" i="19"/>
  <c r="AC3227" i="19"/>
  <c r="AC3228" i="19"/>
  <c r="AC3229" i="19"/>
  <c r="AC3230" i="19"/>
  <c r="AC3231" i="19"/>
  <c r="AC3232" i="19"/>
  <c r="AC3233" i="19"/>
  <c r="AC3234" i="19"/>
  <c r="AC3235" i="19"/>
  <c r="AC3236" i="19"/>
  <c r="AC3237" i="19"/>
  <c r="AC3238" i="19"/>
  <c r="AC3239" i="19"/>
  <c r="AC3240" i="19"/>
  <c r="AC3241" i="19"/>
  <c r="AC3242" i="19"/>
  <c r="AC3243" i="19"/>
  <c r="AC3244" i="19"/>
  <c r="AC3245" i="19"/>
  <c r="AC3246" i="19"/>
  <c r="AC3247" i="19"/>
  <c r="AC3248" i="19"/>
  <c r="AC3249" i="19"/>
  <c r="AC3250" i="19"/>
  <c r="AC3251" i="19"/>
  <c r="AC3252" i="19"/>
  <c r="AC3253" i="19"/>
  <c r="AC3794" i="19"/>
  <c r="AC3795" i="19"/>
  <c r="AC3798" i="19"/>
  <c r="AC3799" i="19"/>
  <c r="AC3800" i="19"/>
  <c r="AC3802" i="19"/>
  <c r="AC3803" i="19"/>
  <c r="AC3804" i="19"/>
  <c r="AC3806" i="19"/>
  <c r="AC3807" i="19"/>
  <c r="AC3808" i="19"/>
  <c r="AC3810" i="19"/>
  <c r="AC3811" i="19"/>
  <c r="AC3814" i="19"/>
  <c r="AC3815" i="19"/>
  <c r="AC3816" i="19"/>
  <c r="AC3818" i="19"/>
  <c r="AC3819" i="19"/>
  <c r="AC3820" i="19"/>
  <c r="AC3796" i="19" l="1"/>
  <c r="AC3801" i="19"/>
  <c r="AC3817" i="19"/>
  <c r="AC3791" i="19"/>
  <c r="AC3812" i="19"/>
  <c r="AC3793" i="19"/>
  <c r="AC3797" i="19"/>
  <c r="AC3792" i="19"/>
  <c r="AC3790" i="19"/>
  <c r="AC3809" i="19"/>
  <c r="AC3805" i="19"/>
  <c r="AC3813" i="19"/>
  <c r="AC925" i="19" l="1"/>
  <c r="AC926" i="19"/>
  <c r="AC827" i="19"/>
  <c r="AC828" i="19"/>
  <c r="AC829" i="19"/>
  <c r="AC859" i="19"/>
  <c r="AI4228" i="19"/>
  <c r="AC790" i="19"/>
  <c r="AC791" i="19"/>
  <c r="AC792" i="19"/>
  <c r="AC793" i="19"/>
  <c r="AC794" i="19"/>
  <c r="AC795" i="19"/>
  <c r="AC796" i="19"/>
  <c r="AC797" i="19"/>
  <c r="AC798" i="19"/>
  <c r="AC799" i="19"/>
  <c r="AC800" i="19"/>
  <c r="AC801" i="19"/>
  <c r="AC802" i="19"/>
  <c r="AC767" i="19"/>
  <c r="AC768" i="19"/>
  <c r="AC769" i="19"/>
  <c r="AC770" i="19"/>
  <c r="AC771" i="19"/>
  <c r="AC772" i="19"/>
  <c r="AC773" i="19"/>
  <c r="AC774" i="19"/>
  <c r="AC775" i="19"/>
  <c r="AC776" i="19"/>
  <c r="AC777" i="19"/>
  <c r="AC778" i="19"/>
  <c r="AC779" i="19"/>
  <c r="AC780" i="19"/>
  <c r="AC781" i="19"/>
  <c r="AC782" i="19"/>
  <c r="AC783" i="19"/>
  <c r="AC784" i="19"/>
  <c r="AC785" i="19"/>
  <c r="AC786" i="19"/>
  <c r="AC787" i="19"/>
  <c r="AC788" i="19"/>
  <c r="AC745" i="19"/>
  <c r="AC746" i="19"/>
  <c r="AC747" i="19"/>
  <c r="AC748" i="19"/>
  <c r="AC749" i="19"/>
  <c r="AC750" i="19"/>
  <c r="AC751" i="19"/>
  <c r="AC752" i="19"/>
  <c r="AC753" i="19"/>
  <c r="AC754" i="19"/>
  <c r="AC755" i="19"/>
  <c r="AC756" i="19"/>
  <c r="AC757" i="19"/>
  <c r="AC758" i="19"/>
  <c r="AC759" i="19"/>
  <c r="AC760" i="19"/>
  <c r="AC761" i="19"/>
  <c r="AC762" i="19"/>
  <c r="AC763" i="19"/>
  <c r="AC764" i="19"/>
  <c r="AC765" i="19"/>
  <c r="AC658" i="19"/>
  <c r="AC659" i="19"/>
  <c r="AC660" i="19"/>
  <c r="AC661" i="19"/>
  <c r="AC662" i="19"/>
  <c r="AC663" i="19"/>
  <c r="AC664" i="19"/>
  <c r="AC665" i="19"/>
  <c r="AC666" i="19"/>
  <c r="AC667" i="19"/>
  <c r="AC668" i="19"/>
  <c r="AC669" i="19"/>
  <c r="AC670" i="19"/>
  <c r="AC671" i="19"/>
  <c r="AC672" i="19"/>
  <c r="AC673" i="19"/>
  <c r="AC674" i="19"/>
  <c r="AC675" i="19"/>
  <c r="AC676" i="19"/>
  <c r="AC677" i="19"/>
  <c r="AC678" i="19"/>
  <c r="AC679" i="19"/>
  <c r="AC680" i="19"/>
  <c r="AC681" i="19"/>
  <c r="AC682" i="19"/>
  <c r="AC683" i="19"/>
  <c r="AC684" i="19"/>
  <c r="AC685" i="19"/>
  <c r="AC686" i="19"/>
  <c r="AC687" i="19"/>
  <c r="AC688" i="19"/>
  <c r="AC689" i="19"/>
  <c r="AC690" i="19"/>
  <c r="AC691" i="19"/>
  <c r="AC692" i="19"/>
  <c r="AC693" i="19"/>
  <c r="AC694" i="19"/>
  <c r="AC695" i="19"/>
  <c r="AC696" i="19"/>
  <c r="AC697" i="19"/>
  <c r="AC698" i="19"/>
  <c r="AC699" i="19"/>
  <c r="AC700" i="19"/>
  <c r="AC701" i="19"/>
  <c r="AC702" i="19"/>
  <c r="AC703" i="19"/>
  <c r="AC704" i="19"/>
  <c r="AC705" i="19"/>
  <c r="AC706" i="19"/>
  <c r="AC707" i="19"/>
  <c r="AC708" i="19"/>
  <c r="AC709" i="19"/>
  <c r="AC710" i="19"/>
  <c r="AC711" i="19"/>
  <c r="AC712" i="19"/>
  <c r="AC713" i="19"/>
  <c r="AC714" i="19"/>
  <c r="AC715" i="19"/>
  <c r="AC716" i="19"/>
  <c r="AC717" i="19"/>
  <c r="AC718" i="19"/>
  <c r="AC719" i="19"/>
  <c r="AC720" i="19"/>
  <c r="AC721" i="19"/>
  <c r="AC722" i="19"/>
  <c r="AC723" i="19"/>
  <c r="AC724" i="19"/>
  <c r="AC725" i="19"/>
  <c r="AC726" i="19"/>
  <c r="AC727" i="19"/>
  <c r="AC728" i="19"/>
  <c r="AC729" i="19"/>
  <c r="AC730" i="19"/>
  <c r="AC731" i="19"/>
  <c r="AC732" i="19"/>
  <c r="AC733" i="19"/>
  <c r="AC734" i="19"/>
  <c r="AC735" i="19"/>
  <c r="AC736" i="19"/>
  <c r="AC737" i="19"/>
  <c r="AC738" i="19"/>
  <c r="AC739" i="19"/>
  <c r="AC740" i="19"/>
  <c r="AC741" i="19"/>
  <c r="AC742" i="19"/>
  <c r="AC743" i="19"/>
  <c r="AC623" i="19"/>
  <c r="AC624" i="19"/>
  <c r="AC625" i="19"/>
  <c r="AC626" i="19"/>
  <c r="AC627" i="19"/>
  <c r="AC628" i="19"/>
  <c r="AC629" i="19"/>
  <c r="AC630" i="19"/>
  <c r="AC631" i="19"/>
  <c r="AC632" i="19"/>
  <c r="AC633" i="19"/>
  <c r="AC634" i="19"/>
  <c r="AC635" i="19"/>
  <c r="AC636" i="19"/>
  <c r="AC637" i="19"/>
  <c r="AC638" i="19"/>
  <c r="AC639" i="19"/>
  <c r="AC640" i="19"/>
  <c r="AC641" i="19"/>
  <c r="AC642" i="19"/>
  <c r="AC643" i="19"/>
  <c r="AC644" i="19"/>
  <c r="AC645" i="19"/>
  <c r="AC646" i="19"/>
  <c r="AC647" i="19"/>
  <c r="AC648" i="19"/>
  <c r="AC649" i="19"/>
  <c r="AC650" i="19"/>
  <c r="AC651" i="19"/>
  <c r="AC652" i="19"/>
  <c r="AC653" i="19"/>
  <c r="AC654" i="19"/>
  <c r="AC655" i="19"/>
  <c r="AC656" i="19"/>
  <c r="AC622" i="19"/>
  <c r="AC541" i="19"/>
  <c r="AC542" i="19"/>
  <c r="AC543" i="19"/>
  <c r="AC544" i="19"/>
  <c r="AC545" i="19"/>
  <c r="AC546" i="19"/>
  <c r="AC547" i="19"/>
  <c r="AC548" i="19"/>
  <c r="AC549" i="19"/>
  <c r="AC550" i="19"/>
  <c r="AC551" i="19"/>
  <c r="AC552" i="19"/>
  <c r="AC553" i="19"/>
  <c r="AC554" i="19"/>
  <c r="AC555" i="19"/>
  <c r="AC556" i="19"/>
  <c r="AC557" i="19"/>
  <c r="AC558" i="19"/>
  <c r="AC559" i="19"/>
  <c r="AC560" i="19"/>
  <c r="AC561" i="19"/>
  <c r="AC562" i="19"/>
  <c r="AC563" i="19"/>
  <c r="AC564" i="19"/>
  <c r="AC565" i="19"/>
  <c r="AC566" i="19"/>
  <c r="AC567" i="19"/>
  <c r="AC568" i="19"/>
  <c r="AC569" i="19"/>
  <c r="AC570" i="19"/>
  <c r="AC571" i="19"/>
  <c r="AC572" i="19"/>
  <c r="AC573" i="19"/>
  <c r="AC574" i="19"/>
  <c r="AC575" i="19"/>
  <c r="AC576" i="19"/>
  <c r="AC577" i="19"/>
  <c r="AC578" i="19"/>
  <c r="AC579" i="19"/>
  <c r="AC580" i="19"/>
  <c r="AC581" i="19"/>
  <c r="AC582" i="19"/>
  <c r="AC583" i="19"/>
  <c r="AC584" i="19"/>
  <c r="AC585" i="19"/>
  <c r="AC586" i="19"/>
  <c r="AC587" i="19"/>
  <c r="AC588" i="19"/>
  <c r="AC589" i="19"/>
  <c r="AC590" i="19"/>
  <c r="AC591" i="19"/>
  <c r="AC592" i="19"/>
  <c r="AC593" i="19"/>
  <c r="AC594" i="19"/>
  <c r="AC595" i="19"/>
  <c r="AC596" i="19"/>
  <c r="AC597" i="19"/>
  <c r="AC598" i="19"/>
  <c r="AC599" i="19"/>
  <c r="AC600" i="19"/>
  <c r="AC601" i="19"/>
  <c r="AC602" i="19"/>
  <c r="AC603" i="19"/>
  <c r="AC604" i="19"/>
  <c r="AC605" i="19"/>
  <c r="AC606" i="19"/>
  <c r="AC607" i="19"/>
  <c r="AC608" i="19"/>
  <c r="AC609" i="19"/>
  <c r="AC610" i="19"/>
  <c r="AC611" i="19"/>
  <c r="AC612" i="19"/>
  <c r="AC613" i="19"/>
  <c r="AC614" i="19"/>
  <c r="AC615" i="19"/>
  <c r="AC616" i="19"/>
  <c r="AC617" i="19"/>
  <c r="AC618" i="19"/>
  <c r="AC619" i="19"/>
  <c r="AC620" i="19"/>
  <c r="AC466" i="19"/>
  <c r="AC467" i="19"/>
  <c r="AC468" i="19"/>
  <c r="AC469" i="19"/>
  <c r="AC470" i="19"/>
  <c r="AC471" i="19"/>
  <c r="AC472" i="19"/>
  <c r="AC473" i="19"/>
  <c r="AC355" i="19"/>
  <c r="AC356" i="19"/>
  <c r="AC357" i="19"/>
  <c r="AC358" i="19"/>
  <c r="AC359" i="19"/>
  <c r="AC360" i="19"/>
  <c r="AC361" i="19"/>
  <c r="AC362" i="19"/>
  <c r="AC363" i="19"/>
  <c r="AC364" i="19"/>
  <c r="AC365" i="19"/>
  <c r="AC366" i="19"/>
  <c r="AC367" i="19"/>
  <c r="AC368" i="19"/>
  <c r="AC369" i="19"/>
  <c r="AC370" i="19"/>
  <c r="AC371" i="19"/>
  <c r="AC372" i="19"/>
  <c r="AC373" i="19"/>
  <c r="AC374" i="19"/>
  <c r="AC375" i="19"/>
  <c r="AC376" i="19"/>
  <c r="AC377" i="19"/>
  <c r="AC378" i="19"/>
  <c r="AC379" i="19"/>
  <c r="AC380" i="19"/>
  <c r="AC381" i="19"/>
  <c r="AC382" i="19"/>
  <c r="AC383" i="19"/>
  <c r="AC384" i="19"/>
  <c r="AC385" i="19"/>
  <c r="AC386" i="19"/>
  <c r="AC387" i="19"/>
  <c r="AC388" i="19"/>
  <c r="AC389" i="19"/>
  <c r="AC390" i="19"/>
  <c r="AC391" i="19"/>
  <c r="AC392" i="19"/>
  <c r="AC393" i="19"/>
  <c r="AC394" i="19"/>
  <c r="AC395" i="19"/>
  <c r="AC396" i="19"/>
  <c r="AC397" i="19"/>
  <c r="AC398" i="19"/>
  <c r="AC399" i="19"/>
  <c r="AC400" i="19"/>
  <c r="AC401" i="19"/>
  <c r="AC402" i="19"/>
  <c r="AC403" i="19"/>
  <c r="AC404" i="19"/>
  <c r="AC405" i="19"/>
  <c r="AC406" i="19"/>
  <c r="AC407" i="19"/>
  <c r="AC408" i="19"/>
  <c r="AC409" i="19"/>
  <c r="AC410" i="19"/>
  <c r="AC411" i="19"/>
  <c r="AC412" i="19"/>
  <c r="AC413" i="19"/>
  <c r="AC414" i="19"/>
  <c r="AC415" i="19"/>
  <c r="AC416" i="19"/>
  <c r="AC417" i="19"/>
  <c r="AC418" i="19"/>
  <c r="AC419" i="19"/>
  <c r="AC420" i="19"/>
  <c r="AC421" i="19"/>
  <c r="AC422" i="19"/>
  <c r="AC423" i="19"/>
  <c r="AC424" i="19"/>
  <c r="AC425" i="19"/>
  <c r="AC426" i="19"/>
  <c r="AC427" i="19"/>
  <c r="AC428" i="19"/>
  <c r="AC429" i="19"/>
  <c r="AC430" i="19"/>
  <c r="AC431" i="19"/>
  <c r="AC432" i="19"/>
  <c r="AC433" i="19"/>
  <c r="AC434" i="19"/>
  <c r="AC435" i="19"/>
  <c r="AC436" i="19"/>
  <c r="AC437" i="19"/>
  <c r="AC438" i="19"/>
  <c r="AC439" i="19"/>
  <c r="AC440" i="19"/>
  <c r="AC441" i="19"/>
  <c r="AC442" i="19"/>
  <c r="AC443" i="19"/>
  <c r="AC444" i="19"/>
  <c r="AC445" i="19"/>
  <c r="AC446" i="19"/>
  <c r="AC447" i="19"/>
  <c r="AC448" i="19"/>
  <c r="AC449" i="19"/>
  <c r="AC450" i="19"/>
  <c r="AC451" i="19"/>
  <c r="AC452" i="19"/>
  <c r="AC453" i="19"/>
  <c r="AC454" i="19"/>
  <c r="AC455" i="19"/>
  <c r="AC456" i="19"/>
  <c r="AC457" i="19"/>
  <c r="AC458" i="19"/>
  <c r="AC459" i="19"/>
  <c r="AC460" i="19"/>
  <c r="AC461" i="19"/>
  <c r="AC462" i="19"/>
  <c r="AC463" i="19"/>
  <c r="AC464" i="19"/>
  <c r="AC354" i="19"/>
  <c r="AC474" i="19" l="1"/>
  <c r="AC475" i="19"/>
  <c r="AC476" i="19"/>
  <c r="AC477" i="19"/>
  <c r="AC478" i="19"/>
  <c r="AC479" i="19"/>
  <c r="AC480" i="19"/>
  <c r="AC481" i="19"/>
  <c r="AC482" i="19"/>
  <c r="AC483" i="19"/>
  <c r="AC484" i="19"/>
  <c r="AC485" i="19"/>
  <c r="AC486" i="19"/>
  <c r="AC487" i="19"/>
  <c r="AC488" i="19"/>
  <c r="AC489" i="19"/>
  <c r="AC490" i="19"/>
  <c r="AC491" i="19"/>
  <c r="AC492" i="19"/>
  <c r="AC493" i="19"/>
  <c r="AC494" i="19"/>
  <c r="AC495" i="19"/>
  <c r="AC496" i="19"/>
  <c r="AC497" i="19"/>
  <c r="AC498" i="19"/>
  <c r="AC499" i="19"/>
  <c r="AC500" i="19"/>
  <c r="AC501" i="19"/>
  <c r="AC502" i="19"/>
  <c r="AC503" i="19"/>
  <c r="AC504" i="19"/>
  <c r="AC505" i="19"/>
  <c r="AC506" i="19"/>
  <c r="AC507" i="19"/>
  <c r="AC508" i="19"/>
  <c r="AC509" i="19"/>
  <c r="AC510" i="19"/>
  <c r="AC511" i="19"/>
  <c r="AC512" i="19"/>
  <c r="AC513" i="19"/>
  <c r="AC514" i="19"/>
  <c r="AC515" i="19"/>
  <c r="AC516" i="19"/>
  <c r="AC517" i="19"/>
  <c r="AC518" i="19"/>
  <c r="AC519" i="19"/>
  <c r="AC520" i="19"/>
  <c r="AC521" i="19"/>
  <c r="AC522" i="19"/>
  <c r="AC523" i="19"/>
  <c r="AC524" i="19"/>
  <c r="AC525" i="19"/>
  <c r="AC526" i="19"/>
  <c r="AC527" i="19"/>
  <c r="AC528" i="19"/>
  <c r="AC529" i="19"/>
  <c r="AC530" i="19"/>
  <c r="AC531" i="19"/>
  <c r="AC532" i="19"/>
  <c r="AC533" i="19"/>
  <c r="AC534" i="19"/>
  <c r="AC535" i="19"/>
  <c r="AC536" i="19"/>
  <c r="AC537" i="19"/>
  <c r="AC538" i="19"/>
  <c r="AC540" i="19"/>
  <c r="AC811" i="19"/>
  <c r="AC812" i="19"/>
  <c r="AC813" i="19"/>
  <c r="AC814" i="19"/>
  <c r="AC815" i="19"/>
  <c r="AC816" i="19"/>
  <c r="AC817" i="19"/>
  <c r="AC818" i="19"/>
  <c r="AC820" i="19"/>
  <c r="AC821" i="19"/>
  <c r="AC822" i="19"/>
  <c r="AC823" i="19"/>
  <c r="AC824" i="19"/>
  <c r="AC825" i="19"/>
  <c r="AC831" i="19"/>
  <c r="AC832" i="19"/>
  <c r="AC833" i="19"/>
  <c r="AC834" i="19"/>
  <c r="AC835" i="19"/>
  <c r="AC836" i="19"/>
  <c r="AC841" i="19"/>
  <c r="AC842" i="19"/>
  <c r="AC843" i="19"/>
  <c r="AC844" i="19"/>
  <c r="AC845" i="19"/>
  <c r="AC846" i="19"/>
  <c r="AC847" i="19"/>
  <c r="AC851" i="19"/>
  <c r="AC852" i="19"/>
  <c r="AC853" i="19"/>
  <c r="AC856" i="19"/>
  <c r="AC857" i="19"/>
  <c r="AC858" i="19"/>
  <c r="AC861" i="19"/>
  <c r="AC862" i="19"/>
  <c r="AC863" i="19"/>
  <c r="AC864" i="19"/>
  <c r="AC865" i="19"/>
  <c r="AC868" i="19"/>
  <c r="AC869" i="19"/>
  <c r="AC870" i="19"/>
  <c r="AC875" i="19"/>
  <c r="AC876" i="19"/>
  <c r="AC881" i="19"/>
  <c r="AC882" i="19"/>
  <c r="AC883" i="19"/>
  <c r="AC884" i="19"/>
  <c r="AC885" i="19"/>
  <c r="AC886" i="19"/>
  <c r="AC889" i="19"/>
  <c r="AC890" i="19"/>
  <c r="AC891" i="19"/>
  <c r="AC892" i="19"/>
  <c r="AC893" i="19"/>
  <c r="AC899" i="19"/>
  <c r="AC900" i="19"/>
  <c r="AC901" i="19"/>
  <c r="AC902" i="19"/>
  <c r="AC903" i="19"/>
  <c r="AC904" i="19"/>
  <c r="AC905" i="19"/>
  <c r="AC907" i="19"/>
  <c r="AC914" i="19"/>
  <c r="AC916" i="19"/>
  <c r="AC917" i="19"/>
  <c r="AC919" i="19"/>
  <c r="AC920" i="19"/>
  <c r="AC923" i="19"/>
  <c r="AC922" i="19"/>
  <c r="AC927" i="19"/>
  <c r="AC928" i="19"/>
  <c r="AC929" i="19"/>
  <c r="AC930" i="19"/>
  <c r="AC931" i="19"/>
  <c r="AC932" i="19"/>
  <c r="AC933" i="19"/>
  <c r="AC934" i="19"/>
  <c r="AC935" i="19"/>
  <c r="AC936" i="19"/>
  <c r="AC937" i="19"/>
  <c r="AC938" i="19"/>
  <c r="AC945" i="19"/>
  <c r="AC946" i="19"/>
  <c r="AC947" i="19"/>
  <c r="AC948" i="19"/>
  <c r="AC949" i="19"/>
  <c r="AC950" i="19"/>
  <c r="AC951" i="19"/>
  <c r="AC952" i="19"/>
  <c r="AC953" i="19"/>
  <c r="AC955" i="19"/>
  <c r="AC956" i="19"/>
  <c r="AC958" i="19"/>
  <c r="AC961" i="19"/>
  <c r="AC957" i="19"/>
  <c r="AC959" i="19"/>
  <c r="AC960" i="19"/>
  <c r="AC962" i="19"/>
  <c r="AC967" i="19"/>
  <c r="AC970" i="19"/>
  <c r="AC973" i="19"/>
  <c r="AC974" i="19"/>
  <c r="AC975" i="19"/>
  <c r="AC976" i="19"/>
  <c r="AC978" i="19"/>
  <c r="AC979" i="19"/>
  <c r="AC107" i="19" l="1"/>
  <c r="AC108" i="19"/>
  <c r="AC109" i="19"/>
  <c r="AC110" i="19"/>
  <c r="AC111" i="19"/>
  <c r="AC112" i="19"/>
  <c r="AC113" i="19"/>
  <c r="AC114" i="19"/>
  <c r="AC115" i="19"/>
  <c r="AC116" i="19"/>
  <c r="AC117" i="19"/>
  <c r="AC118" i="19"/>
  <c r="AC119" i="19"/>
  <c r="AC120" i="19"/>
  <c r="AC121" i="19"/>
  <c r="AC122" i="19"/>
  <c r="AC123" i="19"/>
  <c r="AC124" i="19"/>
  <c r="AC125" i="19"/>
  <c r="AC126" i="19"/>
  <c r="AC127" i="19"/>
  <c r="AC128" i="19"/>
  <c r="AC129" i="19"/>
  <c r="AC130" i="19"/>
  <c r="AC131" i="19"/>
  <c r="AC132" i="19"/>
  <c r="AC133" i="19"/>
  <c r="AC134" i="19"/>
  <c r="AC135" i="19"/>
  <c r="AC136" i="19"/>
  <c r="AC137" i="19"/>
  <c r="AC138" i="19"/>
  <c r="AC139" i="19"/>
  <c r="AC140" i="19"/>
  <c r="AC141" i="19"/>
  <c r="AC142" i="19"/>
  <c r="AC143" i="19"/>
  <c r="AC144" i="19"/>
  <c r="AC145" i="19"/>
  <c r="AC146" i="19"/>
  <c r="AC147" i="19"/>
  <c r="AC148" i="19"/>
  <c r="AC149" i="19"/>
  <c r="AC150" i="19"/>
  <c r="AC151" i="19"/>
  <c r="AC152" i="19"/>
  <c r="AC153" i="19"/>
  <c r="AC154" i="19"/>
  <c r="AC155" i="19"/>
  <c r="AC156" i="19"/>
  <c r="AC157" i="19"/>
  <c r="AC158" i="19"/>
  <c r="AC159" i="19"/>
  <c r="AC160" i="19"/>
  <c r="AC161" i="19"/>
  <c r="AC162" i="19"/>
  <c r="AC163" i="19"/>
  <c r="AC164" i="19"/>
  <c r="AC165" i="19"/>
  <c r="AC166" i="19"/>
  <c r="AC167" i="19"/>
  <c r="AC168" i="19"/>
  <c r="AC169" i="19"/>
  <c r="AC170" i="19"/>
  <c r="AC171" i="19"/>
  <c r="AC172" i="19"/>
  <c r="AC173" i="19"/>
  <c r="AC174" i="19"/>
  <c r="AC175" i="19"/>
  <c r="AC176" i="19"/>
  <c r="AC177" i="19"/>
  <c r="AC178" i="19"/>
  <c r="AC179" i="19"/>
  <c r="AC180" i="19"/>
  <c r="AC181" i="19"/>
  <c r="AC182" i="19"/>
  <c r="AC183" i="19"/>
  <c r="AC184" i="19"/>
  <c r="AC185" i="19"/>
  <c r="AC186" i="19"/>
  <c r="AC187" i="19"/>
  <c r="AC188" i="19"/>
  <c r="AC189" i="19"/>
  <c r="AC190" i="19"/>
  <c r="AC191" i="19"/>
  <c r="AC192" i="19"/>
  <c r="AC193" i="19"/>
  <c r="AC194" i="19"/>
  <c r="AC195" i="19"/>
  <c r="AC196" i="19"/>
  <c r="AC197" i="19"/>
  <c r="AC198" i="19"/>
  <c r="AC199" i="19"/>
  <c r="AC200" i="19"/>
  <c r="AC201" i="19"/>
  <c r="AC202" i="19"/>
  <c r="AC203" i="19"/>
  <c r="AC204" i="19"/>
  <c r="AC205" i="19"/>
  <c r="AC206" i="19"/>
  <c r="AC207" i="19"/>
  <c r="AC208" i="19"/>
  <c r="AC209" i="19"/>
  <c r="AC210" i="19"/>
  <c r="AC211" i="19"/>
  <c r="AC212" i="19"/>
  <c r="AC213" i="19"/>
  <c r="AC214" i="19"/>
  <c r="AC215" i="19"/>
  <c r="AC216" i="19"/>
  <c r="AC217" i="19"/>
  <c r="AC218" i="19"/>
  <c r="AC219" i="19"/>
  <c r="AC220" i="19"/>
  <c r="AC221" i="19"/>
  <c r="AC222" i="19"/>
  <c r="AC223" i="19"/>
  <c r="AC224" i="19"/>
  <c r="AC225" i="19"/>
  <c r="AC226" i="19"/>
  <c r="AC227" i="19"/>
  <c r="AC228" i="19"/>
  <c r="AC229" i="19"/>
  <c r="AC230" i="19"/>
  <c r="AC231" i="19"/>
  <c r="AC232" i="19"/>
  <c r="AC233" i="19"/>
  <c r="AC234" i="19"/>
  <c r="AC235" i="19"/>
  <c r="AC236" i="19"/>
  <c r="AC237" i="19"/>
  <c r="AC238" i="19"/>
  <c r="AC239" i="19"/>
  <c r="AC240" i="19"/>
  <c r="AC241" i="19"/>
  <c r="AC242" i="19"/>
  <c r="AC243" i="19"/>
  <c r="AC244" i="19"/>
  <c r="AC245" i="19"/>
  <c r="AC246" i="19"/>
  <c r="AC247" i="19"/>
  <c r="AC248" i="19"/>
  <c r="AC249" i="19"/>
  <c r="AC250" i="19"/>
  <c r="AC251" i="19"/>
  <c r="AC252" i="19"/>
  <c r="AC253" i="19"/>
  <c r="AC254" i="19"/>
  <c r="AC255" i="19"/>
  <c r="AC256" i="19"/>
  <c r="AC257" i="19"/>
  <c r="AC258" i="19"/>
  <c r="AC259" i="19"/>
  <c r="AC260" i="19"/>
  <c r="AC261" i="19"/>
  <c r="AC262" i="19"/>
  <c r="AC263" i="19"/>
  <c r="AC264" i="19"/>
  <c r="AC265" i="19"/>
  <c r="AC266" i="19"/>
  <c r="AC267" i="19"/>
  <c r="AC268" i="19"/>
  <c r="AC269" i="19"/>
  <c r="AC270" i="19"/>
  <c r="AC271" i="19"/>
  <c r="AC272" i="19"/>
  <c r="AC273" i="19"/>
  <c r="AC274" i="19"/>
  <c r="AC275" i="19"/>
  <c r="AC276" i="19"/>
  <c r="AC277" i="19"/>
  <c r="AC278" i="19"/>
  <c r="AC279" i="19"/>
  <c r="AC280" i="19"/>
  <c r="AC281" i="19"/>
  <c r="AC282" i="19"/>
  <c r="AC283" i="19"/>
  <c r="AC284" i="19"/>
  <c r="AC285" i="19"/>
  <c r="AC286" i="19"/>
  <c r="AC287" i="19"/>
  <c r="AC288" i="19"/>
  <c r="AC289" i="19"/>
  <c r="AC290" i="19"/>
  <c r="AC291" i="19"/>
  <c r="AC292" i="19"/>
  <c r="AC293" i="19"/>
  <c r="AC294" i="19"/>
  <c r="AC295" i="19"/>
  <c r="AC296" i="19"/>
  <c r="AC297" i="19"/>
  <c r="AC298" i="19"/>
  <c r="AC299" i="19"/>
  <c r="AC300" i="19"/>
  <c r="AC301" i="19"/>
  <c r="AC302" i="19"/>
  <c r="AC303" i="19"/>
  <c r="AC304" i="19"/>
  <c r="AC305" i="19"/>
  <c r="AC306" i="19"/>
  <c r="AC307" i="19"/>
  <c r="AC308" i="19"/>
  <c r="AC309" i="19"/>
  <c r="AC310" i="19"/>
  <c r="AC311" i="19"/>
  <c r="AC312" i="19"/>
  <c r="AC313" i="19"/>
  <c r="AC314" i="19"/>
  <c r="AC315" i="19"/>
  <c r="AC316" i="19"/>
  <c r="AC317" i="19"/>
  <c r="AC318" i="19"/>
  <c r="AC319" i="19"/>
  <c r="AC320" i="19"/>
  <c r="AC321" i="19"/>
  <c r="AC322" i="19"/>
  <c r="AC323" i="19"/>
  <c r="AC324" i="19"/>
  <c r="AC325" i="19"/>
  <c r="AC326" i="19"/>
  <c r="AC327" i="19"/>
  <c r="AC328" i="19"/>
  <c r="AC329" i="19"/>
  <c r="AC330" i="19"/>
  <c r="AC331" i="19"/>
  <c r="AC332" i="19"/>
  <c r="AC333" i="19"/>
  <c r="AC334" i="19"/>
  <c r="AC335" i="19"/>
  <c r="AC336" i="19"/>
  <c r="AC337" i="19"/>
  <c r="AC338" i="19"/>
  <c r="AC339" i="19"/>
  <c r="AC340" i="19"/>
  <c r="AC341" i="19"/>
  <c r="AC342" i="19"/>
  <c r="AC343" i="19"/>
  <c r="AC344" i="19"/>
  <c r="AC345" i="19"/>
  <c r="AC346" i="19"/>
  <c r="AC347" i="19"/>
  <c r="AC348" i="19"/>
  <c r="AC349" i="19"/>
  <c r="AC350" i="19"/>
  <c r="AC351" i="19"/>
  <c r="AC352" i="19"/>
  <c r="AC29" i="19"/>
  <c r="AC30" i="19"/>
  <c r="AC31" i="19"/>
  <c r="AC32" i="19"/>
  <c r="AC33" i="19"/>
  <c r="AC34" i="19"/>
  <c r="AC35" i="19"/>
  <c r="AC36" i="19"/>
  <c r="AC37" i="19"/>
  <c r="AC38" i="19"/>
  <c r="AC39" i="19"/>
  <c r="AC40" i="19"/>
  <c r="AC41" i="19"/>
  <c r="AC42" i="19"/>
  <c r="AC43" i="19"/>
  <c r="AC44" i="19"/>
  <c r="AC45" i="19"/>
  <c r="AC46" i="19"/>
  <c r="AC47" i="19"/>
  <c r="AC48" i="19"/>
  <c r="AC49" i="19"/>
  <c r="AC50" i="19"/>
  <c r="AC51" i="19"/>
  <c r="AC52" i="19"/>
  <c r="AC53" i="19"/>
  <c r="AC54" i="19"/>
  <c r="AC55" i="19"/>
  <c r="AC56" i="19"/>
  <c r="AC57" i="19"/>
  <c r="AC58" i="19"/>
  <c r="AC59" i="19"/>
  <c r="AC60" i="19"/>
  <c r="AC61" i="19"/>
  <c r="AC62" i="19"/>
  <c r="AC63" i="19"/>
  <c r="AC64" i="19"/>
  <c r="AC65" i="19"/>
  <c r="AC66" i="19"/>
  <c r="AC67" i="19"/>
  <c r="AC68" i="19"/>
  <c r="AC69" i="19"/>
  <c r="AC70" i="19"/>
  <c r="AC71" i="19"/>
  <c r="AC72" i="19"/>
  <c r="AC73" i="19"/>
  <c r="AC74" i="19"/>
  <c r="AC75" i="19"/>
  <c r="AC76" i="19"/>
  <c r="AC77" i="19"/>
  <c r="AC78" i="19"/>
  <c r="AC79" i="19"/>
  <c r="AC80" i="19"/>
  <c r="AC81" i="19"/>
  <c r="AC82" i="19"/>
  <c r="AC83" i="19"/>
  <c r="AC84" i="19"/>
  <c r="AC85" i="19"/>
  <c r="AC86" i="19"/>
  <c r="AC87" i="19"/>
  <c r="AC88" i="19"/>
  <c r="AC89" i="19"/>
  <c r="AC90" i="19"/>
  <c r="AC91" i="19"/>
  <c r="AC92" i="19"/>
  <c r="AC93" i="19"/>
  <c r="AC94" i="19"/>
  <c r="AC95" i="19"/>
  <c r="AC96" i="19"/>
  <c r="AC97" i="19"/>
  <c r="AC98" i="19"/>
  <c r="AC99" i="19"/>
  <c r="AC100" i="19"/>
  <c r="AC101" i="19"/>
  <c r="AC102" i="19"/>
  <c r="AC103" i="19"/>
  <c r="AC104" i="19"/>
  <c r="AC105" i="19"/>
  <c r="AC28" i="19"/>
  <c r="AC1471" i="19" l="1"/>
  <c r="AC1472" i="19"/>
  <c r="AC1474" i="19"/>
  <c r="AC1484" i="19"/>
  <c r="AC1489" i="19"/>
  <c r="AC1493" i="19"/>
  <c r="AC1508" i="19"/>
  <c r="AC1538" i="19"/>
  <c r="AC1541" i="19"/>
  <c r="AC1571" i="19"/>
  <c r="AC1599" i="19"/>
  <c r="AC1598" i="19"/>
  <c r="AC1605" i="19"/>
  <c r="AC1604" i="19"/>
  <c r="AC1607" i="19"/>
  <c r="AC1613" i="19"/>
  <c r="AC1612" i="19"/>
  <c r="AC1611" i="19"/>
  <c r="AC1610" i="19"/>
  <c r="AC1620" i="19"/>
  <c r="AC1703" i="19"/>
  <c r="AC1702" i="19"/>
  <c r="AC1706" i="19"/>
  <c r="AC1705" i="19"/>
  <c r="AC1704" i="19"/>
  <c r="AC1708" i="19"/>
  <c r="AC1724" i="19"/>
  <c r="AC1723" i="19"/>
  <c r="AC3138" i="19"/>
  <c r="AC3148" i="19"/>
  <c r="AC3151" i="19"/>
  <c r="AC3161" i="19"/>
  <c r="AC2279" i="19" l="1"/>
  <c r="AC2262" i="19"/>
  <c r="AC2163" i="19"/>
  <c r="AC2164" i="19"/>
  <c r="AC2165" i="19"/>
  <c r="AC2166" i="19"/>
  <c r="AC2167" i="19"/>
  <c r="AC2168" i="19"/>
  <c r="AC2169" i="19"/>
  <c r="AC2170" i="19"/>
  <c r="AC2171" i="19"/>
  <c r="AC2172" i="19"/>
  <c r="AC2174" i="19"/>
  <c r="AC2175" i="19"/>
  <c r="AC2176" i="19"/>
  <c r="AC2178" i="19"/>
  <c r="AC2179" i="19"/>
  <c r="AC2180" i="19"/>
  <c r="AC2182" i="19"/>
  <c r="AC2183" i="19"/>
  <c r="AC2147" i="19"/>
  <c r="AC2143" i="19"/>
  <c r="AC2139" i="19"/>
  <c r="AC2009" i="19"/>
  <c r="AC1947" i="19"/>
  <c r="AC1835" i="19"/>
  <c r="AC1823" i="19"/>
  <c r="AC1822" i="19"/>
  <c r="AC1817" i="19"/>
  <c r="AC1816" i="19"/>
  <c r="AC1638" i="19"/>
  <c r="AC1639" i="19"/>
  <c r="AC1640" i="19"/>
  <c r="AC1545" i="19"/>
  <c r="AC1524" i="19"/>
  <c r="AC1525" i="19"/>
  <c r="AC1526" i="19"/>
  <c r="AC1464" i="19"/>
  <c r="AC1442" i="19"/>
  <c r="AC2218" i="19"/>
  <c r="AC2210" i="19"/>
  <c r="AC2948" i="19"/>
  <c r="AC2550" i="19"/>
  <c r="AC3097" i="19"/>
  <c r="AC2977" i="19"/>
  <c r="AC2970" i="19"/>
  <c r="AC2971" i="19"/>
  <c r="AC2817" i="19"/>
  <c r="AC2743" i="19"/>
  <c r="AC2744" i="19"/>
  <c r="AC2746" i="19"/>
  <c r="AC2674" i="19"/>
  <c r="AC2670" i="19"/>
  <c r="AC2669" i="19"/>
  <c r="AC2664" i="19"/>
  <c r="AC2619" i="19"/>
  <c r="AC2620" i="19"/>
  <c r="AC2621" i="19"/>
  <c r="AC2622" i="19"/>
  <c r="AC2623" i="19"/>
  <c r="AC2624" i="19"/>
  <c r="AC2568" i="19"/>
  <c r="AC2569" i="19"/>
  <c r="AC2570" i="19"/>
  <c r="AC2482" i="19"/>
  <c r="AC3890" i="19"/>
  <c r="AC1314" i="19"/>
  <c r="AC3912" i="19"/>
  <c r="AC3310" i="19"/>
  <c r="AC3304" i="19"/>
  <c r="AC3290" i="19"/>
  <c r="AC3286" i="19"/>
  <c r="AC3272" i="19"/>
  <c r="AC3035" i="19"/>
  <c r="AC3036" i="19"/>
  <c r="AC3038" i="19"/>
  <c r="AC3039" i="19"/>
  <c r="AC2697" i="19"/>
  <c r="AC2693" i="19"/>
  <c r="AC2653" i="19"/>
  <c r="AC2646" i="19"/>
  <c r="AC2642" i="19"/>
  <c r="AC2554" i="19"/>
  <c r="AC2553" i="19"/>
  <c r="AC2205" i="19"/>
  <c r="AC2197" i="19"/>
  <c r="AC2051" i="19"/>
  <c r="AC2581" i="19"/>
  <c r="AC2546" i="19"/>
  <c r="AC2520" i="19"/>
  <c r="AC2516" i="19"/>
  <c r="AC2492" i="19"/>
  <c r="AC1989" i="19"/>
  <c r="AC1985" i="19"/>
  <c r="AC1807" i="19"/>
  <c r="AC4210" i="19"/>
  <c r="AC4194" i="19"/>
  <c r="AC4110" i="19"/>
  <c r="AC4106" i="19"/>
  <c r="AC4018" i="19"/>
  <c r="AC4014" i="19"/>
  <c r="AC4010" i="19"/>
  <c r="AC4002" i="19"/>
  <c r="AC3998" i="19"/>
  <c r="AC3189" i="19"/>
  <c r="AC3184" i="19"/>
  <c r="AC3133" i="19"/>
  <c r="AC3129" i="19"/>
  <c r="AC3120" i="19"/>
  <c r="AC3085" i="19"/>
  <c r="AC3029" i="19"/>
  <c r="AC3028" i="19"/>
  <c r="AC3025" i="19"/>
  <c r="AC2946" i="19"/>
  <c r="AC2942" i="19"/>
  <c r="AC2736" i="19"/>
  <c r="AC2156" i="19"/>
  <c r="AC1792" i="19"/>
  <c r="AC1533" i="19"/>
  <c r="AC1369" i="19"/>
  <c r="AC1360" i="19"/>
  <c r="AC1356" i="19"/>
  <c r="AC1352" i="19"/>
  <c r="AC3335" i="19"/>
  <c r="AC3331" i="19"/>
  <c r="AC2995" i="19"/>
  <c r="AC2991" i="19"/>
  <c r="AC2233" i="19"/>
  <c r="AC2230" i="19"/>
  <c r="AC2229" i="19"/>
  <c r="AC2029" i="19"/>
  <c r="AC2028" i="19"/>
  <c r="AC2025" i="19"/>
  <c r="AC2019" i="19"/>
  <c r="AC2251" i="19"/>
  <c r="AC3785" i="19"/>
  <c r="AC3413" i="19"/>
  <c r="AC3051" i="19"/>
  <c r="AC3019" i="19"/>
  <c r="AC3014" i="19"/>
  <c r="AC2931" i="19"/>
  <c r="AC2898" i="19"/>
  <c r="AC2893" i="19"/>
  <c r="AC2885" i="19"/>
  <c r="AC2802" i="19"/>
  <c r="AC2790" i="19"/>
  <c r="AC2613" i="19"/>
  <c r="AC2593" i="19"/>
  <c r="AC2509" i="19"/>
  <c r="AC2455" i="19"/>
  <c r="AC2446" i="19"/>
  <c r="AC2132" i="19"/>
  <c r="AC2131" i="19"/>
  <c r="AC2124" i="19"/>
  <c r="AC2123" i="19"/>
  <c r="AC2079" i="19"/>
  <c r="AC2078" i="19"/>
  <c r="AC2042" i="19"/>
  <c r="AC2041" i="19"/>
  <c r="AC1978" i="19"/>
  <c r="AC1970" i="19"/>
  <c r="AC1969" i="19"/>
  <c r="AC1942" i="19"/>
  <c r="AC1941" i="19"/>
  <c r="AC1934" i="19"/>
  <c r="AC1933" i="19"/>
  <c r="AC1926" i="19"/>
  <c r="AC1925" i="19"/>
  <c r="AC1910" i="19"/>
  <c r="AC1902" i="19"/>
  <c r="AC1894" i="19"/>
  <c r="AC1758" i="19"/>
  <c r="AC1753" i="19"/>
  <c r="AC1745" i="19"/>
  <c r="AC1737" i="19"/>
  <c r="AC1729" i="19"/>
  <c r="AC1682" i="19"/>
  <c r="AC1679" i="19"/>
  <c r="AC1674" i="19"/>
  <c r="AC1630" i="19"/>
  <c r="AC1583" i="19"/>
  <c r="AC1502" i="19"/>
  <c r="AC1396" i="19"/>
  <c r="AC1232" i="19"/>
  <c r="AC1216" i="19"/>
  <c r="AC1200" i="19"/>
  <c r="AC3994" i="19"/>
  <c r="AC3992" i="19"/>
  <c r="AC3983" i="19"/>
  <c r="AC3984" i="19"/>
  <c r="AC3985" i="19"/>
  <c r="AC3979" i="19"/>
  <c r="AC3978" i="19"/>
  <c r="AC3963" i="19"/>
  <c r="AC3962" i="19"/>
  <c r="AC3953" i="19"/>
  <c r="AC3940" i="19"/>
  <c r="AC3941" i="19"/>
  <c r="AC3936" i="19"/>
  <c r="AC3934" i="19"/>
  <c r="AC3930" i="19"/>
  <c r="AC3926" i="19"/>
  <c r="AC3924" i="19"/>
  <c r="AC1038" i="19" l="1"/>
  <c r="AC2691" i="19"/>
  <c r="AC2692" i="19"/>
  <c r="AC1036" i="19"/>
  <c r="AC1037" i="19"/>
  <c r="AC1695" i="19"/>
  <c r="AC2181" i="19"/>
  <c r="AC2173" i="19"/>
  <c r="AC2276" i="19"/>
  <c r="AC1455" i="19"/>
  <c r="AC2144" i="19"/>
  <c r="AC2265" i="19"/>
  <c r="AC2477" i="19"/>
  <c r="AC1547" i="19"/>
  <c r="AC1763" i="19"/>
  <c r="AC1824" i="19"/>
  <c r="AC1838" i="19"/>
  <c r="AC1948" i="19"/>
  <c r="AC2015" i="19"/>
  <c r="AC2700" i="19"/>
  <c r="AC1958" i="19"/>
  <c r="AC2701" i="19"/>
  <c r="AC1456" i="19"/>
  <c r="AC1546" i="19"/>
  <c r="AC1766" i="19"/>
  <c r="AC1837" i="19"/>
  <c r="AC2014" i="19"/>
  <c r="AC2055" i="19"/>
  <c r="AC2145" i="19"/>
  <c r="AC2221" i="19"/>
  <c r="AC2269" i="19"/>
  <c r="AC2277" i="19"/>
  <c r="AC1242" i="19"/>
  <c r="AC1465" i="19"/>
  <c r="AC1466" i="19"/>
  <c r="AC1780" i="19"/>
  <c r="AC1964" i="19"/>
  <c r="AC1965" i="19"/>
  <c r="AC2016" i="19"/>
  <c r="AC2056" i="19"/>
  <c r="AC2140" i="19"/>
  <c r="AC2141" i="19"/>
  <c r="AC2177" i="19"/>
  <c r="AC2272" i="19"/>
  <c r="AC2273" i="19"/>
  <c r="AC4158" i="19"/>
  <c r="AC1440" i="19"/>
  <c r="AC1765" i="19"/>
  <c r="AC1820" i="19"/>
  <c r="AC1827" i="19"/>
  <c r="AC1828" i="19"/>
  <c r="AC2006" i="19"/>
  <c r="AC2008" i="19"/>
  <c r="AC2010" i="19"/>
  <c r="AC2054" i="19"/>
  <c r="AC2148" i="19"/>
  <c r="AC2151" i="19"/>
  <c r="AC2220" i="19"/>
  <c r="AC2259" i="19"/>
  <c r="AC2260" i="19"/>
  <c r="AC2286" i="19"/>
  <c r="AC2287" i="19"/>
  <c r="AC2475" i="19"/>
  <c r="AC2476" i="19"/>
  <c r="AC2704" i="19"/>
  <c r="AC2474" i="19"/>
  <c r="AC2254" i="19"/>
  <c r="AC2261" i="19"/>
  <c r="AC2270" i="19"/>
  <c r="AC2274" i="19"/>
  <c r="AC2255" i="19"/>
  <c r="AC2271" i="19"/>
  <c r="AC2275" i="19"/>
  <c r="AC2278" i="19"/>
  <c r="AC2142" i="19"/>
  <c r="AC2146" i="19"/>
  <c r="AC2007" i="19"/>
  <c r="AC2011" i="19"/>
  <c r="AC1963" i="19"/>
  <c r="AC1962" i="19"/>
  <c r="AC1825" i="19"/>
  <c r="AC1826" i="19"/>
  <c r="AC1821" i="19"/>
  <c r="AC1834" i="19"/>
  <c r="AC1764" i="19"/>
  <c r="AC1544" i="19"/>
  <c r="AC1441" i="19"/>
  <c r="AC1457" i="19"/>
  <c r="AC1342" i="19"/>
  <c r="AC2818" i="19"/>
  <c r="AC2490" i="19"/>
  <c r="AC2745" i="19"/>
  <c r="AC2532" i="19"/>
  <c r="AC2661" i="19"/>
  <c r="AC2682" i="19"/>
  <c r="AC2689" i="19"/>
  <c r="AC2485" i="19"/>
  <c r="AC2667" i="19"/>
  <c r="AC2819" i="19"/>
  <c r="AC2968" i="19"/>
  <c r="AC2969" i="19"/>
  <c r="AC1312" i="19"/>
  <c r="AC2481" i="19"/>
  <c r="AC2483" i="19"/>
  <c r="AC2531" i="19"/>
  <c r="AC2659" i="19"/>
  <c r="AC2660" i="19"/>
  <c r="AC2666" i="19"/>
  <c r="AC2673" i="19"/>
  <c r="AC2680" i="19"/>
  <c r="AC2687" i="19"/>
  <c r="AC2688" i="19"/>
  <c r="AC2967" i="19"/>
  <c r="AC3136" i="19"/>
  <c r="AC3137" i="19"/>
  <c r="AC2657" i="19"/>
  <c r="AC2671" i="19"/>
  <c r="AC2684" i="19"/>
  <c r="AC2491" i="19"/>
  <c r="AC2533" i="19"/>
  <c r="AC2683" i="19"/>
  <c r="AC2658" i="19"/>
  <c r="AC2663" i="19"/>
  <c r="AC2668" i="19"/>
  <c r="AC2672" i="19"/>
  <c r="AC2681" i="19"/>
  <c r="AC2686" i="19"/>
  <c r="AC2530" i="19"/>
  <c r="AC2484" i="19"/>
  <c r="AC1311" i="19"/>
  <c r="AC1378" i="19"/>
  <c r="AC3888" i="19"/>
  <c r="AC3902" i="19"/>
  <c r="AC1320" i="19"/>
  <c r="AC1321" i="19"/>
  <c r="AC1377" i="19"/>
  <c r="AC3901" i="19"/>
  <c r="AC3889" i="19"/>
  <c r="AC1313" i="19"/>
  <c r="AC3037" i="19"/>
  <c r="AC2909" i="19"/>
  <c r="AC2203" i="19"/>
  <c r="AC2206" i="19"/>
  <c r="AC3911" i="19"/>
  <c r="AC2202" i="19"/>
  <c r="AC3347" i="19"/>
  <c r="AC2207" i="19"/>
  <c r="AC2555" i="19"/>
  <c r="AC2908" i="19"/>
  <c r="AC2910" i="19"/>
  <c r="AC3320" i="19"/>
  <c r="AC3348" i="19"/>
  <c r="AC3913" i="19"/>
  <c r="AC2050" i="19"/>
  <c r="AC2052" i="19"/>
  <c r="AC2212" i="19"/>
  <c r="AC2213" i="19"/>
  <c r="AC2566" i="19"/>
  <c r="AC2567" i="19"/>
  <c r="AC2643" i="19"/>
  <c r="AC2645" i="19"/>
  <c r="AC2650" i="19"/>
  <c r="AC2652" i="19"/>
  <c r="AC2654" i="19"/>
  <c r="AC2656" i="19"/>
  <c r="AC2694" i="19"/>
  <c r="AC2696" i="19"/>
  <c r="AC2698" i="19"/>
  <c r="AC2906" i="19"/>
  <c r="AC2916" i="19"/>
  <c r="AC3273" i="19"/>
  <c r="AC3275" i="19"/>
  <c r="AC3287" i="19"/>
  <c r="AC3289" i="19"/>
  <c r="AC3291" i="19"/>
  <c r="AC3303" i="19"/>
  <c r="AC3305" i="19"/>
  <c r="AC3309" i="19"/>
  <c r="AC3311" i="19"/>
  <c r="AC3315" i="19"/>
  <c r="AC3319" i="19"/>
  <c r="AC2198" i="19"/>
  <c r="AC2199" i="19"/>
  <c r="AC2216" i="19"/>
  <c r="AC2217" i="19"/>
  <c r="AC2551" i="19"/>
  <c r="AC2914" i="19"/>
  <c r="AC2915" i="19"/>
  <c r="AC3274" i="19"/>
  <c r="AC3288" i="19"/>
  <c r="AC3292" i="19"/>
  <c r="AC3308" i="19"/>
  <c r="AC3314" i="19"/>
  <c r="AC2907" i="19"/>
  <c r="AC2913" i="19"/>
  <c r="AC2644" i="19"/>
  <c r="AC2651" i="19"/>
  <c r="AC2655" i="19"/>
  <c r="AC2695" i="19"/>
  <c r="AC2552" i="19"/>
  <c r="AC2564" i="19"/>
  <c r="AC2565" i="19"/>
  <c r="AC2204" i="19"/>
  <c r="AC2208" i="19"/>
  <c r="AC2214" i="19"/>
  <c r="AC2201" i="19"/>
  <c r="AC2209" i="19"/>
  <c r="AC2215" i="19"/>
  <c r="AC2196" i="19"/>
  <c r="AC2200" i="19"/>
  <c r="AC2049" i="19"/>
  <c r="AC2522" i="19"/>
  <c r="AC2525" i="19"/>
  <c r="AC2496" i="19"/>
  <c r="AC2964" i="19"/>
  <c r="AC2521" i="19"/>
  <c r="AC1805" i="19"/>
  <c r="AC1808" i="19"/>
  <c r="AC1382" i="19"/>
  <c r="AC2004" i="19"/>
  <c r="AC1804" i="19"/>
  <c r="AC2548" i="19"/>
  <c r="AC2578" i="19"/>
  <c r="AC1809" i="19"/>
  <c r="AC2003" i="19"/>
  <c r="AC2005" i="19"/>
  <c r="AC2497" i="19"/>
  <c r="AC2526" i="19"/>
  <c r="AC2975" i="19"/>
  <c r="AC2547" i="19"/>
  <c r="AC1383" i="19"/>
  <c r="AC1986" i="19"/>
  <c r="AC2579" i="19"/>
  <c r="AC2965" i="19"/>
  <c r="AC2974" i="19"/>
  <c r="AC1384" i="19"/>
  <c r="AC1984" i="19"/>
  <c r="AC2966" i="19"/>
  <c r="AC2495" i="19"/>
  <c r="AC2539" i="19"/>
  <c r="AC2540" i="19"/>
  <c r="AC2582" i="19"/>
  <c r="AC2583" i="19"/>
  <c r="AC1988" i="19"/>
  <c r="AC2001" i="19"/>
  <c r="AC2493" i="19"/>
  <c r="AC2517" i="19"/>
  <c r="AC2518" i="19"/>
  <c r="AC2543" i="19"/>
  <c r="AC2544" i="19"/>
  <c r="AC2962" i="19"/>
  <c r="AC2976" i="19"/>
  <c r="AC2963" i="19"/>
  <c r="AC2973" i="19"/>
  <c r="AC2523" i="19"/>
  <c r="AC2527" i="19"/>
  <c r="AC2541" i="19"/>
  <c r="AC2524" i="19"/>
  <c r="AC2528" i="19"/>
  <c r="AC2542" i="19"/>
  <c r="AC2577" i="19"/>
  <c r="AC2515" i="19"/>
  <c r="AC2519" i="19"/>
  <c r="AC2545" i="19"/>
  <c r="AC2549" i="19"/>
  <c r="AC2580" i="19"/>
  <c r="AC2494" i="19"/>
  <c r="AC1987" i="19"/>
  <c r="AC2002" i="19"/>
  <c r="AC1802" i="19"/>
  <c r="AC1806" i="19"/>
  <c r="AC1803" i="19"/>
  <c r="AC1381" i="19"/>
  <c r="AC1531" i="19"/>
  <c r="AC2738" i="19"/>
  <c r="AC2162" i="19"/>
  <c r="AC3125" i="19"/>
  <c r="AC4196" i="19"/>
  <c r="AC1796" i="19"/>
  <c r="AC2161" i="19"/>
  <c r="AC2710" i="19"/>
  <c r="AC2734" i="19"/>
  <c r="AC3095" i="19"/>
  <c r="AC4004" i="19"/>
  <c r="AC4016" i="19"/>
  <c r="AC4203" i="19"/>
  <c r="AC3094" i="19"/>
  <c r="AC4003" i="19"/>
  <c r="AC4212" i="19"/>
  <c r="AC1797" i="19"/>
  <c r="AC2638" i="19"/>
  <c r="AC2730" i="19"/>
  <c r="AC3118" i="19"/>
  <c r="AC3126" i="19"/>
  <c r="AC3182" i="19"/>
  <c r="AC3190" i="19"/>
  <c r="AC4012" i="19"/>
  <c r="AC4204" i="19"/>
  <c r="AC1362" i="19"/>
  <c r="AC4195" i="19"/>
  <c r="AC1370" i="19"/>
  <c r="AC2943" i="19"/>
  <c r="AC3121" i="19"/>
  <c r="AC3185" i="19"/>
  <c r="AC3194" i="19"/>
  <c r="AC4015" i="19"/>
  <c r="AC2706" i="19"/>
  <c r="AC2728" i="19"/>
  <c r="AC4024" i="19"/>
  <c r="AC4208" i="19"/>
  <c r="AC4211" i="19"/>
  <c r="AC1351" i="19"/>
  <c r="AC1365" i="19"/>
  <c r="AC2160" i="19"/>
  <c r="AC4192" i="19"/>
  <c r="AC1353" i="19"/>
  <c r="AC1359" i="19"/>
  <c r="AC1535" i="19"/>
  <c r="AC1549" i="19"/>
  <c r="AC2636" i="19"/>
  <c r="AC2709" i="19"/>
  <c r="AC3113" i="19"/>
  <c r="AC4007" i="19"/>
  <c r="AC1791" i="19"/>
  <c r="AC3024" i="19"/>
  <c r="AC3091" i="19"/>
  <c r="AC3122" i="19"/>
  <c r="AC4000" i="19"/>
  <c r="AC4019" i="19"/>
  <c r="AC4022" i="19"/>
  <c r="AC4114" i="19"/>
  <c r="AC4202" i="19"/>
  <c r="AC1357" i="19"/>
  <c r="AC1366" i="19"/>
  <c r="AC1795" i="19"/>
  <c r="AC2634" i="19"/>
  <c r="AC2714" i="19"/>
  <c r="AC2740" i="19"/>
  <c r="AC2742" i="19"/>
  <c r="AC2945" i="19"/>
  <c r="AC3032" i="19"/>
  <c r="AC3114" i="19"/>
  <c r="AC3117" i="19"/>
  <c r="AC3192" i="19"/>
  <c r="AC4008" i="19"/>
  <c r="AC4011" i="19"/>
  <c r="AC4108" i="19"/>
  <c r="AC1364" i="19"/>
  <c r="AC1534" i="19"/>
  <c r="AC1550" i="19"/>
  <c r="AC1793" i="19"/>
  <c r="AC2154" i="19"/>
  <c r="AC2637" i="19"/>
  <c r="AC2708" i="19"/>
  <c r="AC2729" i="19"/>
  <c r="AC3026" i="19"/>
  <c r="AC3087" i="19"/>
  <c r="AC3112" i="19"/>
  <c r="AC3193" i="19"/>
  <c r="AC3996" i="19"/>
  <c r="AC4006" i="19"/>
  <c r="AC2733" i="19"/>
  <c r="AC3034" i="19"/>
  <c r="AC3090" i="19"/>
  <c r="AC3130" i="19"/>
  <c r="AC3999" i="19"/>
  <c r="AC4107" i="19"/>
  <c r="AC2157" i="19"/>
  <c r="AC2158" i="19"/>
  <c r="AC2633" i="19"/>
  <c r="AC2640" i="19"/>
  <c r="AC2705" i="19"/>
  <c r="AC2712" i="19"/>
  <c r="AC2713" i="19"/>
  <c r="AC2732" i="19"/>
  <c r="AC2737" i="19"/>
  <c r="AC2741" i="19"/>
  <c r="AC2947" i="19"/>
  <c r="AC3030" i="19"/>
  <c r="AC3033" i="19"/>
  <c r="AC3086" i="19"/>
  <c r="AC3186" i="19"/>
  <c r="AC4020" i="19"/>
  <c r="AC4023" i="19"/>
  <c r="AC4112" i="19"/>
  <c r="AC4200" i="19"/>
  <c r="AC4216" i="19"/>
  <c r="AC4111" i="19"/>
  <c r="AC4191" i="19"/>
  <c r="AC4198" i="19"/>
  <c r="AC4199" i="19"/>
  <c r="AC4206" i="19"/>
  <c r="AC4207" i="19"/>
  <c r="AC4214" i="19"/>
  <c r="AC4215" i="19"/>
  <c r="AC3997" i="19"/>
  <c r="AC4001" i="19"/>
  <c r="AC4005" i="19"/>
  <c r="AC4009" i="19"/>
  <c r="AC4013" i="19"/>
  <c r="AC4017" i="19"/>
  <c r="AC4021" i="19"/>
  <c r="AC4025" i="19"/>
  <c r="AC4109" i="19"/>
  <c r="AC4113" i="19"/>
  <c r="AC4193" i="19"/>
  <c r="AC4197" i="19"/>
  <c r="AC4201" i="19"/>
  <c r="AC4205" i="19"/>
  <c r="AC4209" i="19"/>
  <c r="AC4213" i="19"/>
  <c r="AC3088" i="19"/>
  <c r="AC3092" i="19"/>
  <c r="AC3115" i="19"/>
  <c r="AC3123" i="19"/>
  <c r="AC3127" i="19"/>
  <c r="AC3131" i="19"/>
  <c r="AC3187" i="19"/>
  <c r="AC3089" i="19"/>
  <c r="AC3093" i="19"/>
  <c r="AC3116" i="19"/>
  <c r="AC3124" i="19"/>
  <c r="AC3128" i="19"/>
  <c r="AC3132" i="19"/>
  <c r="AC3188" i="19"/>
  <c r="AC3096" i="19"/>
  <c r="AC3119" i="19"/>
  <c r="AC3183" i="19"/>
  <c r="AC3191" i="19"/>
  <c r="AC3027" i="19"/>
  <c r="AC3031" i="19"/>
  <c r="AC2944" i="19"/>
  <c r="AC2635" i="19"/>
  <c r="AC2639" i="19"/>
  <c r="AC2707" i="19"/>
  <c r="AC2711" i="19"/>
  <c r="AC2727" i="19"/>
  <c r="AC2731" i="19"/>
  <c r="AC2735" i="19"/>
  <c r="AC2739" i="19"/>
  <c r="AC2155" i="19"/>
  <c r="AC2159" i="19"/>
  <c r="AC1790" i="19"/>
  <c r="AC1794" i="19"/>
  <c r="AC1536" i="19"/>
  <c r="AC1548" i="19"/>
  <c r="AC1532" i="19"/>
  <c r="AC1354" i="19"/>
  <c r="AC1367" i="19"/>
  <c r="AC1355" i="19"/>
  <c r="AC1368" i="19"/>
  <c r="AC1358" i="19"/>
  <c r="AC1363" i="19"/>
  <c r="AC2096" i="19"/>
  <c r="AC2062" i="19"/>
  <c r="AC2998" i="19"/>
  <c r="AC2026" i="19"/>
  <c r="AC2990" i="19"/>
  <c r="AC2992" i="19"/>
  <c r="AC2231" i="19"/>
  <c r="AC3333" i="19"/>
  <c r="AC2058" i="19"/>
  <c r="AC2061" i="19"/>
  <c r="AC2057" i="19"/>
  <c r="AC2104" i="19"/>
  <c r="AC2999" i="19"/>
  <c r="AC2100" i="19"/>
  <c r="AC3332" i="19"/>
  <c r="AC2092" i="19"/>
  <c r="AC2020" i="19"/>
  <c r="AC2063" i="19"/>
  <c r="AC2094" i="19"/>
  <c r="AC2095" i="19"/>
  <c r="AC2102" i="19"/>
  <c r="AC2103" i="19"/>
  <c r="AC2234" i="19"/>
  <c r="AC2235" i="19"/>
  <c r="AC3000" i="19"/>
  <c r="AC3336" i="19"/>
  <c r="AC3337" i="19"/>
  <c r="AC2030" i="19"/>
  <c r="AC2059" i="19"/>
  <c r="AC2098" i="19"/>
  <c r="AC2099" i="19"/>
  <c r="AC2994" i="19"/>
  <c r="AC2996" i="19"/>
  <c r="AC3328" i="19"/>
  <c r="AC3329" i="19"/>
  <c r="AC3330" i="19"/>
  <c r="AC3334" i="19"/>
  <c r="AC2989" i="19"/>
  <c r="AC2993" i="19"/>
  <c r="AC2997" i="19"/>
  <c r="AC2228" i="19"/>
  <c r="AC2232" i="19"/>
  <c r="AC2093" i="19"/>
  <c r="AC2097" i="19"/>
  <c r="AC2101" i="19"/>
  <c r="AC2060" i="19"/>
  <c r="AC2021" i="19"/>
  <c r="AC2018" i="19"/>
  <c r="AC2022" i="19"/>
  <c r="AC2027" i="19"/>
  <c r="AC3768" i="19"/>
  <c r="AC3776" i="19"/>
  <c r="AC3781" i="19"/>
  <c r="AC3060" i="19"/>
  <c r="AC3769" i="19"/>
  <c r="AC3765" i="19"/>
  <c r="AC3393" i="19"/>
  <c r="AC3784" i="19"/>
  <c r="AC3399" i="19"/>
  <c r="AC3773" i="19"/>
  <c r="AC3777" i="19"/>
  <c r="AC1426" i="19"/>
  <c r="AC1575" i="19"/>
  <c r="AC1734" i="19"/>
  <c r="AC1742" i="19"/>
  <c r="AC1898" i="19"/>
  <c r="AC2128" i="19"/>
  <c r="AC2136" i="19"/>
  <c r="AC2447" i="19"/>
  <c r="AC2510" i="19"/>
  <c r="AC2598" i="19"/>
  <c r="AC2610" i="19"/>
  <c r="AC2614" i="19"/>
  <c r="AC2787" i="19"/>
  <c r="AC2791" i="19"/>
  <c r="AC2795" i="19"/>
  <c r="AC2803" i="19"/>
  <c r="AC2807" i="19"/>
  <c r="AC2883" i="19"/>
  <c r="AC2891" i="19"/>
  <c r="AC2899" i="19"/>
  <c r="AC2928" i="19"/>
  <c r="AC2932" i="19"/>
  <c r="AC2936" i="19"/>
  <c r="AC3012" i="19"/>
  <c r="AC3020" i="19"/>
  <c r="AC3055" i="19"/>
  <c r="AC3402" i="19"/>
  <c r="AC3410" i="19"/>
  <c r="AC3418" i="19"/>
  <c r="AC3778" i="19"/>
  <c r="AC2784" i="19"/>
  <c r="AC2796" i="19"/>
  <c r="AC3052" i="19"/>
  <c r="AC3056" i="19"/>
  <c r="AC3403" i="19"/>
  <c r="AC3407" i="19"/>
  <c r="AC3411" i="19"/>
  <c r="AC3016" i="19"/>
  <c r="AC2895" i="19"/>
  <c r="AC2811" i="19"/>
  <c r="AC1221" i="19"/>
  <c r="AC1494" i="19"/>
  <c r="AC1750" i="19"/>
  <c r="AC1890" i="19"/>
  <c r="AC1906" i="19"/>
  <c r="AC1974" i="19"/>
  <c r="AC2046" i="19"/>
  <c r="AC2594" i="19"/>
  <c r="AC3059" i="19"/>
  <c r="AC3063" i="19"/>
  <c r="AC3398" i="19"/>
  <c r="AC3414" i="19"/>
  <c r="AC3261" i="19"/>
  <c r="AC3770" i="19"/>
  <c r="AC3394" i="19"/>
  <c r="AC3265" i="19"/>
  <c r="AC2924" i="19"/>
  <c r="AC2903" i="19"/>
  <c r="AC2506" i="19"/>
  <c r="AC2451" i="19"/>
  <c r="AC2788" i="19"/>
  <c r="AC2925" i="19"/>
  <c r="AC2929" i="19"/>
  <c r="AC2937" i="19"/>
  <c r="AC3064" i="19"/>
  <c r="AC3262" i="19"/>
  <c r="AC3415" i="19"/>
  <c r="AC2799" i="19"/>
  <c r="AC2602" i="19"/>
  <c r="AC1189" i="19"/>
  <c r="AC2889" i="19"/>
  <c r="AC2897" i="19"/>
  <c r="AC3010" i="19"/>
  <c r="AC3018" i="19"/>
  <c r="AC3764" i="19"/>
  <c r="AC3766" i="19"/>
  <c r="AC3772" i="19"/>
  <c r="AC3774" i="19"/>
  <c r="AC3780" i="19"/>
  <c r="AC3782" i="19"/>
  <c r="AC3395" i="19"/>
  <c r="AC3406" i="19"/>
  <c r="AC3008" i="19"/>
  <c r="AC2887" i="19"/>
  <c r="AC2606" i="19"/>
  <c r="AC2618" i="19"/>
  <c r="AC1205" i="19"/>
  <c r="AC1519" i="19"/>
  <c r="AC1622" i="19"/>
  <c r="AC1893" i="19"/>
  <c r="AC1901" i="19"/>
  <c r="AC1909" i="19"/>
  <c r="AC1922" i="19"/>
  <c r="AC1930" i="19"/>
  <c r="AC1938" i="19"/>
  <c r="AC1977" i="19"/>
  <c r="AC2083" i="19"/>
  <c r="AC2450" i="19"/>
  <c r="AC2454" i="19"/>
  <c r="AC2458" i="19"/>
  <c r="AC2462" i="19"/>
  <c r="AC2501" i="19"/>
  <c r="AC2505" i="19"/>
  <c r="AC2601" i="19"/>
  <c r="AC2605" i="19"/>
  <c r="AC2617" i="19"/>
  <c r="AC2786" i="19"/>
  <c r="AC2794" i="19"/>
  <c r="AC2798" i="19"/>
  <c r="AC2810" i="19"/>
  <c r="AC2814" i="19"/>
  <c r="AC2886" i="19"/>
  <c r="AC2894" i="19"/>
  <c r="AC2902" i="19"/>
  <c r="AC2923" i="19"/>
  <c r="AC2927" i="19"/>
  <c r="AC2935" i="19"/>
  <c r="AC3007" i="19"/>
  <c r="AC3015" i="19"/>
  <c r="AC3050" i="19"/>
  <c r="AC3054" i="19"/>
  <c r="AC3062" i="19"/>
  <c r="AC3401" i="19"/>
  <c r="AC3405" i="19"/>
  <c r="AC3409" i="19"/>
  <c r="AC3417" i="19"/>
  <c r="AC2242" i="19"/>
  <c r="AC2246" i="19"/>
  <c r="AC3260" i="19"/>
  <c r="AC3264" i="19"/>
  <c r="AC3397" i="19"/>
  <c r="AC3058" i="19"/>
  <c r="AC3011" i="19"/>
  <c r="AC3022" i="19"/>
  <c r="AC2933" i="19"/>
  <c r="AC2890" i="19"/>
  <c r="AC2901" i="19"/>
  <c r="AC2792" i="19"/>
  <c r="AC2806" i="19"/>
  <c r="AC2597" i="19"/>
  <c r="AC2609" i="19"/>
  <c r="AC2502" i="19"/>
  <c r="AC1190" i="19"/>
  <c r="AC1194" i="19"/>
  <c r="AC1198" i="19"/>
  <c r="AC1202" i="19"/>
  <c r="AC1206" i="19"/>
  <c r="AC1210" i="19"/>
  <c r="AC1214" i="19"/>
  <c r="AC1218" i="19"/>
  <c r="AC1222" i="19"/>
  <c r="AC1226" i="19"/>
  <c r="AC1230" i="19"/>
  <c r="AC1234" i="19"/>
  <c r="AC1394" i="19"/>
  <c r="AC1398" i="19"/>
  <c r="AC1427" i="19"/>
  <c r="AC1431" i="19"/>
  <c r="AC1495" i="19"/>
  <c r="AC1499" i="19"/>
  <c r="AC1503" i="19"/>
  <c r="AC1521" i="19"/>
  <c r="AC1576" i="19"/>
  <c r="AC1580" i="19"/>
  <c r="AC1584" i="19"/>
  <c r="AC1624" i="19"/>
  <c r="AC1628" i="19"/>
  <c r="AC1632" i="19"/>
  <c r="AC1636" i="19"/>
  <c r="AC1676" i="19"/>
  <c r="AC1680" i="19"/>
  <c r="AC1684" i="19"/>
  <c r="AC1688" i="19"/>
  <c r="AC1731" i="19"/>
  <c r="AC1735" i="19"/>
  <c r="AC1739" i="19"/>
  <c r="AC1743" i="19"/>
  <c r="AC1747" i="19"/>
  <c r="AC1751" i="19"/>
  <c r="AC1755" i="19"/>
  <c r="AC1759" i="19"/>
  <c r="AC1891" i="19"/>
  <c r="AC1895" i="19"/>
  <c r="AC1899" i="19"/>
  <c r="AC1903" i="19"/>
  <c r="AC1907" i="19"/>
  <c r="AC1920" i="19"/>
  <c r="AC1924" i="19"/>
  <c r="AC1928" i="19"/>
  <c r="AC1932" i="19"/>
  <c r="AC1936" i="19"/>
  <c r="AC1940" i="19"/>
  <c r="AC1944" i="19"/>
  <c r="AC1971" i="19"/>
  <c r="AC1975" i="19"/>
  <c r="AC1979" i="19"/>
  <c r="AC2043" i="19"/>
  <c r="AC2047" i="19"/>
  <c r="AC2081" i="19"/>
  <c r="AC2121" i="19"/>
  <c r="AC2125" i="19"/>
  <c r="AC2129" i="19"/>
  <c r="AC2133" i="19"/>
  <c r="AC2137" i="19"/>
  <c r="AC2448" i="19"/>
  <c r="AC2452" i="19"/>
  <c r="AC2456" i="19"/>
  <c r="AC2460" i="19"/>
  <c r="AC2464" i="19"/>
  <c r="AC2503" i="19"/>
  <c r="AC2507" i="19"/>
  <c r="AC2511" i="19"/>
  <c r="AC2595" i="19"/>
  <c r="AC2599" i="19"/>
  <c r="AC2603" i="19"/>
  <c r="AC2607" i="19"/>
  <c r="AC2611" i="19"/>
  <c r="AC2615" i="19"/>
  <c r="AC2800" i="19"/>
  <c r="AC2804" i="19"/>
  <c r="AC2808" i="19"/>
  <c r="AC2812" i="19"/>
  <c r="AC2244" i="19"/>
  <c r="AC2252" i="19"/>
  <c r="AC1191" i="19"/>
  <c r="AC1199" i="19"/>
  <c r="AC1207" i="19"/>
  <c r="AC1215" i="19"/>
  <c r="AC1223" i="19"/>
  <c r="AC1235" i="19"/>
  <c r="AC1399" i="19"/>
  <c r="AC1432" i="19"/>
  <c r="AC1500" i="19"/>
  <c r="AC1522" i="19"/>
  <c r="AC1581" i="19"/>
  <c r="AC1625" i="19"/>
  <c r="AC1637" i="19"/>
  <c r="AC1681" i="19"/>
  <c r="AC1728" i="19"/>
  <c r="AC1736" i="19"/>
  <c r="AC1744" i="19"/>
  <c r="AC1752" i="19"/>
  <c r="AC1760" i="19"/>
  <c r="AC1896" i="19"/>
  <c r="AC1904" i="19"/>
  <c r="AC1921" i="19"/>
  <c r="AC1929" i="19"/>
  <c r="AC1937" i="19"/>
  <c r="AC1968" i="19"/>
  <c r="AC1976" i="19"/>
  <c r="AC2044" i="19"/>
  <c r="AC2082" i="19"/>
  <c r="AC2126" i="19"/>
  <c r="AC2134" i="19"/>
  <c r="AC2453" i="19"/>
  <c r="AC2461" i="19"/>
  <c r="AC2504" i="19"/>
  <c r="AC2512" i="19"/>
  <c r="AC2600" i="19"/>
  <c r="AC2608" i="19"/>
  <c r="AC2805" i="19"/>
  <c r="AC2809" i="19"/>
  <c r="AC2813" i="19"/>
  <c r="AC2241" i="19"/>
  <c r="AC2245" i="19"/>
  <c r="AC2249" i="19"/>
  <c r="AC2253" i="19"/>
  <c r="AC3763" i="19"/>
  <c r="AC3767" i="19"/>
  <c r="AC3771" i="19"/>
  <c r="AC3775" i="19"/>
  <c r="AC3779" i="19"/>
  <c r="AC3783" i="19"/>
  <c r="AC3392" i="19"/>
  <c r="AC3396" i="19"/>
  <c r="AC3400" i="19"/>
  <c r="AC3404" i="19"/>
  <c r="AC3408" i="19"/>
  <c r="AC3412" i="19"/>
  <c r="AC3416" i="19"/>
  <c r="AC3263" i="19"/>
  <c r="AC3053" i="19"/>
  <c r="AC3057" i="19"/>
  <c r="AC3061" i="19"/>
  <c r="AC3009" i="19"/>
  <c r="AC3013" i="19"/>
  <c r="AC3017" i="19"/>
  <c r="AC3021" i="19"/>
  <c r="AC2922" i="19"/>
  <c r="AC2926" i="19"/>
  <c r="AC2930" i="19"/>
  <c r="AC2934" i="19"/>
  <c r="AC2938" i="19"/>
  <c r="AC2884" i="19"/>
  <c r="AC2888" i="19"/>
  <c r="AC2892" i="19"/>
  <c r="AC2896" i="19"/>
  <c r="AC2900" i="19"/>
  <c r="AC2904" i="19"/>
  <c r="AC2785" i="19"/>
  <c r="AC2789" i="19"/>
  <c r="AC2793" i="19"/>
  <c r="AC2797" i="19"/>
  <c r="AC2240" i="19"/>
  <c r="AC1195" i="19"/>
  <c r="AC1203" i="19"/>
  <c r="AC1211" i="19"/>
  <c r="AC1219" i="19"/>
  <c r="AC1227" i="19"/>
  <c r="AC1231" i="19"/>
  <c r="AC1395" i="19"/>
  <c r="AC1428" i="19"/>
  <c r="AC1496" i="19"/>
  <c r="AC1518" i="19"/>
  <c r="AC1577" i="19"/>
  <c r="AC1621" i="19"/>
  <c r="AC1629" i="19"/>
  <c r="AC1677" i="19"/>
  <c r="AC1732" i="19"/>
  <c r="AC1740" i="19"/>
  <c r="AC1748" i="19"/>
  <c r="AC1756" i="19"/>
  <c r="AC1892" i="19"/>
  <c r="AC1900" i="19"/>
  <c r="AC1908" i="19"/>
  <c r="AC1972" i="19"/>
  <c r="AC2040" i="19"/>
  <c r="AC2122" i="19"/>
  <c r="AC2130" i="19"/>
  <c r="AC2138" i="19"/>
  <c r="AC2449" i="19"/>
  <c r="AC2457" i="19"/>
  <c r="AC2465" i="19"/>
  <c r="AC2508" i="19"/>
  <c r="AC2596" i="19"/>
  <c r="AC2604" i="19"/>
  <c r="AC2612" i="19"/>
  <c r="AC2616" i="19"/>
  <c r="AC2801" i="19"/>
  <c r="AC2248" i="19"/>
  <c r="AC1685" i="19"/>
  <c r="AC1633" i="19"/>
  <c r="AC1188" i="19"/>
  <c r="AC1196" i="19"/>
  <c r="AC1204" i="19"/>
  <c r="AC1212" i="19"/>
  <c r="AC1220" i="19"/>
  <c r="AC1228" i="19"/>
  <c r="AC1236" i="19"/>
  <c r="AC1425" i="19"/>
  <c r="AC1433" i="19"/>
  <c r="AC1501" i="19"/>
  <c r="AC1523" i="19"/>
  <c r="AC1582" i="19"/>
  <c r="AC1626" i="19"/>
  <c r="AC1634" i="19"/>
  <c r="AC1686" i="19"/>
  <c r="AC2250" i="19"/>
  <c r="AC2127" i="19"/>
  <c r="AC2135" i="19"/>
  <c r="AC2045" i="19"/>
  <c r="AC1973" i="19"/>
  <c r="AC1889" i="19"/>
  <c r="AC1897" i="19"/>
  <c r="AC1905" i="19"/>
  <c r="AC1730" i="19"/>
  <c r="AC1738" i="19"/>
  <c r="AC1746" i="19"/>
  <c r="AC1754" i="19"/>
  <c r="AC1675" i="19"/>
  <c r="AC1683" i="19"/>
  <c r="AC1578" i="19"/>
  <c r="AC1497" i="19"/>
  <c r="AC1393" i="19"/>
  <c r="AC1197" i="19"/>
  <c r="AC1213" i="19"/>
  <c r="AC1229" i="19"/>
  <c r="AC1193" i="19"/>
  <c r="AC1201" i="19"/>
  <c r="AC1209" i="19"/>
  <c r="AC1217" i="19"/>
  <c r="AC1225" i="19"/>
  <c r="AC1233" i="19"/>
  <c r="AC1397" i="19"/>
  <c r="AC1430" i="19"/>
  <c r="AC1498" i="19"/>
  <c r="AC1520" i="19"/>
  <c r="AC1579" i="19"/>
  <c r="AC1623" i="19"/>
  <c r="AC1627" i="19"/>
  <c r="AC1631" i="19"/>
  <c r="AC1635" i="19"/>
  <c r="AC1687" i="19"/>
  <c r="AC1923" i="19"/>
  <c r="AC1927" i="19"/>
  <c r="AC1931" i="19"/>
  <c r="AC1935" i="19"/>
  <c r="AC1939" i="19"/>
  <c r="AC1943" i="19"/>
  <c r="AC2080" i="19"/>
  <c r="AC2084" i="19"/>
  <c r="AC2459" i="19"/>
  <c r="AC2463" i="19"/>
  <c r="AC2243" i="19"/>
  <c r="AC2247" i="19"/>
  <c r="AC1733" i="19"/>
  <c r="AC1741" i="19"/>
  <c r="AC1749" i="19"/>
  <c r="AC1757" i="19"/>
  <c r="AC1678" i="19"/>
  <c r="AC1429" i="19"/>
  <c r="AC1192" i="19"/>
  <c r="AC1208" i="19"/>
  <c r="AC1224" i="19"/>
  <c r="AC3787" i="19"/>
  <c r="AC3786" i="19"/>
  <c r="AC3917" i="19"/>
  <c r="AC3914" i="19"/>
  <c r="AC3905" i="19" l="1"/>
  <c r="AC3898" i="19"/>
  <c r="AC3900" i="19"/>
  <c r="AC3894" i="19"/>
  <c r="AC3892" i="19"/>
  <c r="AC3880" i="19"/>
  <c r="AC3877" i="19"/>
  <c r="AC3883" i="19"/>
  <c r="AC3854" i="19"/>
  <c r="AC3842" i="19"/>
  <c r="AC3831" i="19"/>
  <c r="AC994" i="19"/>
  <c r="AC1010" i="19"/>
  <c r="AC3421" i="19"/>
  <c r="AC3422" i="19"/>
  <c r="AC3423" i="19"/>
  <c r="AC3424" i="19"/>
  <c r="AC3425" i="19"/>
  <c r="AC3426" i="19"/>
  <c r="AC3427" i="19"/>
  <c r="AC3428" i="19"/>
  <c r="AC3429" i="19"/>
  <c r="AC3430" i="19"/>
  <c r="AC3431" i="19"/>
  <c r="AC3432" i="19"/>
  <c r="AC3433" i="19"/>
  <c r="AC3434" i="19"/>
  <c r="AC3435" i="19"/>
  <c r="AC3436" i="19"/>
  <c r="AC3437" i="19"/>
  <c r="AC3438" i="19"/>
  <c r="AC3439" i="19"/>
  <c r="AC3440" i="19"/>
  <c r="AC3441" i="19"/>
  <c r="AC3442" i="19"/>
  <c r="AC3443" i="19"/>
  <c r="AC3444" i="19"/>
  <c r="AC3445" i="19"/>
  <c r="AC3446" i="19"/>
  <c r="AC3447" i="19"/>
  <c r="AC3448" i="19"/>
  <c r="AC3449" i="19"/>
  <c r="AC3450" i="19"/>
  <c r="AC3451" i="19"/>
  <c r="AC3452" i="19"/>
  <c r="AC3453" i="19"/>
  <c r="AC3454" i="19"/>
  <c r="AC3455" i="19"/>
  <c r="AC3456" i="19"/>
  <c r="AC3457" i="19"/>
  <c r="AC3458" i="19"/>
  <c r="AC3459" i="19"/>
  <c r="AC3460" i="19"/>
  <c r="AC3461" i="19"/>
  <c r="AC3462" i="19"/>
  <c r="AC3463" i="19"/>
  <c r="AC3464" i="19"/>
  <c r="AC3465" i="19"/>
  <c r="AC3466" i="19"/>
  <c r="AC3467" i="19"/>
  <c r="AC3468" i="19"/>
  <c r="AC3469" i="19"/>
  <c r="AC3470" i="19"/>
  <c r="AC3471" i="19"/>
  <c r="AC3472" i="19"/>
  <c r="AC3473" i="19"/>
  <c r="AC3474" i="19"/>
  <c r="AC3475" i="19"/>
  <c r="AC3476" i="19"/>
  <c r="AC3477" i="19"/>
  <c r="AC3478" i="19"/>
  <c r="AC3479" i="19"/>
  <c r="AC3480" i="19"/>
  <c r="AC3481" i="19"/>
  <c r="AC3482" i="19"/>
  <c r="AC3483" i="19"/>
  <c r="AC3484" i="19"/>
  <c r="AC3485" i="19"/>
  <c r="AC3486" i="19"/>
  <c r="AC3487" i="19"/>
  <c r="AC3488" i="19"/>
  <c r="AC3489" i="19"/>
  <c r="AC3490" i="19"/>
  <c r="AC3491" i="19"/>
  <c r="AC3492" i="19"/>
  <c r="AC3493" i="19"/>
  <c r="AC3494" i="19"/>
  <c r="AC3495" i="19"/>
  <c r="AC3496" i="19"/>
  <c r="AC3497" i="19"/>
  <c r="AC3498" i="19"/>
  <c r="AC3499" i="19"/>
  <c r="AC3500" i="19"/>
  <c r="AC3501" i="19"/>
  <c r="AC3502" i="19"/>
  <c r="AC3503" i="19"/>
  <c r="AC3504" i="19"/>
  <c r="AC3505" i="19"/>
  <c r="AC3506" i="19"/>
  <c r="AC3507" i="19"/>
  <c r="AC3508" i="19"/>
  <c r="AC3509" i="19"/>
  <c r="AC3510" i="19"/>
  <c r="AC3511" i="19"/>
  <c r="AC3512" i="19"/>
  <c r="AC3513" i="19"/>
  <c r="AC3514" i="19"/>
  <c r="AC3515" i="19"/>
  <c r="AC3516" i="19"/>
  <c r="AC3517" i="19"/>
  <c r="AC3518" i="19"/>
  <c r="AC3519" i="19"/>
  <c r="AC3520" i="19"/>
  <c r="AC3521" i="19"/>
  <c r="AC3522" i="19"/>
  <c r="AC3523" i="19"/>
  <c r="AC3524" i="19"/>
  <c r="AC3525" i="19"/>
  <c r="AC3526" i="19"/>
  <c r="AC3527" i="19"/>
  <c r="AC3528" i="19"/>
  <c r="AC3529" i="19"/>
  <c r="AC3530" i="19"/>
  <c r="AC3531" i="19"/>
  <c r="AC3532" i="19"/>
  <c r="AC3533" i="19"/>
  <c r="AC3534" i="19"/>
  <c r="AC3535" i="19"/>
  <c r="AC3536" i="19"/>
  <c r="AC3537" i="19"/>
  <c r="AC3538" i="19"/>
  <c r="AC3539" i="19"/>
  <c r="AC3540" i="19"/>
  <c r="AC3541" i="19"/>
  <c r="AC3542" i="19"/>
  <c r="AC3543" i="19"/>
  <c r="AC3544" i="19"/>
  <c r="AC3545" i="19"/>
  <c r="AC3546" i="19"/>
  <c r="AC3547" i="19"/>
  <c r="AC3548" i="19"/>
  <c r="AC3549" i="19"/>
  <c r="AC3550" i="19"/>
  <c r="AC3551" i="19"/>
  <c r="AC3552" i="19"/>
  <c r="AC3553" i="19"/>
  <c r="AC3554" i="19"/>
  <c r="AC3555" i="19"/>
  <c r="AC3556" i="19"/>
  <c r="AC3557" i="19"/>
  <c r="AC3558" i="19"/>
  <c r="AC3559" i="19"/>
  <c r="AC3560" i="19"/>
  <c r="AC3561" i="19"/>
  <c r="AC3562" i="19"/>
  <c r="AC3563" i="19"/>
  <c r="AC3564" i="19"/>
  <c r="AC3565" i="19"/>
  <c r="AC3566" i="19"/>
  <c r="AC3567" i="19"/>
  <c r="AC3568" i="19"/>
  <c r="AC3569" i="19"/>
  <c r="AC3570" i="19"/>
  <c r="AC3571" i="19"/>
  <c r="AC3572" i="19"/>
  <c r="AC3573" i="19"/>
  <c r="AC3574" i="19"/>
  <c r="AC3575" i="19"/>
  <c r="AC3576" i="19"/>
  <c r="AC3577" i="19"/>
  <c r="AC3578" i="19"/>
  <c r="AC3579" i="19"/>
  <c r="AC3580" i="19"/>
  <c r="AC3581" i="19"/>
  <c r="AC3582" i="19"/>
  <c r="AC3583" i="19"/>
  <c r="AC3584" i="19"/>
  <c r="AC3585" i="19"/>
  <c r="AC3586" i="19"/>
  <c r="AC3587" i="19"/>
  <c r="AC3588" i="19"/>
  <c r="AC3589" i="19"/>
  <c r="AC3590" i="19"/>
  <c r="AC3591" i="19"/>
  <c r="AC3592" i="19"/>
  <c r="AC3593" i="19"/>
  <c r="AC3594" i="19"/>
  <c r="AC3595" i="19"/>
  <c r="AC3596" i="19"/>
  <c r="AC3597" i="19"/>
  <c r="AC3598" i="19"/>
  <c r="AC3599" i="19"/>
  <c r="AC3600" i="19"/>
  <c r="AC3601" i="19"/>
  <c r="AC3602" i="19"/>
  <c r="AC3603" i="19"/>
  <c r="AC3604" i="19"/>
  <c r="AC3605" i="19"/>
  <c r="AC3606" i="19"/>
  <c r="AC3607" i="19"/>
  <c r="AC3608" i="19"/>
  <c r="AC3609" i="19"/>
  <c r="AC3610" i="19"/>
  <c r="AC3611" i="19"/>
  <c r="AC3612" i="19"/>
  <c r="AC3613" i="19"/>
  <c r="AC3614" i="19"/>
  <c r="AC3615" i="19"/>
  <c r="AC3616" i="19"/>
  <c r="AC3617" i="19"/>
  <c r="AC3618" i="19"/>
  <c r="AC3619" i="19"/>
  <c r="AC3620" i="19"/>
  <c r="AC3621" i="19"/>
  <c r="AC3622" i="19"/>
  <c r="AC3623" i="19"/>
  <c r="AC3624" i="19"/>
  <c r="AC3625" i="19"/>
  <c r="AC3626" i="19"/>
  <c r="AC3627" i="19"/>
  <c r="AC3628" i="19"/>
  <c r="AC3629" i="19"/>
  <c r="AC3630" i="19"/>
  <c r="AC3631" i="19"/>
  <c r="AC3632" i="19"/>
  <c r="AC3633" i="19"/>
  <c r="AC3634" i="19"/>
  <c r="AC3635" i="19"/>
  <c r="AC3636" i="19"/>
  <c r="AC3637" i="19"/>
  <c r="AC3638" i="19"/>
  <c r="AC3639" i="19"/>
  <c r="AC3640" i="19"/>
  <c r="AC3641" i="19"/>
  <c r="AC3642" i="19"/>
  <c r="AC3643" i="19"/>
  <c r="AC3644" i="19"/>
  <c r="AC3645" i="19"/>
  <c r="AC3646" i="19"/>
  <c r="AC3647" i="19"/>
  <c r="AC3648" i="19"/>
  <c r="AC3649" i="19"/>
  <c r="AC3650" i="19"/>
  <c r="AC3651" i="19"/>
  <c r="AC3652" i="19"/>
  <c r="AC3653" i="19"/>
  <c r="AC3654" i="19"/>
  <c r="AC3655" i="19"/>
  <c r="AC3656" i="19"/>
  <c r="AC3657" i="19"/>
  <c r="AC3658" i="19"/>
  <c r="AC3659" i="19"/>
  <c r="AC3660" i="19"/>
  <c r="AC3661" i="19"/>
  <c r="AC3662" i="19"/>
  <c r="AC3663" i="19"/>
  <c r="AC3664" i="19"/>
  <c r="AC3665" i="19"/>
  <c r="AC3666" i="19"/>
  <c r="AC3667" i="19"/>
  <c r="AC3668" i="19"/>
  <c r="AC3669" i="19"/>
  <c r="AC3670" i="19"/>
  <c r="AC3671" i="19"/>
  <c r="AC3672" i="19"/>
  <c r="AC3673" i="19"/>
  <c r="AC3674" i="19"/>
  <c r="AC3675" i="19"/>
  <c r="AC3676" i="19"/>
  <c r="AC3677" i="19"/>
  <c r="AC3678" i="19"/>
  <c r="AC3679" i="19"/>
  <c r="AC3680" i="19"/>
  <c r="AC3681" i="19"/>
  <c r="AC3682" i="19"/>
  <c r="AC3683" i="19"/>
  <c r="AC3684" i="19"/>
  <c r="AC3685" i="19"/>
  <c r="AC3686" i="19"/>
  <c r="AC3687" i="19"/>
  <c r="AC3688" i="19"/>
  <c r="AC3689" i="19"/>
  <c r="AC3690" i="19"/>
  <c r="AC3691" i="19"/>
  <c r="AC3692" i="19"/>
  <c r="AC3693" i="19"/>
  <c r="AC3694" i="19"/>
  <c r="AC3695" i="19"/>
  <c r="AC3696" i="19"/>
  <c r="AC3697" i="19"/>
  <c r="AC3698" i="19"/>
  <c r="AC3699" i="19"/>
  <c r="AC3700" i="19"/>
  <c r="AC3701" i="19"/>
  <c r="AC3702" i="19"/>
  <c r="AC3703" i="19"/>
  <c r="AC3704" i="19"/>
  <c r="AC3705" i="19"/>
  <c r="AC3706" i="19"/>
  <c r="AC3707" i="19"/>
  <c r="AC3708" i="19"/>
  <c r="AC3709" i="19"/>
  <c r="AC3710" i="19"/>
  <c r="AC3711" i="19"/>
  <c r="AC3712" i="19"/>
  <c r="AC3713" i="19"/>
  <c r="AC3714" i="19"/>
  <c r="AC3715" i="19"/>
  <c r="AC3716" i="19"/>
  <c r="AC3717" i="19"/>
  <c r="AC3718" i="19"/>
  <c r="AC3719" i="19"/>
  <c r="AC3720" i="19"/>
  <c r="AC3721" i="19"/>
  <c r="AC3722" i="19"/>
  <c r="AC3723" i="19"/>
  <c r="AC3724" i="19"/>
  <c r="AC3725" i="19"/>
  <c r="AC3726" i="19"/>
  <c r="AC3727" i="19"/>
  <c r="AC3728" i="19"/>
  <c r="AC3729" i="19"/>
  <c r="AC3730" i="19"/>
  <c r="AC3731" i="19"/>
  <c r="AC3732" i="19"/>
  <c r="AC3733" i="19"/>
  <c r="AC3734" i="19"/>
  <c r="AC3735" i="19"/>
  <c r="AC3736" i="19"/>
  <c r="AC3737" i="19"/>
  <c r="AC3738" i="19"/>
  <c r="AC3739" i="19"/>
  <c r="AC3740" i="19"/>
  <c r="AC3741" i="19"/>
  <c r="AC3742" i="19"/>
  <c r="AC3743" i="19"/>
  <c r="AC3744" i="19"/>
  <c r="AC3745" i="19"/>
  <c r="AC3746" i="19"/>
  <c r="AC3747" i="19"/>
  <c r="AC3748" i="19"/>
  <c r="AC3749" i="19"/>
  <c r="AC3750" i="19"/>
  <c r="AC3751" i="19"/>
  <c r="AC3752" i="19"/>
  <c r="AC3753" i="19"/>
  <c r="AC3754" i="19"/>
  <c r="AC3755" i="19"/>
  <c r="AC3756" i="19"/>
  <c r="AC3757" i="19"/>
  <c r="AC3758" i="19"/>
  <c r="AC3759" i="19"/>
  <c r="AC3760" i="19"/>
  <c r="AC3761" i="19"/>
  <c r="AC3762" i="19"/>
  <c r="AC2561" i="19" l="1"/>
  <c r="AC2562" i="19"/>
  <c r="AC2563" i="19"/>
  <c r="AC2560" i="19"/>
  <c r="AC2556" i="19"/>
  <c r="AC2559" i="19"/>
  <c r="AC2690" i="19" l="1"/>
  <c r="AC1112" i="19"/>
  <c r="AC1418" i="19" l="1"/>
  <c r="AC2986" i="19" l="1"/>
  <c r="AC3084" i="19"/>
  <c r="AC1779" i="19"/>
  <c r="AC3318" i="19"/>
  <c r="AC3317" i="19"/>
  <c r="AC3108" i="19"/>
  <c r="AC3106" i="19"/>
  <c r="AC3103" i="19"/>
  <c r="AC3070" i="19"/>
  <c r="AC3040" i="19"/>
  <c r="AC4226" i="19" l="1"/>
  <c r="AC4227" i="19"/>
  <c r="AC4228" i="19"/>
  <c r="AC982" i="19" l="1"/>
  <c r="AC983" i="19"/>
  <c r="AC984" i="19"/>
  <c r="AC985" i="19"/>
  <c r="AC986" i="19"/>
  <c r="AC987" i="19"/>
  <c r="AC988" i="19"/>
  <c r="AC989" i="19"/>
  <c r="AC990" i="19"/>
  <c r="AC991" i="19"/>
  <c r="AC992" i="19"/>
  <c r="AC993" i="19"/>
  <c r="AC995" i="19"/>
  <c r="AC996" i="19"/>
  <c r="AC997" i="19"/>
  <c r="AC998" i="19"/>
  <c r="AC999" i="19"/>
  <c r="AC1000" i="19"/>
  <c r="AC1001" i="19"/>
  <c r="AC1002" i="19"/>
  <c r="AC1003" i="19"/>
  <c r="AC1004" i="19"/>
  <c r="AC1005" i="19"/>
  <c r="AC1006" i="19"/>
  <c r="AC1007" i="19"/>
  <c r="AC1008" i="19"/>
  <c r="AC1009" i="19"/>
  <c r="AC1011" i="19"/>
  <c r="AC1012" i="19"/>
  <c r="AC1013" i="19"/>
  <c r="AC1014" i="19"/>
  <c r="AC1015" i="19"/>
  <c r="AC1016" i="19"/>
  <c r="AC1017" i="19"/>
  <c r="AC1018" i="19"/>
  <c r="AC1019" i="19"/>
  <c r="AC1020" i="19"/>
  <c r="AC1021" i="19"/>
  <c r="AC1022" i="19"/>
  <c r="AC1023" i="19"/>
  <c r="AC1024" i="19"/>
  <c r="AC1025" i="19"/>
  <c r="AC1026" i="19"/>
  <c r="AC1027" i="19"/>
  <c r="AC1028" i="19"/>
  <c r="AC1029" i="19"/>
  <c r="AC1030" i="19"/>
  <c r="AC1031" i="19"/>
  <c r="AC1032" i="19"/>
  <c r="AC1033" i="19"/>
  <c r="AC1034" i="19"/>
  <c r="AC1035" i="19"/>
  <c r="AC1040" i="19"/>
  <c r="AC1041" i="19"/>
  <c r="AC1042" i="19"/>
  <c r="AC1043" i="19"/>
  <c r="AC1044" i="19"/>
  <c r="AC1045" i="19"/>
  <c r="AC1046" i="19"/>
  <c r="AC1047" i="19"/>
  <c r="AC1048" i="19"/>
  <c r="AC1049" i="19"/>
  <c r="AC1050" i="19"/>
  <c r="AC1051" i="19"/>
  <c r="AC1052" i="19"/>
  <c r="AC1053" i="19"/>
  <c r="AC1054" i="19"/>
  <c r="AC1055" i="19"/>
  <c r="AC1056" i="19"/>
  <c r="AC1057" i="19"/>
  <c r="AC1058" i="19"/>
  <c r="AC1059" i="19"/>
  <c r="AC1060" i="19"/>
  <c r="AC1061" i="19"/>
  <c r="AC1062" i="19"/>
  <c r="AC1063" i="19"/>
  <c r="AC1064" i="19"/>
  <c r="AC1065" i="19"/>
  <c r="AC1066" i="19"/>
  <c r="AC1067" i="19"/>
  <c r="AC1068" i="19"/>
  <c r="AC1069" i="19"/>
  <c r="AC1070" i="19"/>
  <c r="AC1071" i="19"/>
  <c r="AC1072" i="19"/>
  <c r="AC1073" i="19"/>
  <c r="AC1074" i="19"/>
  <c r="AC1075" i="19"/>
  <c r="AC1076" i="19"/>
  <c r="AC1077" i="19"/>
  <c r="AC1078" i="19"/>
  <c r="AC1079" i="19"/>
  <c r="AC1080" i="19"/>
  <c r="AC1081" i="19"/>
  <c r="AC1082" i="19"/>
  <c r="AC1083" i="19"/>
  <c r="AC1084" i="19"/>
  <c r="AC1085" i="19"/>
  <c r="AC1086" i="19"/>
  <c r="AC1087" i="19"/>
  <c r="AC1088" i="19"/>
  <c r="AC1089" i="19"/>
  <c r="AC1090" i="19"/>
  <c r="AC1091" i="19"/>
  <c r="AC1092" i="19"/>
  <c r="AC1093" i="19"/>
  <c r="AC1094" i="19"/>
  <c r="AC1095" i="19"/>
  <c r="AC1096" i="19"/>
  <c r="AC1097" i="19"/>
  <c r="AC1098" i="19"/>
  <c r="AC1099" i="19"/>
  <c r="AC1100" i="19"/>
  <c r="AC1101" i="19"/>
  <c r="AC1102" i="19"/>
  <c r="AC1103" i="19"/>
  <c r="AC1104" i="19"/>
  <c r="AC1105" i="19"/>
  <c r="AC1106" i="19"/>
  <c r="AC1107" i="19"/>
  <c r="AC1108" i="19"/>
  <c r="AC1109" i="19"/>
  <c r="AC1110" i="19"/>
  <c r="AC1111" i="19"/>
  <c r="AC1113" i="19"/>
  <c r="AC1114" i="19"/>
  <c r="AC1115" i="19"/>
  <c r="AC1116" i="19"/>
  <c r="AC1117" i="19"/>
  <c r="AC1118" i="19"/>
  <c r="AC1119" i="19"/>
  <c r="AC1120" i="19"/>
  <c r="AC1121" i="19"/>
  <c r="AC1122" i="19"/>
  <c r="AC1123" i="19"/>
  <c r="AC1124" i="19"/>
  <c r="AC1125" i="19"/>
  <c r="AC1126" i="19"/>
  <c r="AC1127" i="19"/>
  <c r="AC1128" i="19"/>
  <c r="AC1129" i="19"/>
  <c r="AC1130" i="19"/>
  <c r="AC1131" i="19"/>
  <c r="AC1132" i="19"/>
  <c r="AC1133" i="19"/>
  <c r="AC1134" i="19"/>
  <c r="AC1135" i="19"/>
  <c r="AC1136" i="19"/>
  <c r="AC1137" i="19"/>
  <c r="AC1138" i="19"/>
  <c r="AC1139" i="19"/>
  <c r="AC1140" i="19"/>
  <c r="AC1141" i="19"/>
  <c r="AC1142" i="19"/>
  <c r="AC1143" i="19"/>
  <c r="AC1144" i="19"/>
  <c r="AC1145" i="19"/>
  <c r="AC1146" i="19"/>
  <c r="AC1147" i="19"/>
  <c r="AC1148" i="19"/>
  <c r="AC1149" i="19"/>
  <c r="AC1150" i="19"/>
  <c r="AC1151" i="19"/>
  <c r="AC1152" i="19"/>
  <c r="AC1153" i="19"/>
  <c r="AC1154" i="19"/>
  <c r="AC1155" i="19"/>
  <c r="AC1156" i="19"/>
  <c r="AC1157" i="19"/>
  <c r="AC1158" i="19"/>
  <c r="AC1159" i="19"/>
  <c r="AC1160" i="19"/>
  <c r="AC1161" i="19"/>
  <c r="AC1162" i="19"/>
  <c r="AC1163" i="19"/>
  <c r="AC1164" i="19"/>
  <c r="AC1165" i="19"/>
  <c r="AC1166" i="19"/>
  <c r="AC1167" i="19"/>
  <c r="AC1168" i="19"/>
  <c r="AC1169" i="19"/>
  <c r="AC1170" i="19"/>
  <c r="AC1171" i="19"/>
  <c r="AC1172" i="19"/>
  <c r="AC1173" i="19"/>
  <c r="AC1174" i="19"/>
  <c r="AC1175" i="19"/>
  <c r="AC1176" i="19"/>
  <c r="AC1177" i="19"/>
  <c r="AC1178" i="19"/>
  <c r="AC1179" i="19"/>
  <c r="AC1180" i="19"/>
  <c r="AC1181" i="19"/>
  <c r="AC1182" i="19"/>
  <c r="AC1183" i="19"/>
  <c r="AC1184" i="19"/>
  <c r="AC1185" i="19"/>
  <c r="AC1186" i="19"/>
  <c r="AC1187" i="19"/>
  <c r="AC1238" i="19"/>
  <c r="AC1239" i="19"/>
  <c r="AC1240" i="19"/>
  <c r="AC1241" i="19"/>
  <c r="AC1243" i="19"/>
  <c r="AC1244" i="19"/>
  <c r="AC1245" i="19"/>
  <c r="AC1246" i="19"/>
  <c r="AC1247" i="19"/>
  <c r="AC1248" i="19"/>
  <c r="AC1249" i="19"/>
  <c r="AC1250" i="19"/>
  <c r="AC1251" i="19"/>
  <c r="AC1252" i="19"/>
  <c r="AC1253" i="19"/>
  <c r="AC1254" i="19"/>
  <c r="AC1255" i="19"/>
  <c r="AC1256" i="19"/>
  <c r="AC1257" i="19"/>
  <c r="AC1258" i="19"/>
  <c r="AC1259" i="19"/>
  <c r="AC1260" i="19"/>
  <c r="AC1261" i="19"/>
  <c r="AC1262" i="19"/>
  <c r="AC1263" i="19"/>
  <c r="AC1264" i="19"/>
  <c r="AC1265" i="19"/>
  <c r="AC1266" i="19"/>
  <c r="AC1267" i="19"/>
  <c r="AC1268" i="19"/>
  <c r="AC1269" i="19"/>
  <c r="AC1270" i="19"/>
  <c r="AC1271" i="19"/>
  <c r="AC1272" i="19"/>
  <c r="AC1273" i="19"/>
  <c r="AC1274" i="19"/>
  <c r="AC1275" i="19"/>
  <c r="AC1276" i="19"/>
  <c r="AC1277" i="19"/>
  <c r="AC1278" i="19"/>
  <c r="AC1279" i="19"/>
  <c r="AC1280" i="19"/>
  <c r="AC1281" i="19"/>
  <c r="AC1282" i="19"/>
  <c r="AC1283" i="19"/>
  <c r="AC1284" i="19"/>
  <c r="AC1285" i="19"/>
  <c r="AC1286" i="19"/>
  <c r="AC1287" i="19"/>
  <c r="AC1288" i="19"/>
  <c r="AC1289" i="19"/>
  <c r="AC1290" i="19"/>
  <c r="AC1291" i="19"/>
  <c r="AC1292" i="19"/>
  <c r="AC1293" i="19"/>
  <c r="AC1294" i="19"/>
  <c r="AC1295" i="19"/>
  <c r="AC1296" i="19"/>
  <c r="AC1298" i="19"/>
  <c r="AC1299" i="19"/>
  <c r="AC1300" i="19"/>
  <c r="AC1301" i="19"/>
  <c r="AC1302" i="19"/>
  <c r="AC1303" i="19"/>
  <c r="AC1304" i="19"/>
  <c r="AC1305" i="19"/>
  <c r="AC1306" i="19"/>
  <c r="AC1307" i="19"/>
  <c r="AC1308" i="19"/>
  <c r="AC1309" i="19"/>
  <c r="AC1310" i="19"/>
  <c r="AC1315" i="19"/>
  <c r="AC1316" i="19"/>
  <c r="AC1317" i="19"/>
  <c r="AC1318" i="19"/>
  <c r="AC1319" i="19"/>
  <c r="AC1322" i="19"/>
  <c r="AC1323" i="19"/>
  <c r="AC1324" i="19"/>
  <c r="AC1325" i="19"/>
  <c r="AC1326" i="19"/>
  <c r="AC1327" i="19"/>
  <c r="AC1328" i="19"/>
  <c r="AC1329" i="19"/>
  <c r="AC1330" i="19"/>
  <c r="AC1331" i="19"/>
  <c r="AC1332" i="19"/>
  <c r="AC1333" i="19"/>
  <c r="AC1334" i="19"/>
  <c r="AC1335" i="19"/>
  <c r="AC1336" i="19"/>
  <c r="AC1337" i="19"/>
  <c r="AC1338" i="19"/>
  <c r="AC1339" i="19"/>
  <c r="AC1340" i="19"/>
  <c r="AC1341" i="19"/>
  <c r="AC1343" i="19"/>
  <c r="AC1344" i="19"/>
  <c r="AC1345" i="19"/>
  <c r="AC1346" i="19"/>
  <c r="AC1347" i="19"/>
  <c r="AC1348" i="19"/>
  <c r="AC1349" i="19"/>
  <c r="AC1350" i="19"/>
  <c r="AC1361" i="19"/>
  <c r="AC1371" i="19"/>
  <c r="AC1372" i="19"/>
  <c r="AC1373" i="19"/>
  <c r="AC1374" i="19"/>
  <c r="AC1375" i="19"/>
  <c r="AC1376" i="19"/>
  <c r="AC1379" i="19"/>
  <c r="AC1380" i="19"/>
  <c r="AC1385" i="19"/>
  <c r="AC1386" i="19"/>
  <c r="AC1387" i="19"/>
  <c r="AC1388" i="19"/>
  <c r="AC1389" i="19"/>
  <c r="AC1390" i="19"/>
  <c r="AC1391" i="19"/>
  <c r="AC1392" i="19"/>
  <c r="AC1401" i="19"/>
  <c r="AC1402" i="19"/>
  <c r="AC1403" i="19"/>
  <c r="AC1406" i="19"/>
  <c r="AC1408" i="19"/>
  <c r="AC1409" i="19"/>
  <c r="AC1411" i="19"/>
  <c r="AC1412" i="19"/>
  <c r="AC1414" i="19"/>
  <c r="AC1415" i="19"/>
  <c r="AC1416" i="19"/>
  <c r="AC1417" i="19"/>
  <c r="AC1419" i="19"/>
  <c r="AC1421" i="19"/>
  <c r="AC1422" i="19"/>
  <c r="AC1404" i="19"/>
  <c r="AC1405" i="19"/>
  <c r="AC1407" i="19"/>
  <c r="AC1410" i="19"/>
  <c r="AC1413" i="19"/>
  <c r="AC1420" i="19"/>
  <c r="AC1423" i="19"/>
  <c r="AC1424" i="19"/>
  <c r="AC1966" i="19"/>
  <c r="AC1434" i="19"/>
  <c r="AC1435" i="19"/>
  <c r="AC1436" i="19"/>
  <c r="AC1437" i="19"/>
  <c r="AC1438" i="19"/>
  <c r="AC1439" i="19"/>
  <c r="AC1443" i="19"/>
  <c r="AC1444" i="19"/>
  <c r="AC1445" i="19"/>
  <c r="AC1446" i="19"/>
  <c r="AC1447" i="19"/>
  <c r="AC1448" i="19"/>
  <c r="AC1449" i="19"/>
  <c r="AC1450" i="19"/>
  <c r="AC1451" i="19"/>
  <c r="AC1452" i="19"/>
  <c r="AC1453" i="19"/>
  <c r="AC1454" i="19"/>
  <c r="AC1458" i="19"/>
  <c r="AC1459" i="19"/>
  <c r="AC1460" i="19"/>
  <c r="AC1461" i="19"/>
  <c r="AC1462" i="19"/>
  <c r="AC1463" i="19"/>
  <c r="AC1467" i="19"/>
  <c r="AC1468" i="19"/>
  <c r="AC1469" i="19"/>
  <c r="AC1470" i="19"/>
  <c r="AC1473" i="19"/>
  <c r="AC1475" i="19"/>
  <c r="AC1476" i="19"/>
  <c r="AC1477" i="19"/>
  <c r="AC1478" i="19"/>
  <c r="AC1479" i="19"/>
  <c r="AC1480" i="19"/>
  <c r="AC1481" i="19"/>
  <c r="AC1482" i="19"/>
  <c r="AC1483" i="19"/>
  <c r="AC1485" i="19"/>
  <c r="AC1486" i="19"/>
  <c r="AC1487" i="19"/>
  <c r="AC1488" i="19"/>
  <c r="AC1490" i="19"/>
  <c r="AC1491" i="19"/>
  <c r="AC1492" i="19"/>
  <c r="AC1504" i="19"/>
  <c r="AC1505" i="19"/>
  <c r="AC1506" i="19"/>
  <c r="AC1507" i="19"/>
  <c r="AC1509" i="19"/>
  <c r="AC1510" i="19"/>
  <c r="AC1511" i="19"/>
  <c r="AC1512" i="19"/>
  <c r="AC1513" i="19"/>
  <c r="AC1514" i="19"/>
  <c r="AC1515" i="19"/>
  <c r="AC1516" i="19"/>
  <c r="AC1517" i="19"/>
  <c r="AC1527" i="19"/>
  <c r="AC1528" i="19"/>
  <c r="AC1529" i="19"/>
  <c r="AC1530" i="19"/>
  <c r="AC1537" i="19"/>
  <c r="AC1540" i="19"/>
  <c r="AC1542" i="19"/>
  <c r="AC1543" i="19"/>
  <c r="AC1551" i="19"/>
  <c r="AC1552" i="19"/>
  <c r="AC1553" i="19"/>
  <c r="AC1554" i="19"/>
  <c r="AC1555" i="19"/>
  <c r="AC1556" i="19"/>
  <c r="AC1557" i="19"/>
  <c r="AC1558" i="19"/>
  <c r="AC1559" i="19"/>
  <c r="AC1560" i="19"/>
  <c r="AC1561" i="19"/>
  <c r="AC1562" i="19"/>
  <c r="AC1563" i="19"/>
  <c r="AC1564" i="19"/>
  <c r="AC1565" i="19"/>
  <c r="AC1566" i="19"/>
  <c r="AC1567" i="19"/>
  <c r="AC1568" i="19"/>
  <c r="AC1569" i="19"/>
  <c r="AC1570" i="19"/>
  <c r="AC1572" i="19"/>
  <c r="AC1573" i="19"/>
  <c r="AC1574" i="19"/>
  <c r="AC1585" i="19"/>
  <c r="AC1586" i="19"/>
  <c r="AC1587" i="19"/>
  <c r="AC1588" i="19"/>
  <c r="AC1589" i="19"/>
  <c r="AC1590" i="19"/>
  <c r="AC1591" i="19"/>
  <c r="AC1592" i="19"/>
  <c r="AC1593" i="19"/>
  <c r="AC1594" i="19"/>
  <c r="AC1595" i="19"/>
  <c r="AC1596" i="19"/>
  <c r="AC1597" i="19"/>
  <c r="AC1600" i="19"/>
  <c r="AC1601" i="19"/>
  <c r="AC1602" i="19"/>
  <c r="AC1603" i="19"/>
  <c r="AC1606" i="19"/>
  <c r="AC1608" i="19"/>
  <c r="AC1609" i="19"/>
  <c r="AC1614" i="19"/>
  <c r="AC1615" i="19"/>
  <c r="AC1616" i="19"/>
  <c r="AC1617" i="19"/>
  <c r="AC1618" i="19"/>
  <c r="AC1619" i="19"/>
  <c r="AC1641" i="19"/>
  <c r="AC1642" i="19"/>
  <c r="AC1643" i="19"/>
  <c r="AC1644" i="19"/>
  <c r="AC1645" i="19"/>
  <c r="AC1646" i="19"/>
  <c r="AC1647" i="19"/>
  <c r="AC1648" i="19"/>
  <c r="AC1649" i="19"/>
  <c r="AC1650" i="19"/>
  <c r="AC1651" i="19"/>
  <c r="AC1652" i="19"/>
  <c r="AC1653" i="19"/>
  <c r="AC1654" i="19"/>
  <c r="AC1655" i="19"/>
  <c r="AC1656" i="19"/>
  <c r="AC1657" i="19"/>
  <c r="AC1658" i="19"/>
  <c r="AC1659" i="19"/>
  <c r="AC1660" i="19"/>
  <c r="AC1661" i="19"/>
  <c r="AC1662" i="19"/>
  <c r="AC1663" i="19"/>
  <c r="AC1664" i="19"/>
  <c r="AC1665" i="19"/>
  <c r="AC1666" i="19"/>
  <c r="AC1667" i="19"/>
  <c r="AC1668" i="19"/>
  <c r="AC1669" i="19"/>
  <c r="AC1670" i="19"/>
  <c r="AC1671" i="19"/>
  <c r="AC1672" i="19"/>
  <c r="AC1673" i="19"/>
  <c r="AC1689" i="19"/>
  <c r="AC1690" i="19"/>
  <c r="AC1691" i="19"/>
  <c r="AC1692" i="19"/>
  <c r="AC1693" i="19"/>
  <c r="AC1694" i="19"/>
  <c r="AC1696" i="19"/>
  <c r="AC1697" i="19"/>
  <c r="AC1698" i="19"/>
  <c r="AC1699" i="19"/>
  <c r="AC1700" i="19"/>
  <c r="AC1701" i="19"/>
  <c r="AC1707" i="19"/>
  <c r="AC1709" i="19"/>
  <c r="AC1710" i="19"/>
  <c r="AC1711" i="19"/>
  <c r="AC1712" i="19"/>
  <c r="AC1713" i="19"/>
  <c r="AC1714" i="19"/>
  <c r="AC1715" i="19"/>
  <c r="AC1716" i="19"/>
  <c r="AC1717" i="19"/>
  <c r="AC1718" i="19"/>
  <c r="AC1719" i="19"/>
  <c r="AC1720" i="19"/>
  <c r="AC1721" i="19"/>
  <c r="AC1722" i="19"/>
  <c r="AC1725" i="19"/>
  <c r="AC1726" i="19"/>
  <c r="AC1727" i="19"/>
  <c r="AC1761" i="19"/>
  <c r="AC1762" i="19"/>
  <c r="AC1767" i="19"/>
  <c r="AC1768" i="19"/>
  <c r="AC1769" i="19"/>
  <c r="AC1770" i="19"/>
  <c r="AC1771" i="19"/>
  <c r="AC1772" i="19"/>
  <c r="AC1773" i="19"/>
  <c r="AC1774" i="19"/>
  <c r="AC1775" i="19"/>
  <c r="AC1776" i="19"/>
  <c r="AC1777" i="19"/>
  <c r="AC1778" i="19"/>
  <c r="AC1781" i="19"/>
  <c r="AC1782" i="19"/>
  <c r="AC1783" i="19"/>
  <c r="AC1784" i="19"/>
  <c r="AC1785" i="19"/>
  <c r="AC1786" i="19"/>
  <c r="AC1787" i="19"/>
  <c r="AC1788" i="19"/>
  <c r="AC1789" i="19"/>
  <c r="AC1799" i="19"/>
  <c r="AC1800" i="19"/>
  <c r="AC1810" i="19"/>
  <c r="AC1811" i="19"/>
  <c r="AC1812" i="19"/>
  <c r="AC1813" i="19"/>
  <c r="AC1814" i="19"/>
  <c r="AC1815" i="19"/>
  <c r="AC1818" i="19"/>
  <c r="AC1819" i="19"/>
  <c r="AC1829" i="19"/>
  <c r="AC1830" i="19"/>
  <c r="AC1831" i="19"/>
  <c r="AC1832" i="19"/>
  <c r="AC1833" i="19"/>
  <c r="AC1836" i="19"/>
  <c r="AC1839" i="19"/>
  <c r="AC1840" i="19"/>
  <c r="AC1841" i="19"/>
  <c r="AC1842" i="19"/>
  <c r="AC1843" i="19"/>
  <c r="AC1844" i="19"/>
  <c r="AC1845" i="19"/>
  <c r="AC1846" i="19"/>
  <c r="AC1847" i="19"/>
  <c r="AC1848" i="19"/>
  <c r="AC1849" i="19"/>
  <c r="AC1850" i="19"/>
  <c r="AC1851" i="19"/>
  <c r="AC1852" i="19"/>
  <c r="AC1853" i="19"/>
  <c r="AC1854" i="19"/>
  <c r="AC1855" i="19"/>
  <c r="AC1856" i="19"/>
  <c r="AC1857" i="19"/>
  <c r="AC1858" i="19"/>
  <c r="AC1859" i="19"/>
  <c r="AC1860" i="19"/>
  <c r="AC1861" i="19"/>
  <c r="AC1862" i="19"/>
  <c r="AC1863" i="19"/>
  <c r="AC1864" i="19"/>
  <c r="AC1865" i="19"/>
  <c r="AC1866" i="19"/>
  <c r="AC1867" i="19"/>
  <c r="AC1868" i="19"/>
  <c r="AC1869" i="19"/>
  <c r="AC1870" i="19"/>
  <c r="AC1871" i="19"/>
  <c r="AC1872" i="19"/>
  <c r="AC1873" i="19"/>
  <c r="AC1874" i="19"/>
  <c r="AC1875" i="19"/>
  <c r="AC1876" i="19"/>
  <c r="AC1877" i="19"/>
  <c r="AC1878" i="19"/>
  <c r="AC1879" i="19"/>
  <c r="AC1880" i="19"/>
  <c r="AC1881" i="19"/>
  <c r="AC1882" i="19"/>
  <c r="AC1883" i="19"/>
  <c r="AC1884" i="19"/>
  <c r="AC1885" i="19"/>
  <c r="AC1886" i="19"/>
  <c r="AC1887" i="19"/>
  <c r="AC1888" i="19"/>
  <c r="AC1911" i="19"/>
  <c r="AC1912" i="19"/>
  <c r="AC1913" i="19"/>
  <c r="AC1914" i="19"/>
  <c r="AC1915" i="19"/>
  <c r="AC1916" i="19"/>
  <c r="AC1917" i="19"/>
  <c r="AC1918" i="19"/>
  <c r="AC1919" i="19"/>
  <c r="AC1945" i="19"/>
  <c r="AC1946" i="19"/>
  <c r="AC1949" i="19"/>
  <c r="AC1950" i="19"/>
  <c r="AC1951" i="19"/>
  <c r="AC1952" i="19"/>
  <c r="AC1953" i="19"/>
  <c r="AC1954" i="19"/>
  <c r="AC1955" i="19"/>
  <c r="AC1956" i="19"/>
  <c r="AC1957" i="19"/>
  <c r="AC1959" i="19"/>
  <c r="AC1960" i="19"/>
  <c r="AC1961" i="19"/>
  <c r="AC1967" i="19"/>
  <c r="AC1980" i="19"/>
  <c r="AC1981" i="19"/>
  <c r="AC1982" i="19"/>
  <c r="AC1983" i="19"/>
  <c r="AC1990" i="19"/>
  <c r="AC1991" i="19"/>
  <c r="AC1992" i="19"/>
  <c r="AC1993" i="19"/>
  <c r="AC1994" i="19"/>
  <c r="AC1995" i="19"/>
  <c r="AC1996" i="19"/>
  <c r="AC1997" i="19"/>
  <c r="AC1998" i="19"/>
  <c r="AC1999" i="19"/>
  <c r="AC2000" i="19"/>
  <c r="AC2012" i="19"/>
  <c r="AC2013" i="19"/>
  <c r="AC2017" i="19"/>
  <c r="AC2023" i="19"/>
  <c r="AC2024" i="19"/>
  <c r="AC2031" i="19"/>
  <c r="AC2032" i="19"/>
  <c r="AC2033" i="19"/>
  <c r="AC2034" i="19"/>
  <c r="AC2035" i="19"/>
  <c r="AC2036" i="19"/>
  <c r="AC2037" i="19"/>
  <c r="AC2038" i="19"/>
  <c r="AC2039" i="19"/>
  <c r="AC2048" i="19"/>
  <c r="AC2053" i="19"/>
  <c r="AC2064" i="19"/>
  <c r="AC2065" i="19"/>
  <c r="AC2066" i="19"/>
  <c r="AC2067" i="19"/>
  <c r="AC2068" i="19"/>
  <c r="AC2069" i="19"/>
  <c r="AC2070" i="19"/>
  <c r="AC2071" i="19"/>
  <c r="AC2072" i="19"/>
  <c r="AC2073" i="19"/>
  <c r="AC2074" i="19"/>
  <c r="AC2075" i="19"/>
  <c r="AC2076" i="19"/>
  <c r="AC2077" i="19"/>
  <c r="AC2085" i="19"/>
  <c r="AC2086" i="19"/>
  <c r="AC2087" i="19"/>
  <c r="AC2088" i="19"/>
  <c r="AC2089" i="19"/>
  <c r="AC2090" i="19"/>
  <c r="AC2091" i="19"/>
  <c r="AC2105" i="19"/>
  <c r="AC2106" i="19"/>
  <c r="AC2107" i="19"/>
  <c r="AC2108" i="19"/>
  <c r="AC2109" i="19"/>
  <c r="AC2110" i="19"/>
  <c r="AC2111" i="19"/>
  <c r="AC2112" i="19"/>
  <c r="AC2113" i="19"/>
  <c r="AC2114" i="19"/>
  <c r="AC2115" i="19"/>
  <c r="AC2116" i="19"/>
  <c r="AC2117" i="19"/>
  <c r="AC2118" i="19"/>
  <c r="AC2119" i="19"/>
  <c r="AC2120" i="19"/>
  <c r="AC2149" i="19"/>
  <c r="AC2150" i="19"/>
  <c r="AC2152" i="19"/>
  <c r="AC2153" i="19"/>
  <c r="AC2184" i="19"/>
  <c r="AC2185" i="19"/>
  <c r="AC2186" i="19"/>
  <c r="AC2187" i="19"/>
  <c r="AC2188" i="19"/>
  <c r="AC2189" i="19"/>
  <c r="AC2190" i="19"/>
  <c r="AC2191" i="19"/>
  <c r="AC2192" i="19"/>
  <c r="AC2193" i="19"/>
  <c r="AC2194" i="19"/>
  <c r="AC2195" i="19"/>
  <c r="AC2211" i="19"/>
  <c r="AC2219" i="19"/>
  <c r="AC2222" i="19"/>
  <c r="AC2223" i="19"/>
  <c r="AC2224" i="19"/>
  <c r="AC2225" i="19"/>
  <c r="AC2226" i="19"/>
  <c r="AC2227" i="19"/>
  <c r="AC2236" i="19"/>
  <c r="AC2237" i="19"/>
  <c r="AC2238" i="19"/>
  <c r="AC2239" i="19"/>
  <c r="AC2256" i="19"/>
  <c r="AC2257" i="19"/>
  <c r="AC2258" i="19"/>
  <c r="AC2263" i="19"/>
  <c r="AC2264" i="19"/>
  <c r="AC2266" i="19"/>
  <c r="AC2267" i="19"/>
  <c r="AC2268" i="19"/>
  <c r="AC2280" i="19"/>
  <c r="AC2281" i="19"/>
  <c r="AC2282" i="19"/>
  <c r="AC2283" i="19"/>
  <c r="AC2284" i="19"/>
  <c r="AC2285" i="19"/>
  <c r="AC2288" i="19"/>
  <c r="AC2289" i="19"/>
  <c r="AC2290" i="19"/>
  <c r="AC2291" i="19"/>
  <c r="AC2292" i="19"/>
  <c r="AC2293" i="19"/>
  <c r="AC2294" i="19"/>
  <c r="AC2295" i="19"/>
  <c r="AC2296" i="19"/>
  <c r="AC2297" i="19"/>
  <c r="AC2298" i="19"/>
  <c r="AC2299" i="19"/>
  <c r="AC2300" i="19"/>
  <c r="AC2301" i="19"/>
  <c r="AC2302" i="19"/>
  <c r="AC2303" i="19"/>
  <c r="AC2304" i="19"/>
  <c r="AC2305" i="19"/>
  <c r="AC2306" i="19"/>
  <c r="AC2307" i="19"/>
  <c r="AC2308" i="19"/>
  <c r="AC2309" i="19"/>
  <c r="AC2310" i="19"/>
  <c r="AC2311" i="19"/>
  <c r="AC2312" i="19"/>
  <c r="AC2313" i="19"/>
  <c r="AC2314" i="19"/>
  <c r="AC2315" i="19"/>
  <c r="AC2316" i="19"/>
  <c r="AC2317" i="19"/>
  <c r="AC2318" i="19"/>
  <c r="AC2319" i="19"/>
  <c r="AC2320" i="19"/>
  <c r="AC2321" i="19"/>
  <c r="AC2322" i="19"/>
  <c r="AC2323" i="19"/>
  <c r="AC2324" i="19"/>
  <c r="AC2325" i="19"/>
  <c r="AC2326" i="19"/>
  <c r="AC2327" i="19"/>
  <c r="AC2328" i="19"/>
  <c r="AC2329" i="19"/>
  <c r="AC2330" i="19"/>
  <c r="AC2331" i="19"/>
  <c r="AC2332" i="19"/>
  <c r="AC2333" i="19"/>
  <c r="AC2334" i="19"/>
  <c r="AC2335" i="19"/>
  <c r="AC2336" i="19"/>
  <c r="AC2337" i="19"/>
  <c r="AC2338" i="19"/>
  <c r="AC2339" i="19"/>
  <c r="AC2340" i="19"/>
  <c r="AC2341" i="19"/>
  <c r="AC2342" i="19"/>
  <c r="AC2343" i="19"/>
  <c r="AC2344" i="19"/>
  <c r="AC2345" i="19"/>
  <c r="AC2346" i="19"/>
  <c r="AC2347" i="19"/>
  <c r="AC2348" i="19"/>
  <c r="AC2349" i="19"/>
  <c r="AC2350" i="19"/>
  <c r="AC2351" i="19"/>
  <c r="AC2352" i="19"/>
  <c r="AC2353" i="19"/>
  <c r="AC2354" i="19"/>
  <c r="AC2355" i="19"/>
  <c r="AC2356" i="19"/>
  <c r="AC2357" i="19"/>
  <c r="AC2358" i="19"/>
  <c r="AC2359" i="19"/>
  <c r="AC2360" i="19"/>
  <c r="AC2361" i="19"/>
  <c r="AC2362" i="19"/>
  <c r="AC2363" i="19"/>
  <c r="AC2364" i="19"/>
  <c r="AC2365" i="19"/>
  <c r="AC2366" i="19"/>
  <c r="AC2367" i="19"/>
  <c r="AC2368" i="19"/>
  <c r="AC2369" i="19"/>
  <c r="AC2370" i="19"/>
  <c r="AC2371" i="19"/>
  <c r="AC2372" i="19"/>
  <c r="AC2373" i="19"/>
  <c r="AC2374" i="19"/>
  <c r="AC2375" i="19"/>
  <c r="AC2376" i="19"/>
  <c r="AC2377" i="19"/>
  <c r="AC2378" i="19"/>
  <c r="AC2379" i="19"/>
  <c r="AC2380" i="19"/>
  <c r="AC2381" i="19"/>
  <c r="AC2382" i="19"/>
  <c r="AC2383" i="19"/>
  <c r="AC2384" i="19"/>
  <c r="AC2385" i="19"/>
  <c r="AC2386" i="19"/>
  <c r="AC2387" i="19"/>
  <c r="AC2388" i="19"/>
  <c r="AC2389" i="19"/>
  <c r="AC2390" i="19"/>
  <c r="AC2391" i="19"/>
  <c r="AC2392" i="19"/>
  <c r="AC2393" i="19"/>
  <c r="AC2394" i="19"/>
  <c r="AC2395" i="19"/>
  <c r="AC2396" i="19"/>
  <c r="AC2397" i="19"/>
  <c r="AC2398" i="19"/>
  <c r="AC2399" i="19"/>
  <c r="AC2400" i="19"/>
  <c r="AC2401" i="19"/>
  <c r="AC2402" i="19"/>
  <c r="AC2403" i="19"/>
  <c r="AC2404" i="19"/>
  <c r="AC2405" i="19"/>
  <c r="AC2406" i="19"/>
  <c r="AC2407" i="19"/>
  <c r="AC2408" i="19"/>
  <c r="AC2409" i="19"/>
  <c r="AC2410" i="19"/>
  <c r="AC2411" i="19"/>
  <c r="AC2412" i="19"/>
  <c r="AC2413" i="19"/>
  <c r="AC2414" i="19"/>
  <c r="AC2415" i="19"/>
  <c r="AC2416" i="19"/>
  <c r="AC2417" i="19"/>
  <c r="AC2418" i="19"/>
  <c r="AC2419" i="19"/>
  <c r="AC2420" i="19"/>
  <c r="AC2421" i="19"/>
  <c r="AC2422" i="19"/>
  <c r="AC2423" i="19"/>
  <c r="AC2424" i="19"/>
  <c r="AC2425" i="19"/>
  <c r="AC2426" i="19"/>
  <c r="AC2427" i="19"/>
  <c r="AC2428" i="19"/>
  <c r="AC2429" i="19"/>
  <c r="AC2430" i="19"/>
  <c r="AC2431" i="19"/>
  <c r="AC2432" i="19"/>
  <c r="AC2433" i="19"/>
  <c r="AC2434" i="19"/>
  <c r="AC2435" i="19"/>
  <c r="AC2436" i="19"/>
  <c r="AC2437" i="19"/>
  <c r="AC2438" i="19"/>
  <c r="AC2439" i="19"/>
  <c r="AC2440" i="19"/>
  <c r="AC2441" i="19"/>
  <c r="AC2442" i="19"/>
  <c r="AC2443" i="19"/>
  <c r="AC2444" i="19"/>
  <c r="AC2445" i="19"/>
  <c r="AC2466" i="19"/>
  <c r="AC2467" i="19"/>
  <c r="AC2468" i="19"/>
  <c r="AC2469" i="19"/>
  <c r="AC2470" i="19"/>
  <c r="AC2471" i="19"/>
  <c r="AC2472" i="19"/>
  <c r="AC2473" i="19"/>
  <c r="AC2478" i="19"/>
  <c r="AC2479" i="19"/>
  <c r="AC2480" i="19"/>
  <c r="AC2486" i="19"/>
  <c r="AC2487" i="19"/>
  <c r="AC2488" i="19"/>
  <c r="AC2489" i="19"/>
  <c r="AC3908" i="19"/>
  <c r="AC2498" i="19"/>
  <c r="AC2499" i="19"/>
  <c r="AC2500" i="19"/>
  <c r="AC2513" i="19"/>
  <c r="AC2514" i="19"/>
  <c r="AC2529" i="19"/>
  <c r="AC2534" i="19"/>
  <c r="AC2535" i="19"/>
  <c r="AC2536" i="19"/>
  <c r="AC2537" i="19"/>
  <c r="AC2538" i="19"/>
  <c r="AC2557" i="19"/>
  <c r="AC2558" i="19"/>
  <c r="AC2571" i="19"/>
  <c r="AC2572" i="19"/>
  <c r="AC2573" i="19"/>
  <c r="AC2574" i="19"/>
  <c r="AC2575" i="19"/>
  <c r="AC2576" i="19"/>
  <c r="AC2584" i="19"/>
  <c r="AC2585" i="19"/>
  <c r="AC2586" i="19"/>
  <c r="AC2587" i="19"/>
  <c r="AC2588" i="19"/>
  <c r="AC2589" i="19"/>
  <c r="AC2590" i="19"/>
  <c r="AC2591" i="19"/>
  <c r="AC2592" i="19"/>
  <c r="AC2625" i="19"/>
  <c r="AC2626" i="19"/>
  <c r="AC2627" i="19"/>
  <c r="AC2628" i="19"/>
  <c r="AC2629" i="19"/>
  <c r="AC2630" i="19"/>
  <c r="AC2631" i="19"/>
  <c r="AC2632" i="19"/>
  <c r="AC2641" i="19"/>
  <c r="AC2647" i="19"/>
  <c r="AC2648" i="19"/>
  <c r="AC2649" i="19"/>
  <c r="AC2662" i="19"/>
  <c r="AC2665" i="19"/>
  <c r="AC2675" i="19"/>
  <c r="AC2676" i="19"/>
  <c r="AC2677" i="19"/>
  <c r="AC2678" i="19"/>
  <c r="AC2679" i="19"/>
  <c r="AC2685" i="19"/>
  <c r="AC2699" i="19"/>
  <c r="AC2702" i="19"/>
  <c r="AC2703" i="19"/>
  <c r="AC2715" i="19"/>
  <c r="AC2716" i="19"/>
  <c r="AC2717" i="19"/>
  <c r="AC2718" i="19"/>
  <c r="AC2719" i="19"/>
  <c r="AC2720" i="19"/>
  <c r="AC2721" i="19"/>
  <c r="AC2722" i="19"/>
  <c r="AC2723" i="19"/>
  <c r="AC2724" i="19"/>
  <c r="AC2725" i="19"/>
  <c r="AC2726" i="19"/>
  <c r="AC2747" i="19"/>
  <c r="AC2748" i="19"/>
  <c r="AC2749" i="19"/>
  <c r="AC2750" i="19"/>
  <c r="AC2751" i="19"/>
  <c r="AC2752" i="19"/>
  <c r="AC2753" i="19"/>
  <c r="AC2754" i="19"/>
  <c r="AC2755" i="19"/>
  <c r="AC2756" i="19"/>
  <c r="AC2757" i="19"/>
  <c r="AC2758" i="19"/>
  <c r="AC2759" i="19"/>
  <c r="AC2760" i="19"/>
  <c r="AC2761" i="19"/>
  <c r="AC2762" i="19"/>
  <c r="AC2763" i="19"/>
  <c r="AC2764" i="19"/>
  <c r="AC2765" i="19"/>
  <c r="AC2766" i="19"/>
  <c r="AC2767" i="19"/>
  <c r="AC2768" i="19"/>
  <c r="AC2769" i="19"/>
  <c r="AC2770" i="19"/>
  <c r="AC2771" i="19"/>
  <c r="AC2772" i="19"/>
  <c r="AC2773" i="19"/>
  <c r="AC2774" i="19"/>
  <c r="AC2775" i="19"/>
  <c r="AC2776" i="19"/>
  <c r="AC2777" i="19"/>
  <c r="AC2778" i="19"/>
  <c r="AC2779" i="19"/>
  <c r="AC2780" i="19"/>
  <c r="AC2781" i="19"/>
  <c r="AC2782" i="19"/>
  <c r="AC2783" i="19"/>
  <c r="AC2815" i="19"/>
  <c r="AC2816" i="19"/>
  <c r="AC2820" i="19"/>
  <c r="AC2821" i="19"/>
  <c r="AC2822" i="19"/>
  <c r="AC2823" i="19"/>
  <c r="AC2824" i="19"/>
  <c r="AC2825" i="19"/>
  <c r="AC2826" i="19"/>
  <c r="AC2827" i="19"/>
  <c r="AC2828" i="19"/>
  <c r="AC2829" i="19"/>
  <c r="AC2830" i="19"/>
  <c r="AC2831" i="19"/>
  <c r="AC2832" i="19"/>
  <c r="AC2833" i="19"/>
  <c r="AC2834" i="19"/>
  <c r="AC2835" i="19"/>
  <c r="AC2836" i="19"/>
  <c r="AC2837" i="19"/>
  <c r="AC2838" i="19"/>
  <c r="AC2839" i="19"/>
  <c r="AC2840" i="19"/>
  <c r="AC2841" i="19"/>
  <c r="AC2842" i="19"/>
  <c r="AC2843" i="19"/>
  <c r="AC2844" i="19"/>
  <c r="AC2845" i="19"/>
  <c r="AC2846" i="19"/>
  <c r="AC2847" i="19"/>
  <c r="AC2848" i="19"/>
  <c r="AC2849" i="19"/>
  <c r="AC2850" i="19"/>
  <c r="AC2851" i="19"/>
  <c r="AC2852" i="19"/>
  <c r="AC2853" i="19"/>
  <c r="AC2854" i="19"/>
  <c r="AC2855" i="19"/>
  <c r="AC2856" i="19"/>
  <c r="AC2857" i="19"/>
  <c r="AC2858" i="19"/>
  <c r="AC2859" i="19"/>
  <c r="AC2860" i="19"/>
  <c r="AC2861" i="19"/>
  <c r="AC2862" i="19"/>
  <c r="AC2863" i="19"/>
  <c r="AC2864" i="19"/>
  <c r="AC2865" i="19"/>
  <c r="AC2866" i="19"/>
  <c r="AC2867" i="19"/>
  <c r="AC2868" i="19"/>
  <c r="AC2869" i="19"/>
  <c r="AC2870" i="19"/>
  <c r="AC2871" i="19"/>
  <c r="AC2872" i="19"/>
  <c r="AC2873" i="19"/>
  <c r="AC2874" i="19"/>
  <c r="AC2875" i="19"/>
  <c r="AC2876" i="19"/>
  <c r="AC2877" i="19"/>
  <c r="AC2878" i="19"/>
  <c r="AC2879" i="19"/>
  <c r="AC2880" i="19"/>
  <c r="AC2881" i="19"/>
  <c r="AC2882" i="19"/>
  <c r="AC2905" i="19"/>
  <c r="AC2911" i="19"/>
  <c r="AC2912" i="19"/>
  <c r="AC2917" i="19"/>
  <c r="AC2918" i="19"/>
  <c r="AC2919" i="19"/>
  <c r="AC2920" i="19"/>
  <c r="AC2921" i="19"/>
  <c r="AC2939" i="19"/>
  <c r="AC2940" i="19"/>
  <c r="AC2941" i="19"/>
  <c r="AC2949" i="19"/>
  <c r="AC2950" i="19"/>
  <c r="AC2951" i="19"/>
  <c r="AC2952" i="19"/>
  <c r="AC2953" i="19"/>
  <c r="AC2954" i="19"/>
  <c r="AC2955" i="19"/>
  <c r="AC2956" i="19"/>
  <c r="AC2957" i="19"/>
  <c r="AC2958" i="19"/>
  <c r="AC2959" i="19"/>
  <c r="AC2960" i="19"/>
  <c r="AC2961" i="19"/>
  <c r="AC2978" i="19"/>
  <c r="AC2979" i="19"/>
  <c r="AC2980" i="19"/>
  <c r="AC2981" i="19"/>
  <c r="AC2982" i="19"/>
  <c r="AC2983" i="19"/>
  <c r="AC2984" i="19"/>
  <c r="AC2985" i="19"/>
  <c r="AC2987" i="19"/>
  <c r="AC2988" i="19"/>
  <c r="AC3001" i="19"/>
  <c r="AC3002" i="19"/>
  <c r="AC3003" i="19"/>
  <c r="AC3004" i="19"/>
  <c r="AC3005" i="19"/>
  <c r="AC3006" i="19"/>
  <c r="AC3023" i="19"/>
  <c r="AC3041" i="19"/>
  <c r="AC3042" i="19"/>
  <c r="AC3043" i="19"/>
  <c r="AC3044" i="19"/>
  <c r="AC3045" i="19"/>
  <c r="AC3046" i="19"/>
  <c r="AC3047" i="19"/>
  <c r="AC3048" i="19"/>
  <c r="AC3049" i="19"/>
  <c r="AC3065" i="19"/>
  <c r="AC3066" i="19"/>
  <c r="AC3067" i="19"/>
  <c r="AC3068" i="19"/>
  <c r="AC3069" i="19"/>
  <c r="AC3071" i="19"/>
  <c r="AC3072" i="19"/>
  <c r="AC3073" i="19"/>
  <c r="AC3074" i="19"/>
  <c r="AC3075" i="19"/>
  <c r="AC3076" i="19"/>
  <c r="AC3077" i="19"/>
  <c r="AC3078" i="19"/>
  <c r="AC3079" i="19"/>
  <c r="AC3080" i="19"/>
  <c r="AC3081" i="19"/>
  <c r="AC3082" i="19"/>
  <c r="AC3083" i="19"/>
  <c r="AC3098" i="19"/>
  <c r="AC3099" i="19"/>
  <c r="AC3100" i="19"/>
  <c r="AC3101" i="19"/>
  <c r="AC3102" i="19"/>
  <c r="AC3104" i="19"/>
  <c r="AC3105" i="19"/>
  <c r="AC3107" i="19"/>
  <c r="AC3109" i="19"/>
  <c r="AC3110" i="19"/>
  <c r="AC3111" i="19"/>
  <c r="AC3134" i="19"/>
  <c r="AC3135" i="19"/>
  <c r="AC3139" i="19"/>
  <c r="AC3140" i="19"/>
  <c r="AC3141" i="19"/>
  <c r="AC3142" i="19"/>
  <c r="AC3143" i="19"/>
  <c r="AC3144" i="19"/>
  <c r="AC3145" i="19"/>
  <c r="AC3146" i="19"/>
  <c r="AC3147" i="19"/>
  <c r="AC3149" i="19"/>
  <c r="AC3150" i="19"/>
  <c r="AC3152" i="19"/>
  <c r="AC3153" i="19"/>
  <c r="AC3154" i="19"/>
  <c r="AC3155" i="19"/>
  <c r="AC3156" i="19"/>
  <c r="AC3157" i="19"/>
  <c r="AC3158" i="19"/>
  <c r="AC3159" i="19"/>
  <c r="AC3160" i="19"/>
  <c r="AC3162" i="19"/>
  <c r="AC3163" i="19"/>
  <c r="AC3164" i="19"/>
  <c r="AC3165" i="19"/>
  <c r="AC3166" i="19"/>
  <c r="AC3167" i="19"/>
  <c r="AC3168" i="19"/>
  <c r="AC3169" i="19"/>
  <c r="AC3170" i="19"/>
  <c r="AC3171" i="19"/>
  <c r="AC3172" i="19"/>
  <c r="AC3173" i="19"/>
  <c r="AC3174" i="19"/>
  <c r="AC3175" i="19"/>
  <c r="AC3176" i="19"/>
  <c r="AC3177" i="19"/>
  <c r="AC3178" i="19"/>
  <c r="AC3179" i="19"/>
  <c r="AC3180" i="19"/>
  <c r="AC3181" i="19"/>
  <c r="AC3254" i="19"/>
  <c r="AC3255" i="19"/>
  <c r="AC3256" i="19"/>
  <c r="AC3257" i="19"/>
  <c r="AC3258" i="19"/>
  <c r="AC3259" i="19"/>
  <c r="AC3266" i="19"/>
  <c r="AC3267" i="19"/>
  <c r="AC3268" i="19"/>
  <c r="AC3269" i="19"/>
  <c r="AC3270" i="19"/>
  <c r="AC3271" i="19"/>
  <c r="AC3276" i="19"/>
  <c r="AC3277" i="19"/>
  <c r="AC3278" i="19"/>
  <c r="AC3279" i="19"/>
  <c r="AC3280" i="19"/>
  <c r="AC3281" i="19"/>
  <c r="AC3282" i="19"/>
  <c r="AC3283" i="19"/>
  <c r="AC3284" i="19"/>
  <c r="AC3285" i="19"/>
  <c r="AC3293" i="19"/>
  <c r="AC3294" i="19"/>
  <c r="AC3295" i="19"/>
  <c r="AC3296" i="19"/>
  <c r="AC3297" i="19"/>
  <c r="AC3298" i="19"/>
  <c r="AC3299" i="19"/>
  <c r="AC3300" i="19"/>
  <c r="AC3301" i="19"/>
  <c r="AC3302" i="19"/>
  <c r="AC3306" i="19"/>
  <c r="AC3307" i="19"/>
  <c r="AC3312" i="19"/>
  <c r="AC3313" i="19"/>
  <c r="AC3316" i="19"/>
  <c r="AC3321" i="19"/>
  <c r="AC3322" i="19"/>
  <c r="AC3323" i="19"/>
  <c r="AC3324" i="19"/>
  <c r="AC3325" i="19"/>
  <c r="AC3326" i="19"/>
  <c r="AC3327" i="19"/>
  <c r="AC3338" i="19"/>
  <c r="AC3339" i="19"/>
  <c r="AC3340" i="19"/>
  <c r="AC3341" i="19"/>
  <c r="AC3342" i="19"/>
  <c r="AC3343" i="19"/>
  <c r="AC3344" i="19"/>
  <c r="AC3345" i="19"/>
  <c r="AC3346" i="19"/>
  <c r="AC3349" i="19"/>
  <c r="AC3350" i="19"/>
  <c r="AC3351" i="19"/>
  <c r="AC3352" i="19"/>
  <c r="AC3353" i="19"/>
  <c r="AC3354" i="19"/>
  <c r="AC3355" i="19"/>
  <c r="AC3356" i="19"/>
  <c r="AC3357" i="19"/>
  <c r="AC3358" i="19"/>
  <c r="AC3359" i="19"/>
  <c r="AC3360" i="19"/>
  <c r="AC3361" i="19"/>
  <c r="AC3362" i="19"/>
  <c r="AC3363" i="19"/>
  <c r="AC3364" i="19"/>
  <c r="AC3365" i="19"/>
  <c r="AC3366" i="19"/>
  <c r="AC3367" i="19"/>
  <c r="AC3368" i="19"/>
  <c r="AC3369" i="19"/>
  <c r="AC3370" i="19"/>
  <c r="AC3371" i="19"/>
  <c r="AC3372" i="19"/>
  <c r="AC3373" i="19"/>
  <c r="AC3374" i="19"/>
  <c r="AC3375" i="19"/>
  <c r="AC3376" i="19"/>
  <c r="AC3377" i="19"/>
  <c r="AC3378" i="19"/>
  <c r="AC3379" i="19"/>
  <c r="AC3380" i="19"/>
  <c r="AC3381" i="19"/>
  <c r="AC3382" i="19"/>
  <c r="AC3383" i="19"/>
  <c r="AC3384" i="19"/>
  <c r="AC3385" i="19"/>
  <c r="AC3386" i="19"/>
  <c r="AC3387" i="19"/>
  <c r="AC3388" i="19"/>
  <c r="AC3389" i="19"/>
  <c r="AC3390" i="19"/>
  <c r="AC3391" i="19"/>
  <c r="AC3420" i="19"/>
  <c r="AC3821" i="19"/>
  <c r="AC3822" i="19"/>
  <c r="AC3823" i="19"/>
  <c r="AC3824" i="19"/>
  <c r="AC3825" i="19"/>
  <c r="AC3826" i="19"/>
  <c r="AC3827" i="19"/>
  <c r="AC3828" i="19"/>
  <c r="AC3829" i="19"/>
  <c r="AC3830" i="19"/>
  <c r="AC3832" i="19"/>
  <c r="AC3833" i="19"/>
  <c r="AC3834" i="19"/>
  <c r="AC3835" i="19"/>
  <c r="AC3836" i="19"/>
  <c r="AC3837" i="19"/>
  <c r="AC3838" i="19"/>
  <c r="AC3839" i="19"/>
  <c r="AC3840" i="19"/>
  <c r="AC3841" i="19"/>
  <c r="AC3843" i="19"/>
  <c r="AC3844" i="19"/>
  <c r="AC3845" i="19"/>
  <c r="AC3846" i="19"/>
  <c r="AC3847" i="19"/>
  <c r="AC3848" i="19"/>
  <c r="AC3849" i="19"/>
  <c r="AC3850" i="19"/>
  <c r="AC3851" i="19"/>
  <c r="AC3852" i="19"/>
  <c r="AC3853" i="19"/>
  <c r="AC3855" i="19"/>
  <c r="AC3856" i="19"/>
  <c r="AC3857" i="19"/>
  <c r="AC3858" i="19"/>
  <c r="AC3859" i="19"/>
  <c r="AC3860" i="19"/>
  <c r="AC3861" i="19"/>
  <c r="AC3862" i="19"/>
  <c r="AC3863" i="19"/>
  <c r="AC3864" i="19"/>
  <c r="AC3865" i="19"/>
  <c r="AC3866" i="19"/>
  <c r="AC3867" i="19"/>
  <c r="AC3868" i="19"/>
  <c r="AC3869" i="19"/>
  <c r="AC3870" i="19"/>
  <c r="AC3871" i="19"/>
  <c r="AC3872" i="19"/>
  <c r="AC3873" i="19"/>
  <c r="AC3874" i="19"/>
  <c r="AC3875" i="19"/>
  <c r="AC3876" i="19"/>
  <c r="AC3881" i="19"/>
  <c r="AC3884" i="19"/>
  <c r="AC3885" i="19"/>
  <c r="AC3878" i="19"/>
  <c r="AC3879" i="19"/>
  <c r="AC3882" i="19"/>
  <c r="AC3886" i="19"/>
  <c r="AC3887" i="19"/>
  <c r="AC3891" i="19"/>
  <c r="AC3893" i="19"/>
  <c r="AC3895" i="19"/>
  <c r="AC3896" i="19"/>
  <c r="AC3897" i="19"/>
  <c r="AC3899" i="19"/>
  <c r="AC3903" i="19"/>
  <c r="AC3904" i="19"/>
  <c r="AC3906" i="19"/>
  <c r="AC3907" i="19"/>
  <c r="AC3909" i="19"/>
  <c r="AC3910" i="19"/>
  <c r="AC3915" i="19"/>
  <c r="AC3916" i="19"/>
  <c r="AC3918" i="19"/>
  <c r="AC3919" i="19"/>
  <c r="AC3920" i="19"/>
  <c r="AC3921" i="19"/>
  <c r="AC3922" i="19"/>
  <c r="AC3923" i="19"/>
  <c r="AC3925" i="19"/>
  <c r="AC3927" i="19"/>
  <c r="AC3928" i="19"/>
  <c r="AC3929" i="19"/>
  <c r="AC3931" i="19"/>
  <c r="AC3932" i="19"/>
  <c r="AC3933" i="19"/>
  <c r="AC3935" i="19"/>
  <c r="AC3937" i="19"/>
  <c r="AC3938" i="19"/>
  <c r="AC3939" i="19"/>
  <c r="AC3942" i="19"/>
  <c r="AC3943" i="19"/>
  <c r="AC3944" i="19"/>
  <c r="AC3945" i="19"/>
  <c r="AC3946" i="19"/>
  <c r="AC3947" i="19"/>
  <c r="AC3948" i="19"/>
  <c r="AC3949" i="19"/>
  <c r="AC3950" i="19"/>
  <c r="AC3951" i="19"/>
  <c r="AC3952" i="19"/>
  <c r="AC3954" i="19"/>
  <c r="AC3955" i="19"/>
  <c r="AC3956" i="19"/>
  <c r="AC3957" i="19"/>
  <c r="AC3958" i="19"/>
  <c r="AC3959" i="19"/>
  <c r="AC3960" i="19"/>
  <c r="AC3961" i="19"/>
  <c r="AC3964" i="19"/>
  <c r="AC3965" i="19"/>
  <c r="AC3966" i="19"/>
  <c r="AC3967" i="19"/>
  <c r="AC3968" i="19"/>
  <c r="AC3969" i="19"/>
  <c r="AC3970" i="19"/>
  <c r="AC3971" i="19"/>
  <c r="AC3972" i="19"/>
  <c r="AC3973" i="19"/>
  <c r="AC3974" i="19"/>
  <c r="AC3975" i="19"/>
  <c r="AC3976" i="19"/>
  <c r="AC3977" i="19"/>
  <c r="AC3980" i="19"/>
  <c r="AC3981" i="19"/>
  <c r="AC3982" i="19"/>
  <c r="AC3986" i="19"/>
  <c r="AC3987" i="19"/>
  <c r="AC3988" i="19"/>
  <c r="AC3989" i="19"/>
  <c r="AC3990" i="19"/>
  <c r="AC3991" i="19"/>
  <c r="AC3993" i="19"/>
  <c r="AC3995" i="19"/>
  <c r="AC4026" i="19"/>
  <c r="AC4027" i="19"/>
  <c r="AC4028" i="19"/>
  <c r="AC4029" i="19"/>
  <c r="AC4030" i="19"/>
  <c r="AC4031" i="19"/>
  <c r="AC4032" i="19"/>
  <c r="AC4033" i="19"/>
  <c r="AC4034" i="19"/>
  <c r="AC4035" i="19"/>
  <c r="AC4036" i="19"/>
  <c r="AC4037" i="19"/>
  <c r="AC4038" i="19"/>
  <c r="AC4039" i="19"/>
  <c r="AC4040" i="19"/>
  <c r="AC4041" i="19"/>
  <c r="AC4042" i="19"/>
  <c r="AC4043" i="19"/>
  <c r="AC4044" i="19"/>
  <c r="AC4045" i="19"/>
  <c r="AC4046" i="19"/>
  <c r="AC4047" i="19"/>
  <c r="AC4048" i="19"/>
  <c r="AC4049" i="19"/>
  <c r="AC4050" i="19"/>
  <c r="AC4051" i="19"/>
  <c r="AC4052" i="19"/>
  <c r="AC4053" i="19"/>
  <c r="AC4054" i="19"/>
  <c r="AC4055" i="19"/>
  <c r="AC4056" i="19"/>
  <c r="AC4057" i="19"/>
  <c r="AC4058" i="19"/>
  <c r="AC4059" i="19"/>
  <c r="AC4060" i="19"/>
  <c r="AC4061" i="19"/>
  <c r="AC4062" i="19"/>
  <c r="AC4063" i="19"/>
  <c r="AC4064" i="19"/>
  <c r="AC4065" i="19"/>
  <c r="AC4066" i="19"/>
  <c r="AC4067" i="19"/>
  <c r="AC4068" i="19"/>
  <c r="AC4069" i="19"/>
  <c r="AC4070" i="19"/>
  <c r="AC4071" i="19"/>
  <c r="AC4072" i="19"/>
  <c r="AC4073" i="19"/>
  <c r="AC4074" i="19"/>
  <c r="AC4075" i="19"/>
  <c r="AC4076" i="19"/>
  <c r="AC4077" i="19"/>
  <c r="AC4078" i="19"/>
  <c r="AC4079" i="19"/>
  <c r="AC4080" i="19"/>
  <c r="AC4081" i="19"/>
  <c r="AC4082" i="19"/>
  <c r="AC4083" i="19"/>
  <c r="AC4084" i="19"/>
  <c r="AC4085" i="19"/>
  <c r="AC4086" i="19"/>
  <c r="AC4087" i="19"/>
  <c r="AC4088" i="19"/>
  <c r="AC4089" i="19"/>
  <c r="AC4090" i="19"/>
  <c r="AC4091" i="19"/>
  <c r="AC4092" i="19"/>
  <c r="AC4093" i="19"/>
  <c r="AC4094" i="19"/>
  <c r="AC4095" i="19"/>
  <c r="AC4096" i="19"/>
  <c r="AC4097" i="19"/>
  <c r="AC4098" i="19"/>
  <c r="AC4099" i="19"/>
  <c r="AC4100" i="19"/>
  <c r="AC4101" i="19"/>
  <c r="AC4102" i="19"/>
  <c r="AC4103" i="19"/>
  <c r="AC4104" i="19"/>
  <c r="AC4105" i="19"/>
  <c r="AC4115" i="19"/>
  <c r="AC4116" i="19"/>
  <c r="AC4117" i="19"/>
  <c r="AC4118" i="19"/>
  <c r="AC4119" i="19"/>
  <c r="AC4120" i="19"/>
  <c r="AC4121" i="19"/>
  <c r="AC4122" i="19"/>
  <c r="AC4123" i="19"/>
  <c r="AC4124" i="19"/>
  <c r="AC4125" i="19"/>
  <c r="AC4126" i="19"/>
  <c r="AC4127" i="19"/>
  <c r="AC4128" i="19"/>
  <c r="AC4129" i="19"/>
  <c r="AC4130" i="19"/>
  <c r="AC4131" i="19"/>
  <c r="AC4132" i="19"/>
  <c r="AC4133" i="19"/>
  <c r="AC4134" i="19"/>
  <c r="AC4135" i="19"/>
  <c r="AC4136" i="19"/>
  <c r="AC4137" i="19"/>
  <c r="AC4138" i="19"/>
  <c r="AC4139" i="19"/>
  <c r="AC4140" i="19"/>
  <c r="AC4141" i="19"/>
  <c r="AC4142" i="19"/>
  <c r="AC4143" i="19"/>
  <c r="AC4144" i="19"/>
  <c r="AC4145" i="19"/>
  <c r="AC4146" i="19"/>
  <c r="AC4147" i="19"/>
  <c r="AC4148" i="19"/>
  <c r="AC4149" i="19"/>
  <c r="AC4150" i="19"/>
  <c r="AC4151" i="19"/>
  <c r="AC4152" i="19"/>
  <c r="AC4153" i="19"/>
  <c r="AC4154" i="19"/>
  <c r="AC4155" i="19"/>
  <c r="AC4156" i="19"/>
  <c r="AC4157" i="19"/>
  <c r="AC4159" i="19"/>
  <c r="AC4160" i="19"/>
  <c r="AC4161" i="19"/>
  <c r="AC4162" i="19"/>
  <c r="AC4163" i="19"/>
  <c r="AC4164" i="19"/>
  <c r="AC4165" i="19"/>
  <c r="AC4166" i="19"/>
  <c r="AC4167" i="19"/>
  <c r="AC4168" i="19"/>
  <c r="AC4169" i="19"/>
  <c r="AC4170" i="19"/>
  <c r="AC4171" i="19"/>
  <c r="AC4172" i="19"/>
  <c r="AC4173" i="19"/>
  <c r="AC4174" i="19"/>
  <c r="AC4175" i="19"/>
  <c r="AC4176" i="19"/>
  <c r="AC4177" i="19"/>
  <c r="AC4178" i="19"/>
  <c r="AC4179" i="19"/>
  <c r="AC4180" i="19"/>
  <c r="AC4181" i="19"/>
  <c r="AC4182" i="19"/>
  <c r="AC4183" i="19"/>
  <c r="AC4184" i="19"/>
  <c r="AC4185" i="19"/>
  <c r="AC4186" i="19"/>
  <c r="AC4187" i="19"/>
  <c r="AC4188" i="19"/>
  <c r="AC4189" i="19"/>
  <c r="AC4190" i="19"/>
  <c r="AC4217" i="19"/>
  <c r="AC4218" i="19"/>
  <c r="AC4219" i="19"/>
  <c r="AC4220" i="19"/>
  <c r="AC4221" i="19"/>
  <c r="AC4222" i="19"/>
  <c r="AC4223" i="19"/>
  <c r="AC4224" i="19"/>
  <c r="B9" i="18" l="1"/>
  <c r="B2" i="18" l="1"/>
  <c r="K59" i="18" l="1"/>
  <c r="L59" i="18" s="1"/>
  <c r="K60" i="18"/>
  <c r="L60" i="18" s="1"/>
  <c r="K61" i="18"/>
  <c r="L61" i="18" s="1"/>
  <c r="K62" i="18"/>
  <c r="L62" i="18" s="1"/>
  <c r="K63" i="18"/>
  <c r="L63" i="18" s="1"/>
  <c r="K54" i="18"/>
  <c r="L54" i="18" s="1"/>
  <c r="K55" i="18"/>
  <c r="L55" i="18" s="1"/>
  <c r="K56" i="18"/>
  <c r="L56" i="18" s="1"/>
  <c r="K80" i="18"/>
  <c r="L80" i="18" s="1"/>
  <c r="K49" i="18"/>
  <c r="L49" i="18" s="1"/>
  <c r="K50" i="18"/>
  <c r="L50" i="18" s="1"/>
  <c r="K51" i="18"/>
  <c r="L51" i="18" s="1"/>
  <c r="K52" i="18"/>
  <c r="P52" i="18" s="1"/>
  <c r="K53" i="18"/>
  <c r="L53" i="18" s="1"/>
  <c r="K57" i="18"/>
  <c r="L57" i="18" s="1"/>
  <c r="K58" i="18"/>
  <c r="P58" i="18" s="1"/>
  <c r="K64" i="18"/>
  <c r="L64" i="18" s="1"/>
  <c r="K65" i="18"/>
  <c r="L65" i="18" s="1"/>
  <c r="K66" i="18"/>
  <c r="L66" i="18" s="1"/>
  <c r="K67" i="18"/>
  <c r="L67" i="18" s="1"/>
  <c r="K68" i="18"/>
  <c r="L68" i="18" s="1"/>
  <c r="K69" i="18"/>
  <c r="L69" i="18" s="1"/>
  <c r="K70" i="18"/>
  <c r="L70" i="18" s="1"/>
  <c r="K71" i="18"/>
  <c r="L71" i="18" s="1"/>
  <c r="K72" i="18"/>
  <c r="L72" i="18" s="1"/>
  <c r="K73" i="18"/>
  <c r="L73" i="18" s="1"/>
  <c r="K74" i="18"/>
  <c r="L74" i="18" s="1"/>
  <c r="K75" i="18"/>
  <c r="L75" i="18" s="1"/>
  <c r="K76" i="18"/>
  <c r="L76" i="18" s="1"/>
  <c r="K77" i="18"/>
  <c r="L77" i="18" s="1"/>
  <c r="K78" i="18"/>
  <c r="L78" i="18" s="1"/>
  <c r="K79" i="18"/>
  <c r="L79" i="18" s="1"/>
  <c r="K81" i="18"/>
  <c r="L81" i="18" s="1"/>
  <c r="L58" i="18" l="1"/>
  <c r="P64" i="18"/>
  <c r="L52" i="18"/>
  <c r="B6" i="18"/>
  <c r="K82" i="18" l="1"/>
  <c r="R81" i="18"/>
  <c r="N65" i="18"/>
  <c r="N63" i="18"/>
  <c r="N61" i="18"/>
  <c r="N57" i="18"/>
  <c r="N53" i="18"/>
  <c r="N51" i="18"/>
  <c r="K48" i="18"/>
  <c r="K47" i="18"/>
  <c r="K46" i="18"/>
  <c r="K45" i="18"/>
  <c r="K44" i="18"/>
  <c r="K43" i="18"/>
  <c r="L43" i="18" s="1"/>
  <c r="K42" i="18"/>
  <c r="N45" i="18" l="1"/>
  <c r="L45" i="18"/>
  <c r="N46" i="18"/>
  <c r="L46" i="18"/>
  <c r="N47" i="18"/>
  <c r="L47" i="18"/>
  <c r="N44" i="18"/>
  <c r="L44" i="18"/>
  <c r="N48" i="18"/>
  <c r="L48" i="18"/>
  <c r="R82" i="18"/>
  <c r="L82" i="18"/>
  <c r="N74" i="18"/>
  <c r="R74" i="18"/>
  <c r="C19" i="18" l="1"/>
  <c r="N123" i="18"/>
  <c r="C22" i="18"/>
  <c r="Q81" i="18" l="1"/>
  <c r="Q82" i="18"/>
  <c r="P50" i="18"/>
  <c r="L42" i="18"/>
  <c r="M42" i="18"/>
  <c r="Q83" i="18" l="1"/>
  <c r="Q85" i="18" s="1"/>
  <c r="P83" i="18"/>
  <c r="N83" i="18"/>
  <c r="N85" i="18" l="1"/>
  <c r="N86" i="18"/>
  <c r="Q86" i="18"/>
  <c r="P86" i="18"/>
  <c r="P85" i="18"/>
  <c r="M43" i="18"/>
  <c r="M83" i="18" s="1"/>
  <c r="M85" i="18" s="1"/>
  <c r="K83" i="18"/>
  <c r="R85" i="18" l="1"/>
  <c r="B23" i="18" s="1"/>
  <c r="B25" i="18" s="1"/>
  <c r="L83" i="18"/>
  <c r="K123" i="18" s="1"/>
  <c r="M86" i="18"/>
  <c r="R86" i="18" l="1"/>
  <c r="L123" i="18" s="1"/>
  <c r="M123" i="18" s="1"/>
  <c r="O123" i="18" s="1"/>
  <c r="R87" i="18" l="1"/>
  <c r="B24" i="18" s="1"/>
  <c r="B26" i="18" l="1"/>
  <c r="AC25" i="19" l="1"/>
  <c r="AC3788" i="19"/>
  <c r="AD28" i="19" l="1"/>
  <c r="AD1539" i="19"/>
  <c r="AD830" i="19"/>
  <c r="AD894" i="19"/>
  <c r="AD808" i="19"/>
  <c r="AD838" i="19"/>
  <c r="AD977" i="19"/>
  <c r="AD873" i="19"/>
  <c r="AD867" i="19"/>
  <c r="AD940" i="19"/>
  <c r="AD809" i="19"/>
  <c r="AD810" i="19"/>
  <c r="AD819" i="19"/>
  <c r="AD887" i="19"/>
  <c r="AD954" i="19"/>
  <c r="AD878" i="19"/>
  <c r="AD918" i="19"/>
  <c r="AD807" i="19"/>
  <c r="AD968" i="19"/>
  <c r="AD944" i="19"/>
  <c r="AD848" i="19"/>
  <c r="AD964" i="19"/>
  <c r="AD871" i="19"/>
  <c r="AD971" i="19"/>
  <c r="AD906" i="19"/>
  <c r="AD849" i="19"/>
  <c r="AD840" i="19"/>
  <c r="AD826" i="19"/>
  <c r="AD888" i="19"/>
  <c r="AD965" i="19"/>
  <c r="AD909" i="19"/>
  <c r="AD895" i="19"/>
  <c r="AD941" i="19"/>
  <c r="AD805" i="19"/>
  <c r="AD806" i="19"/>
  <c r="AD854" i="19"/>
  <c r="AD896" i="19"/>
  <c r="AD963" i="19"/>
  <c r="AD879" i="19"/>
  <c r="AD980" i="19"/>
  <c r="AD874" i="19"/>
  <c r="AD866" i="19"/>
  <c r="AD924" i="19"/>
  <c r="AD939" i="19"/>
  <c r="AD943" i="19"/>
  <c r="AD860" i="19"/>
  <c r="AD877" i="19"/>
  <c r="AD969" i="19"/>
  <c r="AD837" i="19"/>
  <c r="AD872" i="19"/>
  <c r="AD850" i="19"/>
  <c r="AD897" i="19"/>
  <c r="AD942" i="19"/>
  <c r="AD910" i="19"/>
  <c r="AD913" i="19"/>
  <c r="AD972" i="19"/>
  <c r="AD915" i="19"/>
  <c r="AD908" i="19"/>
  <c r="AD839" i="19"/>
  <c r="AD921" i="19"/>
  <c r="AD804" i="19"/>
  <c r="AD880" i="19"/>
  <c r="AD966" i="19"/>
  <c r="AD898" i="19"/>
  <c r="AD855" i="19"/>
  <c r="AD3812" i="19"/>
  <c r="AD3236" i="19"/>
  <c r="AD3231" i="19"/>
  <c r="AD3196" i="19"/>
  <c r="AD3200" i="19"/>
  <c r="AD3245" i="19"/>
  <c r="AD3229" i="19"/>
  <c r="AD3213" i="19"/>
  <c r="AD3197" i="19"/>
  <c r="AD3235" i="19"/>
  <c r="AD3203" i="19"/>
  <c r="AD3240" i="19"/>
  <c r="AD3208" i="19"/>
  <c r="AD3805" i="19"/>
  <c r="AD3242" i="19"/>
  <c r="AD3226" i="19"/>
  <c r="AD3210" i="19"/>
  <c r="AD3796" i="19"/>
  <c r="AD3253" i="19"/>
  <c r="AD3221" i="19"/>
  <c r="AD3251" i="19"/>
  <c r="AD3248" i="19"/>
  <c r="AD3220" i="19"/>
  <c r="AD3234" i="19"/>
  <c r="AD3202" i="19"/>
  <c r="AD3199" i="19"/>
  <c r="AD3791" i="19"/>
  <c r="AD3249" i="19"/>
  <c r="AD3217" i="19"/>
  <c r="AD3247" i="19"/>
  <c r="AD3244" i="19"/>
  <c r="AD3809" i="19"/>
  <c r="AD3246" i="19"/>
  <c r="AD3214" i="19"/>
  <c r="AD3243" i="19"/>
  <c r="AD3224" i="19"/>
  <c r="AD3227" i="19"/>
  <c r="AD3232" i="19"/>
  <c r="AD3790" i="19"/>
  <c r="AD3241" i="19"/>
  <c r="AD3225" i="19"/>
  <c r="AD3209" i="19"/>
  <c r="AD3792" i="19"/>
  <c r="AD3223" i="19"/>
  <c r="AD3252" i="19"/>
  <c r="AD3228" i="19"/>
  <c r="AD3817" i="19"/>
  <c r="AD3801" i="19"/>
  <c r="AD3238" i="19"/>
  <c r="AD3222" i="19"/>
  <c r="AD3206" i="19"/>
  <c r="AD3215" i="19"/>
  <c r="AD3211" i="19"/>
  <c r="AD3216" i="19"/>
  <c r="AD3237" i="19"/>
  <c r="AD3205" i="19"/>
  <c r="AD3219" i="19"/>
  <c r="AD3813" i="19"/>
  <c r="AD3250" i="19"/>
  <c r="AD3218" i="19"/>
  <c r="AD3239" i="19"/>
  <c r="AD3204" i="19"/>
  <c r="AD3233" i="19"/>
  <c r="AD3201" i="19"/>
  <c r="AD3207" i="19"/>
  <c r="AD3212" i="19"/>
  <c r="AD3230" i="19"/>
  <c r="AD3198" i="19"/>
  <c r="AD3818" i="19"/>
  <c r="AD3800" i="19"/>
  <c r="AD3797" i="19"/>
  <c r="AD3795" i="19"/>
  <c r="AD3814" i="19"/>
  <c r="AD3815" i="19"/>
  <c r="AD3803" i="19"/>
  <c r="AD3816" i="19"/>
  <c r="AD3804" i="19"/>
  <c r="AD3794" i="19"/>
  <c r="AD3799" i="19"/>
  <c r="AD3802" i="19"/>
  <c r="AD3807" i="19"/>
  <c r="AD3820" i="19"/>
  <c r="AD3806" i="19"/>
  <c r="AD3810" i="19"/>
  <c r="AD3811" i="19"/>
  <c r="AD3798" i="19"/>
  <c r="AD3793" i="19"/>
  <c r="AD3819" i="19"/>
  <c r="AD3808" i="19"/>
  <c r="AD455" i="19"/>
  <c r="AD391" i="19"/>
  <c r="AD439" i="19"/>
  <c r="AD403" i="19"/>
  <c r="AD615" i="19"/>
  <c r="AD567" i="19"/>
  <c r="AD644" i="19"/>
  <c r="AD705" i="19"/>
  <c r="AD802" i="19"/>
  <c r="AD458" i="19"/>
  <c r="AD414" i="19"/>
  <c r="AD370" i="19"/>
  <c r="AD610" i="19"/>
  <c r="AD582" i="19"/>
  <c r="AD643" i="19"/>
  <c r="AD734" i="19"/>
  <c r="AD718" i="19"/>
  <c r="AD702" i="19"/>
  <c r="AD686" i="19"/>
  <c r="AD670" i="19"/>
  <c r="AD799" i="19"/>
  <c r="AD782" i="19"/>
  <c r="AD765" i="19"/>
  <c r="AD749" i="19"/>
  <c r="AD828" i="19"/>
  <c r="AD451" i="19"/>
  <c r="AD375" i="19"/>
  <c r="AD355" i="19"/>
  <c r="AD607" i="19"/>
  <c r="AD583" i="19"/>
  <c r="AD543" i="19"/>
  <c r="AD737" i="19"/>
  <c r="AD681" i="19"/>
  <c r="AD790" i="19"/>
  <c r="AD454" i="19"/>
  <c r="AD422" i="19"/>
  <c r="AD386" i="19"/>
  <c r="AD590" i="19"/>
  <c r="AD542" i="19"/>
  <c r="AD461" i="19"/>
  <c r="AD421" i="19"/>
  <c r="AD405" i="19"/>
  <c r="AD389" i="19"/>
  <c r="AD373" i="19"/>
  <c r="AD357" i="19"/>
  <c r="AD613" i="19"/>
  <c r="AD597" i="19"/>
  <c r="AD581" i="19"/>
  <c r="AD565" i="19"/>
  <c r="AD549" i="19"/>
  <c r="AD650" i="19"/>
  <c r="AD634" i="19"/>
  <c r="AD739" i="19"/>
  <c r="AD723" i="19"/>
  <c r="AD707" i="19"/>
  <c r="AD691" i="19"/>
  <c r="AD675" i="19"/>
  <c r="AD659" i="19"/>
  <c r="AD787" i="19"/>
  <c r="AD771" i="19"/>
  <c r="AD754" i="19"/>
  <c r="AD423" i="19"/>
  <c r="AD555" i="19"/>
  <c r="AD741" i="19"/>
  <c r="AD701" i="19"/>
  <c r="AD794" i="19"/>
  <c r="AD752" i="19"/>
  <c r="AD390" i="19"/>
  <c r="AD618" i="19"/>
  <c r="AD558" i="19"/>
  <c r="AD627" i="19"/>
  <c r="AD437" i="19"/>
  <c r="AD464" i="19"/>
  <c r="AD448" i="19"/>
  <c r="AD432" i="19"/>
  <c r="AD416" i="19"/>
  <c r="AD400" i="19"/>
  <c r="AD384" i="19"/>
  <c r="AD368" i="19"/>
  <c r="AD471" i="19"/>
  <c r="AD616" i="19"/>
  <c r="AD600" i="19"/>
  <c r="AD584" i="19"/>
  <c r="AD568" i="19"/>
  <c r="AD552" i="19"/>
  <c r="AD653" i="19"/>
  <c r="AD637" i="19"/>
  <c r="AD740" i="19"/>
  <c r="AD724" i="19"/>
  <c r="AD708" i="19"/>
  <c r="AD692" i="19"/>
  <c r="AD676" i="19"/>
  <c r="AD660" i="19"/>
  <c r="AD788" i="19"/>
  <c r="AD772" i="19"/>
  <c r="AD755" i="19"/>
  <c r="AD443" i="19"/>
  <c r="AD371" i="19"/>
  <c r="AD435" i="19"/>
  <c r="AD387" i="19"/>
  <c r="AD595" i="19"/>
  <c r="AD563" i="19"/>
  <c r="AD636" i="19"/>
  <c r="AD693" i="19"/>
  <c r="AD785" i="19"/>
  <c r="AD446" i="19"/>
  <c r="AD402" i="19"/>
  <c r="AD366" i="19"/>
  <c r="AD606" i="19"/>
  <c r="AD578" i="19"/>
  <c r="AD623" i="19"/>
  <c r="AD730" i="19"/>
  <c r="AD714" i="19"/>
  <c r="AD698" i="19"/>
  <c r="AD682" i="19"/>
  <c r="AD666" i="19"/>
  <c r="AD795" i="19"/>
  <c r="AD778" i="19"/>
  <c r="AD761" i="19"/>
  <c r="AD745" i="19"/>
  <c r="AD827" i="19"/>
  <c r="AD447" i="19"/>
  <c r="AD367" i="19"/>
  <c r="AD470" i="19"/>
  <c r="AD603" i="19"/>
  <c r="AD571" i="19"/>
  <c r="AD648" i="19"/>
  <c r="AD721" i="19"/>
  <c r="AD669" i="19"/>
  <c r="AD773" i="19"/>
  <c r="AD450" i="19"/>
  <c r="AD410" i="19"/>
  <c r="AD362" i="19"/>
  <c r="AD570" i="19"/>
  <c r="AD651" i="19"/>
  <c r="AD449" i="19"/>
  <c r="AD417" i="19"/>
  <c r="AD401" i="19"/>
  <c r="AD385" i="19"/>
  <c r="AD369" i="19"/>
  <c r="AD472" i="19"/>
  <c r="AD609" i="19"/>
  <c r="AD593" i="19"/>
  <c r="AD577" i="19"/>
  <c r="AD561" i="19"/>
  <c r="AD545" i="19"/>
  <c r="AD646" i="19"/>
  <c r="AD630" i="19"/>
  <c r="AD735" i="19"/>
  <c r="AD719" i="19"/>
  <c r="AD703" i="19"/>
  <c r="AD687" i="19"/>
  <c r="AD671" i="19"/>
  <c r="AD800" i="19"/>
  <c r="AD783" i="19"/>
  <c r="AD767" i="19"/>
  <c r="AD750" i="19"/>
  <c r="AD419" i="19"/>
  <c r="AD652" i="19"/>
  <c r="AD729" i="19"/>
  <c r="AD685" i="19"/>
  <c r="AD781" i="19"/>
  <c r="AD748" i="19"/>
  <c r="AD382" i="19"/>
  <c r="AD602" i="19"/>
  <c r="AD550" i="19"/>
  <c r="AD457" i="19"/>
  <c r="AD433" i="19"/>
  <c r="AD460" i="19"/>
  <c r="AD444" i="19"/>
  <c r="AD428" i="19"/>
  <c r="AD412" i="19"/>
  <c r="AD396" i="19"/>
  <c r="AD380" i="19"/>
  <c r="AD364" i="19"/>
  <c r="AD467" i="19"/>
  <c r="AD612" i="19"/>
  <c r="AD596" i="19"/>
  <c r="AD580" i="19"/>
  <c r="AD564" i="19"/>
  <c r="AD548" i="19"/>
  <c r="AD649" i="19"/>
  <c r="AD633" i="19"/>
  <c r="AD736" i="19"/>
  <c r="AD720" i="19"/>
  <c r="AD704" i="19"/>
  <c r="AD688" i="19"/>
  <c r="AD672" i="19"/>
  <c r="AD801" i="19"/>
  <c r="AD784" i="19"/>
  <c r="AD768" i="19"/>
  <c r="AD751" i="19"/>
  <c r="AD399" i="19"/>
  <c r="AD463" i="19"/>
  <c r="AD411" i="19"/>
  <c r="AD383" i="19"/>
  <c r="AD591" i="19"/>
  <c r="AD547" i="19"/>
  <c r="AD733" i="19"/>
  <c r="AD689" i="19"/>
  <c r="AD769" i="19"/>
  <c r="AD434" i="19"/>
  <c r="AD394" i="19"/>
  <c r="AD358" i="19"/>
  <c r="AD594" i="19"/>
  <c r="AD554" i="19"/>
  <c r="AD742" i="19"/>
  <c r="AD726" i="19"/>
  <c r="AD710" i="19"/>
  <c r="AD694" i="19"/>
  <c r="AD678" i="19"/>
  <c r="AD662" i="19"/>
  <c r="AD791" i="19"/>
  <c r="AD774" i="19"/>
  <c r="AD757" i="19"/>
  <c r="AD859" i="19"/>
  <c r="AD926" i="19"/>
  <c r="AD431" i="19"/>
  <c r="AD363" i="19"/>
  <c r="AD466" i="19"/>
  <c r="AD599" i="19"/>
  <c r="AD559" i="19"/>
  <c r="AD640" i="19"/>
  <c r="AD709" i="19"/>
  <c r="AD665" i="19"/>
  <c r="AD760" i="19"/>
  <c r="AD438" i="19"/>
  <c r="AD406" i="19"/>
  <c r="AD473" i="19"/>
  <c r="AD562" i="19"/>
  <c r="AD639" i="19"/>
  <c r="AD441" i="19"/>
  <c r="AD413" i="19"/>
  <c r="AD397" i="19"/>
  <c r="AD381" i="19"/>
  <c r="AD365" i="19"/>
  <c r="AD468" i="19"/>
  <c r="AD605" i="19"/>
  <c r="AD589" i="19"/>
  <c r="AD573" i="19"/>
  <c r="AD557" i="19"/>
  <c r="AD541" i="19"/>
  <c r="AD642" i="19"/>
  <c r="AD626" i="19"/>
  <c r="AD731" i="19"/>
  <c r="AD715" i="19"/>
  <c r="AD699" i="19"/>
  <c r="AD683" i="19"/>
  <c r="AD667" i="19"/>
  <c r="AD796" i="19"/>
  <c r="AD779" i="19"/>
  <c r="AD762" i="19"/>
  <c r="AD746" i="19"/>
  <c r="AD619" i="19"/>
  <c r="AD632" i="19"/>
  <c r="AD725" i="19"/>
  <c r="AD673" i="19"/>
  <c r="AD777" i="19"/>
  <c r="AD442" i="19"/>
  <c r="AD378" i="19"/>
  <c r="AD574" i="19"/>
  <c r="AD655" i="19"/>
  <c r="AD453" i="19"/>
  <c r="AD425" i="19"/>
  <c r="AD456" i="19"/>
  <c r="AD440" i="19"/>
  <c r="AD424" i="19"/>
  <c r="AD408" i="19"/>
  <c r="AD392" i="19"/>
  <c r="AD376" i="19"/>
  <c r="AD360" i="19"/>
  <c r="AD540" i="19"/>
  <c r="AD608" i="19"/>
  <c r="AD592" i="19"/>
  <c r="AD576" i="19"/>
  <c r="AD560" i="19"/>
  <c r="AD544" i="19"/>
  <c r="AD645" i="19"/>
  <c r="AD629" i="19"/>
  <c r="AD732" i="19"/>
  <c r="AD716" i="19"/>
  <c r="AD700" i="19"/>
  <c r="AD684" i="19"/>
  <c r="AD668" i="19"/>
  <c r="AD797" i="19"/>
  <c r="AD780" i="19"/>
  <c r="AD763" i="19"/>
  <c r="AD747" i="19"/>
  <c r="AD395" i="19"/>
  <c r="AD459" i="19"/>
  <c r="AD407" i="19"/>
  <c r="AD379" i="19"/>
  <c r="AD579" i="19"/>
  <c r="AD656" i="19"/>
  <c r="AD717" i="19"/>
  <c r="AD677" i="19"/>
  <c r="AD756" i="19"/>
  <c r="AD426" i="19"/>
  <c r="AD374" i="19"/>
  <c r="AD614" i="19"/>
  <c r="AD586" i="19"/>
  <c r="AD647" i="19"/>
  <c r="AD738" i="19"/>
  <c r="AD722" i="19"/>
  <c r="AD706" i="19"/>
  <c r="AD690" i="19"/>
  <c r="AD674" i="19"/>
  <c r="AD658" i="19"/>
  <c r="AD786" i="19"/>
  <c r="AD770" i="19"/>
  <c r="AD753" i="19"/>
  <c r="AD829" i="19"/>
  <c r="AD925" i="19"/>
  <c r="AD415" i="19"/>
  <c r="AD359" i="19"/>
  <c r="AD611" i="19"/>
  <c r="AD587" i="19"/>
  <c r="AD551" i="19"/>
  <c r="AD628" i="19"/>
  <c r="AD697" i="19"/>
  <c r="AD798" i="19"/>
  <c r="AD462" i="19"/>
  <c r="AD430" i="19"/>
  <c r="AD398" i="19"/>
  <c r="AD598" i="19"/>
  <c r="AD546" i="19"/>
  <c r="AD631" i="19"/>
  <c r="AD429" i="19"/>
  <c r="AD409" i="19"/>
  <c r="AD393" i="19"/>
  <c r="AD377" i="19"/>
  <c r="AD361" i="19"/>
  <c r="AD617" i="19"/>
  <c r="AD601" i="19"/>
  <c r="AD585" i="19"/>
  <c r="AD569" i="19"/>
  <c r="AD553" i="19"/>
  <c r="AD654" i="19"/>
  <c r="AD638" i="19"/>
  <c r="AD743" i="19"/>
  <c r="AD727" i="19"/>
  <c r="AD711" i="19"/>
  <c r="AD695" i="19"/>
  <c r="AD679" i="19"/>
  <c r="AD663" i="19"/>
  <c r="AD792" i="19"/>
  <c r="AD775" i="19"/>
  <c r="AD758" i="19"/>
  <c r="AD427" i="19"/>
  <c r="AD575" i="19"/>
  <c r="AD624" i="19"/>
  <c r="AD713" i="19"/>
  <c r="AD661" i="19"/>
  <c r="AD764" i="19"/>
  <c r="AD418" i="19"/>
  <c r="AD469" i="19"/>
  <c r="AD566" i="19"/>
  <c r="AD635" i="19"/>
  <c r="AD445" i="19"/>
  <c r="AD354" i="19"/>
  <c r="AD452" i="19"/>
  <c r="AD436" i="19"/>
  <c r="AD420" i="19"/>
  <c r="AD404" i="19"/>
  <c r="AD388" i="19"/>
  <c r="AD372" i="19"/>
  <c r="AD356" i="19"/>
  <c r="AD620" i="19"/>
  <c r="AD604" i="19"/>
  <c r="AD588" i="19"/>
  <c r="AD572" i="19"/>
  <c r="AD556" i="19"/>
  <c r="AD622" i="19"/>
  <c r="AD641" i="19"/>
  <c r="AD625" i="19"/>
  <c r="AD728" i="19"/>
  <c r="AD712" i="19"/>
  <c r="AD696" i="19"/>
  <c r="AD680" i="19"/>
  <c r="AD664" i="19"/>
  <c r="AD793" i="19"/>
  <c r="AD776" i="19"/>
  <c r="AD759" i="19"/>
  <c r="AD957" i="19"/>
  <c r="AD979" i="19"/>
  <c r="AD955" i="19"/>
  <c r="AD932" i="19"/>
  <c r="AD914" i="19"/>
  <c r="AD886" i="19"/>
  <c r="AD853" i="19"/>
  <c r="AD822" i="19"/>
  <c r="AD532" i="19"/>
  <c r="AD516" i="19"/>
  <c r="AD500" i="19"/>
  <c r="AD484" i="19"/>
  <c r="AD929" i="19"/>
  <c r="AD901" i="19"/>
  <c r="AD881" i="19"/>
  <c r="AD842" i="19"/>
  <c r="AD816" i="19"/>
  <c r="AD527" i="19"/>
  <c r="AD511" i="19"/>
  <c r="AD495" i="19"/>
  <c r="AD479" i="19"/>
  <c r="AD917" i="19"/>
  <c r="AD884" i="19"/>
  <c r="AD861" i="19"/>
  <c r="AD824" i="19"/>
  <c r="AD538" i="19"/>
  <c r="AD522" i="19"/>
  <c r="AD506" i="19"/>
  <c r="AD490" i="19"/>
  <c r="AD474" i="19"/>
  <c r="AD976" i="19"/>
  <c r="AD975" i="19"/>
  <c r="AD950" i="19"/>
  <c r="AD936" i="19"/>
  <c r="AD916" i="19"/>
  <c r="AD893" i="19"/>
  <c r="AD864" i="19"/>
  <c r="AD847" i="19"/>
  <c r="AD836" i="19"/>
  <c r="AD814" i="19"/>
  <c r="AD525" i="19"/>
  <c r="AD509" i="19"/>
  <c r="AD493" i="19"/>
  <c r="AD477" i="19"/>
  <c r="AD946" i="19"/>
  <c r="AD974" i="19"/>
  <c r="AD948" i="19"/>
  <c r="AD931" i="19"/>
  <c r="AD903" i="19"/>
  <c r="AD882" i="19"/>
  <c r="AD843" i="19"/>
  <c r="AD817" i="19"/>
  <c r="AD528" i="19"/>
  <c r="AD512" i="19"/>
  <c r="AD496" i="19"/>
  <c r="AD480" i="19"/>
  <c r="AD928" i="19"/>
  <c r="AD900" i="19"/>
  <c r="AD868" i="19"/>
  <c r="AD834" i="19"/>
  <c r="AD812" i="19"/>
  <c r="AD523" i="19"/>
  <c r="AD507" i="19"/>
  <c r="AD491" i="19"/>
  <c r="AD475" i="19"/>
  <c r="AD911" i="19"/>
  <c r="AD876" i="19"/>
  <c r="AD851" i="19"/>
  <c r="AD820" i="19"/>
  <c r="AD534" i="19"/>
  <c r="AD518" i="19"/>
  <c r="AD502" i="19"/>
  <c r="AD486" i="19"/>
  <c r="AD978" i="19"/>
  <c r="AD952" i="19"/>
  <c r="AD967" i="19"/>
  <c r="AD949" i="19"/>
  <c r="AD935" i="19"/>
  <c r="AD907" i="19"/>
  <c r="AD889" i="19"/>
  <c r="AD858" i="19"/>
  <c r="AD846" i="19"/>
  <c r="AD832" i="19"/>
  <c r="AD537" i="19"/>
  <c r="AD521" i="19"/>
  <c r="AD505" i="19"/>
  <c r="AD489" i="19"/>
  <c r="AD970" i="19"/>
  <c r="AD962" i="19"/>
  <c r="AD947" i="19"/>
  <c r="AD930" i="19"/>
  <c r="AD902" i="19"/>
  <c r="AD869" i="19"/>
  <c r="AD835" i="19"/>
  <c r="AD813" i="19"/>
  <c r="AD524" i="19"/>
  <c r="AD508" i="19"/>
  <c r="AD492" i="19"/>
  <c r="AD476" i="19"/>
  <c r="AD919" i="19"/>
  <c r="AD891" i="19"/>
  <c r="AD862" i="19"/>
  <c r="AD825" i="19"/>
  <c r="AD535" i="19"/>
  <c r="AD519" i="19"/>
  <c r="AD503" i="19"/>
  <c r="AD487" i="19"/>
  <c r="AD973" i="19"/>
  <c r="AD899" i="19"/>
  <c r="AD875" i="19"/>
  <c r="AD841" i="19"/>
  <c r="AD815" i="19"/>
  <c r="AD530" i="19"/>
  <c r="AD514" i="19"/>
  <c r="AD498" i="19"/>
  <c r="AD482" i="19"/>
  <c r="AD961" i="19"/>
  <c r="AD945" i="19"/>
  <c r="AD956" i="19"/>
  <c r="AD938" i="19"/>
  <c r="AD934" i="19"/>
  <c r="AD905" i="19"/>
  <c r="AD883" i="19"/>
  <c r="AD857" i="19"/>
  <c r="AD845" i="19"/>
  <c r="AD823" i="19"/>
  <c r="AD533" i="19"/>
  <c r="AD517" i="19"/>
  <c r="AD501" i="19"/>
  <c r="AD485" i="19"/>
  <c r="AD958" i="19"/>
  <c r="AD960" i="19"/>
  <c r="AD933" i="19"/>
  <c r="AD920" i="19"/>
  <c r="AD892" i="19"/>
  <c r="AD863" i="19"/>
  <c r="AD831" i="19"/>
  <c r="AD536" i="19"/>
  <c r="AD520" i="19"/>
  <c r="AD504" i="19"/>
  <c r="AD488" i="19"/>
  <c r="AD959" i="19"/>
  <c r="AD912" i="19"/>
  <c r="AD885" i="19"/>
  <c r="AD852" i="19"/>
  <c r="AD821" i="19"/>
  <c r="AD531" i="19"/>
  <c r="AD515" i="19"/>
  <c r="AD499" i="19"/>
  <c r="AD483" i="19"/>
  <c r="AD922" i="19"/>
  <c r="AD890" i="19"/>
  <c r="AD865" i="19"/>
  <c r="AD833" i="19"/>
  <c r="AD811" i="19"/>
  <c r="AD526" i="19"/>
  <c r="AD510" i="19"/>
  <c r="AD494" i="19"/>
  <c r="AD478" i="19"/>
  <c r="AD953" i="19"/>
  <c r="AD927" i="19"/>
  <c r="AD951" i="19"/>
  <c r="AD937" i="19"/>
  <c r="AD923" i="19"/>
  <c r="AD904" i="19"/>
  <c r="AD870" i="19"/>
  <c r="AD856" i="19"/>
  <c r="AD844" i="19"/>
  <c r="AD818" i="19"/>
  <c r="AD529" i="19"/>
  <c r="AD513" i="19"/>
  <c r="AD497" i="19"/>
  <c r="AD481" i="19"/>
  <c r="AD105" i="19"/>
  <c r="AD81" i="19"/>
  <c r="AD65" i="19"/>
  <c r="AD45" i="19"/>
  <c r="AD342" i="19"/>
  <c r="AD314" i="19"/>
  <c r="AD294" i="19"/>
  <c r="AD266" i="19"/>
  <c r="AD242" i="19"/>
  <c r="AD210" i="19"/>
  <c r="AD194" i="19"/>
  <c r="AD174" i="19"/>
  <c r="AD158" i="19"/>
  <c r="AD142" i="19"/>
  <c r="AD126" i="19"/>
  <c r="AD110" i="19"/>
  <c r="AD37" i="19"/>
  <c r="AD334" i="19"/>
  <c r="AD282" i="19"/>
  <c r="AD234" i="19"/>
  <c r="AD190" i="19"/>
  <c r="AD90" i="19"/>
  <c r="AD74" i="19"/>
  <c r="AD58" i="19"/>
  <c r="AD42" i="19"/>
  <c r="AD351" i="19"/>
  <c r="AD335" i="19"/>
  <c r="AD319" i="19"/>
  <c r="AD303" i="19"/>
  <c r="AD287" i="19"/>
  <c r="AD271" i="19"/>
  <c r="AD255" i="19"/>
  <c r="AD239" i="19"/>
  <c r="AD223" i="19"/>
  <c r="AD207" i="19"/>
  <c r="AD191" i="19"/>
  <c r="AD175" i="19"/>
  <c r="AD159" i="19"/>
  <c r="AD143" i="19"/>
  <c r="AD127" i="19"/>
  <c r="AD111" i="19"/>
  <c r="AD87" i="19"/>
  <c r="AD71" i="19"/>
  <c r="AD55" i="19"/>
  <c r="AD31" i="19"/>
  <c r="AD332" i="19"/>
  <c r="AD304" i="19"/>
  <c r="AD272" i="19"/>
  <c r="AD252" i="19"/>
  <c r="AD228" i="19"/>
  <c r="AD212" i="19"/>
  <c r="AD196" i="19"/>
  <c r="AD180" i="19"/>
  <c r="AD164" i="19"/>
  <c r="AD148" i="19"/>
  <c r="AD132" i="19"/>
  <c r="AD116" i="19"/>
  <c r="AD43" i="19"/>
  <c r="AD336" i="19"/>
  <c r="AD296" i="19"/>
  <c r="AD264" i="19"/>
  <c r="AD100" i="19"/>
  <c r="AD84" i="19"/>
  <c r="AD68" i="19"/>
  <c r="AD52" i="19"/>
  <c r="AD36" i="19"/>
  <c r="AD341" i="19"/>
  <c r="AD325" i="19"/>
  <c r="AD309" i="19"/>
  <c r="AD293" i="19"/>
  <c r="AD277" i="19"/>
  <c r="AD261" i="19"/>
  <c r="AD245" i="19"/>
  <c r="AD229" i="19"/>
  <c r="AD213" i="19"/>
  <c r="AD197" i="19"/>
  <c r="AD181" i="19"/>
  <c r="AD165" i="19"/>
  <c r="AD149" i="19"/>
  <c r="AD133" i="19"/>
  <c r="AD117" i="19"/>
  <c r="AD97" i="19"/>
  <c r="AD77" i="19"/>
  <c r="AD61" i="19"/>
  <c r="AD41" i="19"/>
  <c r="AD330" i="19"/>
  <c r="AD310" i="19"/>
  <c r="AD286" i="19"/>
  <c r="AD258" i="19"/>
  <c r="AD238" i="19"/>
  <c r="AD206" i="19"/>
  <c r="AD186" i="19"/>
  <c r="AD170" i="19"/>
  <c r="AD154" i="19"/>
  <c r="AD138" i="19"/>
  <c r="AD122" i="19"/>
  <c r="AD101" i="19"/>
  <c r="AD33" i="19"/>
  <c r="AD322" i="19"/>
  <c r="AD278" i="19"/>
  <c r="AD226" i="19"/>
  <c r="AD102" i="19"/>
  <c r="AD86" i="19"/>
  <c r="AD70" i="19"/>
  <c r="AD54" i="19"/>
  <c r="AD38" i="19"/>
  <c r="AD347" i="19"/>
  <c r="AD331" i="19"/>
  <c r="AD315" i="19"/>
  <c r="AD299" i="19"/>
  <c r="AD283" i="19"/>
  <c r="AD267" i="19"/>
  <c r="AD251" i="19"/>
  <c r="AD235" i="19"/>
  <c r="AD219" i="19"/>
  <c r="AD203" i="19"/>
  <c r="AD187" i="19"/>
  <c r="AD171" i="19"/>
  <c r="AD155" i="19"/>
  <c r="AD139" i="19"/>
  <c r="AD123" i="19"/>
  <c r="AD103" i="19"/>
  <c r="AD83" i="19"/>
  <c r="AD67" i="19"/>
  <c r="AD51" i="19"/>
  <c r="AD107" i="19"/>
  <c r="AD320" i="19"/>
  <c r="AD300" i="19"/>
  <c r="AD268" i="19"/>
  <c r="AD244" i="19"/>
  <c r="AD224" i="19"/>
  <c r="AD208" i="19"/>
  <c r="AD192" i="19"/>
  <c r="AD176" i="19"/>
  <c r="AD160" i="19"/>
  <c r="AD144" i="19"/>
  <c r="AD128" i="19"/>
  <c r="AD112" i="19"/>
  <c r="AD39" i="19"/>
  <c r="AD328" i="19"/>
  <c r="AD292" i="19"/>
  <c r="AD248" i="19"/>
  <c r="AD96" i="19"/>
  <c r="AD80" i="19"/>
  <c r="AD64" i="19"/>
  <c r="AD48" i="19"/>
  <c r="AD32" i="19"/>
  <c r="AD337" i="19"/>
  <c r="AD321" i="19"/>
  <c r="AD305" i="19"/>
  <c r="AD289" i="19"/>
  <c r="AD273" i="19"/>
  <c r="AD257" i="19"/>
  <c r="AD241" i="19"/>
  <c r="AD225" i="19"/>
  <c r="AD209" i="19"/>
  <c r="AD193" i="19"/>
  <c r="AD177" i="19"/>
  <c r="AD161" i="19"/>
  <c r="AD145" i="19"/>
  <c r="AD129" i="19"/>
  <c r="AD113" i="19"/>
  <c r="AD93" i="19"/>
  <c r="AD73" i="19"/>
  <c r="AD57" i="19"/>
  <c r="AD29" i="19"/>
  <c r="AD326" i="19"/>
  <c r="AD302" i="19"/>
  <c r="AD274" i="19"/>
  <c r="AD254" i="19"/>
  <c r="AD230" i="19"/>
  <c r="AD202" i="19"/>
  <c r="AD182" i="19"/>
  <c r="AD166" i="19"/>
  <c r="AD150" i="19"/>
  <c r="AD134" i="19"/>
  <c r="AD118" i="19"/>
  <c r="AD85" i="19"/>
  <c r="AD346" i="19"/>
  <c r="AD306" i="19"/>
  <c r="AD262" i="19"/>
  <c r="AD222" i="19"/>
  <c r="AD98" i="19"/>
  <c r="AD82" i="19"/>
  <c r="AD66" i="19"/>
  <c r="AD50" i="19"/>
  <c r="AD34" i="19"/>
  <c r="AD343" i="19"/>
  <c r="AD327" i="19"/>
  <c r="AD311" i="19"/>
  <c r="AD295" i="19"/>
  <c r="AD279" i="19"/>
  <c r="AD263" i="19"/>
  <c r="AD247" i="19"/>
  <c r="AD231" i="19"/>
  <c r="AD215" i="19"/>
  <c r="AD199" i="19"/>
  <c r="AD183" i="19"/>
  <c r="AD167" i="19"/>
  <c r="AD151" i="19"/>
  <c r="AD135" i="19"/>
  <c r="AD119" i="19"/>
  <c r="AD99" i="19"/>
  <c r="AD79" i="19"/>
  <c r="AD63" i="19"/>
  <c r="AD47" i="19"/>
  <c r="AD344" i="19"/>
  <c r="AD316" i="19"/>
  <c r="AD288" i="19"/>
  <c r="AD260" i="19"/>
  <c r="AD236" i="19"/>
  <c r="AD220" i="19"/>
  <c r="AD204" i="19"/>
  <c r="AD188" i="19"/>
  <c r="AD172" i="19"/>
  <c r="AD156" i="19"/>
  <c r="AD140" i="19"/>
  <c r="AD124" i="19"/>
  <c r="AD108" i="19"/>
  <c r="AD352" i="19"/>
  <c r="AD324" i="19"/>
  <c r="AD284" i="19"/>
  <c r="AD240" i="19"/>
  <c r="AD92" i="19"/>
  <c r="AD76" i="19"/>
  <c r="AD60" i="19"/>
  <c r="AD44" i="19"/>
  <c r="AD349" i="19"/>
  <c r="AD333" i="19"/>
  <c r="AD317" i="19"/>
  <c r="AD301" i="19"/>
  <c r="AD285" i="19"/>
  <c r="AD269" i="19"/>
  <c r="AD253" i="19"/>
  <c r="AD237" i="19"/>
  <c r="AD221" i="19"/>
  <c r="AD205" i="19"/>
  <c r="AD189" i="19"/>
  <c r="AD173" i="19"/>
  <c r="AD157" i="19"/>
  <c r="AD141" i="19"/>
  <c r="AD125" i="19"/>
  <c r="AD109" i="19"/>
  <c r="AD89" i="19"/>
  <c r="AD69" i="19"/>
  <c r="AD49" i="19"/>
  <c r="AD350" i="19"/>
  <c r="AD318" i="19"/>
  <c r="AD298" i="19"/>
  <c r="AD270" i="19"/>
  <c r="AD246" i="19"/>
  <c r="AD218" i="19"/>
  <c r="AD198" i="19"/>
  <c r="AD178" i="19"/>
  <c r="AD162" i="19"/>
  <c r="AD146" i="19"/>
  <c r="AD130" i="19"/>
  <c r="AD114" i="19"/>
  <c r="AD53" i="19"/>
  <c r="AD338" i="19"/>
  <c r="AD290" i="19"/>
  <c r="AD250" i="19"/>
  <c r="AD214" i="19"/>
  <c r="AD94" i="19"/>
  <c r="AD78" i="19"/>
  <c r="AD62" i="19"/>
  <c r="AD46" i="19"/>
  <c r="AD30" i="19"/>
  <c r="AD339" i="19"/>
  <c r="AD323" i="19"/>
  <c r="AD307" i="19"/>
  <c r="AD291" i="19"/>
  <c r="AD275" i="19"/>
  <c r="AD259" i="19"/>
  <c r="AD243" i="19"/>
  <c r="AD227" i="19"/>
  <c r="AD211" i="19"/>
  <c r="AD195" i="19"/>
  <c r="AD179" i="19"/>
  <c r="AD163" i="19"/>
  <c r="AD147" i="19"/>
  <c r="AD131" i="19"/>
  <c r="AD115" i="19"/>
  <c r="AD91" i="19"/>
  <c r="AD75" i="19"/>
  <c r="AD59" i="19"/>
  <c r="AD35" i="19"/>
  <c r="AD340" i="19"/>
  <c r="AD312" i="19"/>
  <c r="AD276" i="19"/>
  <c r="AD256" i="19"/>
  <c r="AD232" i="19"/>
  <c r="AD216" i="19"/>
  <c r="AD200" i="19"/>
  <c r="AD184" i="19"/>
  <c r="AD168" i="19"/>
  <c r="AD152" i="19"/>
  <c r="AD136" i="19"/>
  <c r="AD120" i="19"/>
  <c r="AD95" i="19"/>
  <c r="AD348" i="19"/>
  <c r="AD308" i="19"/>
  <c r="AD280" i="19"/>
  <c r="AD104" i="19"/>
  <c r="AD88" i="19"/>
  <c r="AD72" i="19"/>
  <c r="AD56" i="19"/>
  <c r="AD40" i="19"/>
  <c r="AD345" i="19"/>
  <c r="AD329" i="19"/>
  <c r="AD313" i="19"/>
  <c r="AD297" i="19"/>
  <c r="AD281" i="19"/>
  <c r="AD265" i="19"/>
  <c r="AD249" i="19"/>
  <c r="AD233" i="19"/>
  <c r="AD217" i="19"/>
  <c r="AD201" i="19"/>
  <c r="AD185" i="19"/>
  <c r="AD169" i="19"/>
  <c r="AD153" i="19"/>
  <c r="AD137" i="19"/>
  <c r="AD121" i="19"/>
  <c r="AD3151" i="19"/>
  <c r="AD3861" i="19"/>
  <c r="AD4063" i="19"/>
  <c r="AD4047" i="19"/>
  <c r="AD4081" i="19"/>
  <c r="AD3862" i="19"/>
  <c r="AD4064" i="19"/>
  <c r="AD4048" i="19"/>
  <c r="AD4082" i="19"/>
  <c r="AD1708" i="19"/>
  <c r="AD1702" i="19"/>
  <c r="AD1611" i="19"/>
  <c r="AD1604" i="19"/>
  <c r="AD1571" i="19"/>
  <c r="AD1493" i="19"/>
  <c r="AD1472" i="19"/>
  <c r="AD3867" i="19"/>
  <c r="AD4033" i="19"/>
  <c r="AD4053" i="19"/>
  <c r="AD4087" i="19"/>
  <c r="AD1724" i="19"/>
  <c r="AD3864" i="19"/>
  <c r="AD4030" i="19"/>
  <c r="AD4050" i="19"/>
  <c r="AD4084" i="19"/>
  <c r="AD3843" i="19"/>
  <c r="AD4039" i="19"/>
  <c r="AD4059" i="19"/>
  <c r="AD4093" i="19"/>
  <c r="AD3833" i="19"/>
  <c r="AD3858" i="19"/>
  <c r="AD4060" i="19"/>
  <c r="AD4094" i="19"/>
  <c r="AD3170" i="19"/>
  <c r="AD1704" i="19"/>
  <c r="AD1703" i="19"/>
  <c r="AD1612" i="19"/>
  <c r="AD1605" i="19"/>
  <c r="AD1541" i="19"/>
  <c r="AD1489" i="19"/>
  <c r="AD1471" i="19"/>
  <c r="AD3863" i="19"/>
  <c r="AD4065" i="19"/>
  <c r="AD4049" i="19"/>
  <c r="AD4083" i="19"/>
  <c r="AD1047" i="19"/>
  <c r="AD3860" i="19"/>
  <c r="AD4062" i="19"/>
  <c r="AD4096" i="19"/>
  <c r="AD3869" i="19"/>
  <c r="AD4035" i="19"/>
  <c r="AD4055" i="19"/>
  <c r="AD4089" i="19"/>
  <c r="AD3870" i="19"/>
  <c r="AD4036" i="19"/>
  <c r="AD4056" i="19"/>
  <c r="AD4090" i="19"/>
  <c r="AD3148" i="19"/>
  <c r="AD1705" i="19"/>
  <c r="AD1620" i="19"/>
  <c r="AD1613" i="19"/>
  <c r="AD1598" i="19"/>
  <c r="AD1538" i="19"/>
  <c r="AD1484" i="19"/>
  <c r="AD2690" i="19"/>
  <c r="AD3859" i="19"/>
  <c r="AD4061" i="19"/>
  <c r="AD4095" i="19"/>
  <c r="AD3161" i="19"/>
  <c r="AD3872" i="19"/>
  <c r="AD4038" i="19"/>
  <c r="AD4058" i="19"/>
  <c r="AD4092" i="19"/>
  <c r="AD3865" i="19"/>
  <c r="AD4031" i="19"/>
  <c r="AD4051" i="19"/>
  <c r="AD4085" i="19"/>
  <c r="AD3866" i="19"/>
  <c r="AD4032" i="19"/>
  <c r="AD4052" i="19"/>
  <c r="AD4086" i="19"/>
  <c r="AD1723" i="19"/>
  <c r="AD1706" i="19"/>
  <c r="AD1610" i="19"/>
  <c r="AD1607" i="19"/>
  <c r="AD1599" i="19"/>
  <c r="AD1508" i="19"/>
  <c r="AD1474" i="19"/>
  <c r="AD3871" i="19"/>
  <c r="AD4037" i="19"/>
  <c r="AD4057" i="19"/>
  <c r="AD4091" i="19"/>
  <c r="AD3138" i="19"/>
  <c r="AD3868" i="19"/>
  <c r="AD4034" i="19"/>
  <c r="AD4054" i="19"/>
  <c r="AD4088" i="19"/>
  <c r="AD3924" i="19"/>
  <c r="AD3936" i="19"/>
  <c r="AD3962" i="19"/>
  <c r="AD3985" i="19"/>
  <c r="AD3994" i="19"/>
  <c r="AD3770" i="19"/>
  <c r="AD3786" i="19"/>
  <c r="AD2944" i="19"/>
  <c r="AD2519" i="19"/>
  <c r="AD2545" i="19"/>
  <c r="AD2651" i="19"/>
  <c r="AD3288" i="19"/>
  <c r="AD2658" i="19"/>
  <c r="AD2681" i="19"/>
  <c r="AD1834" i="19"/>
  <c r="AD1747" i="19"/>
  <c r="AD2892" i="19"/>
  <c r="AD2933" i="19"/>
  <c r="AD3021" i="19"/>
  <c r="AD3415" i="19"/>
  <c r="AD3775" i="19"/>
  <c r="AD2027" i="19"/>
  <c r="AD2228" i="19"/>
  <c r="AD2997" i="19"/>
  <c r="AD2963" i="19"/>
  <c r="AD2200" i="19"/>
  <c r="AD2907" i="19"/>
  <c r="AD1764" i="19"/>
  <c r="AD2274" i="19"/>
  <c r="AD2785" i="19"/>
  <c r="AD2922" i="19"/>
  <c r="AD2938" i="19"/>
  <c r="AD3392" i="19"/>
  <c r="AD3408" i="19"/>
  <c r="AD3768" i="19"/>
  <c r="AD3784" i="19"/>
  <c r="AD1363" i="19"/>
  <c r="AD2707" i="19"/>
  <c r="AD2735" i="19"/>
  <c r="AD3096" i="19"/>
  <c r="AD3127" i="19"/>
  <c r="AD3191" i="19"/>
  <c r="AD2564" i="19"/>
  <c r="AD2968" i="19"/>
  <c r="AD2146" i="19"/>
  <c r="AD3773" i="19"/>
  <c r="AD3334" i="19"/>
  <c r="AD1794" i="19"/>
  <c r="AD4001" i="19"/>
  <c r="AD4017" i="19"/>
  <c r="AD4113" i="19"/>
  <c r="AD4205" i="19"/>
  <c r="AD1802" i="19"/>
  <c r="AD2967" i="19"/>
  <c r="AD3926" i="19"/>
  <c r="AD3941" i="19"/>
  <c r="AD3963" i="19"/>
  <c r="AD3984" i="19"/>
  <c r="AD2459" i="19"/>
  <c r="AD3774" i="19"/>
  <c r="AD2060" i="19"/>
  <c r="AD3090" i="19"/>
  <c r="AD2523" i="19"/>
  <c r="AD2549" i="19"/>
  <c r="AD2655" i="19"/>
  <c r="AD3292" i="19"/>
  <c r="AD2663" i="19"/>
  <c r="AD2686" i="19"/>
  <c r="AD2007" i="19"/>
  <c r="AD2792" i="19"/>
  <c r="AD2896" i="19"/>
  <c r="AD3009" i="19"/>
  <c r="AD3060" i="19"/>
  <c r="AD3763" i="19"/>
  <c r="AD3779" i="19"/>
  <c r="AD2093" i="19"/>
  <c r="AD2232" i="19"/>
  <c r="AD1353" i="19"/>
  <c r="AD2973" i="19"/>
  <c r="AD2204" i="19"/>
  <c r="AD2913" i="19"/>
  <c r="AD2254" i="19"/>
  <c r="AD2278" i="19"/>
  <c r="AD2789" i="19"/>
  <c r="AD2926" i="19"/>
  <c r="AD3053" i="19"/>
  <c r="AD3396" i="19"/>
  <c r="AD3412" i="19"/>
  <c r="AD3772" i="19"/>
  <c r="AD3263" i="19"/>
  <c r="AD1367" i="19"/>
  <c r="AD2711" i="19"/>
  <c r="AD2739" i="19"/>
  <c r="AD3115" i="19"/>
  <c r="AD3131" i="19"/>
  <c r="AD1987" i="19"/>
  <c r="AD3889" i="19"/>
  <c r="AD1441" i="19"/>
  <c r="AD3393" i="19"/>
  <c r="AD3777" i="19"/>
  <c r="AD1532" i="19"/>
  <c r="AD3027" i="19"/>
  <c r="AD4005" i="19"/>
  <c r="AD4021" i="19"/>
  <c r="AD4193" i="19"/>
  <c r="AD4209" i="19"/>
  <c r="AD1806" i="19"/>
  <c r="AD1962" i="19"/>
  <c r="AD3930" i="19"/>
  <c r="AD3940" i="19"/>
  <c r="AD3978" i="19"/>
  <c r="AD3983" i="19"/>
  <c r="AD3394" i="19"/>
  <c r="AD3778" i="19"/>
  <c r="AD2155" i="19"/>
  <c r="AD2494" i="19"/>
  <c r="AD2527" i="19"/>
  <c r="AD2580" i="19"/>
  <c r="AD2695" i="19"/>
  <c r="AD3308" i="19"/>
  <c r="AD2668" i="19"/>
  <c r="AD1821" i="19"/>
  <c r="AD2011" i="19"/>
  <c r="AD2884" i="19"/>
  <c r="AD2900" i="19"/>
  <c r="AD3013" i="19"/>
  <c r="AD3395" i="19"/>
  <c r="AD3767" i="19"/>
  <c r="AD3783" i="19"/>
  <c r="AD2097" i="19"/>
  <c r="AD2989" i="19"/>
  <c r="AD3033" i="19"/>
  <c r="AD2049" i="19"/>
  <c r="AD2208" i="19"/>
  <c r="AD2969" i="19"/>
  <c r="AD2261" i="19"/>
  <c r="AD2474" i="19"/>
  <c r="AD2793" i="19"/>
  <c r="AD2930" i="19"/>
  <c r="AD3057" i="19"/>
  <c r="AD3400" i="19"/>
  <c r="AD3416" i="19"/>
  <c r="AD3776" i="19"/>
  <c r="AD1354" i="19"/>
  <c r="AD2635" i="19"/>
  <c r="AD2727" i="19"/>
  <c r="AD3088" i="19"/>
  <c r="AD3119" i="19"/>
  <c r="AD3183" i="19"/>
  <c r="AD2002" i="19"/>
  <c r="AD2484" i="19"/>
  <c r="AD1457" i="19"/>
  <c r="AD3765" i="19"/>
  <c r="AD3781" i="19"/>
  <c r="AD1536" i="19"/>
  <c r="AD3031" i="19"/>
  <c r="AD4009" i="19"/>
  <c r="AD4025" i="19"/>
  <c r="AD4197" i="19"/>
  <c r="AD4213" i="19"/>
  <c r="AD3037" i="19"/>
  <c r="AD3934" i="19"/>
  <c r="AD3953" i="19"/>
  <c r="AD3979" i="19"/>
  <c r="AD3992" i="19"/>
  <c r="AD3766" i="19"/>
  <c r="AD3782" i="19"/>
  <c r="AD2159" i="19"/>
  <c r="AD2515" i="19"/>
  <c r="AD2541" i="19"/>
  <c r="AD2644" i="19"/>
  <c r="AD3274" i="19"/>
  <c r="AD3314" i="19"/>
  <c r="AD2672" i="19"/>
  <c r="AD1825" i="19"/>
  <c r="AD1210" i="19"/>
  <c r="AD2888" i="19"/>
  <c r="AD2904" i="19"/>
  <c r="AD3017" i="19"/>
  <c r="AD3399" i="19"/>
  <c r="AD3771" i="19"/>
  <c r="AD2021" i="19"/>
  <c r="AD2101" i="19"/>
  <c r="AD2993" i="19"/>
  <c r="AD3999" i="19"/>
  <c r="AD2196" i="19"/>
  <c r="AD2214" i="19"/>
  <c r="AD1544" i="19"/>
  <c r="AD2270" i="19"/>
  <c r="AD1622" i="19"/>
  <c r="AD2797" i="19"/>
  <c r="AD2934" i="19"/>
  <c r="AD3061" i="19"/>
  <c r="AD3404" i="19"/>
  <c r="AD3764" i="19"/>
  <c r="AD3780" i="19"/>
  <c r="AD1358" i="19"/>
  <c r="AD2639" i="19"/>
  <c r="AD2731" i="19"/>
  <c r="AD3092" i="19"/>
  <c r="AD3123" i="19"/>
  <c r="AD3187" i="19"/>
  <c r="AD2552" i="19"/>
  <c r="AD2530" i="19"/>
  <c r="AD2142" i="19"/>
  <c r="AD3769" i="19"/>
  <c r="AD3330" i="19"/>
  <c r="AD1790" i="19"/>
  <c r="AD3997" i="19"/>
  <c r="AD4013" i="19"/>
  <c r="AD4109" i="19"/>
  <c r="AD4201" i="19"/>
  <c r="AD1381" i="19"/>
  <c r="AD1313" i="19"/>
  <c r="AD1213" i="19"/>
  <c r="AD2135" i="19"/>
  <c r="AD1216" i="19"/>
  <c r="AD1933" i="19"/>
  <c r="AD1431" i="19"/>
  <c r="AD2507" i="19"/>
  <c r="AD1738" i="19"/>
  <c r="AD2247" i="19"/>
  <c r="AD1217" i="19"/>
  <c r="AD2124" i="19"/>
  <c r="AD1232" i="19"/>
  <c r="AD1739" i="19"/>
  <c r="AD2457" i="19"/>
  <c r="AD1925" i="19"/>
  <c r="AD1211" i="19"/>
  <c r="AD1760" i="19"/>
  <c r="AD1500" i="19"/>
  <c r="AD2812" i="19"/>
  <c r="AD1939" i="19"/>
  <c r="AD1623" i="19"/>
  <c r="AD1583" i="19"/>
  <c r="AD1745" i="19"/>
  <c r="AD1425" i="19"/>
  <c r="AD1892" i="19"/>
  <c r="AD1219" i="19"/>
  <c r="AD2249" i="19"/>
  <c r="AD2600" i="19"/>
  <c r="AD1937" i="19"/>
  <c r="AD2456" i="19"/>
  <c r="AD1936" i="19"/>
  <c r="AD1688" i="19"/>
  <c r="AD1495" i="19"/>
  <c r="AD2242" i="19"/>
  <c r="AD2902" i="19"/>
  <c r="AD2605" i="19"/>
  <c r="AD1969" i="19"/>
  <c r="AD1393" i="19"/>
  <c r="AD1894" i="19"/>
  <c r="AD1204" i="19"/>
  <c r="AD1731" i="19"/>
  <c r="AD2252" i="19"/>
  <c r="AD2611" i="19"/>
  <c r="AD2121" i="19"/>
  <c r="AD1899" i="19"/>
  <c r="AD1576" i="19"/>
  <c r="AD3264" i="19"/>
  <c r="AD2923" i="19"/>
  <c r="AD2609" i="19"/>
  <c r="AD2450" i="19"/>
  <c r="AD3262" i="19"/>
  <c r="AD2506" i="19"/>
  <c r="AD1189" i="19"/>
  <c r="AD2784" i="19"/>
  <c r="AD3012" i="19"/>
  <c r="AD2807" i="19"/>
  <c r="AD2096" i="19"/>
  <c r="AD3329" i="19"/>
  <c r="AD1897" i="19"/>
  <c r="AD1674" i="19"/>
  <c r="AD2612" i="19"/>
  <c r="AD1736" i="19"/>
  <c r="AD3917" i="19"/>
  <c r="AD2084" i="19"/>
  <c r="AD1687" i="19"/>
  <c r="AD1630" i="19"/>
  <c r="AD1749" i="19"/>
  <c r="AD1626" i="19"/>
  <c r="AD1208" i="19"/>
  <c r="AD1908" i="19"/>
  <c r="AD1629" i="19"/>
  <c r="AD1203" i="19"/>
  <c r="AD2608" i="19"/>
  <c r="AD1976" i="19"/>
  <c r="AD1215" i="19"/>
  <c r="AD2019" i="19"/>
  <c r="AD2229" i="19"/>
  <c r="AD2730" i="19"/>
  <c r="AD3190" i="19"/>
  <c r="AD4112" i="19"/>
  <c r="AD4203" i="19"/>
  <c r="AD3124" i="19"/>
  <c r="AD1360" i="19"/>
  <c r="AD3024" i="19"/>
  <c r="AD4198" i="19"/>
  <c r="AD3085" i="19"/>
  <c r="AD2001" i="19"/>
  <c r="AD2492" i="19"/>
  <c r="AD2525" i="19"/>
  <c r="AD2539" i="19"/>
  <c r="AD2964" i="19"/>
  <c r="AD2646" i="19"/>
  <c r="AD3287" i="19"/>
  <c r="AD3911" i="19"/>
  <c r="AD2565" i="19"/>
  <c r="AD1312" i="19"/>
  <c r="AD2661" i="19"/>
  <c r="AD2568" i="19"/>
  <c r="AD1456" i="19"/>
  <c r="AD2009" i="19"/>
  <c r="AD2277" i="19"/>
  <c r="AD2167" i="19"/>
  <c r="AD2262" i="19"/>
  <c r="AD2171" i="19"/>
  <c r="AD2452" i="19"/>
  <c r="AD1928" i="19"/>
  <c r="AD1632" i="19"/>
  <c r="AD1202" i="19"/>
  <c r="AD3062" i="19"/>
  <c r="AD2927" i="19"/>
  <c r="AD2794" i="19"/>
  <c r="AD1977" i="19"/>
  <c r="AD2889" i="19"/>
  <c r="AD3402" i="19"/>
  <c r="AD2799" i="19"/>
  <c r="AD1898" i="19"/>
  <c r="AD2092" i="19"/>
  <c r="AD3332" i="19"/>
  <c r="AD1793" i="19"/>
  <c r="AD2714" i="19"/>
  <c r="AD2709" i="19"/>
  <c r="AD3122" i="19"/>
  <c r="AD4200" i="19"/>
  <c r="AD4111" i="19"/>
  <c r="AD3028" i="19"/>
  <c r="AD1357" i="19"/>
  <c r="AD1791" i="19"/>
  <c r="AD2943" i="19"/>
  <c r="AD3189" i="19"/>
  <c r="AD2548" i="19"/>
  <c r="AD2577" i="19"/>
  <c r="AD2003" i="19"/>
  <c r="AD1984" i="19"/>
  <c r="AD2916" i="19"/>
  <c r="AD3912" i="19"/>
  <c r="AD2656" i="19"/>
  <c r="AD2216" i="19"/>
  <c r="AD2689" i="19"/>
  <c r="AD2674" i="19"/>
  <c r="AD2669" i="19"/>
  <c r="AD2977" i="19"/>
  <c r="AD1766" i="19"/>
  <c r="AD2182" i="19"/>
  <c r="AD2272" i="19"/>
  <c r="AD2286" i="19"/>
  <c r="AD2700" i="19"/>
  <c r="AD2008" i="19"/>
  <c r="AD1455" i="19"/>
  <c r="AD2692" i="19"/>
  <c r="AD2511" i="19"/>
  <c r="AD2047" i="19"/>
  <c r="AD1759" i="19"/>
  <c r="AD1427" i="19"/>
  <c r="AD3417" i="19"/>
  <c r="AD3007" i="19"/>
  <c r="AD2601" i="19"/>
  <c r="AD2446" i="19"/>
  <c r="AD2893" i="19"/>
  <c r="AD3261" i="19"/>
  <c r="AD2451" i="19"/>
  <c r="AD3407" i="19"/>
  <c r="AD3008" i="19"/>
  <c r="AD2791" i="19"/>
  <c r="AD2128" i="19"/>
  <c r="AD2103" i="19"/>
  <c r="AD2999" i="19"/>
  <c r="AD3331" i="19"/>
  <c r="AD2154" i="19"/>
  <c r="AD3030" i="19"/>
  <c r="AD4024" i="19"/>
  <c r="AD4199" i="19"/>
  <c r="AD3025" i="19"/>
  <c r="AD3998" i="19"/>
  <c r="AD4022" i="19"/>
  <c r="AD3121" i="19"/>
  <c r="AD3094" i="19"/>
  <c r="AD3125" i="19"/>
  <c r="AD1986" i="19"/>
  <c r="AD2544" i="19"/>
  <c r="AD1988" i="19"/>
  <c r="AD2203" i="19"/>
  <c r="AD2910" i="19"/>
  <c r="AD3315" i="19"/>
  <c r="AD2908" i="19"/>
  <c r="AD2209" i="19"/>
  <c r="AD1311" i="19"/>
  <c r="AD2666" i="19"/>
  <c r="AD2621" i="19"/>
  <c r="AD3097" i="19"/>
  <c r="AD2056" i="19"/>
  <c r="AD2701" i="19"/>
  <c r="AD2169" i="19"/>
  <c r="AD2176" i="19"/>
  <c r="AD1526" i="19"/>
  <c r="AD2691" i="19"/>
  <c r="AD3406" i="19"/>
  <c r="AD1750" i="19"/>
  <c r="AD2932" i="19"/>
  <c r="AD2795" i="19"/>
  <c r="AD2136" i="19"/>
  <c r="AD2058" i="19"/>
  <c r="AD2234" i="19"/>
  <c r="AD2057" i="19"/>
  <c r="AD1796" i="19"/>
  <c r="AD2733" i="19"/>
  <c r="AD2947" i="19"/>
  <c r="AD3091" i="19"/>
  <c r="AD4004" i="19"/>
  <c r="AD4011" i="19"/>
  <c r="AD2160" i="19"/>
  <c r="AD1548" i="19"/>
  <c r="AD4110" i="19"/>
  <c r="AD2579" i="19"/>
  <c r="AD2521" i="19"/>
  <c r="AD2567" i="19"/>
  <c r="AD3290" i="19"/>
  <c r="AD3309" i="19"/>
  <c r="AD2553" i="19"/>
  <c r="AD2554" i="19"/>
  <c r="AD1320" i="19"/>
  <c r="AD2680" i="19"/>
  <c r="AD2819" i="19"/>
  <c r="AD2673" i="19"/>
  <c r="AD2619" i="19"/>
  <c r="AD1547" i="19"/>
  <c r="AD2016" i="19"/>
  <c r="AD2287" i="19"/>
  <c r="AD1963" i="19"/>
  <c r="AD2164" i="19"/>
  <c r="AD2006" i="19"/>
  <c r="AD2144" i="19"/>
  <c r="AD1037" i="19"/>
  <c r="AD3785" i="19"/>
  <c r="AD1579" i="19"/>
  <c r="AD2596" i="19"/>
  <c r="AD1732" i="19"/>
  <c r="AD1968" i="19"/>
  <c r="AD1497" i="19"/>
  <c r="AD1905" i="19"/>
  <c r="AD1631" i="19"/>
  <c r="AD1902" i="19"/>
  <c r="AD1678" i="19"/>
  <c r="AD1220" i="19"/>
  <c r="AD2616" i="19"/>
  <c r="AD2138" i="19"/>
  <c r="AD1748" i="19"/>
  <c r="AD1676" i="19"/>
  <c r="AD1744" i="19"/>
  <c r="AD1432" i="19"/>
  <c r="AD2804" i="19"/>
  <c r="AD1931" i="19"/>
  <c r="AD1520" i="19"/>
  <c r="AD1934" i="19"/>
  <c r="AD1737" i="19"/>
  <c r="AD1224" i="19"/>
  <c r="AD1756" i="19"/>
  <c r="AD2248" i="19"/>
  <c r="AD2245" i="19"/>
  <c r="AD2504" i="19"/>
  <c r="AD1896" i="19"/>
  <c r="AD2448" i="19"/>
  <c r="AD1920" i="19"/>
  <c r="AD1624" i="19"/>
  <c r="AD1234" i="19"/>
  <c r="AD3058" i="19"/>
  <c r="AD2810" i="19"/>
  <c r="AD2505" i="19"/>
  <c r="AD1930" i="19"/>
  <c r="AD1746" i="19"/>
  <c r="AD2132" i="19"/>
  <c r="AD2801" i="19"/>
  <c r="AD2126" i="19"/>
  <c r="AD2244" i="19"/>
  <c r="AD2595" i="19"/>
  <c r="AD2043" i="19"/>
  <c r="AD1743" i="19"/>
  <c r="AD1499" i="19"/>
  <c r="AD3413" i="19"/>
  <c r="AD2894" i="19"/>
  <c r="AD2597" i="19"/>
  <c r="AD1909" i="19"/>
  <c r="AD2937" i="19"/>
  <c r="AD2455" i="19"/>
  <c r="AD3411" i="19"/>
  <c r="AD3265" i="19"/>
  <c r="AD2936" i="19"/>
  <c r="AD1742" i="19"/>
  <c r="AD2099" i="19"/>
  <c r="AD3787" i="19"/>
  <c r="AD2251" i="19"/>
  <c r="AD1523" i="19"/>
  <c r="AD1972" i="19"/>
  <c r="AD1581" i="19"/>
  <c r="AD1229" i="19"/>
  <c r="AD1943" i="19"/>
  <c r="AD1397" i="19"/>
  <c r="AD1978" i="19"/>
  <c r="AD1741" i="19"/>
  <c r="AD1582" i="19"/>
  <c r="AD1196" i="19"/>
  <c r="AD1740" i="19"/>
  <c r="AD1496" i="19"/>
  <c r="AD1755" i="19"/>
  <c r="AD2512" i="19"/>
  <c r="AD1921" i="19"/>
  <c r="AD1191" i="19"/>
  <c r="AD2230" i="19"/>
  <c r="AD1531" i="19"/>
  <c r="AD2638" i="19"/>
  <c r="AD3130" i="19"/>
  <c r="AD4016" i="19"/>
  <c r="AD4195" i="19"/>
  <c r="AD2736" i="19"/>
  <c r="AD1352" i="19"/>
  <c r="AD1549" i="19"/>
  <c r="AD3188" i="19"/>
  <c r="AD3116" i="19"/>
  <c r="AD2004" i="19"/>
  <c r="AD2540" i="19"/>
  <c r="AD2495" i="19"/>
  <c r="AD1808" i="19"/>
  <c r="AD2199" i="19"/>
  <c r="AD2909" i="19"/>
  <c r="AD2694" i="19"/>
  <c r="AD2201" i="19"/>
  <c r="AD2202" i="19"/>
  <c r="AD1377" i="19"/>
  <c r="AD2817" i="19"/>
  <c r="AD2550" i="19"/>
  <c r="AD1828" i="19"/>
  <c r="AD2145" i="19"/>
  <c r="AD2269" i="19"/>
  <c r="AD2147" i="19"/>
  <c r="AD1442" i="19"/>
  <c r="AD2181" i="19"/>
  <c r="AD2125" i="19"/>
  <c r="AD1903" i="19"/>
  <c r="AD1580" i="19"/>
  <c r="AD1190" i="19"/>
  <c r="AD3054" i="19"/>
  <c r="AD2898" i="19"/>
  <c r="AD2786" i="19"/>
  <c r="AD1938" i="19"/>
  <c r="AD3414" i="19"/>
  <c r="AD3016" i="19"/>
  <c r="AD2787" i="19"/>
  <c r="AD1575" i="19"/>
  <c r="AD2235" i="19"/>
  <c r="AD3328" i="19"/>
  <c r="AD1792" i="19"/>
  <c r="AD2634" i="19"/>
  <c r="AD2637" i="19"/>
  <c r="AD3095" i="19"/>
  <c r="AD4108" i="19"/>
  <c r="AD4015" i="19"/>
  <c r="AD3193" i="19"/>
  <c r="AD3089" i="19"/>
  <c r="AD3113" i="19"/>
  <c r="AD4206" i="19"/>
  <c r="AD3029" i="19"/>
  <c r="AD2518" i="19"/>
  <c r="AD2524" i="19"/>
  <c r="AD1807" i="19"/>
  <c r="AD2051" i="19"/>
  <c r="AD3319" i="19"/>
  <c r="AD3347" i="19"/>
  <c r="AD2645" i="19"/>
  <c r="AD3902" i="19"/>
  <c r="AD2671" i="19"/>
  <c r="AD2660" i="19"/>
  <c r="AD2481" i="19"/>
  <c r="AD2570" i="19"/>
  <c r="AD1965" i="19"/>
  <c r="AD2220" i="19"/>
  <c r="AD2139" i="19"/>
  <c r="AD2259" i="19"/>
  <c r="AD2163" i="19"/>
  <c r="AD1822" i="19"/>
  <c r="AD2173" i="19"/>
  <c r="AD1036" i="19"/>
  <c r="AD2503" i="19"/>
  <c r="AD1979" i="19"/>
  <c r="AD1684" i="19"/>
  <c r="AD1230" i="19"/>
  <c r="AD3409" i="19"/>
  <c r="AD2890" i="19"/>
  <c r="AD2593" i="19"/>
  <c r="AD2041" i="19"/>
  <c r="AD3064" i="19"/>
  <c r="AD3398" i="19"/>
  <c r="AD1974" i="19"/>
  <c r="AD3056" i="19"/>
  <c r="AD2928" i="19"/>
  <c r="AD2614" i="19"/>
  <c r="AD1205" i="19"/>
  <c r="AD2095" i="19"/>
  <c r="AD2991" i="19"/>
  <c r="AD2061" i="19"/>
  <c r="AD2738" i="19"/>
  <c r="AD3118" i="19"/>
  <c r="AD4008" i="19"/>
  <c r="AD4191" i="19"/>
  <c r="AD1533" i="19"/>
  <c r="AD3117" i="19"/>
  <c r="AD1795" i="19"/>
  <c r="AD1362" i="19"/>
  <c r="AD4014" i="19"/>
  <c r="AD2712" i="19"/>
  <c r="AD1989" i="19"/>
  <c r="AD2526" i="19"/>
  <c r="AD2547" i="19"/>
  <c r="AD2697" i="19"/>
  <c r="AD2915" i="19"/>
  <c r="AD3311" i="19"/>
  <c r="AD2654" i="19"/>
  <c r="AD2198" i="19"/>
  <c r="AD2483" i="19"/>
  <c r="AD2746" i="19"/>
  <c r="AD2623" i="19"/>
  <c r="AD1780" i="19"/>
  <c r="AD2170" i="19"/>
  <c r="AD2271" i="19"/>
  <c r="AD2279" i="19"/>
  <c r="AD1835" i="19"/>
  <c r="AD1823" i="19"/>
  <c r="AD3022" i="19"/>
  <c r="AD3059" i="19"/>
  <c r="AD1494" i="19"/>
  <c r="AD2895" i="19"/>
  <c r="AD2618" i="19"/>
  <c r="AD1734" i="19"/>
  <c r="AD2100" i="19"/>
  <c r="AD2028" i="19"/>
  <c r="AD2994" i="19"/>
  <c r="AD2734" i="19"/>
  <c r="AD2713" i="19"/>
  <c r="AD3194" i="19"/>
  <c r="AD4208" i="19"/>
  <c r="AD4023" i="19"/>
  <c r="AD3192" i="19"/>
  <c r="AD1351" i="19"/>
  <c r="AD2732" i="19"/>
  <c r="AD1805" i="19"/>
  <c r="AD2962" i="19"/>
  <c r="AD2974" i="19"/>
  <c r="AD2906" i="19"/>
  <c r="AD3272" i="19"/>
  <c r="AD3289" i="19"/>
  <c r="AD2206" i="19"/>
  <c r="AD1321" i="19"/>
  <c r="AD1342" i="19"/>
  <c r="AD2667" i="19"/>
  <c r="AD3136" i="19"/>
  <c r="AD2531" i="19"/>
  <c r="AD2818" i="19"/>
  <c r="AD1763" i="19"/>
  <c r="AD2055" i="19"/>
  <c r="AD2476" i="19"/>
  <c r="AD1816" i="19"/>
  <c r="AD2148" i="19"/>
  <c r="AD2275" i="19"/>
  <c r="AD2014" i="19"/>
  <c r="AD1578" i="19"/>
  <c r="AD1910" i="19"/>
  <c r="AD2465" i="19"/>
  <c r="AD1621" i="19"/>
  <c r="AD1681" i="19"/>
  <c r="AD1683" i="19"/>
  <c r="AD1889" i="19"/>
  <c r="AD1498" i="19"/>
  <c r="AD1942" i="19"/>
  <c r="AD1634" i="19"/>
  <c r="AD1200" i="19"/>
  <c r="AD2604" i="19"/>
  <c r="AD2078" i="19"/>
  <c r="AD1633" i="19"/>
  <c r="AD2044" i="19"/>
  <c r="AD1728" i="19"/>
  <c r="AD1199" i="19"/>
  <c r="AD2615" i="19"/>
  <c r="AD1923" i="19"/>
  <c r="AD1225" i="19"/>
  <c r="AD1970" i="19"/>
  <c r="AD1729" i="19"/>
  <c r="AD1212" i="19"/>
  <c r="AD1577" i="19"/>
  <c r="AD2240" i="19"/>
  <c r="AD2813" i="19"/>
  <c r="AD2453" i="19"/>
  <c r="AD1522" i="19"/>
  <c r="AD2129" i="19"/>
  <c r="AD1907" i="19"/>
  <c r="AD1584" i="19"/>
  <c r="AD1222" i="19"/>
  <c r="AD3011" i="19"/>
  <c r="AD2802" i="19"/>
  <c r="AD2131" i="19"/>
  <c r="AD1901" i="19"/>
  <c r="AD1233" i="19"/>
  <c r="AD1682" i="19"/>
  <c r="AD2449" i="19"/>
  <c r="AD1752" i="19"/>
  <c r="AD2808" i="19"/>
  <c r="AD2460" i="19"/>
  <c r="AD1940" i="19"/>
  <c r="AD1680" i="19"/>
  <c r="AD1394" i="19"/>
  <c r="AD3401" i="19"/>
  <c r="AD2814" i="19"/>
  <c r="AD2509" i="19"/>
  <c r="AD3014" i="19"/>
  <c r="AD2925" i="19"/>
  <c r="AD1906" i="19"/>
  <c r="AD3403" i="19"/>
  <c r="AD3418" i="19"/>
  <c r="AD2924" i="19"/>
  <c r="AD1426" i="19"/>
  <c r="AD2996" i="19"/>
  <c r="AD2080" i="19"/>
  <c r="AD1627" i="19"/>
  <c r="AD1236" i="19"/>
  <c r="AD1227" i="19"/>
  <c r="AD2603" i="19"/>
  <c r="AD1197" i="19"/>
  <c r="AD1935" i="19"/>
  <c r="AD1209" i="19"/>
  <c r="AD2042" i="19"/>
  <c r="AD1733" i="19"/>
  <c r="AD1396" i="19"/>
  <c r="AD2130" i="19"/>
  <c r="AD1685" i="19"/>
  <c r="AD1428" i="19"/>
  <c r="AD2241" i="19"/>
  <c r="AD2461" i="19"/>
  <c r="AD1625" i="19"/>
  <c r="AD2233" i="19"/>
  <c r="AD2025" i="19"/>
  <c r="AD1797" i="19"/>
  <c r="AD2942" i="19"/>
  <c r="AD3114" i="19"/>
  <c r="AD4000" i="19"/>
  <c r="AD4107" i="19"/>
  <c r="AD4006" i="19"/>
  <c r="AD2740" i="19"/>
  <c r="AD2728" i="19"/>
  <c r="AD3184" i="19"/>
  <c r="AD3093" i="19"/>
  <c r="AD1985" i="19"/>
  <c r="AD2522" i="19"/>
  <c r="AD1804" i="19"/>
  <c r="AD2581" i="19"/>
  <c r="AD2698" i="19"/>
  <c r="AD2212" i="19"/>
  <c r="AD2650" i="19"/>
  <c r="AD3036" i="19"/>
  <c r="AD3039" i="19"/>
  <c r="AD1314" i="19"/>
  <c r="AD2485" i="19"/>
  <c r="AD2210" i="19"/>
  <c r="AD1820" i="19"/>
  <c r="AD2178" i="19"/>
  <c r="AD2175" i="19"/>
  <c r="AD1826" i="19"/>
  <c r="AD1837" i="19"/>
  <c r="AD1695" i="19"/>
  <c r="AD1975" i="19"/>
  <c r="AD1891" i="19"/>
  <c r="AD1398" i="19"/>
  <c r="AD2246" i="19"/>
  <c r="AD3015" i="19"/>
  <c r="AD2886" i="19"/>
  <c r="AD2454" i="19"/>
  <c r="AD1922" i="19"/>
  <c r="AD3051" i="19"/>
  <c r="AD2899" i="19"/>
  <c r="AD2610" i="19"/>
  <c r="AD2026" i="19"/>
  <c r="AD3336" i="19"/>
  <c r="AD2018" i="19"/>
  <c r="AD2158" i="19"/>
  <c r="AD2737" i="19"/>
  <c r="AD3034" i="19"/>
  <c r="AD3087" i="19"/>
  <c r="AD4012" i="19"/>
  <c r="AD4210" i="19"/>
  <c r="AD2945" i="19"/>
  <c r="AD2708" i="19"/>
  <c r="AD1359" i="19"/>
  <c r="AD3120" i="19"/>
  <c r="AD2157" i="19"/>
  <c r="AD2976" i="19"/>
  <c r="AD1803" i="19"/>
  <c r="AD2542" i="19"/>
  <c r="AD2217" i="19"/>
  <c r="AD3304" i="19"/>
  <c r="AD3303" i="19"/>
  <c r="AD2555" i="19"/>
  <c r="AD2491" i="19"/>
  <c r="AD2657" i="19"/>
  <c r="AD2970" i="19"/>
  <c r="AD2971" i="19"/>
  <c r="AD2218" i="19"/>
  <c r="AD2141" i="19"/>
  <c r="AD2260" i="19"/>
  <c r="AD1525" i="19"/>
  <c r="AD2180" i="19"/>
  <c r="AD1765" i="19"/>
  <c r="AD2054" i="19"/>
  <c r="AD2276" i="19"/>
  <c r="AD2607" i="19"/>
  <c r="AD2137" i="19"/>
  <c r="AD1932" i="19"/>
  <c r="AD1636" i="19"/>
  <c r="AD1218" i="19"/>
  <c r="AD3397" i="19"/>
  <c r="AD2798" i="19"/>
  <c r="AD2501" i="19"/>
  <c r="AD1893" i="19"/>
  <c r="AD2929" i="19"/>
  <c r="AD2594" i="19"/>
  <c r="AD1890" i="19"/>
  <c r="AD2796" i="19"/>
  <c r="AD2903" i="19"/>
  <c r="AD2598" i="19"/>
  <c r="AD2063" i="19"/>
  <c r="AD2231" i="19"/>
  <c r="AD3337" i="19"/>
  <c r="AD2998" i="19"/>
  <c r="AD2710" i="19"/>
  <c r="AD4212" i="19"/>
  <c r="AD4215" i="19"/>
  <c r="AD4019" i="19"/>
  <c r="AD1364" i="19"/>
  <c r="AD3032" i="19"/>
  <c r="AD4007" i="19"/>
  <c r="AD4003" i="19"/>
  <c r="AD3133" i="19"/>
  <c r="AD1384" i="19"/>
  <c r="AD2496" i="19"/>
  <c r="AD2966" i="19"/>
  <c r="AD2516" i="19"/>
  <c r="AD2653" i="19"/>
  <c r="AD3320" i="19"/>
  <c r="AD3291" i="19"/>
  <c r="AD2643" i="19"/>
  <c r="AD3888" i="19"/>
  <c r="AD2482" i="19"/>
  <c r="AD3137" i="19"/>
  <c r="AD2745" i="19"/>
  <c r="AD1824" i="19"/>
  <c r="AD2273" i="19"/>
  <c r="AD1964" i="19"/>
  <c r="AD2255" i="19"/>
  <c r="AD2177" i="19"/>
  <c r="AD1524" i="19"/>
  <c r="AD3010" i="19"/>
  <c r="AD2606" i="19"/>
  <c r="AD3410" i="19"/>
  <c r="AD2883" i="19"/>
  <c r="AD2602" i="19"/>
  <c r="AD2030" i="19"/>
  <c r="AD3000" i="19"/>
  <c r="AD2098" i="19"/>
  <c r="AD1370" i="19"/>
  <c r="AD2706" i="19"/>
  <c r="AD2705" i="19"/>
  <c r="AD3186" i="19"/>
  <c r="AD4192" i="19"/>
  <c r="AD4106" i="19"/>
  <c r="AD1534" i="19"/>
  <c r="AD3129" i="19"/>
  <c r="AD4214" i="19"/>
  <c r="AD2005" i="19"/>
  <c r="AD2965" i="19"/>
  <c r="AD2052" i="19"/>
  <c r="AD3038" i="19"/>
  <c r="AD3913" i="19"/>
  <c r="AD2696" i="19"/>
  <c r="AD2050" i="19"/>
  <c r="AD1378" i="19"/>
  <c r="AD2533" i="19"/>
  <c r="AD2683" i="19"/>
  <c r="AD2687" i="19"/>
  <c r="AD2569" i="19"/>
  <c r="AD2948" i="19"/>
  <c r="AD1838" i="19"/>
  <c r="AD2151" i="19"/>
  <c r="AD4158" i="19"/>
  <c r="AD1464" i="19"/>
  <c r="AD1827" i="19"/>
  <c r="AD2143" i="19"/>
  <c r="AD2168" i="19"/>
  <c r="AD1730" i="19"/>
  <c r="AD2250" i="19"/>
  <c r="AD2122" i="19"/>
  <c r="AD1195" i="19"/>
  <c r="AD1235" i="19"/>
  <c r="AD1754" i="19"/>
  <c r="AD2127" i="19"/>
  <c r="AD1430" i="19"/>
  <c r="AD2079" i="19"/>
  <c r="AD1433" i="19"/>
  <c r="AD1188" i="19"/>
  <c r="AD2508" i="19"/>
  <c r="AD1941" i="19"/>
  <c r="AD1518" i="19"/>
  <c r="AD1929" i="19"/>
  <c r="AD1637" i="19"/>
  <c r="AD1226" i="19"/>
  <c r="AD1973" i="19"/>
  <c r="AD1635" i="19"/>
  <c r="AD1193" i="19"/>
  <c r="AD1753" i="19"/>
  <c r="AD1501" i="19"/>
  <c r="AD1192" i="19"/>
  <c r="AD1395" i="19"/>
  <c r="AD2253" i="19"/>
  <c r="AD2805" i="19"/>
  <c r="AD2082" i="19"/>
  <c r="AD1223" i="19"/>
  <c r="AD1971" i="19"/>
  <c r="AD1751" i="19"/>
  <c r="AD1521" i="19"/>
  <c r="AD3260" i="19"/>
  <c r="AD2931" i="19"/>
  <c r="AD2790" i="19"/>
  <c r="AD2083" i="19"/>
  <c r="AD1519" i="19"/>
  <c r="AD1201" i="19"/>
  <c r="AD1429" i="19"/>
  <c r="AD1900" i="19"/>
  <c r="AD1207" i="19"/>
  <c r="AD2800" i="19"/>
  <c r="AD2133" i="19"/>
  <c r="AD1924" i="19"/>
  <c r="AD1628" i="19"/>
  <c r="AD1198" i="19"/>
  <c r="AD3050" i="19"/>
  <c r="AD2617" i="19"/>
  <c r="AD2462" i="19"/>
  <c r="AD2897" i="19"/>
  <c r="AD3063" i="19"/>
  <c r="AD1758" i="19"/>
  <c r="AD3052" i="19"/>
  <c r="AD3055" i="19"/>
  <c r="AD2887" i="19"/>
  <c r="AD2020" i="19"/>
  <c r="AD2995" i="19"/>
  <c r="AD1675" i="19"/>
  <c r="AD1926" i="19"/>
  <c r="AD1194" i="19"/>
  <c r="AD1904" i="19"/>
  <c r="AD3914" i="19"/>
  <c r="AD2045" i="19"/>
  <c r="AD1927" i="19"/>
  <c r="AD1502" i="19"/>
  <c r="AD1757" i="19"/>
  <c r="AD1686" i="19"/>
  <c r="AD1228" i="19"/>
  <c r="AD2040" i="19"/>
  <c r="AD1677" i="19"/>
  <c r="AD1231" i="19"/>
  <c r="AD2809" i="19"/>
  <c r="AD2134" i="19"/>
  <c r="AD1399" i="19"/>
  <c r="AD2094" i="19"/>
  <c r="AD2990" i="19"/>
  <c r="AD2162" i="19"/>
  <c r="AD3026" i="19"/>
  <c r="AD4204" i="19"/>
  <c r="AD4211" i="19"/>
  <c r="AD4018" i="19"/>
  <c r="AD1369" i="19"/>
  <c r="AD4114" i="19"/>
  <c r="AD3185" i="19"/>
  <c r="AD2640" i="19"/>
  <c r="AD1383" i="19"/>
  <c r="AD2493" i="19"/>
  <c r="AD2578" i="19"/>
  <c r="AD2520" i="19"/>
  <c r="AD2543" i="19"/>
  <c r="AD2693" i="19"/>
  <c r="AD3305" i="19"/>
  <c r="AD2205" i="19"/>
  <c r="AD3035" i="19"/>
  <c r="AD2551" i="19"/>
  <c r="AD2490" i="19"/>
  <c r="AD2744" i="19"/>
  <c r="AD1242" i="19"/>
  <c r="AD2010" i="19"/>
  <c r="AD2221" i="19"/>
  <c r="AD2140" i="19"/>
  <c r="AD1948" i="19"/>
  <c r="AD1546" i="19"/>
  <c r="AD2464" i="19"/>
  <c r="AD1944" i="19"/>
  <c r="AD1735" i="19"/>
  <c r="AD1214" i="19"/>
  <c r="AD3405" i="19"/>
  <c r="AD2935" i="19"/>
  <c r="AD2806" i="19"/>
  <c r="AD2123" i="19"/>
  <c r="AD2901" i="19"/>
  <c r="AD1679" i="19"/>
  <c r="AD2811" i="19"/>
  <c r="AD2510" i="19"/>
  <c r="AD2062" i="19"/>
  <c r="AD2102" i="19"/>
  <c r="AD1550" i="19"/>
  <c r="AD2742" i="19"/>
  <c r="AD2729" i="19"/>
  <c r="AD3182" i="19"/>
  <c r="AD4216" i="19"/>
  <c r="AD3996" i="19"/>
  <c r="AD4194" i="19"/>
  <c r="AD1366" i="19"/>
  <c r="AD2156" i="19"/>
  <c r="AD1365" i="19"/>
  <c r="AD2161" i="19"/>
  <c r="AD4010" i="19"/>
  <c r="AD2975" i="19"/>
  <c r="AD2546" i="19"/>
  <c r="AD2517" i="19"/>
  <c r="AD2207" i="19"/>
  <c r="AD3286" i="19"/>
  <c r="AD3275" i="19"/>
  <c r="AD2914" i="19"/>
  <c r="AD2532" i="19"/>
  <c r="AD2688" i="19"/>
  <c r="AD2743" i="19"/>
  <c r="AD2682" i="19"/>
  <c r="AD1440" i="19"/>
  <c r="AD2166" i="19"/>
  <c r="AD2704" i="19"/>
  <c r="AD1640" i="19"/>
  <c r="AD1817" i="19"/>
  <c r="AD2165" i="19"/>
  <c r="AD2265" i="19"/>
  <c r="AD1639" i="19"/>
  <c r="AD2599" i="19"/>
  <c r="AD2081" i="19"/>
  <c r="AD1895" i="19"/>
  <c r="AD1503" i="19"/>
  <c r="AD1206" i="19"/>
  <c r="AD3019" i="19"/>
  <c r="AD2613" i="19"/>
  <c r="AD2458" i="19"/>
  <c r="AD3018" i="19"/>
  <c r="AD2788" i="19"/>
  <c r="AD2463" i="19"/>
  <c r="AD1221" i="19"/>
  <c r="AD2243" i="19"/>
  <c r="AD2891" i="19"/>
  <c r="AD2447" i="19"/>
  <c r="AD2104" i="19"/>
  <c r="AD2992" i="19"/>
  <c r="AD3335" i="19"/>
  <c r="AD2022" i="19"/>
  <c r="AD2946" i="19"/>
  <c r="AD4196" i="19"/>
  <c r="AD4207" i="19"/>
  <c r="AD3128" i="19"/>
  <c r="AD1355" i="19"/>
  <c r="AD4202" i="19"/>
  <c r="AD2636" i="19"/>
  <c r="AD3132" i="19"/>
  <c r="AD1356" i="19"/>
  <c r="AD1809" i="19"/>
  <c r="AD2583" i="19"/>
  <c r="AD1382" i="19"/>
  <c r="AD2528" i="19"/>
  <c r="AD2642" i="19"/>
  <c r="AD3348" i="19"/>
  <c r="AD3273" i="19"/>
  <c r="AD2215" i="19"/>
  <c r="AD3890" i="19"/>
  <c r="AD2684" i="19"/>
  <c r="AD2664" i="19"/>
  <c r="AD2624" i="19"/>
  <c r="AD2015" i="19"/>
  <c r="AD2477" i="19"/>
  <c r="AD1465" i="19"/>
  <c r="AD2183" i="19"/>
  <c r="AD1947" i="19"/>
  <c r="AD1038" i="19"/>
  <c r="AD2885" i="19"/>
  <c r="AD2046" i="19"/>
  <c r="AD3020" i="19"/>
  <c r="AD2803" i="19"/>
  <c r="AD2502" i="19"/>
  <c r="AD2059" i="19"/>
  <c r="AD3333" i="19"/>
  <c r="AD2029" i="19"/>
  <c r="AD1535" i="19"/>
  <c r="AD2741" i="19"/>
  <c r="AD2633" i="19"/>
  <c r="AD3126" i="19"/>
  <c r="AD4020" i="19"/>
  <c r="AD3112" i="19"/>
  <c r="AD1368" i="19"/>
  <c r="AD3086" i="19"/>
  <c r="AD4002" i="19"/>
  <c r="AD2497" i="19"/>
  <c r="AD2582" i="19"/>
  <c r="AD2213" i="19"/>
  <c r="AD3310" i="19"/>
  <c r="AD2566" i="19"/>
  <c r="AD2652" i="19"/>
  <c r="AD2197" i="19"/>
  <c r="AD3901" i="19"/>
  <c r="AD2622" i="19"/>
  <c r="AD2670" i="19"/>
  <c r="AD2659" i="19"/>
  <c r="AD2620" i="19"/>
  <c r="AD1466" i="19"/>
  <c r="AD1958" i="19"/>
  <c r="AD2174" i="19"/>
  <c r="AD2172" i="19"/>
  <c r="AD2475" i="19"/>
  <c r="AD1638" i="19"/>
  <c r="AD1545" i="19"/>
  <c r="AD2179" i="19"/>
  <c r="AD3759" i="19"/>
  <c r="AD3743" i="19"/>
  <c r="AD3727" i="19"/>
  <c r="AD3711" i="19"/>
  <c r="AD3695" i="19"/>
  <c r="AD3679" i="19"/>
  <c r="AD3663" i="19"/>
  <c r="AD3647" i="19"/>
  <c r="AD3631" i="19"/>
  <c r="AD3615" i="19"/>
  <c r="AD3599" i="19"/>
  <c r="AD3583" i="19"/>
  <c r="AD3567" i="19"/>
  <c r="AD3551" i="19"/>
  <c r="AD3535" i="19"/>
  <c r="AD3519" i="19"/>
  <c r="AD3503" i="19"/>
  <c r="AD3487" i="19"/>
  <c r="AD3471" i="19"/>
  <c r="AD3455" i="19"/>
  <c r="AD3439" i="19"/>
  <c r="AD3423" i="19"/>
  <c r="AD3748" i="19"/>
  <c r="AD3732" i="19"/>
  <c r="AD3716" i="19"/>
  <c r="AD3700" i="19"/>
  <c r="AD3684" i="19"/>
  <c r="AD3668" i="19"/>
  <c r="AD3652" i="19"/>
  <c r="AD3636" i="19"/>
  <c r="AD3620" i="19"/>
  <c r="AD3604" i="19"/>
  <c r="AD3588" i="19"/>
  <c r="AD3572" i="19"/>
  <c r="AD3556" i="19"/>
  <c r="AD3540" i="19"/>
  <c r="AD3524" i="19"/>
  <c r="AD3508" i="19"/>
  <c r="AD3492" i="19"/>
  <c r="AD3476" i="19"/>
  <c r="AD3460" i="19"/>
  <c r="AD3444" i="19"/>
  <c r="AD3428" i="19"/>
  <c r="AD3842" i="19"/>
  <c r="AD3880" i="19"/>
  <c r="AD3898" i="19"/>
  <c r="AD3753" i="19"/>
  <c r="AD3737" i="19"/>
  <c r="AD3721" i="19"/>
  <c r="AD3705" i="19"/>
  <c r="AD3689" i="19"/>
  <c r="AD3673" i="19"/>
  <c r="AD3657" i="19"/>
  <c r="AD3641" i="19"/>
  <c r="AD3625" i="19"/>
  <c r="AD3609" i="19"/>
  <c r="AD3593" i="19"/>
  <c r="AD3577" i="19"/>
  <c r="AD3561" i="19"/>
  <c r="AD3545" i="19"/>
  <c r="AD3529" i="19"/>
  <c r="AD3513" i="19"/>
  <c r="AD3497" i="19"/>
  <c r="AD3481" i="19"/>
  <c r="AD3465" i="19"/>
  <c r="AD3449" i="19"/>
  <c r="AD3433" i="19"/>
  <c r="AD994" i="19"/>
  <c r="AD3750" i="19"/>
  <c r="AD3734" i="19"/>
  <c r="AD3718" i="19"/>
  <c r="AD3702" i="19"/>
  <c r="AD3686" i="19"/>
  <c r="AD3670" i="19"/>
  <c r="AD3654" i="19"/>
  <c r="AD3638" i="19"/>
  <c r="AD3622" i="19"/>
  <c r="AD3606" i="19"/>
  <c r="AD3590" i="19"/>
  <c r="AD3574" i="19"/>
  <c r="AD3558" i="19"/>
  <c r="AD3542" i="19"/>
  <c r="AD3526" i="19"/>
  <c r="AD3510" i="19"/>
  <c r="AD3494" i="19"/>
  <c r="AD3478" i="19"/>
  <c r="AD3462" i="19"/>
  <c r="AD3446" i="19"/>
  <c r="AD3430" i="19"/>
  <c r="AD3755" i="19"/>
  <c r="AD3739" i="19"/>
  <c r="AD3723" i="19"/>
  <c r="AD3707" i="19"/>
  <c r="AD3691" i="19"/>
  <c r="AD3675" i="19"/>
  <c r="AD3659" i="19"/>
  <c r="AD3643" i="19"/>
  <c r="AD3627" i="19"/>
  <c r="AD3611" i="19"/>
  <c r="AD3595" i="19"/>
  <c r="AD3579" i="19"/>
  <c r="AD3563" i="19"/>
  <c r="AD3547" i="19"/>
  <c r="AD3531" i="19"/>
  <c r="AD3515" i="19"/>
  <c r="AD3499" i="19"/>
  <c r="AD3483" i="19"/>
  <c r="AD3467" i="19"/>
  <c r="AD3451" i="19"/>
  <c r="AD3435" i="19"/>
  <c r="AD3760" i="19"/>
  <c r="AD3744" i="19"/>
  <c r="AD3728" i="19"/>
  <c r="AD3712" i="19"/>
  <c r="AD3696" i="19"/>
  <c r="AD3680" i="19"/>
  <c r="AD3664" i="19"/>
  <c r="AD3648" i="19"/>
  <c r="AD3632" i="19"/>
  <c r="AD3616" i="19"/>
  <c r="AD3600" i="19"/>
  <c r="AD3584" i="19"/>
  <c r="AD3568" i="19"/>
  <c r="AD3552" i="19"/>
  <c r="AD3536" i="19"/>
  <c r="AD3520" i="19"/>
  <c r="AD3504" i="19"/>
  <c r="AD3488" i="19"/>
  <c r="AD3472" i="19"/>
  <c r="AD3456" i="19"/>
  <c r="AD3440" i="19"/>
  <c r="AD3424" i="19"/>
  <c r="AD3854" i="19"/>
  <c r="AD3892" i="19"/>
  <c r="AD3905" i="19"/>
  <c r="AD3749" i="19"/>
  <c r="AD3733" i="19"/>
  <c r="AD3717" i="19"/>
  <c r="AD3701" i="19"/>
  <c r="AD3685" i="19"/>
  <c r="AD3669" i="19"/>
  <c r="AD3653" i="19"/>
  <c r="AD3637" i="19"/>
  <c r="AD3621" i="19"/>
  <c r="AD3605" i="19"/>
  <c r="AD3589" i="19"/>
  <c r="AD3573" i="19"/>
  <c r="AD3557" i="19"/>
  <c r="AD3541" i="19"/>
  <c r="AD3525" i="19"/>
  <c r="AD3509" i="19"/>
  <c r="AD3493" i="19"/>
  <c r="AD3477" i="19"/>
  <c r="AD3461" i="19"/>
  <c r="AD3445" i="19"/>
  <c r="AD3429" i="19"/>
  <c r="AD3762" i="19"/>
  <c r="AD3746" i="19"/>
  <c r="AD3730" i="19"/>
  <c r="AD3714" i="19"/>
  <c r="AD3698" i="19"/>
  <c r="AD3682" i="19"/>
  <c r="AD3666" i="19"/>
  <c r="AD3650" i="19"/>
  <c r="AD3634" i="19"/>
  <c r="AD3618" i="19"/>
  <c r="AD3602" i="19"/>
  <c r="AD3586" i="19"/>
  <c r="AD3570" i="19"/>
  <c r="AD3554" i="19"/>
  <c r="AD3538" i="19"/>
  <c r="AD3522" i="19"/>
  <c r="AD3506" i="19"/>
  <c r="AD3490" i="19"/>
  <c r="AD3474" i="19"/>
  <c r="AD3458" i="19"/>
  <c r="AD3442" i="19"/>
  <c r="AD3426" i="19"/>
  <c r="AD3751" i="19"/>
  <c r="AD3735" i="19"/>
  <c r="AD3719" i="19"/>
  <c r="AD3703" i="19"/>
  <c r="AD3687" i="19"/>
  <c r="AD3671" i="19"/>
  <c r="AD3655" i="19"/>
  <c r="AD3639" i="19"/>
  <c r="AD3623" i="19"/>
  <c r="AD3607" i="19"/>
  <c r="AD3591" i="19"/>
  <c r="AD3575" i="19"/>
  <c r="AD3559" i="19"/>
  <c r="AD3543" i="19"/>
  <c r="AD3527" i="19"/>
  <c r="AD3511" i="19"/>
  <c r="AD3495" i="19"/>
  <c r="AD3479" i="19"/>
  <c r="AD3463" i="19"/>
  <c r="AD3447" i="19"/>
  <c r="AD3431" i="19"/>
  <c r="AD3756" i="19"/>
  <c r="AD3740" i="19"/>
  <c r="AD3724" i="19"/>
  <c r="AD3708" i="19"/>
  <c r="AD3692" i="19"/>
  <c r="AD3676" i="19"/>
  <c r="AD3660" i="19"/>
  <c r="AD3644" i="19"/>
  <c r="AD3628" i="19"/>
  <c r="AD3612" i="19"/>
  <c r="AD3596" i="19"/>
  <c r="AD3580" i="19"/>
  <c r="AD3564" i="19"/>
  <c r="AD3548" i="19"/>
  <c r="AD3532" i="19"/>
  <c r="AD3516" i="19"/>
  <c r="AD3500" i="19"/>
  <c r="AD3484" i="19"/>
  <c r="AD3468" i="19"/>
  <c r="AD3452" i="19"/>
  <c r="AD3436" i="19"/>
  <c r="AD1010" i="19"/>
  <c r="AD3883" i="19"/>
  <c r="AD3894" i="19"/>
  <c r="AD3761" i="19"/>
  <c r="AD3745" i="19"/>
  <c r="AD3729" i="19"/>
  <c r="AD3713" i="19"/>
  <c r="AD3697" i="19"/>
  <c r="AD3681" i="19"/>
  <c r="AD3665" i="19"/>
  <c r="AD3649" i="19"/>
  <c r="AD3633" i="19"/>
  <c r="AD3617" i="19"/>
  <c r="AD3601" i="19"/>
  <c r="AD3585" i="19"/>
  <c r="AD3569" i="19"/>
  <c r="AD3553" i="19"/>
  <c r="AD3537" i="19"/>
  <c r="AD3521" i="19"/>
  <c r="AD3505" i="19"/>
  <c r="AD3489" i="19"/>
  <c r="AD3473" i="19"/>
  <c r="AD3457" i="19"/>
  <c r="AD3441" i="19"/>
  <c r="AD3425" i="19"/>
  <c r="AD3758" i="19"/>
  <c r="AD3742" i="19"/>
  <c r="AD3726" i="19"/>
  <c r="AD3710" i="19"/>
  <c r="AD3694" i="19"/>
  <c r="AD3678" i="19"/>
  <c r="AD3662" i="19"/>
  <c r="AD3646" i="19"/>
  <c r="AD3630" i="19"/>
  <c r="AD3614" i="19"/>
  <c r="AD3598" i="19"/>
  <c r="AD3582" i="19"/>
  <c r="AD3566" i="19"/>
  <c r="AD3550" i="19"/>
  <c r="AD3534" i="19"/>
  <c r="AD3518" i="19"/>
  <c r="AD3502" i="19"/>
  <c r="AD3486" i="19"/>
  <c r="AD3470" i="19"/>
  <c r="AD3454" i="19"/>
  <c r="AD3438" i="19"/>
  <c r="AD3422" i="19"/>
  <c r="AD3747" i="19"/>
  <c r="AD3731" i="19"/>
  <c r="AD3715" i="19"/>
  <c r="AD3699" i="19"/>
  <c r="AD3683" i="19"/>
  <c r="AD3667" i="19"/>
  <c r="AD3651" i="19"/>
  <c r="AD3635" i="19"/>
  <c r="AD3619" i="19"/>
  <c r="AD3603" i="19"/>
  <c r="AD3587" i="19"/>
  <c r="AD3571" i="19"/>
  <c r="AD3555" i="19"/>
  <c r="AD3539" i="19"/>
  <c r="AD3523" i="19"/>
  <c r="AD3507" i="19"/>
  <c r="AD3491" i="19"/>
  <c r="AD3475" i="19"/>
  <c r="AD3459" i="19"/>
  <c r="AD3443" i="19"/>
  <c r="AD3427" i="19"/>
  <c r="AD3752" i="19"/>
  <c r="AD3736" i="19"/>
  <c r="AD3720" i="19"/>
  <c r="AD3704" i="19"/>
  <c r="AD3688" i="19"/>
  <c r="AD3672" i="19"/>
  <c r="AD3656" i="19"/>
  <c r="AD3640" i="19"/>
  <c r="AD3624" i="19"/>
  <c r="AD3608" i="19"/>
  <c r="AD3592" i="19"/>
  <c r="AD3576" i="19"/>
  <c r="AD3560" i="19"/>
  <c r="AD3544" i="19"/>
  <c r="AD3528" i="19"/>
  <c r="AD3512" i="19"/>
  <c r="AD3496" i="19"/>
  <c r="AD3480" i="19"/>
  <c r="AD3464" i="19"/>
  <c r="AD3448" i="19"/>
  <c r="AD3432" i="19"/>
  <c r="AD3831" i="19"/>
  <c r="AD3877" i="19"/>
  <c r="AD3900" i="19"/>
  <c r="AD3757" i="19"/>
  <c r="AD3741" i="19"/>
  <c r="AD3725" i="19"/>
  <c r="AD3709" i="19"/>
  <c r="AD3693" i="19"/>
  <c r="AD3677" i="19"/>
  <c r="AD3661" i="19"/>
  <c r="AD3645" i="19"/>
  <c r="AD3629" i="19"/>
  <c r="AD3613" i="19"/>
  <c r="AD3597" i="19"/>
  <c r="AD3581" i="19"/>
  <c r="AD3565" i="19"/>
  <c r="AD3549" i="19"/>
  <c r="AD3533" i="19"/>
  <c r="AD3517" i="19"/>
  <c r="AD3501" i="19"/>
  <c r="AD3485" i="19"/>
  <c r="AD3469" i="19"/>
  <c r="AD3453" i="19"/>
  <c r="AD3437" i="19"/>
  <c r="AD3421" i="19"/>
  <c r="AD3754" i="19"/>
  <c r="AD3738" i="19"/>
  <c r="AD3722" i="19"/>
  <c r="AD3706" i="19"/>
  <c r="AD3690" i="19"/>
  <c r="AD3674" i="19"/>
  <c r="AD3658" i="19"/>
  <c r="AD3642" i="19"/>
  <c r="AD3626" i="19"/>
  <c r="AD3610" i="19"/>
  <c r="AD3594" i="19"/>
  <c r="AD3578" i="19"/>
  <c r="AD3562" i="19"/>
  <c r="AD3546" i="19"/>
  <c r="AD3530" i="19"/>
  <c r="AD3514" i="19"/>
  <c r="AD3498" i="19"/>
  <c r="AD3482" i="19"/>
  <c r="AD3466" i="19"/>
  <c r="AD3450" i="19"/>
  <c r="AD3434" i="19"/>
  <c r="AD2561" i="19"/>
  <c r="AD2556" i="19"/>
  <c r="AD2562" i="19"/>
  <c r="AD2560" i="19"/>
  <c r="AD2563" i="19"/>
  <c r="AD2559" i="19"/>
  <c r="AD1112" i="19"/>
  <c r="AD1418" i="19"/>
  <c r="AD4228" i="19"/>
  <c r="AD2986" i="19"/>
  <c r="AD3108" i="19"/>
  <c r="AD3084" i="19"/>
  <c r="AD3040" i="19"/>
  <c r="AD3317" i="19"/>
  <c r="AD3070" i="19"/>
  <c r="AD3103" i="19"/>
  <c r="AD3318" i="19"/>
  <c r="AD1779" i="19"/>
  <c r="AD3106" i="19"/>
  <c r="AD4226" i="19"/>
  <c r="AD4227" i="19"/>
  <c r="AD3933" i="19"/>
  <c r="AD3931" i="19"/>
  <c r="AD3899" i="19"/>
  <c r="AD4167" i="19"/>
  <c r="AD1177" i="19"/>
  <c r="AD1246" i="19"/>
  <c r="AD1282" i="19"/>
  <c r="AD1348" i="19"/>
  <c r="AD1309" i="19"/>
  <c r="AD1775" i="19"/>
  <c r="AD1690" i="19"/>
  <c r="AD1618" i="19"/>
  <c r="AD1562" i="19"/>
  <c r="AD1504" i="19"/>
  <c r="AD1454" i="19"/>
  <c r="AD2912" i="19"/>
  <c r="AD2841" i="19"/>
  <c r="AD2767" i="19"/>
  <c r="AD2632" i="19"/>
  <c r="AD2421" i="19"/>
  <c r="AD2373" i="19"/>
  <c r="AD1274" i="19"/>
  <c r="AD1789" i="19"/>
  <c r="AD1655" i="19"/>
  <c r="AD1558" i="19"/>
  <c r="AD1435" i="19"/>
  <c r="AD2941" i="19"/>
  <c r="AD2833" i="19"/>
  <c r="AD2723" i="19"/>
  <c r="AD2588" i="19"/>
  <c r="AD2441" i="19"/>
  <c r="AD2405" i="19"/>
  <c r="AD2361" i="19"/>
  <c r="AD1270" i="19"/>
  <c r="AD1344" i="19"/>
  <c r="AD1767" i="19"/>
  <c r="AD1647" i="19"/>
  <c r="AD1554" i="19"/>
  <c r="AD1439" i="19"/>
  <c r="AD2952" i="19"/>
  <c r="AD2853" i="19"/>
  <c r="AD2771" i="19"/>
  <c r="AD2649" i="19"/>
  <c r="AD2486" i="19"/>
  <c r="AD2413" i="19"/>
  <c r="AD2369" i="19"/>
  <c r="AD2325" i="19"/>
  <c r="AD2297" i="19"/>
  <c r="AD1253" i="19"/>
  <c r="AD1269" i="19"/>
  <c r="AD1285" i="19"/>
  <c r="AD1386" i="19"/>
  <c r="AD1345" i="19"/>
  <c r="AD1328" i="19"/>
  <c r="AD1306" i="19"/>
  <c r="AD1782" i="19"/>
  <c r="AD1761" i="19"/>
  <c r="AD1710" i="19"/>
  <c r="AD1672" i="19"/>
  <c r="AD1656" i="19"/>
  <c r="AD1619" i="19"/>
  <c r="AD1594" i="19"/>
  <c r="AD1567" i="19"/>
  <c r="AD1551" i="19"/>
  <c r="AD1510" i="19"/>
  <c r="AD1480" i="19"/>
  <c r="AD1458" i="19"/>
  <c r="AD1436" i="19"/>
  <c r="AD1416" i="19"/>
  <c r="AD2957" i="19"/>
  <c r="AD2917" i="19"/>
  <c r="AD2870" i="19"/>
  <c r="AD2854" i="19"/>
  <c r="AD2838" i="19"/>
  <c r="AD2822" i="19"/>
  <c r="AD2772" i="19"/>
  <c r="AD2756" i="19"/>
  <c r="AD2720" i="19"/>
  <c r="AD2662" i="19"/>
  <c r="AD2589" i="19"/>
  <c r="AD2536" i="19"/>
  <c r="AD2478" i="19"/>
  <c r="AD2438" i="19"/>
  <c r="AD2422" i="19"/>
  <c r="AD2406" i="19"/>
  <c r="AD2390" i="19"/>
  <c r="AD2374" i="19"/>
  <c r="AD2358" i="19"/>
  <c r="AD2342" i="19"/>
  <c r="AD2326" i="19"/>
  <c r="AD2310" i="19"/>
  <c r="AD2294" i="19"/>
  <c r="AD2264" i="19"/>
  <c r="AD2211" i="19"/>
  <c r="AD2149" i="19"/>
  <c r="AD2105" i="19"/>
  <c r="AD2069" i="19"/>
  <c r="AD2031" i="19"/>
  <c r="AD1990" i="19"/>
  <c r="AD1950" i="19"/>
  <c r="AD1885" i="19"/>
  <c r="AD1869" i="19"/>
  <c r="AD1853" i="19"/>
  <c r="AD1833" i="19"/>
  <c r="AD3179" i="19"/>
  <c r="AD3162" i="19"/>
  <c r="AD3143" i="19"/>
  <c r="AD3099" i="19"/>
  <c r="AD3068" i="19"/>
  <c r="AD3004" i="19"/>
  <c r="AD3389" i="19"/>
  <c r="AD3373" i="19"/>
  <c r="AD3357" i="19"/>
  <c r="AD3339" i="19"/>
  <c r="AD3300" i="19"/>
  <c r="AD3277" i="19"/>
  <c r="AD4223" i="19"/>
  <c r="AD4181" i="19"/>
  <c r="AD4164" i="19"/>
  <c r="AD4147" i="19"/>
  <c r="AD4131" i="19"/>
  <c r="AD4115" i="19"/>
  <c r="AD4074" i="19"/>
  <c r="AD4029" i="19"/>
  <c r="AD3976" i="19"/>
  <c r="AD3958" i="19"/>
  <c r="AD3939" i="19"/>
  <c r="AD3915" i="19"/>
  <c r="AD3878" i="19"/>
  <c r="AD3848" i="19"/>
  <c r="AD3828" i="19"/>
  <c r="AD1256" i="19"/>
  <c r="AD1272" i="19"/>
  <c r="AD1288" i="19"/>
  <c r="AD1387" i="19"/>
  <c r="AD1346" i="19"/>
  <c r="AD1329" i="19"/>
  <c r="AD1307" i="19"/>
  <c r="AD1783" i="19"/>
  <c r="AD1725" i="19"/>
  <c r="AD1701" i="19"/>
  <c r="AD1669" i="19"/>
  <c r="AD1653" i="19"/>
  <c r="AD1616" i="19"/>
  <c r="AD1591" i="19"/>
  <c r="AD1564" i="19"/>
  <c r="AD1540" i="19"/>
  <c r="AD1506" i="19"/>
  <c r="AD1477" i="19"/>
  <c r="AD1452" i="19"/>
  <c r="AD1966" i="19"/>
  <c r="AD1412" i="19"/>
  <c r="AD2954" i="19"/>
  <c r="AD2905" i="19"/>
  <c r="AD2867" i="19"/>
  <c r="AD2851" i="19"/>
  <c r="AD2835" i="19"/>
  <c r="AD2816" i="19"/>
  <c r="AD2769" i="19"/>
  <c r="AD2753" i="19"/>
  <c r="AD2717" i="19"/>
  <c r="AD2647" i="19"/>
  <c r="AD2586" i="19"/>
  <c r="AD2529" i="19"/>
  <c r="AD2471" i="19"/>
  <c r="AD2435" i="19"/>
  <c r="AD2419" i="19"/>
  <c r="AD2403" i="19"/>
  <c r="AD2387" i="19"/>
  <c r="AD2371" i="19"/>
  <c r="AD2355" i="19"/>
  <c r="AD2339" i="19"/>
  <c r="AD2323" i="19"/>
  <c r="AD2307" i="19"/>
  <c r="AD2291" i="19"/>
  <c r="AD2257" i="19"/>
  <c r="AD2193" i="19"/>
  <c r="AD2118" i="19"/>
  <c r="AD2089" i="19"/>
  <c r="AD2066" i="19"/>
  <c r="AD2017" i="19"/>
  <c r="AD1981" i="19"/>
  <c r="AD1945" i="19"/>
  <c r="AD1882" i="19"/>
  <c r="AD1866" i="19"/>
  <c r="AD1850" i="19"/>
  <c r="AD1830" i="19"/>
  <c r="AD3176" i="19"/>
  <c r="AD3158" i="19"/>
  <c r="AD3140" i="19"/>
  <c r="AD3082" i="19"/>
  <c r="AD3065" i="19"/>
  <c r="AD3001" i="19"/>
  <c r="AD3386" i="19"/>
  <c r="AD3370" i="19"/>
  <c r="AD3354" i="19"/>
  <c r="AD3326" i="19"/>
  <c r="AD3297" i="19"/>
  <c r="AD3270" i="19"/>
  <c r="AD4220" i="19"/>
  <c r="AD4178" i="19"/>
  <c r="AD4161" i="19"/>
  <c r="AD4144" i="19"/>
  <c r="AD4128" i="19"/>
  <c r="AD4103" i="19"/>
  <c r="AD4071" i="19"/>
  <c r="AD4026" i="19"/>
  <c r="AD3973" i="19"/>
  <c r="AD3955" i="19"/>
  <c r="AD3935" i="19"/>
  <c r="AD3907" i="19"/>
  <c r="AD3881" i="19"/>
  <c r="AD3845" i="19"/>
  <c r="AD3825" i="19"/>
  <c r="AD2317" i="19"/>
  <c r="AD1244" i="19"/>
  <c r="AD1243" i="19"/>
  <c r="AD1259" i="19"/>
  <c r="AD1275" i="19"/>
  <c r="AD1291" i="19"/>
  <c r="AD1380" i="19"/>
  <c r="AD1343" i="19"/>
  <c r="AD1326" i="19"/>
  <c r="AD1304" i="19"/>
  <c r="AD1778" i="19"/>
  <c r="AD1726" i="19"/>
  <c r="AD1707" i="19"/>
  <c r="AD1670" i="19"/>
  <c r="AD1654" i="19"/>
  <c r="AD1617" i="19"/>
  <c r="AD1592" i="19"/>
  <c r="AD1565" i="19"/>
  <c r="AD1542" i="19"/>
  <c r="AD1507" i="19"/>
  <c r="AD1478" i="19"/>
  <c r="AD1453" i="19"/>
  <c r="AD1434" i="19"/>
  <c r="AD1414" i="19"/>
  <c r="AD2955" i="19"/>
  <c r="AD2911" i="19"/>
  <c r="AD2868" i="19"/>
  <c r="AD2852" i="19"/>
  <c r="AD2836" i="19"/>
  <c r="AD2820" i="19"/>
  <c r="AD2770" i="19"/>
  <c r="AD2754" i="19"/>
  <c r="AD2718" i="19"/>
  <c r="AD2648" i="19"/>
  <c r="AD2587" i="19"/>
  <c r="AD2534" i="19"/>
  <c r="AD2472" i="19"/>
  <c r="AD2436" i="19"/>
  <c r="AD2420" i="19"/>
  <c r="AD2404" i="19"/>
  <c r="AD2388" i="19"/>
  <c r="AD2372" i="19"/>
  <c r="AD2356" i="19"/>
  <c r="AD2340" i="19"/>
  <c r="AD2324" i="19"/>
  <c r="AD2308" i="19"/>
  <c r="AD2292" i="19"/>
  <c r="AD2258" i="19"/>
  <c r="AD2194" i="19"/>
  <c r="AD2119" i="19"/>
  <c r="AD2090" i="19"/>
  <c r="AD2067" i="19"/>
  <c r="AD2023" i="19"/>
  <c r="AD1982" i="19"/>
  <c r="AD1946" i="19"/>
  <c r="AD1883" i="19"/>
  <c r="AD1867" i="19"/>
  <c r="AD1851" i="19"/>
  <c r="AD1831" i="19"/>
  <c r="AD3177" i="19"/>
  <c r="AD3159" i="19"/>
  <c r="AD3141" i="19"/>
  <c r="AD3083" i="19"/>
  <c r="AD3066" i="19"/>
  <c r="AD3002" i="19"/>
  <c r="AD3387" i="19"/>
  <c r="AD3371" i="19"/>
  <c r="AD3355" i="19"/>
  <c r="AD3327" i="19"/>
  <c r="AD3298" i="19"/>
  <c r="AD3271" i="19"/>
  <c r="AD4221" i="19"/>
  <c r="AD4179" i="19"/>
  <c r="AD4162" i="19"/>
  <c r="AD4145" i="19"/>
  <c r="AD4129" i="19"/>
  <c r="AD4104" i="19"/>
  <c r="AD4072" i="19"/>
  <c r="AD4027" i="19"/>
  <c r="AD3974" i="19"/>
  <c r="AD3956" i="19"/>
  <c r="AD3937" i="19"/>
  <c r="AD3909" i="19"/>
  <c r="AD3884" i="19"/>
  <c r="AD3846" i="19"/>
  <c r="AD3826" i="19"/>
  <c r="AD2268" i="19"/>
  <c r="AD2223" i="19"/>
  <c r="AD2153" i="19"/>
  <c r="AD2108" i="19"/>
  <c r="AD2072" i="19"/>
  <c r="AD2034" i="19"/>
  <c r="AD1993" i="19"/>
  <c r="AD1953" i="19"/>
  <c r="AD1888" i="19"/>
  <c r="AD1872" i="19"/>
  <c r="AD1856" i="19"/>
  <c r="AD1840" i="19"/>
  <c r="AD1810" i="19"/>
  <c r="AD3165" i="19"/>
  <c r="AD3146" i="19"/>
  <c r="AD3102" i="19"/>
  <c r="AD3072" i="19"/>
  <c r="AD3023" i="19"/>
  <c r="AD2978" i="19"/>
  <c r="AD3376" i="19"/>
  <c r="AD3360" i="19"/>
  <c r="AD3342" i="19"/>
  <c r="AD3306" i="19"/>
  <c r="AD3280" i="19"/>
  <c r="AD3254" i="19"/>
  <c r="AD4184" i="19"/>
  <c r="AD4168" i="19"/>
  <c r="AD4150" i="19"/>
  <c r="AD4134" i="19"/>
  <c r="AD4118" i="19"/>
  <c r="AD4077" i="19"/>
  <c r="AD4042" i="19"/>
  <c r="AD3981" i="19"/>
  <c r="AD3961" i="19"/>
  <c r="AD3944" i="19"/>
  <c r="AD3919" i="19"/>
  <c r="AD3886" i="19"/>
  <c r="AD3851" i="19"/>
  <c r="AD3832" i="19"/>
  <c r="AD1327" i="19"/>
  <c r="AD1781" i="19"/>
  <c r="AD1643" i="19"/>
  <c r="AD1517" i="19"/>
  <c r="AD1402" i="19"/>
  <c r="AD2719" i="19"/>
  <c r="AD2445" i="19"/>
  <c r="AD1262" i="19"/>
  <c r="AD1671" i="19"/>
  <c r="AD1450" i="19"/>
  <c r="AD2845" i="19"/>
  <c r="AD2628" i="19"/>
  <c r="AD2417" i="19"/>
  <c r="AD1385" i="19"/>
  <c r="AD1659" i="19"/>
  <c r="AD1461" i="19"/>
  <c r="AD2869" i="19"/>
  <c r="AD2715" i="19"/>
  <c r="AD2535" i="19"/>
  <c r="AD2337" i="19"/>
  <c r="AD1249" i="19"/>
  <c r="AD1281" i="19"/>
  <c r="AD1332" i="19"/>
  <c r="AD1768" i="19"/>
  <c r="AD1660" i="19"/>
  <c r="AD1572" i="19"/>
  <c r="AD1485" i="19"/>
  <c r="AD1422" i="19"/>
  <c r="AD2874" i="19"/>
  <c r="AD2826" i="19"/>
  <c r="AD2724" i="19"/>
  <c r="AD2625" i="19"/>
  <c r="AD2442" i="19"/>
  <c r="AD2394" i="19"/>
  <c r="AD2330" i="19"/>
  <c r="AD2298" i="19"/>
  <c r="AD2224" i="19"/>
  <c r="AD2073" i="19"/>
  <c r="AD1954" i="19"/>
  <c r="AD1841" i="19"/>
  <c r="AD3104" i="19"/>
  <c r="AD2979" i="19"/>
  <c r="AD3343" i="19"/>
  <c r="AD3281" i="19"/>
  <c r="AD4185" i="19"/>
  <c r="AD4135" i="19"/>
  <c r="AD4043" i="19"/>
  <c r="AD3964" i="19"/>
  <c r="AD3920" i="19"/>
  <c r="AD3852" i="19"/>
  <c r="AD1268" i="19"/>
  <c r="AD1350" i="19"/>
  <c r="AD1787" i="19"/>
  <c r="AD1641" i="19"/>
  <c r="AD1568" i="19"/>
  <c r="AD1481" i="19"/>
  <c r="AD1437" i="19"/>
  <c r="AD2958" i="19"/>
  <c r="AD2855" i="19"/>
  <c r="AD2773" i="19"/>
  <c r="AD2665" i="19"/>
  <c r="AD2479" i="19"/>
  <c r="AD2407" i="19"/>
  <c r="AD2359" i="19"/>
  <c r="AD2327" i="19"/>
  <c r="AD2266" i="19"/>
  <c r="AD2106" i="19"/>
  <c r="AD2070" i="19"/>
  <c r="AD1991" i="19"/>
  <c r="AD1886" i="19"/>
  <c r="AD1836" i="19"/>
  <c r="AD3144" i="19"/>
  <c r="AD3005" i="19"/>
  <c r="AD3374" i="19"/>
  <c r="AD3358" i="19"/>
  <c r="AD3278" i="19"/>
  <c r="AD4182" i="19"/>
  <c r="AD4116" i="19"/>
  <c r="AD4075" i="19"/>
  <c r="AD3959" i="19"/>
  <c r="AD3916" i="19"/>
  <c r="AD3829" i="19"/>
  <c r="AD1271" i="19"/>
  <c r="AD1347" i="19"/>
  <c r="AD1784" i="19"/>
  <c r="AD1712" i="19"/>
  <c r="AD1596" i="19"/>
  <c r="AD1512" i="19"/>
  <c r="AD1438" i="19"/>
  <c r="AD2919" i="19"/>
  <c r="AD2840" i="19"/>
  <c r="AD2774" i="19"/>
  <c r="AD2675" i="19"/>
  <c r="AD2480" i="19"/>
  <c r="AD2424" i="19"/>
  <c r="AD2376" i="19"/>
  <c r="AD2328" i="19"/>
  <c r="AD2267" i="19"/>
  <c r="AD2107" i="19"/>
  <c r="AD1992" i="19"/>
  <c r="AD1871" i="19"/>
  <c r="AD3164" i="19"/>
  <c r="AD3101" i="19"/>
  <c r="AD3006" i="19"/>
  <c r="AD3359" i="19"/>
  <c r="AD3279" i="19"/>
  <c r="AD4166" i="19"/>
  <c r="AD4133" i="19"/>
  <c r="AD4041" i="19"/>
  <c r="AD3943" i="19"/>
  <c r="AD3850" i="19"/>
  <c r="AD2283" i="19"/>
  <c r="AD2112" i="19"/>
  <c r="AD2038" i="19"/>
  <c r="AD1914" i="19"/>
  <c r="AD1844" i="19"/>
  <c r="AD3152" i="19"/>
  <c r="AD3044" i="19"/>
  <c r="AD3364" i="19"/>
  <c r="AD3284" i="19"/>
  <c r="AD4172" i="19"/>
  <c r="AD4138" i="19"/>
  <c r="AD3988" i="19"/>
  <c r="AD3923" i="19"/>
  <c r="AD3837" i="19"/>
  <c r="AD1258" i="19"/>
  <c r="AD1286" i="19"/>
  <c r="AD1339" i="19"/>
  <c r="AD1305" i="19"/>
  <c r="AD1727" i="19"/>
  <c r="AD1667" i="19"/>
  <c r="AD1597" i="19"/>
  <c r="AD1543" i="19"/>
  <c r="AD1488" i="19"/>
  <c r="AD1446" i="19"/>
  <c r="AD2881" i="19"/>
  <c r="AD2837" i="19"/>
  <c r="AD2755" i="19"/>
  <c r="AD2584" i="19"/>
  <c r="AD2409" i="19"/>
  <c r="AD2357" i="19"/>
  <c r="AD1371" i="19"/>
  <c r="AD1721" i="19"/>
  <c r="AD1651" i="19"/>
  <c r="AD1509" i="19"/>
  <c r="AD1407" i="19"/>
  <c r="AD2873" i="19"/>
  <c r="AD2779" i="19"/>
  <c r="AD2685" i="19"/>
  <c r="AD2557" i="19"/>
  <c r="AD2437" i="19"/>
  <c r="AD2397" i="19"/>
  <c r="AD2353" i="19"/>
  <c r="AD1290" i="19"/>
  <c r="AD1323" i="19"/>
  <c r="AD1717" i="19"/>
  <c r="AD1614" i="19"/>
  <c r="AD1513" i="19"/>
  <c r="AD1423" i="19"/>
  <c r="AD2920" i="19"/>
  <c r="AD2849" i="19"/>
  <c r="AD2763" i="19"/>
  <c r="AD2592" i="19"/>
  <c r="AD2469" i="19"/>
  <c r="AD2401" i="19"/>
  <c r="AD2349" i="19"/>
  <c r="AD2321" i="19"/>
  <c r="AD1240" i="19"/>
  <c r="AD1257" i="19"/>
  <c r="AD1273" i="19"/>
  <c r="AD1289" i="19"/>
  <c r="AD1376" i="19"/>
  <c r="AD1340" i="19"/>
  <c r="AD1324" i="19"/>
  <c r="AD1302" i="19"/>
  <c r="AD1776" i="19"/>
  <c r="AD1722" i="19"/>
  <c r="AD1700" i="19"/>
  <c r="AD1668" i="19"/>
  <c r="AD1652" i="19"/>
  <c r="AD1615" i="19"/>
  <c r="AD1590" i="19"/>
  <c r="AD1563" i="19"/>
  <c r="AD1537" i="19"/>
  <c r="AD1505" i="19"/>
  <c r="AD1476" i="19"/>
  <c r="AD1451" i="19"/>
  <c r="AD1424" i="19"/>
  <c r="AD1411" i="19"/>
  <c r="AD2953" i="19"/>
  <c r="AD2882" i="19"/>
  <c r="AD2866" i="19"/>
  <c r="AD2850" i="19"/>
  <c r="AD2834" i="19"/>
  <c r="AD2815" i="19"/>
  <c r="AD2768" i="19"/>
  <c r="AD2752" i="19"/>
  <c r="AD2716" i="19"/>
  <c r="AD2641" i="19"/>
  <c r="AD2585" i="19"/>
  <c r="AD2514" i="19"/>
  <c r="AD2470" i="19"/>
  <c r="AD2434" i="19"/>
  <c r="AD2418" i="19"/>
  <c r="AD2402" i="19"/>
  <c r="AD2386" i="19"/>
  <c r="AD2370" i="19"/>
  <c r="AD2354" i="19"/>
  <c r="AD2338" i="19"/>
  <c r="AD2322" i="19"/>
  <c r="AD2306" i="19"/>
  <c r="AD2290" i="19"/>
  <c r="AD2256" i="19"/>
  <c r="AD2192" i="19"/>
  <c r="AD2117" i="19"/>
  <c r="AD2088" i="19"/>
  <c r="AD2065" i="19"/>
  <c r="AD2013" i="19"/>
  <c r="AD1980" i="19"/>
  <c r="AD1919" i="19"/>
  <c r="AD1881" i="19"/>
  <c r="AD1865" i="19"/>
  <c r="AD1849" i="19"/>
  <c r="AD1829" i="19"/>
  <c r="AD3175" i="19"/>
  <c r="AD3157" i="19"/>
  <c r="AD3139" i="19"/>
  <c r="AD3081" i="19"/>
  <c r="AD3049" i="19"/>
  <c r="AD2988" i="19"/>
  <c r="AD3385" i="19"/>
  <c r="AD3369" i="19"/>
  <c r="AD3353" i="19"/>
  <c r="AD3325" i="19"/>
  <c r="AD3296" i="19"/>
  <c r="AD3269" i="19"/>
  <c r="AD4219" i="19"/>
  <c r="AD4177" i="19"/>
  <c r="AD4160" i="19"/>
  <c r="AD4143" i="19"/>
  <c r="AD4127" i="19"/>
  <c r="AD4102" i="19"/>
  <c r="AD4070" i="19"/>
  <c r="AD3995" i="19"/>
  <c r="AD3972" i="19"/>
  <c r="AD3954" i="19"/>
  <c r="AD3932" i="19"/>
  <c r="AD3906" i="19"/>
  <c r="AD3876" i="19"/>
  <c r="AD3844" i="19"/>
  <c r="AD3824" i="19"/>
  <c r="AD1260" i="19"/>
  <c r="AD1276" i="19"/>
  <c r="AD1292" i="19"/>
  <c r="AD1379" i="19"/>
  <c r="AD1341" i="19"/>
  <c r="AD1325" i="19"/>
  <c r="AD1303" i="19"/>
  <c r="AD1777" i="19"/>
  <c r="AD1719" i="19"/>
  <c r="AD1697" i="19"/>
  <c r="AD1665" i="19"/>
  <c r="AD1649" i="19"/>
  <c r="AD1608" i="19"/>
  <c r="AD1587" i="19"/>
  <c r="AD1560" i="19"/>
  <c r="AD1528" i="19"/>
  <c r="AD1491" i="19"/>
  <c r="AD1470" i="19"/>
  <c r="AD1448" i="19"/>
  <c r="AD1413" i="19"/>
  <c r="AD1406" i="19"/>
  <c r="AD2950" i="19"/>
  <c r="AD2879" i="19"/>
  <c r="AD2863" i="19"/>
  <c r="AD2847" i="19"/>
  <c r="AD2831" i="19"/>
  <c r="AD2781" i="19"/>
  <c r="AD2765" i="19"/>
  <c r="AD2749" i="19"/>
  <c r="AD2702" i="19"/>
  <c r="AD2630" i="19"/>
  <c r="AD2575" i="19"/>
  <c r="AD2499" i="19"/>
  <c r="AD2467" i="19"/>
  <c r="AD2431" i="19"/>
  <c r="AD2415" i="19"/>
  <c r="AD2399" i="19"/>
  <c r="AD2383" i="19"/>
  <c r="AD2367" i="19"/>
  <c r="AD2351" i="19"/>
  <c r="AD2335" i="19"/>
  <c r="AD2319" i="19"/>
  <c r="AD2303" i="19"/>
  <c r="AD2285" i="19"/>
  <c r="AD2237" i="19"/>
  <c r="AD2189" i="19"/>
  <c r="AD2114" i="19"/>
  <c r="AD2085" i="19"/>
  <c r="AD2048" i="19"/>
  <c r="AD1999" i="19"/>
  <c r="AD1960" i="19"/>
  <c r="AD1916" i="19"/>
  <c r="AD1878" i="19"/>
  <c r="AD1862" i="19"/>
  <c r="AD1846" i="19"/>
  <c r="AD1818" i="19"/>
  <c r="AD3172" i="19"/>
  <c r="AD3154" i="19"/>
  <c r="AD3111" i="19"/>
  <c r="AD3078" i="19"/>
  <c r="AD3046" i="19"/>
  <c r="AD2984" i="19"/>
  <c r="AD3382" i="19"/>
  <c r="AD3366" i="19"/>
  <c r="AD3350" i="19"/>
  <c r="AD3322" i="19"/>
  <c r="AD3293" i="19"/>
  <c r="AD3266" i="19"/>
  <c r="AD4190" i="19"/>
  <c r="AD4174" i="19"/>
  <c r="AD4156" i="19"/>
  <c r="AD4140" i="19"/>
  <c r="AD4124" i="19"/>
  <c r="AD4099" i="19"/>
  <c r="AD4067" i="19"/>
  <c r="AD3990" i="19"/>
  <c r="AD3969" i="19"/>
  <c r="AD3950" i="19"/>
  <c r="AD3927" i="19"/>
  <c r="AD3897" i="19"/>
  <c r="AD3873" i="19"/>
  <c r="AD3839" i="19"/>
  <c r="AD3821" i="19"/>
  <c r="AD2309" i="19"/>
  <c r="AD1248" i="19"/>
  <c r="AD1247" i="19"/>
  <c r="AD1263" i="19"/>
  <c r="AD1279" i="19"/>
  <c r="AD1295" i="19"/>
  <c r="AD1374" i="19"/>
  <c r="AD1338" i="19"/>
  <c r="AD1322" i="19"/>
  <c r="AD1300" i="19"/>
  <c r="AD1774" i="19"/>
  <c r="AD1720" i="19"/>
  <c r="AD1698" i="19"/>
  <c r="AD1666" i="19"/>
  <c r="AD1650" i="19"/>
  <c r="AD1609" i="19"/>
  <c r="AD1588" i="19"/>
  <c r="AD1561" i="19"/>
  <c r="AD1529" i="19"/>
  <c r="AD1492" i="19"/>
  <c r="AD1473" i="19"/>
  <c r="AD1449" i="19"/>
  <c r="AD1420" i="19"/>
  <c r="AD1408" i="19"/>
  <c r="AD2951" i="19"/>
  <c r="AD2880" i="19"/>
  <c r="AD2864" i="19"/>
  <c r="AD2848" i="19"/>
  <c r="AD2832" i="19"/>
  <c r="AD2782" i="19"/>
  <c r="AD2766" i="19"/>
  <c r="AD2750" i="19"/>
  <c r="AD2703" i="19"/>
  <c r="AD2631" i="19"/>
  <c r="AD2576" i="19"/>
  <c r="AD2500" i="19"/>
  <c r="AD2468" i="19"/>
  <c r="AD2432" i="19"/>
  <c r="AD2416" i="19"/>
  <c r="AD2400" i="19"/>
  <c r="AD2384" i="19"/>
  <c r="AD2368" i="19"/>
  <c r="AD2352" i="19"/>
  <c r="AD2336" i="19"/>
  <c r="AD2320" i="19"/>
  <c r="AD2304" i="19"/>
  <c r="AD2288" i="19"/>
  <c r="AD2238" i="19"/>
  <c r="AD2190" i="19"/>
  <c r="AD2115" i="19"/>
  <c r="AD2086" i="19"/>
  <c r="AD2053" i="19"/>
  <c r="AD2000" i="19"/>
  <c r="AD1961" i="19"/>
  <c r="AD1917" i="19"/>
  <c r="AD1879" i="19"/>
  <c r="AD1863" i="19"/>
  <c r="AD1847" i="19"/>
  <c r="AD1819" i="19"/>
  <c r="AD3173" i="19"/>
  <c r="AD3155" i="19"/>
  <c r="AD3134" i="19"/>
  <c r="AD3079" i="19"/>
  <c r="AD3047" i="19"/>
  <c r="AD2985" i="19"/>
  <c r="AD3383" i="19"/>
  <c r="AD3367" i="19"/>
  <c r="AD3351" i="19"/>
  <c r="AD3323" i="19"/>
  <c r="AD3294" i="19"/>
  <c r="AD3267" i="19"/>
  <c r="AD4217" i="19"/>
  <c r="AD4175" i="19"/>
  <c r="AD4157" i="19"/>
  <c r="AD4141" i="19"/>
  <c r="AD4125" i="19"/>
  <c r="AD4100" i="19"/>
  <c r="AD4068" i="19"/>
  <c r="AD3991" i="19"/>
  <c r="AD3970" i="19"/>
  <c r="AD3951" i="19"/>
  <c r="AD3928" i="19"/>
  <c r="AD3903" i="19"/>
  <c r="AD3874" i="19"/>
  <c r="AD3840" i="19"/>
  <c r="AD3822" i="19"/>
  <c r="AD2263" i="19"/>
  <c r="AD2195" i="19"/>
  <c r="AD2120" i="19"/>
  <c r="AD2091" i="19"/>
  <c r="AD2068" i="19"/>
  <c r="AD2024" i="19"/>
  <c r="AD1983" i="19"/>
  <c r="AD1949" i="19"/>
  <c r="AD1884" i="19"/>
  <c r="AD1868" i="19"/>
  <c r="AD1852" i="19"/>
  <c r="AD1832" i="19"/>
  <c r="AD3178" i="19"/>
  <c r="AD3160" i="19"/>
  <c r="AD3142" i="19"/>
  <c r="AD3098" i="19"/>
  <c r="AD3067" i="19"/>
  <c r="AD3003" i="19"/>
  <c r="AD3388" i="19"/>
  <c r="AD3372" i="19"/>
  <c r="AD3356" i="19"/>
  <c r="AD3338" i="19"/>
  <c r="AD3299" i="19"/>
  <c r="AD3276" i="19"/>
  <c r="AD4222" i="19"/>
  <c r="AD4180" i="19"/>
  <c r="AD4163" i="19"/>
  <c r="AD4146" i="19"/>
  <c r="AD4130" i="19"/>
  <c r="AD4105" i="19"/>
  <c r="AD4073" i="19"/>
  <c r="AD4028" i="19"/>
  <c r="AD3975" i="19"/>
  <c r="AD3957" i="19"/>
  <c r="AD3938" i="19"/>
  <c r="AD3910" i="19"/>
  <c r="AD3885" i="19"/>
  <c r="AD3847" i="19"/>
  <c r="AD3827" i="19"/>
  <c r="AD1278" i="19"/>
  <c r="AD1699" i="19"/>
  <c r="AD1566" i="19"/>
  <c r="AD1468" i="19"/>
  <c r="AD2857" i="19"/>
  <c r="AD2821" i="19"/>
  <c r="AD2381" i="19"/>
  <c r="AD1317" i="19"/>
  <c r="AD1585" i="19"/>
  <c r="AD2956" i="19"/>
  <c r="AD2759" i="19"/>
  <c r="AD2473" i="19"/>
  <c r="AD2365" i="19"/>
  <c r="AD1254" i="19"/>
  <c r="AD1771" i="19"/>
  <c r="AD1570" i="19"/>
  <c r="AD1409" i="19"/>
  <c r="AD2783" i="19"/>
  <c r="AD2425" i="19"/>
  <c r="AD2305" i="19"/>
  <c r="AD1265" i="19"/>
  <c r="AD1390" i="19"/>
  <c r="AD1310" i="19"/>
  <c r="AD1714" i="19"/>
  <c r="AD1691" i="19"/>
  <c r="AD1600" i="19"/>
  <c r="AD1514" i="19"/>
  <c r="AD1443" i="19"/>
  <c r="AD2921" i="19"/>
  <c r="AD2842" i="19"/>
  <c r="AD2760" i="19"/>
  <c r="AD2558" i="19"/>
  <c r="AD2426" i="19"/>
  <c r="AD2378" i="19"/>
  <c r="AD2362" i="19"/>
  <c r="AD2314" i="19"/>
  <c r="AD2184" i="19"/>
  <c r="AD2035" i="19"/>
  <c r="AD1873" i="19"/>
  <c r="AD1811" i="19"/>
  <c r="AD3073" i="19"/>
  <c r="AD3377" i="19"/>
  <c r="AD3307" i="19"/>
  <c r="AD4119" i="19"/>
  <c r="AD3982" i="19"/>
  <c r="AD3887" i="19"/>
  <c r="AD2293" i="19"/>
  <c r="AD1391" i="19"/>
  <c r="AD1333" i="19"/>
  <c r="AD1711" i="19"/>
  <c r="AD1657" i="19"/>
  <c r="AD1595" i="19"/>
  <c r="AD1511" i="19"/>
  <c r="AD1417" i="19"/>
  <c r="AD2871" i="19"/>
  <c r="AD2823" i="19"/>
  <c r="AD2721" i="19"/>
  <c r="AD2537" i="19"/>
  <c r="AD2423" i="19"/>
  <c r="AD2375" i="19"/>
  <c r="AD2311" i="19"/>
  <c r="AD2219" i="19"/>
  <c r="AD2032" i="19"/>
  <c r="AD1870" i="19"/>
  <c r="AD3180" i="19"/>
  <c r="AD3163" i="19"/>
  <c r="AD3069" i="19"/>
  <c r="AD3390" i="19"/>
  <c r="AD3340" i="19"/>
  <c r="AD4224" i="19"/>
  <c r="AD4165" i="19"/>
  <c r="AD4132" i="19"/>
  <c r="AD4040" i="19"/>
  <c r="AD3942" i="19"/>
  <c r="AD3879" i="19"/>
  <c r="AD1239" i="19"/>
  <c r="AD1287" i="19"/>
  <c r="AD1330" i="19"/>
  <c r="AD1762" i="19"/>
  <c r="AD1689" i="19"/>
  <c r="AD1642" i="19"/>
  <c r="AD1553" i="19"/>
  <c r="AD1460" i="19"/>
  <c r="AD2959" i="19"/>
  <c r="AD2872" i="19"/>
  <c r="AD2824" i="19"/>
  <c r="AD2591" i="19"/>
  <c r="AD2440" i="19"/>
  <c r="AD2392" i="19"/>
  <c r="AD2360" i="19"/>
  <c r="AD2312" i="19"/>
  <c r="AD2222" i="19"/>
  <c r="AD2071" i="19"/>
  <c r="AD1952" i="19"/>
  <c r="AD1855" i="19"/>
  <c r="AD1839" i="19"/>
  <c r="AD3145" i="19"/>
  <c r="AD3391" i="19"/>
  <c r="AD3341" i="19"/>
  <c r="AD3420" i="19"/>
  <c r="AD4149" i="19"/>
  <c r="AD4076" i="19"/>
  <c r="AD3980" i="19"/>
  <c r="AD3918" i="19"/>
  <c r="AD3830" i="19"/>
  <c r="AD2227" i="19"/>
  <c r="AD2076" i="19"/>
  <c r="AD1957" i="19"/>
  <c r="AD1860" i="19"/>
  <c r="AD3169" i="19"/>
  <c r="AD3076" i="19"/>
  <c r="AD3380" i="19"/>
  <c r="AD3346" i="19"/>
  <c r="AD3258" i="19"/>
  <c r="AD4154" i="19"/>
  <c r="AD4046" i="19"/>
  <c r="AD3948" i="19"/>
  <c r="AD3856" i="19"/>
  <c r="AD1266" i="19"/>
  <c r="AD1389" i="19"/>
  <c r="AD1335" i="19"/>
  <c r="AD1785" i="19"/>
  <c r="AD1713" i="19"/>
  <c r="AD1663" i="19"/>
  <c r="AD1593" i="19"/>
  <c r="AD1530" i="19"/>
  <c r="AD1479" i="19"/>
  <c r="AD1421" i="19"/>
  <c r="AD2861" i="19"/>
  <c r="AD2825" i="19"/>
  <c r="AD2751" i="19"/>
  <c r="AD3908" i="19"/>
  <c r="AD2389" i="19"/>
  <c r="AD1250" i="19"/>
  <c r="AD1331" i="19"/>
  <c r="AD1694" i="19"/>
  <c r="AD1603" i="19"/>
  <c r="AD1475" i="19"/>
  <c r="AD2960" i="19"/>
  <c r="AD2865" i="19"/>
  <c r="AD2775" i="19"/>
  <c r="AD2676" i="19"/>
  <c r="AD2513" i="19"/>
  <c r="AD2429" i="19"/>
  <c r="AD2385" i="19"/>
  <c r="AD1241" i="19"/>
  <c r="AD1294" i="19"/>
  <c r="AD1301" i="19"/>
  <c r="AD1709" i="19"/>
  <c r="AD1589" i="19"/>
  <c r="AD1483" i="19"/>
  <c r="AD1415" i="19"/>
  <c r="AD2877" i="19"/>
  <c r="AD2829" i="19"/>
  <c r="AD2747" i="19"/>
  <c r="AD2573" i="19"/>
  <c r="AD2433" i="19"/>
  <c r="AD2393" i="19"/>
  <c r="AD2341" i="19"/>
  <c r="AD2313" i="19"/>
  <c r="AD1245" i="19"/>
  <c r="AD1261" i="19"/>
  <c r="AD1277" i="19"/>
  <c r="AD1293" i="19"/>
  <c r="AD1372" i="19"/>
  <c r="AD1336" i="19"/>
  <c r="AD1318" i="19"/>
  <c r="AD1298" i="19"/>
  <c r="AD1772" i="19"/>
  <c r="AD1718" i="19"/>
  <c r="AD1696" i="19"/>
  <c r="AD1664" i="19"/>
  <c r="AD1648" i="19"/>
  <c r="AD1606" i="19"/>
  <c r="AD1586" i="19"/>
  <c r="AD1559" i="19"/>
  <c r="AD1527" i="19"/>
  <c r="AD1490" i="19"/>
  <c r="AD1469" i="19"/>
  <c r="AD1447" i="19"/>
  <c r="AD1410" i="19"/>
  <c r="AD1403" i="19"/>
  <c r="AD2949" i="19"/>
  <c r="AD2878" i="19"/>
  <c r="AD2862" i="19"/>
  <c r="AD2846" i="19"/>
  <c r="AD2830" i="19"/>
  <c r="AD2780" i="19"/>
  <c r="AD2764" i="19"/>
  <c r="AD2748" i="19"/>
  <c r="AD2699" i="19"/>
  <c r="AD2629" i="19"/>
  <c r="AD2574" i="19"/>
  <c r="AD2498" i="19"/>
  <c r="AD2466" i="19"/>
  <c r="AD2430" i="19"/>
  <c r="AD2414" i="19"/>
  <c r="AD2398" i="19"/>
  <c r="AD2382" i="19"/>
  <c r="AD2366" i="19"/>
  <c r="AD2350" i="19"/>
  <c r="AD2334" i="19"/>
  <c r="AD2318" i="19"/>
  <c r="AD2302" i="19"/>
  <c r="AD2284" i="19"/>
  <c r="AD2236" i="19"/>
  <c r="AD2188" i="19"/>
  <c r="AD2113" i="19"/>
  <c r="AD2077" i="19"/>
  <c r="AD2039" i="19"/>
  <c r="AD1998" i="19"/>
  <c r="AD1959" i="19"/>
  <c r="AD1915" i="19"/>
  <c r="AD1877" i="19"/>
  <c r="AD1861" i="19"/>
  <c r="AD1845" i="19"/>
  <c r="AD1815" i="19"/>
  <c r="AD3171" i="19"/>
  <c r="AD3153" i="19"/>
  <c r="AD3110" i="19"/>
  <c r="AD3077" i="19"/>
  <c r="AD3045" i="19"/>
  <c r="AD2983" i="19"/>
  <c r="AD3381" i="19"/>
  <c r="AD3365" i="19"/>
  <c r="AD3349" i="19"/>
  <c r="AD3321" i="19"/>
  <c r="AD3285" i="19"/>
  <c r="AD3259" i="19"/>
  <c r="AD4189" i="19"/>
  <c r="AD4173" i="19"/>
  <c r="AD4155" i="19"/>
  <c r="AD4139" i="19"/>
  <c r="AD4123" i="19"/>
  <c r="AD4098" i="19"/>
  <c r="AD4066" i="19"/>
  <c r="AD3989" i="19"/>
  <c r="AD3968" i="19"/>
  <c r="AD3949" i="19"/>
  <c r="AD3925" i="19"/>
  <c r="AD3896" i="19"/>
  <c r="AD3857" i="19"/>
  <c r="AD3838" i="19"/>
  <c r="AD2333" i="19"/>
  <c r="AD1264" i="19"/>
  <c r="AD1280" i="19"/>
  <c r="AD1296" i="19"/>
  <c r="AD1373" i="19"/>
  <c r="AD1337" i="19"/>
  <c r="AD1319" i="19"/>
  <c r="AD1299" i="19"/>
  <c r="AD1773" i="19"/>
  <c r="AD1715" i="19"/>
  <c r="AD1692" i="19"/>
  <c r="AD1661" i="19"/>
  <c r="AD1645" i="19"/>
  <c r="AD1601" i="19"/>
  <c r="AD1573" i="19"/>
  <c r="AD1556" i="19"/>
  <c r="AD1515" i="19"/>
  <c r="AD1486" i="19"/>
  <c r="AD1463" i="19"/>
  <c r="AD1444" i="19"/>
  <c r="AD1404" i="19"/>
  <c r="AD1799" i="19"/>
  <c r="AD2939" i="19"/>
  <c r="AD2875" i="19"/>
  <c r="AD2859" i="19"/>
  <c r="AD2843" i="19"/>
  <c r="AD2827" i="19"/>
  <c r="AD2777" i="19"/>
  <c r="AD2761" i="19"/>
  <c r="AD2725" i="19"/>
  <c r="AD2678" i="19"/>
  <c r="AD2626" i="19"/>
  <c r="AD2571" i="19"/>
  <c r="AD2488" i="19"/>
  <c r="AD2443" i="19"/>
  <c r="AD2427" i="19"/>
  <c r="AD2411" i="19"/>
  <c r="AD2395" i="19"/>
  <c r="AD2379" i="19"/>
  <c r="AD2363" i="19"/>
  <c r="AD2347" i="19"/>
  <c r="AD2331" i="19"/>
  <c r="AD2315" i="19"/>
  <c r="AD2299" i="19"/>
  <c r="AD2281" i="19"/>
  <c r="AD2225" i="19"/>
  <c r="AD2185" i="19"/>
  <c r="AD2110" i="19"/>
  <c r="AD2074" i="19"/>
  <c r="AD2036" i="19"/>
  <c r="AD1995" i="19"/>
  <c r="AD1955" i="19"/>
  <c r="AD1912" i="19"/>
  <c r="AD1874" i="19"/>
  <c r="AD1858" i="19"/>
  <c r="AD1842" i="19"/>
  <c r="AD1812" i="19"/>
  <c r="AD3167" i="19"/>
  <c r="AD3149" i="19"/>
  <c r="AD3105" i="19"/>
  <c r="AD3074" i="19"/>
  <c r="AD3042" i="19"/>
  <c r="AD2980" i="19"/>
  <c r="AD3378" i="19"/>
  <c r="AD3362" i="19"/>
  <c r="AD3344" i="19"/>
  <c r="AD3312" i="19"/>
  <c r="AD3282" i="19"/>
  <c r="AD3256" i="19"/>
  <c r="AD4186" i="19"/>
  <c r="AD4170" i="19"/>
  <c r="AD4152" i="19"/>
  <c r="AD4136" i="19"/>
  <c r="AD4120" i="19"/>
  <c r="AD4079" i="19"/>
  <c r="AD4044" i="19"/>
  <c r="AD3986" i="19"/>
  <c r="AD3965" i="19"/>
  <c r="AD3946" i="19"/>
  <c r="AD3921" i="19"/>
  <c r="AD3891" i="19"/>
  <c r="AD3853" i="19"/>
  <c r="AD3835" i="19"/>
  <c r="AD2345" i="19"/>
  <c r="AD2301" i="19"/>
  <c r="AD1252" i="19"/>
  <c r="AD1251" i="19"/>
  <c r="AD1267" i="19"/>
  <c r="AD1283" i="19"/>
  <c r="AD1392" i="19"/>
  <c r="AD1361" i="19"/>
  <c r="AD1334" i="19"/>
  <c r="AD1316" i="19"/>
  <c r="AD1788" i="19"/>
  <c r="AD1770" i="19"/>
  <c r="AD1716" i="19"/>
  <c r="AD1693" i="19"/>
  <c r="AD1662" i="19"/>
  <c r="AD1646" i="19"/>
  <c r="AD1602" i="19"/>
  <c r="AD1574" i="19"/>
  <c r="AD1557" i="19"/>
  <c r="AD1516" i="19"/>
  <c r="AD1487" i="19"/>
  <c r="AD1467" i="19"/>
  <c r="AD1445" i="19"/>
  <c r="AD1405" i="19"/>
  <c r="AD1401" i="19"/>
  <c r="AD2940" i="19"/>
  <c r="AD2876" i="19"/>
  <c r="AD2860" i="19"/>
  <c r="AD2844" i="19"/>
  <c r="AD2828" i="19"/>
  <c r="AD2778" i="19"/>
  <c r="AD2762" i="19"/>
  <c r="AD2726" i="19"/>
  <c r="AD2679" i="19"/>
  <c r="AD2627" i="19"/>
  <c r="AD2572" i="19"/>
  <c r="AD2489" i="19"/>
  <c r="AD2444" i="19"/>
  <c r="AD2428" i="19"/>
  <c r="AD2412" i="19"/>
  <c r="AD2396" i="19"/>
  <c r="AD2380" i="19"/>
  <c r="AD2364" i="19"/>
  <c r="AD2348" i="19"/>
  <c r="AD2332" i="19"/>
  <c r="AD2316" i="19"/>
  <c r="AD2300" i="19"/>
  <c r="AD2282" i="19"/>
  <c r="AD2226" i="19"/>
  <c r="AD2186" i="19"/>
  <c r="AD2111" i="19"/>
  <c r="AD2075" i="19"/>
  <c r="AD2037" i="19"/>
  <c r="AD1996" i="19"/>
  <c r="AD1956" i="19"/>
  <c r="AD1913" i="19"/>
  <c r="AD1875" i="19"/>
  <c r="AD1859" i="19"/>
  <c r="AD1843" i="19"/>
  <c r="AD1813" i="19"/>
  <c r="AD3168" i="19"/>
  <c r="AD3150" i="19"/>
  <c r="AD3107" i="19"/>
  <c r="AD3075" i="19"/>
  <c r="AD3043" i="19"/>
  <c r="AD2981" i="19"/>
  <c r="AD3379" i="19"/>
  <c r="AD3363" i="19"/>
  <c r="AD3345" i="19"/>
  <c r="AD3313" i="19"/>
  <c r="AD3283" i="19"/>
  <c r="AD3257" i="19"/>
  <c r="AD4187" i="19"/>
  <c r="AD4171" i="19"/>
  <c r="AD4153" i="19"/>
  <c r="AD4137" i="19"/>
  <c r="AD4121" i="19"/>
  <c r="AD4080" i="19"/>
  <c r="AD4045" i="19"/>
  <c r="AD3987" i="19"/>
  <c r="AD3966" i="19"/>
  <c r="AD3947" i="19"/>
  <c r="AD3922" i="19"/>
  <c r="AD3893" i="19"/>
  <c r="AD3855" i="19"/>
  <c r="AD3836" i="19"/>
  <c r="AD2289" i="19"/>
  <c r="AD2239" i="19"/>
  <c r="AD2191" i="19"/>
  <c r="AD2116" i="19"/>
  <c r="AD2087" i="19"/>
  <c r="AD2064" i="19"/>
  <c r="AD2012" i="19"/>
  <c r="AD1967" i="19"/>
  <c r="AD1918" i="19"/>
  <c r="AD1880" i="19"/>
  <c r="AD1864" i="19"/>
  <c r="AD1848" i="19"/>
  <c r="AD1800" i="19"/>
  <c r="AD3174" i="19"/>
  <c r="AD3156" i="19"/>
  <c r="AD3135" i="19"/>
  <c r="AD3080" i="19"/>
  <c r="AD3048" i="19"/>
  <c r="AD2987" i="19"/>
  <c r="AD3384" i="19"/>
  <c r="AD3368" i="19"/>
  <c r="AD3352" i="19"/>
  <c r="AD3324" i="19"/>
  <c r="AD3295" i="19"/>
  <c r="AD3268" i="19"/>
  <c r="AD4218" i="19"/>
  <c r="AD4176" i="19"/>
  <c r="AD4159" i="19"/>
  <c r="AD4142" i="19"/>
  <c r="AD4126" i="19"/>
  <c r="AD4101" i="19"/>
  <c r="AD4069" i="19"/>
  <c r="AD3993" i="19"/>
  <c r="AD3971" i="19"/>
  <c r="AD3952" i="19"/>
  <c r="AD3929" i="19"/>
  <c r="AD3904" i="19"/>
  <c r="AD3875" i="19"/>
  <c r="AD3841" i="19"/>
  <c r="AD3823" i="19"/>
  <c r="AD1375" i="19"/>
  <c r="AD2377" i="19"/>
  <c r="AD1349" i="19"/>
  <c r="AD1786" i="19"/>
  <c r="AD1644" i="19"/>
  <c r="AD1555" i="19"/>
  <c r="AD1462" i="19"/>
  <c r="AD2961" i="19"/>
  <c r="AD2858" i="19"/>
  <c r="AD2776" i="19"/>
  <c r="AD2677" i="19"/>
  <c r="AD2487" i="19"/>
  <c r="AD2410" i="19"/>
  <c r="AD2346" i="19"/>
  <c r="AD2280" i="19"/>
  <c r="AD2109" i="19"/>
  <c r="AD1994" i="19"/>
  <c r="AD1911" i="19"/>
  <c r="AD1857" i="19"/>
  <c r="AD3166" i="19"/>
  <c r="AD3147" i="19"/>
  <c r="AD3041" i="19"/>
  <c r="AD3361" i="19"/>
  <c r="AD3255" i="19"/>
  <c r="AD4169" i="19"/>
  <c r="AD4151" i="19"/>
  <c r="AD4078" i="19"/>
  <c r="AD3945" i="19"/>
  <c r="AD3834" i="19"/>
  <c r="AD1284" i="19"/>
  <c r="AD1315" i="19"/>
  <c r="AD1769" i="19"/>
  <c r="AD1673" i="19"/>
  <c r="AD1552" i="19"/>
  <c r="AD1459" i="19"/>
  <c r="AD2918" i="19"/>
  <c r="AD2839" i="19"/>
  <c r="AD2757" i="19"/>
  <c r="AD2590" i="19"/>
  <c r="AD2439" i="19"/>
  <c r="AD2391" i="19"/>
  <c r="AD2343" i="19"/>
  <c r="AD2295" i="19"/>
  <c r="AD2150" i="19"/>
  <c r="AD1951" i="19"/>
  <c r="AD1854" i="19"/>
  <c r="AD3100" i="19"/>
  <c r="AD3301" i="19"/>
  <c r="AD4148" i="19"/>
  <c r="AD3977" i="19"/>
  <c r="AD3849" i="19"/>
  <c r="AD2329" i="19"/>
  <c r="AD1238" i="19"/>
  <c r="AD1255" i="19"/>
  <c r="AD1388" i="19"/>
  <c r="AD1308" i="19"/>
  <c r="AD1658" i="19"/>
  <c r="AD1569" i="19"/>
  <c r="AD1482" i="19"/>
  <c r="AD1419" i="19"/>
  <c r="AD2856" i="19"/>
  <c r="AD2758" i="19"/>
  <c r="AD2722" i="19"/>
  <c r="AD2538" i="19"/>
  <c r="AD2408" i="19"/>
  <c r="AD2344" i="19"/>
  <c r="AD2296" i="19"/>
  <c r="AD2152" i="19"/>
  <c r="AD2033" i="19"/>
  <c r="AD1887" i="19"/>
  <c r="AD3181" i="19"/>
  <c r="AD3071" i="19"/>
  <c r="AD3375" i="19"/>
  <c r="AD3302" i="19"/>
  <c r="AD4183" i="19"/>
  <c r="AD4117" i="19"/>
  <c r="AD3960" i="19"/>
  <c r="AD3882" i="19"/>
  <c r="AD2187" i="19"/>
  <c r="AD1997" i="19"/>
  <c r="AD1876" i="19"/>
  <c r="AD1814" i="19"/>
  <c r="AD3109" i="19"/>
  <c r="AD2982" i="19"/>
  <c r="AD3316" i="19"/>
  <c r="AD4188" i="19"/>
  <c r="AD4122" i="19"/>
  <c r="AD4097" i="19"/>
  <c r="AD3967" i="19"/>
  <c r="AD3895" i="19"/>
  <c r="AD1033" i="19"/>
  <c r="AD987" i="19"/>
  <c r="AD1138" i="19"/>
  <c r="AD1081" i="19"/>
  <c r="AD1030" i="19"/>
  <c r="AD1014" i="19"/>
  <c r="AD997" i="19"/>
  <c r="AD1184" i="19"/>
  <c r="AD1167" i="19"/>
  <c r="AD1151" i="19"/>
  <c r="AD1135" i="19"/>
  <c r="AD1119" i="19"/>
  <c r="AD1102" i="19"/>
  <c r="AD1086" i="19"/>
  <c r="AD1070" i="19"/>
  <c r="AD1054" i="19"/>
  <c r="AD1029" i="19"/>
  <c r="AD1170" i="19"/>
  <c r="AD1130" i="19"/>
  <c r="AD1077" i="19"/>
  <c r="AD1035" i="19"/>
  <c r="AD1019" i="19"/>
  <c r="AD1002" i="19"/>
  <c r="AD985" i="19"/>
  <c r="AD1172" i="19"/>
  <c r="AD1156" i="19"/>
  <c r="AD1140" i="19"/>
  <c r="AD1124" i="19"/>
  <c r="AD1107" i="19"/>
  <c r="AD1091" i="19"/>
  <c r="AD1075" i="19"/>
  <c r="AD1059" i="19"/>
  <c r="AD1042" i="19"/>
  <c r="AD991" i="19"/>
  <c r="AD1162" i="19"/>
  <c r="AD1118" i="19"/>
  <c r="AD1073" i="19"/>
  <c r="AD982" i="19"/>
  <c r="AD1020" i="19"/>
  <c r="AD1003" i="19"/>
  <c r="AD986" i="19"/>
  <c r="AD1173" i="19"/>
  <c r="AD1157" i="19"/>
  <c r="AD1141" i="19"/>
  <c r="AD1125" i="19"/>
  <c r="AD1108" i="19"/>
  <c r="AD1092" i="19"/>
  <c r="AD1076" i="19"/>
  <c r="AD1060" i="19"/>
  <c r="AD1043" i="19"/>
  <c r="AD1025" i="19"/>
  <c r="AD1187" i="19"/>
  <c r="AD1122" i="19"/>
  <c r="AD1069" i="19"/>
  <c r="AD1026" i="19"/>
  <c r="AD1009" i="19"/>
  <c r="AD992" i="19"/>
  <c r="AD1180" i="19"/>
  <c r="AD1163" i="19"/>
  <c r="AD1147" i="19"/>
  <c r="AD1131" i="19"/>
  <c r="AD1115" i="19"/>
  <c r="AD1098" i="19"/>
  <c r="AD1082" i="19"/>
  <c r="AD1066" i="19"/>
  <c r="AD1050" i="19"/>
  <c r="AD1017" i="19"/>
  <c r="AD1158" i="19"/>
  <c r="AD1114" i="19"/>
  <c r="AD1061" i="19"/>
  <c r="AD1031" i="19"/>
  <c r="AD1015" i="19"/>
  <c r="AD998" i="19"/>
  <c r="AD1185" i="19"/>
  <c r="AD1168" i="19"/>
  <c r="AD1152" i="19"/>
  <c r="AD1136" i="19"/>
  <c r="AD1120" i="19"/>
  <c r="AD1103" i="19"/>
  <c r="AD1087" i="19"/>
  <c r="AD1071" i="19"/>
  <c r="AD1055" i="19"/>
  <c r="AD1013" i="19"/>
  <c r="AD983" i="19"/>
  <c r="AD1154" i="19"/>
  <c r="AD1109" i="19"/>
  <c r="AD1057" i="19"/>
  <c r="AD1032" i="19"/>
  <c r="AD1016" i="19"/>
  <c r="AD999" i="19"/>
  <c r="AD1186" i="19"/>
  <c r="AD1169" i="19"/>
  <c r="AD1153" i="19"/>
  <c r="AD1137" i="19"/>
  <c r="AD1121" i="19"/>
  <c r="AD1104" i="19"/>
  <c r="AD1088" i="19"/>
  <c r="AD1072" i="19"/>
  <c r="AD1056" i="19"/>
  <c r="AD1004" i="19"/>
  <c r="AD1142" i="19"/>
  <c r="AD1093" i="19"/>
  <c r="AD1040" i="19"/>
  <c r="AD1018" i="19"/>
  <c r="AD1001" i="19"/>
  <c r="AD984" i="19"/>
  <c r="AD1171" i="19"/>
  <c r="AD1155" i="19"/>
  <c r="AD1139" i="19"/>
  <c r="AD1123" i="19"/>
  <c r="AD1106" i="19"/>
  <c r="AD1090" i="19"/>
  <c r="AD1074" i="19"/>
  <c r="AD1058" i="19"/>
  <c r="AD1041" i="19"/>
  <c r="AD1179" i="19"/>
  <c r="AD1134" i="19"/>
  <c r="AD1089" i="19"/>
  <c r="AD1034" i="19"/>
  <c r="AD1023" i="19"/>
  <c r="AD1006" i="19"/>
  <c r="AD989" i="19"/>
  <c r="AD1176" i="19"/>
  <c r="AD1160" i="19"/>
  <c r="AD1144" i="19"/>
  <c r="AD1128" i="19"/>
  <c r="AD1111" i="19"/>
  <c r="AD1095" i="19"/>
  <c r="AD1079" i="19"/>
  <c r="AD1063" i="19"/>
  <c r="AD1046" i="19"/>
  <c r="AD996" i="19"/>
  <c r="AD1174" i="19"/>
  <c r="AD1126" i="19"/>
  <c r="AD1085" i="19"/>
  <c r="AD1044" i="19"/>
  <c r="AD1024" i="19"/>
  <c r="AD1007" i="19"/>
  <c r="AD990" i="19"/>
  <c r="AD1178" i="19"/>
  <c r="AD1161" i="19"/>
  <c r="AD1145" i="19"/>
  <c r="AD1129" i="19"/>
  <c r="AD1113" i="19"/>
  <c r="AD1096" i="19"/>
  <c r="AD1080" i="19"/>
  <c r="AD1064" i="19"/>
  <c r="AD1048" i="19"/>
  <c r="AD1021" i="19"/>
  <c r="AD1166" i="19"/>
  <c r="AD1105" i="19"/>
  <c r="AD1065" i="19"/>
  <c r="AD1022" i="19"/>
  <c r="AD1005" i="19"/>
  <c r="AD988" i="19"/>
  <c r="AD1175" i="19"/>
  <c r="AD1159" i="19"/>
  <c r="AD1143" i="19"/>
  <c r="AD1127" i="19"/>
  <c r="AD1110" i="19"/>
  <c r="AD1094" i="19"/>
  <c r="AD1078" i="19"/>
  <c r="AD1062" i="19"/>
  <c r="AD1045" i="19"/>
  <c r="AD1008" i="19"/>
  <c r="AD1150" i="19"/>
  <c r="AD1097" i="19"/>
  <c r="AD1049" i="19"/>
  <c r="AD1027" i="19"/>
  <c r="AD1011" i="19"/>
  <c r="AD993" i="19"/>
  <c r="AD1181" i="19"/>
  <c r="AD1164" i="19"/>
  <c r="AD1148" i="19"/>
  <c r="AD1132" i="19"/>
  <c r="AD1116" i="19"/>
  <c r="AD1099" i="19"/>
  <c r="AD1083" i="19"/>
  <c r="AD1067" i="19"/>
  <c r="AD1051" i="19"/>
  <c r="AD1000" i="19"/>
  <c r="AD1183" i="19"/>
  <c r="AD1146" i="19"/>
  <c r="AD1101" i="19"/>
  <c r="AD1053" i="19"/>
  <c r="AD1028" i="19"/>
  <c r="AD1012" i="19"/>
  <c r="AD995" i="19"/>
  <c r="AD1182" i="19"/>
  <c r="AD1165" i="19"/>
  <c r="AD1149" i="19"/>
  <c r="AD1133" i="19"/>
  <c r="AD1117" i="19"/>
  <c r="AD1100" i="19"/>
  <c r="AD1084" i="19"/>
  <c r="AD1068" i="19"/>
  <c r="AD1052" i="19"/>
  <c r="AD3788" i="19"/>
  <c r="X22" i="19" l="1"/>
  <c r="AD22" i="19" s="1"/>
  <c r="B3" i="18" l="1"/>
  <c r="G10" i="18" s="1"/>
  <c r="B11" i="18" s="1"/>
  <c r="W22" i="19"/>
  <c r="B10" i="18" l="1"/>
  <c r="B12" i="18" s="1"/>
  <c r="B29" i="18" s="1"/>
  <c r="G11" i="18"/>
  <c r="G12" i="18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R816" authorId="0" shapeId="0" xr:uid="{07F84B02-CDB8-44E6-9AAB-50D98F0132E0}">
      <text>
        <r>
          <rPr>
            <b/>
            <sz val="9"/>
            <color indexed="81"/>
            <rFont val="Tahoma"/>
            <family val="2"/>
            <charset val="204"/>
          </rPr>
          <t>Admin: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R817" authorId="0" shapeId="0" xr:uid="{7104FDD5-12CB-4B30-9B1F-07EAB427E246}">
      <text>
        <r>
          <rPr>
            <b/>
            <sz val="9"/>
            <color indexed="81"/>
            <rFont val="Tahoma"/>
            <family val="2"/>
            <charset val="204"/>
          </rPr>
          <t>Admin: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R823" authorId="0" shapeId="0" xr:uid="{FAE68C94-A172-42E8-BF05-5DD7D9C771F4}">
      <text>
        <r>
          <rPr>
            <b/>
            <sz val="9"/>
            <color indexed="81"/>
            <rFont val="Tahoma"/>
            <family val="2"/>
            <charset val="204"/>
          </rPr>
          <t>Admin: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R824" authorId="0" shapeId="0" xr:uid="{42656CDF-2A9F-4872-ACC5-6EC0F0090D3A}">
      <text>
        <r>
          <rPr>
            <b/>
            <sz val="9"/>
            <color indexed="81"/>
            <rFont val="Tahoma"/>
            <family val="2"/>
            <charset val="204"/>
          </rPr>
          <t>Admin: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R833" authorId="0" shapeId="0" xr:uid="{9E434BCB-891C-4815-8DA3-051243FC7787}">
      <text>
        <r>
          <rPr>
            <b/>
            <sz val="9"/>
            <color indexed="81"/>
            <rFont val="Tahoma"/>
            <family val="2"/>
            <charset val="204"/>
          </rPr>
          <t>Admin: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R835" authorId="0" shapeId="0" xr:uid="{2F13BB7C-204A-407A-8FF8-759687996F42}">
      <text>
        <r>
          <rPr>
            <b/>
            <sz val="9"/>
            <color indexed="81"/>
            <rFont val="Tahoma"/>
            <family val="2"/>
            <charset val="204"/>
          </rPr>
          <t>Admin: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R836" authorId="0" shapeId="0" xr:uid="{4A260BB7-1844-49F0-A497-571D7CE32363}">
      <text>
        <r>
          <rPr>
            <b/>
            <sz val="9"/>
            <color indexed="81"/>
            <rFont val="Tahoma"/>
            <family val="2"/>
            <charset val="204"/>
          </rPr>
          <t>Admin: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R862" authorId="0" shapeId="0" xr:uid="{83802420-EAD7-407E-8F8C-D6223FF575A6}">
      <text>
        <r>
          <rPr>
            <b/>
            <sz val="9"/>
            <color indexed="81"/>
            <rFont val="Tahoma"/>
            <family val="2"/>
            <charset val="204"/>
          </rPr>
          <t>Admin: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R876" authorId="0" shapeId="0" xr:uid="{080E4C80-8E00-4363-9AEC-5DBF691DE243}">
      <text>
        <r>
          <rPr>
            <b/>
            <sz val="9"/>
            <color indexed="81"/>
            <rFont val="Tahoma"/>
            <family val="2"/>
            <charset val="204"/>
          </rPr>
          <t>Admin: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R881" authorId="0" shapeId="0" xr:uid="{054FD1E6-76CE-4105-AC38-003C4908D246}">
      <text>
        <r>
          <rPr>
            <b/>
            <sz val="9"/>
            <color indexed="81"/>
            <rFont val="Tahoma"/>
            <family val="2"/>
            <charset val="204"/>
          </rPr>
          <t>Admin: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R882" authorId="0" shapeId="0" xr:uid="{691E15BF-9A83-47A2-92D3-0054E50F61E2}">
      <text>
        <r>
          <rPr>
            <b/>
            <sz val="9"/>
            <color indexed="81"/>
            <rFont val="Tahoma"/>
            <family val="2"/>
            <charset val="204"/>
          </rPr>
          <t>Admin: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R885" authorId="0" shapeId="0" xr:uid="{DC6E87E7-F17B-4F3E-9D6E-05B6059A1E77}">
      <text>
        <r>
          <rPr>
            <b/>
            <sz val="9"/>
            <color indexed="81"/>
            <rFont val="Tahoma"/>
            <family val="2"/>
            <charset val="204"/>
          </rPr>
          <t>Admin: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R899" authorId="0" shapeId="0" xr:uid="{CDFBF988-24AC-4F18-BE79-B48E9E6BEFF6}">
      <text>
        <r>
          <rPr>
            <b/>
            <sz val="9"/>
            <color indexed="81"/>
            <rFont val="Tahoma"/>
            <family val="2"/>
            <charset val="204"/>
          </rPr>
          <t>Admin: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R902" authorId="0" shapeId="0" xr:uid="{5497B575-F455-4BC0-81C4-1071B4D2E915}">
      <text>
        <r>
          <rPr>
            <b/>
            <sz val="9"/>
            <color indexed="81"/>
            <rFont val="Tahoma"/>
            <family val="2"/>
            <charset val="204"/>
          </rPr>
          <t>Admin: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R903" authorId="0" shapeId="0" xr:uid="{37C0A1B6-0015-4354-8950-441F9696B2B0}">
      <text>
        <r>
          <rPr>
            <b/>
            <sz val="9"/>
            <color indexed="81"/>
            <rFont val="Tahoma"/>
            <family val="2"/>
            <charset val="204"/>
          </rPr>
          <t>Admin: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R904" authorId="0" shapeId="0" xr:uid="{CD26A555-DC94-4C9C-B9A7-1C1FB507752C}">
      <text>
        <r>
          <rPr>
            <b/>
            <sz val="9"/>
            <color indexed="81"/>
            <rFont val="Tahoma"/>
            <family val="2"/>
            <charset val="204"/>
          </rPr>
          <t>Admin: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R905" authorId="0" shapeId="0" xr:uid="{438E368E-C210-48A1-920B-5A9A5D73F8B8}">
      <text>
        <r>
          <rPr>
            <b/>
            <sz val="9"/>
            <color indexed="81"/>
            <rFont val="Tahoma"/>
            <family val="2"/>
            <charset val="204"/>
          </rPr>
          <t>Admin: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R920" authorId="0" shapeId="0" xr:uid="{9F30170A-C915-48F2-814B-5729CFF85234}">
      <text>
        <r>
          <rPr>
            <b/>
            <sz val="9"/>
            <color indexed="81"/>
            <rFont val="Tahoma"/>
            <family val="2"/>
            <charset val="204"/>
          </rPr>
          <t>Admin: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R922" authorId="0" shapeId="0" xr:uid="{20509853-94B3-4981-A0CD-F840C444C2C8}">
      <text>
        <r>
          <rPr>
            <b/>
            <sz val="9"/>
            <color indexed="81"/>
            <rFont val="Tahoma"/>
            <family val="2"/>
            <charset val="204"/>
          </rPr>
          <t>Admin: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R923" authorId="0" shapeId="0" xr:uid="{277692B0-A798-4D3A-912D-78822111224A}">
      <text>
        <r>
          <rPr>
            <b/>
            <sz val="9"/>
            <color indexed="81"/>
            <rFont val="Tahoma"/>
            <family val="2"/>
            <charset val="204"/>
          </rPr>
          <t>Admin: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R928" authorId="0" shapeId="0" xr:uid="{15A24763-4F16-477C-92D3-8B51D9A7424E}">
      <text>
        <r>
          <rPr>
            <b/>
            <sz val="9"/>
            <color indexed="81"/>
            <rFont val="Tahoma"/>
            <family val="2"/>
            <charset val="204"/>
          </rPr>
          <t>Admin: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R930" authorId="0" shapeId="0" xr:uid="{31AB88B4-7932-457E-8C25-016D3792001C}">
      <text>
        <r>
          <rPr>
            <b/>
            <sz val="9"/>
            <color indexed="81"/>
            <rFont val="Tahoma"/>
            <family val="2"/>
            <charset val="204"/>
          </rPr>
          <t>Admin: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R933" authorId="0" shapeId="0" xr:uid="{080CD971-0D0F-4914-BCEF-86403F1D4C6D}">
      <text>
        <r>
          <rPr>
            <b/>
            <sz val="9"/>
            <color indexed="81"/>
            <rFont val="Tahoma"/>
            <family val="2"/>
            <charset val="204"/>
          </rPr>
          <t>Admin: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R934" authorId="0" shapeId="0" xr:uid="{F73F6A8C-E6B7-4468-9E4D-98CB99A42098}">
      <text>
        <r>
          <rPr>
            <b/>
            <sz val="9"/>
            <color indexed="81"/>
            <rFont val="Tahoma"/>
            <family val="2"/>
            <charset val="204"/>
          </rPr>
          <t>Admin: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R935" authorId="0" shapeId="0" xr:uid="{90BA76E5-D129-4DA3-936B-743E2903F391}">
      <text>
        <r>
          <rPr>
            <b/>
            <sz val="9"/>
            <color indexed="81"/>
            <rFont val="Tahoma"/>
            <family val="2"/>
            <charset val="204"/>
          </rPr>
          <t>Admin: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R936" authorId="0" shapeId="0" xr:uid="{AD08AE72-DDC9-4E26-B7BB-8D74B84F29FA}">
      <text>
        <r>
          <rPr>
            <b/>
            <sz val="9"/>
            <color indexed="81"/>
            <rFont val="Tahoma"/>
            <family val="2"/>
            <charset val="204"/>
          </rPr>
          <t>Admin: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R949" authorId="0" shapeId="0" xr:uid="{B1A60B80-1544-4302-8509-6A0B93022B24}">
      <text>
        <r>
          <rPr>
            <b/>
            <sz val="9"/>
            <color indexed="81"/>
            <rFont val="Tahoma"/>
            <family val="2"/>
            <charset val="204"/>
          </rPr>
          <t>Admin: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R951" authorId="0" shapeId="0" xr:uid="{B1085CD8-ACB8-4C51-9763-00A8035FD9FD}">
      <text>
        <r>
          <rPr>
            <b/>
            <sz val="9"/>
            <color indexed="81"/>
            <rFont val="Tahoma"/>
            <family val="2"/>
            <charset val="204"/>
          </rPr>
          <t>Admin: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R952" authorId="0" shapeId="0" xr:uid="{58B8DADA-B336-4502-8B8F-3840DE121457}">
      <text>
        <r>
          <rPr>
            <b/>
            <sz val="9"/>
            <color indexed="81"/>
            <rFont val="Tahoma"/>
            <family val="2"/>
            <charset val="204"/>
          </rPr>
          <t>Admin: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R954" authorId="0" shapeId="0" xr:uid="{0BFD973D-BFD9-4DE2-97FA-FDEE090DEB18}">
      <text>
        <r>
          <rPr>
            <b/>
            <sz val="9"/>
            <color indexed="81"/>
            <rFont val="Tahoma"/>
            <family val="2"/>
            <charset val="204"/>
          </rPr>
          <t>Admin: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R955" authorId="0" shapeId="0" xr:uid="{CA86C78A-78D4-4CFB-803D-F8503D6943C0}">
      <text>
        <r>
          <rPr>
            <b/>
            <sz val="9"/>
            <color indexed="81"/>
            <rFont val="Tahoma"/>
            <family val="2"/>
            <charset val="204"/>
          </rPr>
          <t>Admin: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R956" authorId="0" shapeId="0" xr:uid="{CC2908A2-CE5A-40FB-8986-7C4CD428EC8C}">
      <text>
        <r>
          <rPr>
            <b/>
            <sz val="9"/>
            <color indexed="81"/>
            <rFont val="Tahoma"/>
            <family val="2"/>
            <charset val="204"/>
          </rPr>
          <t>Admin: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R957" authorId="0" shapeId="0" xr:uid="{9E1D219B-3786-4795-9D59-0EE2DB6794ED}">
      <text>
        <r>
          <rPr>
            <b/>
            <sz val="9"/>
            <color indexed="81"/>
            <rFont val="Tahoma"/>
            <family val="2"/>
            <charset val="204"/>
          </rPr>
          <t>Admin: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R959" authorId="0" shapeId="0" xr:uid="{1161CA1F-724F-4645-8F91-3C1F5C6FBEFF}">
      <text>
        <r>
          <rPr>
            <b/>
            <sz val="9"/>
            <color indexed="81"/>
            <rFont val="Tahoma"/>
            <family val="2"/>
            <charset val="204"/>
          </rPr>
          <t>Admin: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R961" authorId="0" shapeId="0" xr:uid="{25ECAC0F-282C-4045-90E6-66587E6EDCDE}">
      <text>
        <r>
          <rPr>
            <b/>
            <sz val="9"/>
            <color indexed="81"/>
            <rFont val="Tahoma"/>
            <family val="2"/>
            <charset val="204"/>
          </rPr>
          <t>Admin: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R962" authorId="0" shapeId="0" xr:uid="{78BECACC-8D04-4449-A4A4-E843A3C348DD}">
      <text>
        <r>
          <rPr>
            <b/>
            <sz val="9"/>
            <color indexed="81"/>
            <rFont val="Tahoma"/>
            <family val="2"/>
            <charset val="204"/>
          </rPr>
          <t>Admin: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R967" authorId="0" shapeId="0" xr:uid="{081D1D99-6BBC-4406-B9ED-27043046EDCA}">
      <text>
        <r>
          <rPr>
            <b/>
            <sz val="9"/>
            <color indexed="81"/>
            <rFont val="Tahoma"/>
            <family val="2"/>
            <charset val="204"/>
          </rPr>
          <t>Admin: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R970" authorId="0" shapeId="0" xr:uid="{6BDFEF69-2E3A-4946-9BDA-E89C95270403}">
      <text>
        <r>
          <rPr>
            <b/>
            <sz val="9"/>
            <color indexed="81"/>
            <rFont val="Tahoma"/>
            <family val="2"/>
            <charset val="204"/>
          </rPr>
          <t>Admin: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R974" authorId="0" shapeId="0" xr:uid="{967C05A2-441A-40FB-9C78-9827D0EDC937}">
      <text>
        <r>
          <rPr>
            <b/>
            <sz val="9"/>
            <color indexed="81"/>
            <rFont val="Tahoma"/>
            <family val="2"/>
            <charset val="204"/>
          </rPr>
          <t>Admin: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R975" authorId="0" shapeId="0" xr:uid="{15A68EDC-8B48-47D9-AAE1-0FA4CE42A744}">
      <text>
        <r>
          <rPr>
            <b/>
            <sz val="9"/>
            <color indexed="81"/>
            <rFont val="Tahoma"/>
            <family val="2"/>
            <charset val="204"/>
          </rPr>
          <t>Admin: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Q1007" authorId="0" shapeId="0" xr:uid="{E69721BD-A73F-49E6-BEBB-388ECB099E26}">
      <text>
        <r>
          <rPr>
            <b/>
            <sz val="9"/>
            <color indexed="81"/>
            <rFont val="Tahoma"/>
            <family val="2"/>
            <charset val="204"/>
          </rPr>
          <t>Admin: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Q1008" authorId="0" shapeId="0" xr:uid="{2888CF07-DF78-4AF4-A5B3-DE7C9F3C5367}">
      <text>
        <r>
          <rPr>
            <b/>
            <sz val="9"/>
            <color indexed="81"/>
            <rFont val="Tahoma"/>
            <family val="2"/>
            <charset val="204"/>
          </rPr>
          <t>Admin: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Q1017" authorId="0" shapeId="0" xr:uid="{B130C4C3-2D52-4A17-81AF-E5B6073F43A3}">
      <text>
        <r>
          <rPr>
            <b/>
            <sz val="9"/>
            <color indexed="81"/>
            <rFont val="Tahoma"/>
            <family val="2"/>
            <charset val="204"/>
          </rPr>
          <t>Admin: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Q1024" authorId="0" shapeId="0" xr:uid="{489136EA-F0EC-47C3-B63F-9EFBDE8674DB}">
      <text>
        <r>
          <rPr>
            <b/>
            <sz val="9"/>
            <color indexed="81"/>
            <rFont val="Tahoma"/>
            <family val="2"/>
            <charset val="204"/>
          </rPr>
          <t>Admin: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Q1033" authorId="0" shapeId="0" xr:uid="{AEFC1CDF-9F33-4C05-BA06-A1509CAD7486}">
      <text>
        <r>
          <rPr>
            <b/>
            <sz val="9"/>
            <color indexed="81"/>
            <rFont val="Tahoma"/>
            <family val="2"/>
            <charset val="204"/>
          </rPr>
          <t>Admin: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Q1705" authorId="0" shapeId="0" xr:uid="{AC5612C2-4580-41C1-90F5-C650080CF686}">
      <text>
        <r>
          <rPr>
            <b/>
            <sz val="9"/>
            <color indexed="81"/>
            <rFont val="Tahoma"/>
            <family val="2"/>
            <charset val="204"/>
          </rPr>
          <t>Admin: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Q2112" authorId="0" shapeId="0" xr:uid="{A929999A-154A-4BEB-9525-2B0A47AB9DED}">
      <text>
        <r>
          <rPr>
            <b/>
            <sz val="9"/>
            <color indexed="81"/>
            <rFont val="Tahoma"/>
            <family val="2"/>
            <charset val="204"/>
          </rPr>
          <t>Admin: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Q2116" authorId="0" shapeId="0" xr:uid="{791352E9-DD6B-4094-B3D5-563982D4512E}">
      <text>
        <r>
          <rPr>
            <b/>
            <sz val="9"/>
            <color indexed="81"/>
            <rFont val="Tahoma"/>
            <family val="2"/>
            <charset val="204"/>
          </rPr>
          <t>Admin: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Q2715" authorId="0" shapeId="0" xr:uid="{4AC230F1-5077-4154-AE6B-A3297020F339}">
      <text>
        <r>
          <rPr>
            <b/>
            <sz val="9"/>
            <color indexed="81"/>
            <rFont val="Tahoma"/>
            <family val="2"/>
            <charset val="204"/>
          </rPr>
          <t>Admin: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Q2918" authorId="0" shapeId="0" xr:uid="{C02114B3-1953-4E1B-97C9-66BE5F482332}">
      <text>
        <r>
          <rPr>
            <b/>
            <sz val="9"/>
            <color indexed="81"/>
            <rFont val="Tahoma"/>
            <family val="2"/>
            <charset val="204"/>
          </rPr>
          <t>Admin: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Q2919" authorId="0" shapeId="0" xr:uid="{25991450-DA42-4457-AA7D-C61BA289C1C2}">
      <text>
        <r>
          <rPr>
            <b/>
            <sz val="9"/>
            <color indexed="81"/>
            <rFont val="Tahoma"/>
            <family val="2"/>
            <charset val="204"/>
          </rPr>
          <t>Admin: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R3822" authorId="0" shapeId="0" xr:uid="{5397C848-BC9C-4E44-9B67-3A8324FD1447}">
      <text>
        <r>
          <rPr>
            <b/>
            <sz val="9"/>
            <color indexed="81"/>
            <rFont val="Tahoma"/>
            <family val="2"/>
            <charset val="204"/>
          </rPr>
          <t>Admin: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Q3829" authorId="0" shapeId="0" xr:uid="{64469968-1CE8-4BE9-A55A-A973272F7EA4}">
      <text>
        <r>
          <rPr>
            <b/>
            <sz val="9"/>
            <color indexed="81"/>
            <rFont val="Tahoma"/>
            <family val="2"/>
            <charset val="204"/>
          </rPr>
          <t>Admin: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Q3837" authorId="0" shapeId="0" xr:uid="{59AF427C-D33F-4E31-B77B-B577FF5EC4D8}">
      <text>
        <r>
          <rPr>
            <b/>
            <sz val="9"/>
            <color indexed="81"/>
            <rFont val="Tahoma"/>
            <family val="2"/>
            <charset val="204"/>
          </rPr>
          <t>Admin: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R3847" authorId="0" shapeId="0" xr:uid="{BC2B85B1-3EB0-4C8E-89E4-D0DAD4216CBE}">
      <text>
        <r>
          <rPr>
            <b/>
            <sz val="9"/>
            <color indexed="81"/>
            <rFont val="Tahoma"/>
            <family val="2"/>
            <charset val="204"/>
          </rPr>
          <t>Admin: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Q3855" authorId="0" shapeId="0" xr:uid="{332D0946-40F5-4457-9BCE-386048A1992F}">
      <text>
        <r>
          <rPr>
            <b/>
            <sz val="9"/>
            <color indexed="81"/>
            <rFont val="Tahoma"/>
            <family val="2"/>
            <charset val="204"/>
          </rPr>
          <t>Admin: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Q3861" authorId="0" shapeId="0" xr:uid="{17C248EA-B24C-485F-99F1-007FC7E98253}">
      <text>
        <r>
          <rPr>
            <b/>
            <sz val="9"/>
            <color indexed="81"/>
            <rFont val="Tahoma"/>
            <family val="2"/>
            <charset val="204"/>
          </rPr>
          <t>Admin: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Q3885" authorId="0" shapeId="0" xr:uid="{AE58A13F-241A-4159-A246-CC9C34007DB9}">
      <text>
        <r>
          <rPr>
            <b/>
            <sz val="9"/>
            <color indexed="81"/>
            <rFont val="Tahoma"/>
            <family val="2"/>
            <charset val="204"/>
          </rPr>
          <t>Admin: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Q3918" authorId="0" shapeId="0" xr:uid="{EE5F2C4B-C168-485D-9E04-42A3DCFAD29D}">
      <text>
        <r>
          <rPr>
            <b/>
            <sz val="9"/>
            <color indexed="81"/>
            <rFont val="Tahoma"/>
            <family val="2"/>
            <charset val="204"/>
          </rPr>
          <t>Admin: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Q3920" authorId="0" shapeId="0" xr:uid="{CD69A7C2-BDB9-4031-8734-C9393C59C561}">
      <text>
        <r>
          <rPr>
            <b/>
            <sz val="9"/>
            <color indexed="81"/>
            <rFont val="Tahoma"/>
            <family val="2"/>
            <charset val="204"/>
          </rPr>
          <t>Admin: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Q3925" authorId="0" shapeId="0" xr:uid="{5E7A16C6-E193-4DD2-B0B9-59FC69DE8AFF}">
      <text>
        <r>
          <rPr>
            <b/>
            <sz val="9"/>
            <color indexed="81"/>
            <rFont val="Tahoma"/>
            <family val="2"/>
            <charset val="204"/>
          </rPr>
          <t>Admin: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Q3938" authorId="0" shapeId="0" xr:uid="{D519D62B-9D01-4503-B802-0A6F5DA94C18}">
      <text>
        <r>
          <rPr>
            <b/>
            <sz val="9"/>
            <color indexed="81"/>
            <rFont val="Tahoma"/>
            <family val="2"/>
            <charset val="204"/>
          </rPr>
          <t>Admin: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Q3951" authorId="0" shapeId="0" xr:uid="{7E12DF6C-28BE-4B3E-9A68-9C2135075475}">
      <text>
        <r>
          <rPr>
            <b/>
            <sz val="9"/>
            <color indexed="81"/>
            <rFont val="Tahoma"/>
            <family val="2"/>
            <charset val="204"/>
          </rPr>
          <t>Admin: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Q3956" authorId="0" shapeId="0" xr:uid="{522FE82F-8AE4-4317-9D7F-34AB3948E622}">
      <text>
        <r>
          <rPr>
            <b/>
            <sz val="9"/>
            <color indexed="81"/>
            <rFont val="Tahoma"/>
            <family val="2"/>
            <charset val="204"/>
          </rPr>
          <t>Admin: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Q3969" authorId="0" shapeId="0" xr:uid="{F4209AC9-134D-4387-A1E5-5C7A1C42B046}">
      <text>
        <r>
          <rPr>
            <b/>
            <sz val="9"/>
            <color indexed="81"/>
            <rFont val="Tahoma"/>
            <family val="2"/>
            <charset val="204"/>
          </rPr>
          <t>Admin: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R3995" authorId="0" shapeId="0" xr:uid="{99F3A4A3-DAE5-4488-BA26-A5ACA14B69D7}">
      <text>
        <r>
          <rPr>
            <b/>
            <sz val="9"/>
            <color indexed="81"/>
            <rFont val="Tahoma"/>
            <family val="2"/>
            <charset val="204"/>
          </rPr>
          <t>Admin: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Q4036" authorId="0" shapeId="0" xr:uid="{9DA69ECE-711F-4657-B9D0-6AB8A5A35B66}">
      <text>
        <r>
          <rPr>
            <b/>
            <sz val="9"/>
            <color indexed="81"/>
            <rFont val="Tahoma"/>
            <family val="2"/>
            <charset val="204"/>
          </rPr>
          <t>Admin: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Q4052" authorId="0" shapeId="0" xr:uid="{23AA3C3D-2620-48B7-B538-A055517086B1}">
      <text>
        <r>
          <rPr>
            <b/>
            <sz val="9"/>
            <color indexed="81"/>
            <rFont val="Tahoma"/>
            <family val="2"/>
            <charset val="204"/>
          </rPr>
          <t>Admin: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Q4081" authorId="0" shapeId="0" xr:uid="{2000A435-59C3-4114-877D-527B239C8DB9}">
      <text>
        <r>
          <rPr>
            <b/>
            <sz val="9"/>
            <color indexed="81"/>
            <rFont val="Tahoma"/>
            <family val="2"/>
            <charset val="204"/>
          </rPr>
          <t>Admin: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Q4131" authorId="0" shapeId="0" xr:uid="{5AEA00D7-A8B7-4827-A7BF-B47B13E14086}">
      <text>
        <r>
          <rPr>
            <b/>
            <sz val="9"/>
            <color indexed="81"/>
            <rFont val="Tahoma"/>
            <family val="2"/>
            <charset val="204"/>
          </rPr>
          <t>Admin: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Q4132" authorId="0" shapeId="0" xr:uid="{6AB1ED0C-338A-48FC-8696-36296079E41E}">
      <text>
        <r>
          <rPr>
            <b/>
            <sz val="9"/>
            <color indexed="81"/>
            <rFont val="Tahoma"/>
            <family val="2"/>
            <charset val="204"/>
          </rPr>
          <t>Admin: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Q4141" authorId="0" shapeId="0" xr:uid="{ECEC2B07-E2BD-462C-AEE7-CAE6CE80C5CF}">
      <text>
        <r>
          <rPr>
            <b/>
            <sz val="9"/>
            <color indexed="81"/>
            <rFont val="Tahoma"/>
            <family val="2"/>
            <charset val="204"/>
          </rPr>
          <t>Admin: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R4145" authorId="0" shapeId="0" xr:uid="{A7C2B5B2-0D4F-4976-855E-29A1FB4C6EDD}">
      <text>
        <r>
          <rPr>
            <b/>
            <sz val="9"/>
            <color indexed="81"/>
            <rFont val="Tahoma"/>
            <family val="2"/>
            <charset val="204"/>
          </rPr>
          <t>Admin: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Q4172" authorId="0" shapeId="0" xr:uid="{6D1DAF2F-FB3F-46CA-8EAA-262F14DFE88C}">
      <text>
        <r>
          <rPr>
            <b/>
            <sz val="9"/>
            <color indexed="81"/>
            <rFont val="Tahoma"/>
            <family val="2"/>
            <charset val="204"/>
          </rPr>
          <t>Admin: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Q4179" authorId="0" shapeId="0" xr:uid="{A66FB75F-AFE8-42E2-9FCC-A820B59B6BF7}">
      <text>
        <r>
          <rPr>
            <b/>
            <sz val="9"/>
            <color indexed="81"/>
            <rFont val="Tahoma"/>
            <family val="2"/>
            <charset val="204"/>
          </rPr>
          <t>Admin: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Q4181" authorId="0" shapeId="0" xr:uid="{0C1028B9-3EF1-47DE-872C-8AE6841E13AF}">
      <text>
        <r>
          <rPr>
            <b/>
            <sz val="9"/>
            <color indexed="81"/>
            <rFont val="Tahoma"/>
            <family val="2"/>
            <charset val="204"/>
          </rPr>
          <t>Admin: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Q4182" authorId="0" shapeId="0" xr:uid="{5B9CEABB-562A-4AAC-90D6-730112181403}">
      <text>
        <r>
          <rPr>
            <b/>
            <sz val="9"/>
            <color indexed="81"/>
            <rFont val="Tahoma"/>
            <family val="2"/>
            <charset val="204"/>
          </rPr>
          <t>Admin: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Q4183" authorId="0" shapeId="0" xr:uid="{E479C849-7F8A-4035-9141-47A16272973F}">
      <text>
        <r>
          <rPr>
            <b/>
            <sz val="9"/>
            <color indexed="81"/>
            <rFont val="Tahoma"/>
            <family val="2"/>
            <charset val="204"/>
          </rPr>
          <t>Admin: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Q4188" authorId="0" shapeId="0" xr:uid="{F660E105-F998-4E86-B1E2-176D5621FD04}">
      <text>
        <r>
          <rPr>
            <b/>
            <sz val="9"/>
            <color indexed="81"/>
            <rFont val="Tahoma"/>
            <family val="2"/>
            <charset val="204"/>
          </rPr>
          <t>Admin: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<sst xmlns="http://schemas.openxmlformats.org/spreadsheetml/2006/main" count="35596" uniqueCount="7074">
  <si>
    <t>Сорт</t>
  </si>
  <si>
    <t>54-07-0063</t>
  </si>
  <si>
    <t>Можжевельник казацкий</t>
  </si>
  <si>
    <t>Juniperus sabina</t>
  </si>
  <si>
    <t xml:space="preserve">Tamariscifolia  </t>
  </si>
  <si>
    <t>20-25</t>
  </si>
  <si>
    <t>Можжевельник обыкновенный</t>
  </si>
  <si>
    <t>Juniperus communis</t>
  </si>
  <si>
    <t>Green Carpet</t>
  </si>
  <si>
    <t>54-07-0158</t>
  </si>
  <si>
    <t>Можжевельник пфитцера, средний</t>
  </si>
  <si>
    <t>Mint Julep</t>
  </si>
  <si>
    <t>Сосна горная</t>
  </si>
  <si>
    <t>Pinus mugo</t>
  </si>
  <si>
    <t>var. pumilio</t>
  </si>
  <si>
    <t>20-30</t>
  </si>
  <si>
    <t>var.mughus</t>
  </si>
  <si>
    <t>Туя западная</t>
  </si>
  <si>
    <t>Thuja occidentalis</t>
  </si>
  <si>
    <t>C2</t>
  </si>
  <si>
    <t>Можжевельник горизонтальный</t>
  </si>
  <si>
    <t>Juniperus horizontalis</t>
  </si>
  <si>
    <t>15-20</t>
  </si>
  <si>
    <t>Old Gold</t>
  </si>
  <si>
    <t xml:space="preserve"> 10-15</t>
  </si>
  <si>
    <t xml:space="preserve">Можжевельник скальный </t>
  </si>
  <si>
    <t>Juniperus scopulorum</t>
  </si>
  <si>
    <t>Blue Arrow</t>
  </si>
  <si>
    <t>30-40</t>
  </si>
  <si>
    <t>Микробиота перекрестнопарная</t>
  </si>
  <si>
    <t>Microbiota desuccata</t>
  </si>
  <si>
    <t>Ель сербская</t>
  </si>
  <si>
    <t>Picea omorika</t>
  </si>
  <si>
    <t>54-07-0004</t>
  </si>
  <si>
    <t>Danica</t>
  </si>
  <si>
    <t>C1</t>
  </si>
  <si>
    <t>евро</t>
  </si>
  <si>
    <t>руб</t>
  </si>
  <si>
    <t>Заказ, шт</t>
  </si>
  <si>
    <t>Примечание</t>
  </si>
  <si>
    <t>Ассортимент</t>
  </si>
  <si>
    <t>Особенности</t>
  </si>
  <si>
    <t>Описание</t>
  </si>
  <si>
    <t>Picea pungens</t>
  </si>
  <si>
    <t>Ель колючая</t>
  </si>
  <si>
    <t>Bialobok</t>
  </si>
  <si>
    <t/>
  </si>
  <si>
    <t xml:space="preserve"> </t>
  </si>
  <si>
    <t>C3</t>
  </si>
  <si>
    <t>C5</t>
  </si>
  <si>
    <t>59-61-0097</t>
  </si>
  <si>
    <t>C15</t>
  </si>
  <si>
    <t>P14</t>
  </si>
  <si>
    <t>Blue Mountain</t>
  </si>
  <si>
    <t>40-50</t>
  </si>
  <si>
    <t>59-61-0104</t>
  </si>
  <si>
    <t>C10</t>
  </si>
  <si>
    <t>C7,5</t>
  </si>
  <si>
    <t>Brynek</t>
  </si>
  <si>
    <t>59-60-1312</t>
  </si>
  <si>
    <t xml:space="preserve"> 10-20</t>
  </si>
  <si>
    <t>59-60-1180</t>
  </si>
  <si>
    <t>Donna's Rainbow</t>
  </si>
  <si>
    <t>Jeddeloh</t>
  </si>
  <si>
    <t>60-80</t>
  </si>
  <si>
    <t>C25</t>
  </si>
  <si>
    <t>80-100</t>
  </si>
  <si>
    <t>59-60-1200</t>
  </si>
  <si>
    <t>Glauca Compacta</t>
  </si>
  <si>
    <t>C4</t>
  </si>
  <si>
    <t>25-30</t>
  </si>
  <si>
    <t>40-53-0448</t>
  </si>
  <si>
    <t>C6</t>
  </si>
  <si>
    <t>40-60</t>
  </si>
  <si>
    <t>DE</t>
  </si>
  <si>
    <t>50-60</t>
  </si>
  <si>
    <t>Glauca Kaibab</t>
  </si>
  <si>
    <t>Green Globe</t>
  </si>
  <si>
    <t>Hoopsii</t>
  </si>
  <si>
    <t>Iseli Fastigiate</t>
  </si>
  <si>
    <t>87-07-8273</t>
  </si>
  <si>
    <t>Lucky Strike</t>
  </si>
  <si>
    <t>59-61-0107</t>
  </si>
  <si>
    <t>Oldenburg</t>
  </si>
  <si>
    <t>59-60-1315</t>
  </si>
  <si>
    <t>St. Mary's Broom</t>
  </si>
  <si>
    <t>C12</t>
  </si>
  <si>
    <t>Super Blue</t>
  </si>
  <si>
    <t>C2,5</t>
  </si>
  <si>
    <t>87-07-10983</t>
  </si>
  <si>
    <t>Super Blue Seedling</t>
  </si>
  <si>
    <t>Picea abies</t>
  </si>
  <si>
    <t>Ель обыкновенная</t>
  </si>
  <si>
    <t>Acrocona</t>
  </si>
  <si>
    <t>Little Gem</t>
  </si>
  <si>
    <t>Nidiformis</t>
  </si>
  <si>
    <t>Rydal</t>
  </si>
  <si>
    <t>Wild Strawberry</t>
  </si>
  <si>
    <t>59-60-1311</t>
  </si>
  <si>
    <t>25-40</t>
  </si>
  <si>
    <t>87-07-8301</t>
  </si>
  <si>
    <t>Karel</t>
  </si>
  <si>
    <t>BL</t>
  </si>
  <si>
    <t>Nana</t>
  </si>
  <si>
    <t>Pendula</t>
  </si>
  <si>
    <t>Picea glauca</t>
  </si>
  <si>
    <t>20-40</t>
  </si>
  <si>
    <t>54-07-0717</t>
  </si>
  <si>
    <t>59-60-0765</t>
  </si>
  <si>
    <t>Dendrofarma Gold</t>
  </si>
  <si>
    <t>30-50</t>
  </si>
  <si>
    <t>Chamaecyparis pisifera</t>
  </si>
  <si>
    <t>Кипарисовик горохоплодный</t>
  </si>
  <si>
    <t>Filifera Nana</t>
  </si>
  <si>
    <t>Chamaecyparis lawsoniana</t>
  </si>
  <si>
    <t>Кипарисовик Лавсона</t>
  </si>
  <si>
    <t>Chamaecyparis nootkatensis</t>
  </si>
  <si>
    <t>Кипарисовик нутканский</t>
  </si>
  <si>
    <t>Chamaecyparis obtusa</t>
  </si>
  <si>
    <t>Кипарисовик туполистный</t>
  </si>
  <si>
    <t>Nana Gracilis</t>
  </si>
  <si>
    <t>Stiff Weeper</t>
  </si>
  <si>
    <t>87-07-10248</t>
  </si>
  <si>
    <t>Metasequoia glyptostroboides</t>
  </si>
  <si>
    <t>Метасеквойя глиптостробовидная</t>
  </si>
  <si>
    <t>Amber Glow</t>
  </si>
  <si>
    <t>87-72-0456</t>
  </si>
  <si>
    <t>Microbiota decussata</t>
  </si>
  <si>
    <t>87-72-0369</t>
  </si>
  <si>
    <t>Clouded Carpet</t>
  </si>
  <si>
    <t>46-38-0584</t>
  </si>
  <si>
    <t>Andorra Variegata</t>
  </si>
  <si>
    <t>87-72-0409</t>
  </si>
  <si>
    <t>Limeglow</t>
  </si>
  <si>
    <t>Prince of Wales</t>
  </si>
  <si>
    <t>Wiltonii</t>
  </si>
  <si>
    <t>Tamariscifolia</t>
  </si>
  <si>
    <t>Juniperus chinensis</t>
  </si>
  <si>
    <t>Можжевельник китайский</t>
  </si>
  <si>
    <t>20-35</t>
  </si>
  <si>
    <t>Stricta</t>
  </si>
  <si>
    <t>C1,5</t>
  </si>
  <si>
    <t>Juniperus procumbens</t>
  </si>
  <si>
    <t>Можжевельник лежачий</t>
  </si>
  <si>
    <t>59-03-2125</t>
  </si>
  <si>
    <t>Goldschatz</t>
  </si>
  <si>
    <t>59-60-1296</t>
  </si>
  <si>
    <t>35-40</t>
  </si>
  <si>
    <t>87-72-0336</t>
  </si>
  <si>
    <t>Lemon Carpet</t>
  </si>
  <si>
    <t>Repanda</t>
  </si>
  <si>
    <t>87-72-0440</t>
  </si>
  <si>
    <t>87-72-0381</t>
  </si>
  <si>
    <t>Ristol</t>
  </si>
  <si>
    <t>87-72-0426</t>
  </si>
  <si>
    <t>87-72-0441</t>
  </si>
  <si>
    <t>Gold Star</t>
  </si>
  <si>
    <t>NL</t>
  </si>
  <si>
    <t>White Splash</t>
  </si>
  <si>
    <t>Можжевельник скальный</t>
  </si>
  <si>
    <t>59-60-1297</t>
  </si>
  <si>
    <t>Juniperus squamata</t>
  </si>
  <si>
    <t>Можжевельник чешуйчатый</t>
  </si>
  <si>
    <t>Blue Carpet</t>
  </si>
  <si>
    <t>59-03-1518</t>
  </si>
  <si>
    <t>Blue Star</t>
  </si>
  <si>
    <t>Floreant</t>
  </si>
  <si>
    <t>Holger</t>
  </si>
  <si>
    <t>Meyeri</t>
  </si>
  <si>
    <t>46-38-6466</t>
  </si>
  <si>
    <t>Abies procera/nobilis</t>
  </si>
  <si>
    <t>Пихта благородная</t>
  </si>
  <si>
    <t>Rat Tail</t>
  </si>
  <si>
    <t>Abies koreana</t>
  </si>
  <si>
    <t>Пихта корейская</t>
  </si>
  <si>
    <t>Blauer Eskimo</t>
  </si>
  <si>
    <t>PL</t>
  </si>
  <si>
    <t>87-72-0423</t>
  </si>
  <si>
    <t>Abies concolor</t>
  </si>
  <si>
    <t>Пихта одноцветная</t>
  </si>
  <si>
    <t>59-61-0100</t>
  </si>
  <si>
    <t>Abies lasiocarpa</t>
  </si>
  <si>
    <t>Пихта субальпийская</t>
  </si>
  <si>
    <t>59-71-0060</t>
  </si>
  <si>
    <t>Pinus strobus</t>
  </si>
  <si>
    <t>Сосна веймутова</t>
  </si>
  <si>
    <t>Fastigiata</t>
  </si>
  <si>
    <t>87-72-0410</t>
  </si>
  <si>
    <t>59-60-1323</t>
  </si>
  <si>
    <t>59-60-0080</t>
  </si>
  <si>
    <t>Louie</t>
  </si>
  <si>
    <t>87-07-11009</t>
  </si>
  <si>
    <t>Minima</t>
  </si>
  <si>
    <t>87-44-0069</t>
  </si>
  <si>
    <t>87-07-10987</t>
  </si>
  <si>
    <t>Satellit</t>
  </si>
  <si>
    <t>Benjamin</t>
  </si>
  <si>
    <t>59-62-0136</t>
  </si>
  <si>
    <t>C4,5</t>
  </si>
  <si>
    <t>59-62-0158</t>
  </si>
  <si>
    <t>59-60-0969</t>
  </si>
  <si>
    <t>59-60-1317</t>
  </si>
  <si>
    <t>87-07-8282</t>
  </si>
  <si>
    <t>59-60-1306</t>
  </si>
  <si>
    <t>59-60-1318</t>
  </si>
  <si>
    <t>Color Island</t>
  </si>
  <si>
    <t>Golden Glow</t>
  </si>
  <si>
    <t>59-69-0031</t>
  </si>
  <si>
    <t>87-07-11812</t>
  </si>
  <si>
    <t>Humpy</t>
  </si>
  <si>
    <t>59-71-0068</t>
  </si>
  <si>
    <t>Jakobsen</t>
  </si>
  <si>
    <t>59-60-1319</t>
  </si>
  <si>
    <t>59-60-1249</t>
  </si>
  <si>
    <t>Misty</t>
  </si>
  <si>
    <t>Mops</t>
  </si>
  <si>
    <t>59-03-0271</t>
  </si>
  <si>
    <t>87-72-0457</t>
  </si>
  <si>
    <t>59-62-0167</t>
  </si>
  <si>
    <t>Mops Gold</t>
  </si>
  <si>
    <t>Ophir</t>
  </si>
  <si>
    <t>Pal Maleter</t>
  </si>
  <si>
    <t>Rysy</t>
  </si>
  <si>
    <t>87-07-11316</t>
  </si>
  <si>
    <t>Sherwood Compact</t>
  </si>
  <si>
    <t>59-71-0065</t>
  </si>
  <si>
    <t>59-60-0346</t>
  </si>
  <si>
    <t>Uelzen</t>
  </si>
  <si>
    <t>87-07-8278</t>
  </si>
  <si>
    <t>87-07-8279</t>
  </si>
  <si>
    <t>Varella</t>
  </si>
  <si>
    <t>59-60-1322</t>
  </si>
  <si>
    <t>Pinus densiflora</t>
  </si>
  <si>
    <t>Сосна густоцветковая</t>
  </si>
  <si>
    <t>46-318-1898</t>
  </si>
  <si>
    <t>Low Glow</t>
  </si>
  <si>
    <t>Pinus jeffreyi</t>
  </si>
  <si>
    <t>Сосна Жеффрея</t>
  </si>
  <si>
    <t>Joppi</t>
  </si>
  <si>
    <t>59-60-1316</t>
  </si>
  <si>
    <t>Pinus pumila</t>
  </si>
  <si>
    <t>Pinus koraiensis</t>
  </si>
  <si>
    <t>Сосна корейская</t>
  </si>
  <si>
    <t>87-31-0356</t>
  </si>
  <si>
    <t>Pinus parviflora</t>
  </si>
  <si>
    <t>Сосна мелкоцветковая</t>
  </si>
  <si>
    <t>Bonnie Bergman</t>
  </si>
  <si>
    <t>87-72-0430</t>
  </si>
  <si>
    <t>87-31-0162</t>
  </si>
  <si>
    <t>87-72-0432</t>
  </si>
  <si>
    <t>Schoon's Bonsai</t>
  </si>
  <si>
    <t>87-31-0362</t>
  </si>
  <si>
    <t>Pinus sylvestris</t>
  </si>
  <si>
    <t>Сосна обыкновенная</t>
  </si>
  <si>
    <t>Bialogon</t>
  </si>
  <si>
    <t>CandleLight</t>
  </si>
  <si>
    <t>Chantry Blue</t>
  </si>
  <si>
    <t>59-60-1259</t>
  </si>
  <si>
    <t>59-60-1260</t>
  </si>
  <si>
    <t>Frensham</t>
  </si>
  <si>
    <t>Moseri</t>
  </si>
  <si>
    <t>46-318-1644</t>
  </si>
  <si>
    <t>Pelczar</t>
  </si>
  <si>
    <t>Watereri</t>
  </si>
  <si>
    <t>87-31-0149</t>
  </si>
  <si>
    <t>Pinus nigra</t>
  </si>
  <si>
    <t>Green Tower</t>
  </si>
  <si>
    <t>59-60-1195</t>
  </si>
  <si>
    <t>87-31-0360</t>
  </si>
  <si>
    <t>Komet</t>
  </si>
  <si>
    <t>Spielberg</t>
  </si>
  <si>
    <t>59-60-1261</t>
  </si>
  <si>
    <t>Сосна Шверина</t>
  </si>
  <si>
    <t>87-72-0451</t>
  </si>
  <si>
    <t>Tsuga heterophylla</t>
  </si>
  <si>
    <t>Тсуга западная</t>
  </si>
  <si>
    <t>Tsuga canadensis</t>
  </si>
  <si>
    <t>Тсуга канадская</t>
  </si>
  <si>
    <t>46-38-0677</t>
  </si>
  <si>
    <t>Brabant</t>
  </si>
  <si>
    <t>55-60</t>
  </si>
  <si>
    <t>Heartland Snow</t>
  </si>
  <si>
    <t>Little Giant</t>
  </si>
  <si>
    <t>Mirjam</t>
  </si>
  <si>
    <t>59-28-0284</t>
  </si>
  <si>
    <t>Quebec Weeping</t>
  </si>
  <si>
    <t>46-38-0961</t>
  </si>
  <si>
    <t>46-38-1232</t>
  </si>
  <si>
    <t>Tiny Tim</t>
  </si>
  <si>
    <t>Woodwardii</t>
  </si>
  <si>
    <t>Thuja plicata</t>
  </si>
  <si>
    <t>Туя складчатая</t>
  </si>
  <si>
    <t>Gelderland</t>
  </si>
  <si>
    <t>Golden Whipcord</t>
  </si>
  <si>
    <t>87-72-0449</t>
  </si>
  <si>
    <t>Kager`s Beauty</t>
  </si>
  <si>
    <t>Whipcord</t>
  </si>
  <si>
    <t>87-72-0450</t>
  </si>
  <si>
    <t>87-72-0329</t>
  </si>
  <si>
    <t>Вересковые</t>
  </si>
  <si>
    <t>Azalea wielkokwiatowa</t>
  </si>
  <si>
    <t>Азалия крупноцветковая</t>
  </si>
  <si>
    <t>59-54-0739</t>
  </si>
  <si>
    <t>Cannon's Double</t>
  </si>
  <si>
    <t>46-318-1748</t>
  </si>
  <si>
    <t>Doloroso</t>
  </si>
  <si>
    <t>59-03-2184</t>
  </si>
  <si>
    <t>Gibraltar</t>
  </si>
  <si>
    <t>Nabucco</t>
  </si>
  <si>
    <t>59-54-0683</t>
  </si>
  <si>
    <t>Azalea japonica</t>
  </si>
  <si>
    <t>Азалия японская</t>
  </si>
  <si>
    <t>59-03-1132</t>
  </si>
  <si>
    <t>Maruschka</t>
  </si>
  <si>
    <t>Rhododendron hybrida</t>
  </si>
  <si>
    <t>Рододендрон гибридный</t>
  </si>
  <si>
    <t>59-54-0571</t>
  </si>
  <si>
    <t>Boleslaw Chrobry</t>
  </si>
  <si>
    <t>59-54-0503</t>
  </si>
  <si>
    <t>59-54-0199</t>
  </si>
  <si>
    <t>Brisanz</t>
  </si>
  <si>
    <t>Busuki 'Hachbusk'</t>
  </si>
  <si>
    <t>Francesca</t>
  </si>
  <si>
    <t>Hachmann's Charmant</t>
  </si>
  <si>
    <t>Hachmann's Feuerschein</t>
  </si>
  <si>
    <t>40-55-0001</t>
  </si>
  <si>
    <t>Hans Hachmann</t>
  </si>
  <si>
    <t>Hellikki</t>
  </si>
  <si>
    <t>Helsinki University</t>
  </si>
  <si>
    <t>59-54-0568</t>
  </si>
  <si>
    <t>59-54-0158</t>
  </si>
  <si>
    <t>Libretto</t>
  </si>
  <si>
    <t>Nova Zembla</t>
  </si>
  <si>
    <t>87-07-8060</t>
  </si>
  <si>
    <t>Peter Alan</t>
  </si>
  <si>
    <t>Purpureum Grandiflorum</t>
  </si>
  <si>
    <t>59-54-0518</t>
  </si>
  <si>
    <t>Rasputin</t>
  </si>
  <si>
    <t>59-54-0512</t>
  </si>
  <si>
    <t>59-54-0227</t>
  </si>
  <si>
    <t>Roseum Elegans</t>
  </si>
  <si>
    <t>87-07-8061</t>
  </si>
  <si>
    <t>59-54-0538</t>
  </si>
  <si>
    <t>Taragona</t>
  </si>
  <si>
    <t>Rhododendron catawbiense</t>
  </si>
  <si>
    <t>59-54-0893</t>
  </si>
  <si>
    <t>Catawbiense Grandiflorum</t>
  </si>
  <si>
    <t>87-07-8056</t>
  </si>
  <si>
    <t>Rhododendron impeditum</t>
  </si>
  <si>
    <t>Рододендрон плотный</t>
  </si>
  <si>
    <t>Azurika</t>
  </si>
  <si>
    <t>59-54-0895</t>
  </si>
  <si>
    <t>59-54-0754</t>
  </si>
  <si>
    <t>Rhododendron yakushimanum</t>
  </si>
  <si>
    <t>Рододендрон якушиманский</t>
  </si>
  <si>
    <t>Astrid</t>
  </si>
  <si>
    <t>59-54-0390</t>
  </si>
  <si>
    <t>40-55-0009</t>
  </si>
  <si>
    <t>Bohlken's Lupinenberg</t>
  </si>
  <si>
    <t>40-55-0011</t>
  </si>
  <si>
    <t>Eutiner Symphonie</t>
  </si>
  <si>
    <t>Fantastica</t>
  </si>
  <si>
    <t>59-54-0869</t>
  </si>
  <si>
    <t>59-54-0750</t>
  </si>
  <si>
    <t>Hoppy</t>
  </si>
  <si>
    <t>Kalinka</t>
  </si>
  <si>
    <t>59-54-0185</t>
  </si>
  <si>
    <t>59-54-0572</t>
  </si>
  <si>
    <t>Schneekrone</t>
  </si>
  <si>
    <t>Плодово-ягодные кустарники</t>
  </si>
  <si>
    <t>Vaccinium corymbosum</t>
  </si>
  <si>
    <t>Lonicera caerulea</t>
  </si>
  <si>
    <t>Жимолость голубая</t>
  </si>
  <si>
    <t>Ribes uva-crispa</t>
  </si>
  <si>
    <t>Крыжовник обыкновенный</t>
  </si>
  <si>
    <t>Малахит</t>
  </si>
  <si>
    <t>46-318-1519</t>
  </si>
  <si>
    <t>46-318-1521</t>
  </si>
  <si>
    <t>59-28-2028</t>
  </si>
  <si>
    <t>Rubus idaeus</t>
  </si>
  <si>
    <t>Малина обыкновенная</t>
  </si>
  <si>
    <t>Glen Coe</t>
  </si>
  <si>
    <t>59-54-0873</t>
  </si>
  <si>
    <t>Magda</t>
  </si>
  <si>
    <t>Малина ремонтантная</t>
  </si>
  <si>
    <t>59-54-0874</t>
  </si>
  <si>
    <t>Regina</t>
  </si>
  <si>
    <t>Лиственные кустарники</t>
  </si>
  <si>
    <t>Berberis thunbergii</t>
  </si>
  <si>
    <t>Барбарис тунберга</t>
  </si>
  <si>
    <t>Admiration</t>
  </si>
  <si>
    <t>Atropurpurea</t>
  </si>
  <si>
    <t>Maria</t>
  </si>
  <si>
    <t>Powwow</t>
  </si>
  <si>
    <t>46-352-0012</t>
  </si>
  <si>
    <t>Summer Chocolate</t>
  </si>
  <si>
    <t>Euonymus europaeus</t>
  </si>
  <si>
    <t>Бересклет европейский</t>
  </si>
  <si>
    <t>Euonymus fortunei</t>
  </si>
  <si>
    <t>Buddleja davidii</t>
  </si>
  <si>
    <t>Буддлея давида</t>
  </si>
  <si>
    <t>Sambucus nigra</t>
  </si>
  <si>
    <t>Бузина черная</t>
  </si>
  <si>
    <t>59-28-1817</t>
  </si>
  <si>
    <t>Golden Spark</t>
  </si>
  <si>
    <t>59-62-0186</t>
  </si>
  <si>
    <t>59-32-1927</t>
  </si>
  <si>
    <t>Madonna</t>
  </si>
  <si>
    <t>Weigela florida</t>
  </si>
  <si>
    <t>Вейгела цветущая</t>
  </si>
  <si>
    <t>46-318-0445</t>
  </si>
  <si>
    <t>Deutzia gracilis</t>
  </si>
  <si>
    <t>Дейция изящная</t>
  </si>
  <si>
    <t>46-318-0446</t>
  </si>
  <si>
    <t>Deutzia scabra</t>
  </si>
  <si>
    <t>Дейция шершавая</t>
  </si>
  <si>
    <t>Cornus alba</t>
  </si>
  <si>
    <t>Дерен белый</t>
  </si>
  <si>
    <t>Elegantissima</t>
  </si>
  <si>
    <t>46-318-0077</t>
  </si>
  <si>
    <t>46-318-0448</t>
  </si>
  <si>
    <t>Westonbirt</t>
  </si>
  <si>
    <t>59-32-1898</t>
  </si>
  <si>
    <t>Salix purpurea</t>
  </si>
  <si>
    <t>Ива пурпурная</t>
  </si>
  <si>
    <t>Howki</t>
  </si>
  <si>
    <t>59-03-2141</t>
  </si>
  <si>
    <t>Ива тонкостолбиковая</t>
  </si>
  <si>
    <t>Mount Aso</t>
  </si>
  <si>
    <t>40-53-0140</t>
  </si>
  <si>
    <t>Salix integra</t>
  </si>
  <si>
    <t>Ива цельнолистная</t>
  </si>
  <si>
    <t>Hakuro-Nishiki</t>
  </si>
  <si>
    <t>C18</t>
  </si>
  <si>
    <t>Caragana arborescens</t>
  </si>
  <si>
    <t>Карагана/Акация древовидная</t>
  </si>
  <si>
    <t>120-140</t>
  </si>
  <si>
    <t>Frangula alnus</t>
  </si>
  <si>
    <t>87-54-0011</t>
  </si>
  <si>
    <t>Potentilla fruticosa</t>
  </si>
  <si>
    <t>Лапчатка кустарниковая</t>
  </si>
  <si>
    <t>Bella Apple</t>
  </si>
  <si>
    <t>46-318-0457</t>
  </si>
  <si>
    <t>Elizabeth</t>
  </si>
  <si>
    <t>Tilford Cream</t>
  </si>
  <si>
    <t>87-07-9220</t>
  </si>
  <si>
    <t>Volcano</t>
  </si>
  <si>
    <t>Pyracantha hybrida</t>
  </si>
  <si>
    <t>Пираканта гибридная</t>
  </si>
  <si>
    <t>46-318-1950</t>
  </si>
  <si>
    <t>Physocarpus opulifolius</t>
  </si>
  <si>
    <t>Пузыреплодник калинолистный</t>
  </si>
  <si>
    <t>Andre</t>
  </si>
  <si>
    <t>Angel Gold</t>
  </si>
  <si>
    <t>40-53-0280</t>
  </si>
  <si>
    <t>Center Glow</t>
  </si>
  <si>
    <t>Dart's Gold</t>
  </si>
  <si>
    <t>Diabolo</t>
  </si>
  <si>
    <t>46-318-1946</t>
  </si>
  <si>
    <t>Luteus</t>
  </si>
  <si>
    <t>Nugget</t>
  </si>
  <si>
    <t>Red Baron</t>
  </si>
  <si>
    <t>46-318-1948</t>
  </si>
  <si>
    <t>46-318-1952</t>
  </si>
  <si>
    <t>Schuch</t>
  </si>
  <si>
    <t>40-53-0284</t>
  </si>
  <si>
    <t>59-32-7910</t>
  </si>
  <si>
    <t>Sorbocotoneaster pozdnjakovii</t>
  </si>
  <si>
    <t>Рябинокизильник Позднякова</t>
  </si>
  <si>
    <t>Syringa meyeri</t>
  </si>
  <si>
    <t>Сирень Мейера</t>
  </si>
  <si>
    <t>Palibin</t>
  </si>
  <si>
    <t>59-62-0220</t>
  </si>
  <si>
    <t>46-318-1776</t>
  </si>
  <si>
    <t>Syringa vulgaris</t>
  </si>
  <si>
    <t>Сирень обыкновенная</t>
  </si>
  <si>
    <t>Prunus cerasifera</t>
  </si>
  <si>
    <t>Слива растопыренная</t>
  </si>
  <si>
    <t>Symphoricarpos albus</t>
  </si>
  <si>
    <t>Снежноягодник белый</t>
  </si>
  <si>
    <t>Spiraea japonica</t>
  </si>
  <si>
    <t>Спирея японская</t>
  </si>
  <si>
    <t>46-318-1781</t>
  </si>
  <si>
    <t>Double Play Doozie</t>
  </si>
  <si>
    <t>40-53-0274</t>
  </si>
  <si>
    <t>Chaenomeles speciosa</t>
  </si>
  <si>
    <t>Mango Storm</t>
  </si>
  <si>
    <t>40-53-0271</t>
  </si>
  <si>
    <t>Orange Storm</t>
  </si>
  <si>
    <t>40-53-0275</t>
  </si>
  <si>
    <t>Rubra</t>
  </si>
  <si>
    <t>40-53-0273</t>
  </si>
  <si>
    <t>Scarlet Storm</t>
  </si>
  <si>
    <t>40-53-0272</t>
  </si>
  <si>
    <t>Chaenomeles superba</t>
  </si>
  <si>
    <t>Хеномелес/Айва средний</t>
  </si>
  <si>
    <t>Pink Lady</t>
  </si>
  <si>
    <t>Philadelphus coronarius</t>
  </si>
  <si>
    <t>Чубушник венечный</t>
  </si>
  <si>
    <t>Гортензии</t>
  </si>
  <si>
    <t>Hydrangea hybride</t>
  </si>
  <si>
    <t>Гортензия гибридная</t>
  </si>
  <si>
    <t>Hydrangea arborescens</t>
  </si>
  <si>
    <t>Гортензия древовидная</t>
  </si>
  <si>
    <t>Annabelle</t>
  </si>
  <si>
    <t>59-36-3639</t>
  </si>
  <si>
    <t>Hydrangea macrophylla</t>
  </si>
  <si>
    <t>Гортензия крупнолистная</t>
  </si>
  <si>
    <t>46-318-1767</t>
  </si>
  <si>
    <t>Saxon Sonnenstein</t>
  </si>
  <si>
    <t>Hydrangea paniculata</t>
  </si>
  <si>
    <t>Гортензия метельчатая</t>
  </si>
  <si>
    <t>Cotton Cream</t>
  </si>
  <si>
    <t>Fire Light</t>
  </si>
  <si>
    <t>87-112-0011</t>
  </si>
  <si>
    <t>Fire Light Tiny Bit</t>
  </si>
  <si>
    <t>59-36-3654</t>
  </si>
  <si>
    <t>Infinity</t>
  </si>
  <si>
    <t>Little Passion</t>
  </si>
  <si>
    <t>Milk &amp; Honey</t>
  </si>
  <si>
    <t>46-318-0801</t>
  </si>
  <si>
    <t>Pinky Promise</t>
  </si>
  <si>
    <t>59-36-4629</t>
  </si>
  <si>
    <t>Pinky Winky</t>
  </si>
  <si>
    <t>Polar Bear</t>
  </si>
  <si>
    <t>59-36-3666</t>
  </si>
  <si>
    <t>87-112-0018</t>
  </si>
  <si>
    <t>Quick Fire Fab</t>
  </si>
  <si>
    <t>Strawberry blossom</t>
  </si>
  <si>
    <t>Sugar Rush</t>
  </si>
  <si>
    <t>87-99-0177</t>
  </si>
  <si>
    <t>Summer Triple Petite</t>
  </si>
  <si>
    <t>59-03-0253</t>
  </si>
  <si>
    <t>Touch of pink</t>
  </si>
  <si>
    <t>59-36-4634</t>
  </si>
  <si>
    <t>Лиственные деревья</t>
  </si>
  <si>
    <t>Betula nana</t>
  </si>
  <si>
    <t>Береза карликовая</t>
  </si>
  <si>
    <t>Betula pendula</t>
  </si>
  <si>
    <t>Береза повислая</t>
  </si>
  <si>
    <t>59-62-0202</t>
  </si>
  <si>
    <t>59-62-0231</t>
  </si>
  <si>
    <t>Gracilis</t>
  </si>
  <si>
    <t>C7</t>
  </si>
  <si>
    <t>59-28-2020</t>
  </si>
  <si>
    <t>Youngii</t>
  </si>
  <si>
    <t>59-62-0204</t>
  </si>
  <si>
    <t>59-62-0205</t>
  </si>
  <si>
    <t>46-318-0022</t>
  </si>
  <si>
    <t>59-62-0238</t>
  </si>
  <si>
    <t>Prunus subhirtella</t>
  </si>
  <si>
    <t>Вишня подшерстная</t>
  </si>
  <si>
    <t>Autumnalis Rosea</t>
  </si>
  <si>
    <t>46-318-0028</t>
  </si>
  <si>
    <t>Ulmus glabra</t>
  </si>
  <si>
    <t>Вяз шершавый</t>
  </si>
  <si>
    <t>59-32-7902</t>
  </si>
  <si>
    <t>Quercus robur</t>
  </si>
  <si>
    <t>Дуб черешчатый</t>
  </si>
  <si>
    <t>Alnarp</t>
  </si>
  <si>
    <t>40-53-0263</t>
  </si>
  <si>
    <t>Acer pseudosieboldianum</t>
  </si>
  <si>
    <t>Клен ложнозибольдов</t>
  </si>
  <si>
    <t>Arctic Jade</t>
  </si>
  <si>
    <t>40-53-0093</t>
  </si>
  <si>
    <t>North Wind</t>
  </si>
  <si>
    <t>Acer platanoides</t>
  </si>
  <si>
    <t>Клен остролистный</t>
  </si>
  <si>
    <t>46-318-0020</t>
  </si>
  <si>
    <t>Globosum</t>
  </si>
  <si>
    <t>46-318-0027</t>
  </si>
  <si>
    <t>Tilia europaea</t>
  </si>
  <si>
    <t>Липа европейская</t>
  </si>
  <si>
    <t>Pallida</t>
  </si>
  <si>
    <t>46-318-0026</t>
  </si>
  <si>
    <t>Sorbus aucuparia</t>
  </si>
  <si>
    <t>Рябина обыкновенная</t>
  </si>
  <si>
    <t>Яблоня декоративная</t>
  </si>
  <si>
    <t>Golden Hornet</t>
  </si>
  <si>
    <t>59-60-1268</t>
  </si>
  <si>
    <t>Ola</t>
  </si>
  <si>
    <t>Клематисы и другие вьющиеся</t>
  </si>
  <si>
    <t>46-318-1475</t>
  </si>
  <si>
    <t>Baltyk</t>
  </si>
  <si>
    <t>46-318-1842</t>
  </si>
  <si>
    <t>Blekitny Aniol=Blue Angel</t>
  </si>
  <si>
    <t>46-318-1480</t>
  </si>
  <si>
    <t>Girenas</t>
  </si>
  <si>
    <t>46-318-1489</t>
  </si>
  <si>
    <t>Polish Spirit</t>
  </si>
  <si>
    <t>46-318-1822</t>
  </si>
  <si>
    <t>59-14-0533</t>
  </si>
  <si>
    <t>Anna's Choice</t>
  </si>
  <si>
    <t>59-14-0534</t>
  </si>
  <si>
    <t>Blue Surprise</t>
  </si>
  <si>
    <t>59-14-0535</t>
  </si>
  <si>
    <t>Expander</t>
  </si>
  <si>
    <t>59-14-0537</t>
  </si>
  <si>
    <t>Grzes</t>
  </si>
  <si>
    <t>59-14-0455</t>
  </si>
  <si>
    <t>59-14-0371</t>
  </si>
  <si>
    <t>Lemon Dream</t>
  </si>
  <si>
    <t>59-14-0539</t>
  </si>
  <si>
    <t>59-14-0540</t>
  </si>
  <si>
    <t>Mystic River</t>
  </si>
  <si>
    <t>59-14-0456</t>
  </si>
  <si>
    <t>Pink Swing</t>
  </si>
  <si>
    <t>59-14-0541</t>
  </si>
  <si>
    <t>Polonez</t>
  </si>
  <si>
    <t>59-14-0543</t>
  </si>
  <si>
    <t>Violet Surprise</t>
  </si>
  <si>
    <t>59-61-0117</t>
  </si>
  <si>
    <t>59-69-0053</t>
  </si>
  <si>
    <t>59-61-0125</t>
  </si>
  <si>
    <t>Хвойные</t>
  </si>
  <si>
    <t>46-421-0020</t>
  </si>
  <si>
    <t>Абрикос обыкновенный</t>
  </si>
  <si>
    <t>Prunus armeniacа</t>
  </si>
  <si>
    <t>Триумф Севера</t>
  </si>
  <si>
    <t>п/э пакет 5л. 2-х летнее</t>
  </si>
  <si>
    <t>Алешенька</t>
  </si>
  <si>
    <t>Лакомка</t>
  </si>
  <si>
    <t>Монастырский</t>
  </si>
  <si>
    <t>Алыча обыкновенная</t>
  </si>
  <si>
    <t>Алые паруса</t>
  </si>
  <si>
    <t>46-421-0017</t>
  </si>
  <si>
    <t>Кубанская комета</t>
  </si>
  <si>
    <t>46-421-0018</t>
  </si>
  <si>
    <t>Лама</t>
  </si>
  <si>
    <t>46-421-0019</t>
  </si>
  <si>
    <t>Несмеяна</t>
  </si>
  <si>
    <t>46-421-0016</t>
  </si>
  <si>
    <t>Принцесса</t>
  </si>
  <si>
    <t>Царская</t>
  </si>
  <si>
    <t>Вишня обыкновенная</t>
  </si>
  <si>
    <t>Prunus cerasus</t>
  </si>
  <si>
    <t>Быстринка</t>
  </si>
  <si>
    <t>Владимирская</t>
  </si>
  <si>
    <t>Гриот белорусский</t>
  </si>
  <si>
    <t>Десертная Морозовой</t>
  </si>
  <si>
    <t>Жуковская</t>
  </si>
  <si>
    <t>Любская</t>
  </si>
  <si>
    <t>Морозовка</t>
  </si>
  <si>
    <t>Радонеж</t>
  </si>
  <si>
    <t>Шакировская</t>
  </si>
  <si>
    <t>Груша обыкновенная</t>
  </si>
  <si>
    <t xml:space="preserve">Pyrus communis </t>
  </si>
  <si>
    <t>Аленушка</t>
  </si>
  <si>
    <t>Брянская красавица</t>
  </si>
  <si>
    <t>Духмяная + Прибалтийская маслянистая</t>
  </si>
  <si>
    <t>Осенняя Яковлева</t>
  </si>
  <si>
    <t>Память Яковлева + Видная</t>
  </si>
  <si>
    <t>Просто Мария</t>
  </si>
  <si>
    <t>Просто Мария + Лада</t>
  </si>
  <si>
    <t>Просто Мария + Русская красавица</t>
  </si>
  <si>
    <t>Русская красавица</t>
  </si>
  <si>
    <t>Дюк гибридный</t>
  </si>
  <si>
    <t>Prunus cerasus x avium</t>
  </si>
  <si>
    <t>Ночка</t>
  </si>
  <si>
    <t>Саратовская малышка</t>
  </si>
  <si>
    <t>46-421-0021</t>
  </si>
  <si>
    <t>Ежевика кустистая</t>
  </si>
  <si>
    <t>Rubus fruticosus</t>
  </si>
  <si>
    <t>Agawam</t>
  </si>
  <si>
    <t>п/э пакет 2-3л.</t>
  </si>
  <si>
    <t>46-421-0026</t>
  </si>
  <si>
    <t xml:space="preserve">Жимолость голубая </t>
  </si>
  <si>
    <t xml:space="preserve">Lonicera caerulea </t>
  </si>
  <si>
    <t>Бакчарский Великан</t>
  </si>
  <si>
    <t>Медовая пчелка</t>
  </si>
  <si>
    <t>Ирга ольхолистная</t>
  </si>
  <si>
    <t>Amelanchier alnifolia</t>
  </si>
  <si>
    <t>Красноярская</t>
  </si>
  <si>
    <t xml:space="preserve">Крыжовник обыкновенный </t>
  </si>
  <si>
    <t xml:space="preserve">Ribes uva-crispa </t>
  </si>
  <si>
    <t>Английский желтый</t>
  </si>
  <si>
    <t>Консул</t>
  </si>
  <si>
    <t>Краснославянский</t>
  </si>
  <si>
    <t>Нежный</t>
  </si>
  <si>
    <t>Бригантина</t>
  </si>
  <si>
    <t>Rubus everbearing</t>
  </si>
  <si>
    <t>Корпико</t>
  </si>
  <si>
    <t>Красная королева</t>
  </si>
  <si>
    <t>Мапема</t>
  </si>
  <si>
    <t>Маросейка</t>
  </si>
  <si>
    <t>Метеор</t>
  </si>
  <si>
    <t>Тарусса</t>
  </si>
  <si>
    <t>Персик обыкновенный</t>
  </si>
  <si>
    <t>Prunus persica</t>
  </si>
  <si>
    <t>Vine Gold</t>
  </si>
  <si>
    <t>Redhaven</t>
  </si>
  <si>
    <t>Алая крупная</t>
  </si>
  <si>
    <t>Слива домашняя</t>
  </si>
  <si>
    <t>Prunus domestica</t>
  </si>
  <si>
    <t>Венгерка Новая</t>
  </si>
  <si>
    <t>Заречная ранняя</t>
  </si>
  <si>
    <t>Орловская мечта</t>
  </si>
  <si>
    <t>Ренклод советский</t>
  </si>
  <si>
    <t>Стартовая</t>
  </si>
  <si>
    <t>Этюд</t>
  </si>
  <si>
    <t>Яичная синяя</t>
  </si>
  <si>
    <t>Смородина красная</t>
  </si>
  <si>
    <t>Ribes rubrum</t>
  </si>
  <si>
    <t>46-421-0024</t>
  </si>
  <si>
    <t>Сахарная</t>
  </si>
  <si>
    <t>Натали</t>
  </si>
  <si>
    <t>Смородина черная</t>
  </si>
  <si>
    <t>Ribes nigrum</t>
  </si>
  <si>
    <t>Добрыня</t>
  </si>
  <si>
    <t>46-421-0023</t>
  </si>
  <si>
    <t>Селеченская 2</t>
  </si>
  <si>
    <t>Черешня обыкновенная</t>
  </si>
  <si>
    <t>Prunus avium</t>
  </si>
  <si>
    <t>Ипуть</t>
  </si>
  <si>
    <t>Ленинградская черная</t>
  </si>
  <si>
    <t>46-421-0014</t>
  </si>
  <si>
    <t>Медуница</t>
  </si>
  <si>
    <t>Одринка</t>
  </si>
  <si>
    <t>Ревна</t>
  </si>
  <si>
    <t>Яблоня домашняя</t>
  </si>
  <si>
    <t>Malus domestica</t>
  </si>
  <si>
    <t>Антоновка</t>
  </si>
  <si>
    <t>Ауксис</t>
  </si>
  <si>
    <t>46-421-0001</t>
  </si>
  <si>
    <t>Белый налив</t>
  </si>
  <si>
    <t xml:space="preserve">п/э пакет 5л. </t>
  </si>
  <si>
    <t>46-421-0009</t>
  </si>
  <si>
    <t>Богатырь</t>
  </si>
  <si>
    <t>Яблоня колоновидная</t>
  </si>
  <si>
    <t>Malus columnar</t>
  </si>
  <si>
    <t>Готика</t>
  </si>
  <si>
    <t>п/э пакет 5л.</t>
  </si>
  <si>
    <t>Джин</t>
  </si>
  <si>
    <t>46-421-0011</t>
  </si>
  <si>
    <t xml:space="preserve">Яблоня китайская </t>
  </si>
  <si>
    <t>Malus prunifolia</t>
  </si>
  <si>
    <t>Долго</t>
  </si>
  <si>
    <t>Каскад</t>
  </si>
  <si>
    <t>Конфетное</t>
  </si>
  <si>
    <t>Конфетное + Орлик</t>
  </si>
  <si>
    <t>Коричное полосатое</t>
  </si>
  <si>
    <t>Луч</t>
  </si>
  <si>
    <t>Медуница + Услада</t>
  </si>
  <si>
    <t>Мелба</t>
  </si>
  <si>
    <t>Мелба + Елена</t>
  </si>
  <si>
    <t>Мелба + Рижский голубок</t>
  </si>
  <si>
    <t>Мечта</t>
  </si>
  <si>
    <t>Московское ожерелье</t>
  </si>
  <si>
    <t>Орлинка</t>
  </si>
  <si>
    <t>Ред Мелба + Уэлси</t>
  </si>
  <si>
    <t>Ренет Черненко</t>
  </si>
  <si>
    <t>Стелла</t>
  </si>
  <si>
    <t>Триумф</t>
  </si>
  <si>
    <t>Услада</t>
  </si>
  <si>
    <t>46-421-0025</t>
  </si>
  <si>
    <t xml:space="preserve">Голубика высокорослая </t>
  </si>
  <si>
    <t>87-102-0078</t>
  </si>
  <si>
    <t>45-50</t>
  </si>
  <si>
    <t>Перед оформлением заказа, пожалуйста, ознакомьтесь с условиями работы и подтвердите своё согласие с ними:</t>
  </si>
  <si>
    <t>&gt;&gt;&gt; Условия работы &lt;&lt;&lt;</t>
  </si>
  <si>
    <t>с условиями работы ознакомлен</t>
  </si>
  <si>
    <t>Адрес склада: Московская область, Каширский район, дер. Барабаново</t>
  </si>
  <si>
    <t>← Выберите период поставки</t>
  </si>
  <si>
    <t>← Выберите способ оплаты</t>
  </si>
  <si>
    <t>Количество растений</t>
  </si>
  <si>
    <t>Итоговая сумма за растения с КДП</t>
  </si>
  <si>
    <t>Дорогие партнеры, мы делаем всё возможное, чтобы как можно лучше обеспечить вас качественным посадочным материалом.
И хотим честно вас предупредить, что при сильном изменении ситуации на рынке и в мире, которые могут повлечь за собой удорожание стоимости Транспортной перевозки и/или КДП, мы оставляем за собой право пересмотреть цены и условия по настоящему предложению в любое время до момента передачи вам товара.</t>
  </si>
  <si>
    <t>Род, вид на латинском</t>
  </si>
  <si>
    <t>Род, вид на русском</t>
  </si>
  <si>
    <t>Упаковка корневой системы</t>
  </si>
  <si>
    <t>Высота, см</t>
  </si>
  <si>
    <t>Ширина, см</t>
  </si>
  <si>
    <t>Высота штамба, см</t>
  </si>
  <si>
    <t>Страна производитель</t>
  </si>
  <si>
    <t>Подтверждение</t>
  </si>
  <si>
    <t>*</t>
  </si>
  <si>
    <t>RUS</t>
  </si>
  <si>
    <t>Сливовый</t>
  </si>
  <si>
    <t>✓</t>
  </si>
  <si>
    <t xml:space="preserve"> Для оформления договорных документов:</t>
  </si>
  <si>
    <t>● Копию свидетельства ЕГРИП</t>
  </si>
  <si>
    <t>●</t>
  </si>
  <si>
    <t>Копию Устава</t>
  </si>
  <si>
    <t>● Копию ИНН</t>
  </si>
  <si>
    <t>Копию выписки из ЕГРЮЛ</t>
  </si>
  <si>
    <t>● Копию паспорта</t>
  </si>
  <si>
    <t>Копию уведомления УСН или ЕНВД</t>
  </si>
  <si>
    <t>● Копию уведомления УСН или ЕНВД</t>
  </si>
  <si>
    <t>Карточку с реквизитами предприятия</t>
  </si>
  <si>
    <t>Для обеспечения высокого сервиса обслуживания и правильного понимания Ваших потребностей:</t>
  </si>
  <si>
    <t xml:space="preserve">Заказ должен быть заполнен в форме настоящего Прайс-листа и: </t>
  </si>
  <si>
    <t>●  Соответствовать его требованиям к общему минимальному заказу</t>
  </si>
  <si>
    <t>●  Соответствовать его требованиям к минимальному заказу / кратности на сорт</t>
  </si>
  <si>
    <t>Бронирование заказа осуществляется исключительно после внесения аванса для бронирования</t>
  </si>
  <si>
    <t>Бронирование и предварительные подтверждения по заказам предоставляются до момента выпуска Производителем готовой продукции на основании его прогнозных данных. В процессе производства эти данные могут неоднократно изменяться по независящим от Производителя причинам (пример: погодные катаклизмы)</t>
  </si>
  <si>
    <t xml:space="preserve">●  Исходя из этой информации Вам необходимо принять решение о сроках размещения заказа: </t>
  </si>
  <si>
    <t>- разместить заказ заранее и иметь возможность бронирования максимально широкого ассортимента продукции, но быть готовым к тому, что информация о первоначальном подтверждении по заказу может меняться</t>
  </si>
  <si>
    <t>-  разместить заказ ближе к дате отгрузки из доступного на тот момент стока (как правило, небольшого по ассортименту), но сразу получить более стабильное подтверждение</t>
  </si>
  <si>
    <t>В связи с динамично меняющимися свободными остатками часть заказа или заказ полностью могут быть не подтверждены</t>
  </si>
  <si>
    <t>●  Чем больше времени проходит с момента выставления счета на оплату до момента поступления оплаты на наш р/счет, тем выше вероятность неподтверждений</t>
  </si>
  <si>
    <t>●  В случае неподтверждения заказа мы возвращаем аванс, либо, при Вашем согласии, взамен неподтвержденных сортов предлагаем  замены</t>
  </si>
  <si>
    <t>На протяжения всего периода работы мы будем информировать Вас обо всех изменениях, связанных с исполнением заказа</t>
  </si>
  <si>
    <t>Вам необходимо своевременно и в полном объеме производить все оплаты по заказу</t>
  </si>
  <si>
    <t>●  В случае нарушения сроков оплаты по заказу, предусмотренных условиями Прайс-листа, мы оставляем за собой право аннулировать Ваш заказ и направить товар в свободную продажу. Возврат внесенных по заказу авансов будет произведен в течение 10 дней после полной реализации заказа за минусом понесенных нами затрат на доставку, сборку, хранение и прочих</t>
  </si>
  <si>
    <t>Мы уведомим Вас о дате готовности Товара к отгрузке</t>
  </si>
  <si>
    <t>●  Вам будет необходимо осуществить приемку Товара оговоренным способом в срок, не превышающий 3-х рабочих дней с момента уведомления.</t>
  </si>
  <si>
    <t>Товары отгружаются с нашего склада на условиях самовывоза или путем организации доставки нашими силами, но за Ваш счет</t>
  </si>
  <si>
    <t>●  Во избежание длительного ожидания получения заказа в очереди, отгрузка товаров с нашего склада производится на основании Графика отгрузки</t>
  </si>
  <si>
    <t>●  Включение заказа в график отгрузки производится после полной его оплаты и, в случае необходимости доставки заказа до терминала транспортной компании, после предоставления Вами Доверенности на право передачи заказа в транспортную компанию.</t>
  </si>
  <si>
    <t>●  График отгрузки утверждается не позднее 14:00 дня предшествующего отгрузке. Поэтому при оплате заказа или предоставлении доверенности после 14:00 заказ может быть включен в График отгрузки не ранее, чем через один рабочий день.</t>
  </si>
  <si>
    <t>Мы не несем ответственности за частичную недопоставку заказа, вызванную неурожаем, либо гибелью растений по причине рисков хранения у Производителя, а также рисков связанных с изъятием сотрудниками таможни образцов товара для взятия проб в целях фитосанитарного контроля</t>
  </si>
  <si>
    <t>Мы предоставляем услуги по доставке заказов:</t>
  </si>
  <si>
    <t>●  До адреса Покупателя (По Москве и МО)</t>
  </si>
  <si>
    <t>●  До терминала любой транспортной компании в г. Москве</t>
  </si>
  <si>
    <t>Вы самостоятельно выбираете транспортную компанию, определяете условия доставки заказа транспортной компанией в пункт назначения и направляете нам четкое задание на передачу груза в форме Доверенности</t>
  </si>
  <si>
    <t>●  Мы осуществляем передачу товара в транспортную компанию строго в соответствии с требованиями, указанными Вами в бланке доверенности</t>
  </si>
  <si>
    <t>●  Право собственности на Товар и риск случайной гибели переходят к Вам с момента передачи нами Товара в транспортную компанию</t>
  </si>
  <si>
    <t>● Мы не несем ответственности за потерю качества товара в период его доставки транспортной компанией</t>
  </si>
  <si>
    <t>Если мы передаем Товар, собранный в закрытую тару (в упаковке Производителя) или Вы физически не имеете возможности произвести детальную приемку Товара при его отгрузке, то имеете право в течение 3-х рабочих дней с момента получения Товара, сообщить нам об обнаруженных недостатках путем предъявления претензии</t>
  </si>
  <si>
    <t>● Претензия должна быть составлена в письменном виде по установленной нами форме. Шаблон формы претензии мы высылаем по запросу</t>
  </si>
  <si>
    <t>Мы принимаем к рассмотрению претензии:</t>
  </si>
  <si>
    <t>● только подтвержденные фотографиями каждой единицы Товара и тары</t>
  </si>
  <si>
    <t>●  к качеству и/или количеству поставленного товара по его состоянию на момент получения и не принимаем и не рассматриваем претензии к гибели товара случившейся в процессе Вашей производственной деятельности по выращиванию/доращиванию готовой продукции (исключения составляют претензии к пересорту, которые можно выявить только на определенных этапах роста растений).</t>
  </si>
  <si>
    <t xml:space="preserve">●  если совокупная сумма в ней по качеству и количеству, превышает: </t>
  </si>
  <si>
    <t xml:space="preserve">  - 4% от общей суммы поставленной партии Товара при заказе до 4500 евро / до 300 000 руб</t>
  </si>
  <si>
    <t xml:space="preserve">  - 3% от общей суммы поставленной партии Товара при заказе от 4501 до 10000 евро / от 300 001 до 700 000 руб</t>
  </si>
  <si>
    <t xml:space="preserve">  </t>
  </si>
  <si>
    <t>- 2% от общей суммы поставленной партии Товара при заказе свыше 10000 евро / свыше 700 000 руб от общей суммы поставленной партии Товара</t>
  </si>
  <si>
    <t>● при предоставлении документов, подтверждающих перевозку с соблюдением необходимого температурного режима (при нахождении товара в пути более 4-х суток)</t>
  </si>
  <si>
    <t>● при соблюдении Вами сроков получения Товара с нашего склада</t>
  </si>
  <si>
    <t>Мы обязаны рассмотреть претензию в течение 30 рабочих дней с момента ее получения. В случае, если рассмотрение претензии зависит от решения сторонних организаций (производителя Товара, транспортной компании и т.п.) срок рассмотрения претензии может быть увеличен</t>
  </si>
  <si>
    <t>● в случае принятия претензии на бракованный товар, Вам необходимо будет произвести его возврат в наш адрес за свой счет в течение 14 календарных дней с момента принятия претензии, если не будут согласованы иные способы решения</t>
  </si>
  <si>
    <t>● в случае удовлетворения претензии производителем на Товар, стоимость которого была рассчитана путем калькуляции стоимости растений и стоимости доставки, мы произведем компенсацию только стоимость растений, без учёта доставки и прочих накладных расходов</t>
  </si>
  <si>
    <t>Понедельник - пятница   с 9:00 до 18:00</t>
  </si>
  <si>
    <t>Сроки выкопки и выдачи растений могут изменяться в зависимости от погодных условий.</t>
  </si>
  <si>
    <t>Во время выкопки выдача растений осуществляется не раннее 6-12 дней после оплаты заказа.</t>
  </si>
  <si>
    <r>
      <rPr>
        <i/>
        <sz val="12"/>
        <color rgb="FF3A3A3A"/>
        <rFont val="Bahnschrift SemiLight SemiConde"/>
        <family val="2"/>
        <charset val="204"/>
      </rPr>
      <t xml:space="preserve">          </t>
    </r>
    <r>
      <rPr>
        <i/>
        <u/>
        <sz val="12"/>
        <color rgb="FF3A3A3A"/>
        <rFont val="Bahnschrift SemiLight SemiConde"/>
        <family val="2"/>
        <charset val="204"/>
      </rPr>
      <t>Юридическим лицам:</t>
    </r>
  </si>
  <si>
    <r>
      <rPr>
        <i/>
        <sz val="12"/>
        <color rgb="FF3A3A3A"/>
        <rFont val="Bahnschrift SemiLight SemiConde"/>
        <family val="2"/>
        <charset val="204"/>
      </rPr>
      <t xml:space="preserve">          </t>
    </r>
    <r>
      <rPr>
        <i/>
        <u/>
        <sz val="12"/>
        <color rgb="FF3A3A3A"/>
        <rFont val="Bahnschrift SemiLight SemiConde"/>
        <family val="2"/>
        <charset val="204"/>
      </rPr>
      <t>Индивидуальным предпринимателям:</t>
    </r>
  </si>
  <si>
    <t>87-07-10982</t>
  </si>
  <si>
    <t>87-07-11922</t>
  </si>
  <si>
    <t>87-07-11918</t>
  </si>
  <si>
    <t>Ель сизая/канадская</t>
  </si>
  <si>
    <t>87-07-11911</t>
  </si>
  <si>
    <t>87-07-9286</t>
  </si>
  <si>
    <t>87-07-0756</t>
  </si>
  <si>
    <t>87-07-11904</t>
  </si>
  <si>
    <t>Pinus heldreichii/leucodermis</t>
  </si>
  <si>
    <t>87-07-8311</t>
  </si>
  <si>
    <t>Сосна черная</t>
  </si>
  <si>
    <t>87-07-11939</t>
  </si>
  <si>
    <t>Сосна кедровая стланниковая</t>
  </si>
  <si>
    <t>87-07-7098</t>
  </si>
  <si>
    <t>Golden Smaragd=Janed Gold</t>
  </si>
  <si>
    <t xml:space="preserve">Барбарис тунберга  </t>
  </si>
  <si>
    <t>Golden Ghost</t>
  </si>
  <si>
    <t>FlowerWOW</t>
  </si>
  <si>
    <t>Peve Tijn=Tijn</t>
  </si>
  <si>
    <t>50-65</t>
  </si>
  <si>
    <t>Green Penguin</t>
  </si>
  <si>
    <t>Виноград культурный</t>
  </si>
  <si>
    <t>Vitis/Parthenocissus vinifera</t>
  </si>
  <si>
    <t>Дубовский розовый</t>
  </si>
  <si>
    <t>Памяти Учителя</t>
  </si>
  <si>
    <t>Байконур</t>
  </si>
  <si>
    <t>Подарок Несвятая</t>
  </si>
  <si>
    <t>Ливия</t>
  </si>
  <si>
    <t>Каталония</t>
  </si>
  <si>
    <t>Зоренька</t>
  </si>
  <si>
    <t>46-240-0008</t>
  </si>
  <si>
    <t>Борис Скачков</t>
  </si>
  <si>
    <t>С20</t>
  </si>
  <si>
    <t>46-240-0015</t>
  </si>
  <si>
    <t>День и Ночь</t>
  </si>
  <si>
    <t>Зина</t>
  </si>
  <si>
    <t>Иван Жужукин</t>
  </si>
  <si>
    <t>Иван Огнев</t>
  </si>
  <si>
    <t>Катенька</t>
  </si>
  <si>
    <t>46-240-0022</t>
  </si>
  <si>
    <t>Первый Поцелуй</t>
  </si>
  <si>
    <t>Розовый Аметист</t>
  </si>
  <si>
    <t>Светозарная</t>
  </si>
  <si>
    <t>46-240-0037</t>
  </si>
  <si>
    <t>Серебряные Звезды</t>
  </si>
  <si>
    <t>Сиреневое Сияние</t>
  </si>
  <si>
    <t>Созвездие</t>
  </si>
  <si>
    <t>Степан Заборьев</t>
  </si>
  <si>
    <t>Элегия</t>
  </si>
  <si>
    <t>Лунная Соната</t>
  </si>
  <si>
    <t>Серебряный Шар</t>
  </si>
  <si>
    <t>Совершенство</t>
  </si>
  <si>
    <t>Танечка</t>
  </si>
  <si>
    <t>Dream Joy</t>
  </si>
  <si>
    <t>59-69-0018</t>
  </si>
  <si>
    <t>59-69-0019</t>
  </si>
  <si>
    <t>59-69-0017</t>
  </si>
  <si>
    <t>Forest Child</t>
  </si>
  <si>
    <t>Pinus  parviflora</t>
  </si>
  <si>
    <t xml:space="preserve">Wiethorst  </t>
  </si>
  <si>
    <t>46-240-0010</t>
  </si>
  <si>
    <t>Ванильное Небо</t>
  </si>
  <si>
    <t>Сирень гиацинтовая</t>
  </si>
  <si>
    <t>Syringa hyacinthiflora</t>
  </si>
  <si>
    <t>Невесомость</t>
  </si>
  <si>
    <t>Ночной Полет</t>
  </si>
  <si>
    <t>46-240-0026</t>
  </si>
  <si>
    <t>Синеглазка</t>
  </si>
  <si>
    <t>54-07-0042</t>
  </si>
  <si>
    <t>54-07-0022</t>
  </si>
  <si>
    <t>54-07-0720</t>
  </si>
  <si>
    <t>54-07-0721</t>
  </si>
  <si>
    <t>54-07-0264</t>
  </si>
  <si>
    <t>54-07-0722</t>
  </si>
  <si>
    <t>54-07-0723</t>
  </si>
  <si>
    <t>54-07-0724</t>
  </si>
  <si>
    <t>54-07-0725</t>
  </si>
  <si>
    <t>87-07-10984</t>
  </si>
  <si>
    <t>87-07-11743</t>
  </si>
  <si>
    <t>87-07-11784</t>
  </si>
  <si>
    <t>59-60-0809</t>
  </si>
  <si>
    <t>59-60-1352</t>
  </si>
  <si>
    <t>59-60-1353</t>
  </si>
  <si>
    <t>59-60-1354</t>
  </si>
  <si>
    <t>59-60-1355</t>
  </si>
  <si>
    <t>87-102-0230</t>
  </si>
  <si>
    <t>87-102-0231</t>
  </si>
  <si>
    <t>59-61-0126</t>
  </si>
  <si>
    <t>Argentea=Glauca</t>
  </si>
  <si>
    <t xml:space="preserve">Pinus mugo </t>
  </si>
  <si>
    <t xml:space="preserve">Berberis thunbergii </t>
  </si>
  <si>
    <t>Diabolicum</t>
  </si>
  <si>
    <t>59-28-0588</t>
  </si>
  <si>
    <t>Goldalita</t>
  </si>
  <si>
    <t>Lime Star</t>
  </si>
  <si>
    <t>Orange Carpet</t>
  </si>
  <si>
    <t>Orange Ice</t>
  </si>
  <si>
    <t>Vulcano</t>
  </si>
  <si>
    <t>Растения</t>
  </si>
  <si>
    <t>Предварительная сумма за растения без КДП</t>
  </si>
  <si>
    <t>Комиссия за ден. переводы (КДП)</t>
  </si>
  <si>
    <t>Сумма КДП на растения</t>
  </si>
  <si>
    <t>← Выберите способ отгрузки растений</t>
  </si>
  <si>
    <t>← Выберите способ доставки</t>
  </si>
  <si>
    <t>Предварительная сумма за доставку без КДП</t>
  </si>
  <si>
    <t>Предварительная сумма за тару без КДП</t>
  </si>
  <si>
    <t>Итоговая сумма за тару с КДП (ориентировочно)</t>
  </si>
  <si>
    <t>Итоговая сумма за доставку с КДП (ориентировочно)</t>
  </si>
  <si>
    <t>C11</t>
  </si>
  <si>
    <t>C2 PA</t>
  </si>
  <si>
    <t>C3 PA</t>
  </si>
  <si>
    <t>C5 PA</t>
  </si>
  <si>
    <t>ИТОГО:</t>
  </si>
  <si>
    <t>P9</t>
  </si>
  <si>
    <t>P13</t>
  </si>
  <si>
    <t>машина</t>
  </si>
  <si>
    <t>газель</t>
  </si>
  <si>
    <t>5-тонник</t>
  </si>
  <si>
    <t>10-тонник</t>
  </si>
  <si>
    <t>фура</t>
  </si>
  <si>
    <t>Glauca Globosa=Globosa</t>
  </si>
  <si>
    <t>46-38-15163</t>
  </si>
  <si>
    <t>46-38-8228</t>
  </si>
  <si>
    <t xml:space="preserve">Pinus nigra </t>
  </si>
  <si>
    <t>46-38-8231</t>
  </si>
  <si>
    <t>46-38-8232</t>
  </si>
  <si>
    <t>46-38-4303</t>
  </si>
  <si>
    <t>46-38-4171</t>
  </si>
  <si>
    <t>Globosa</t>
  </si>
  <si>
    <t>46-38-4305</t>
  </si>
  <si>
    <t>Holmstrup</t>
  </si>
  <si>
    <t>46-38-6268</t>
  </si>
  <si>
    <t>46-38-4322</t>
  </si>
  <si>
    <t>46-38-4173</t>
  </si>
  <si>
    <t>Golden Globe=Globosa Aurea</t>
  </si>
  <si>
    <t>46-38-4371</t>
  </si>
  <si>
    <t>46-38-15978</t>
  </si>
  <si>
    <t>King of Brabant</t>
  </si>
  <si>
    <t>Sunkist</t>
  </si>
  <si>
    <t>46-38-4246</t>
  </si>
  <si>
    <t>46-38-15161</t>
  </si>
  <si>
    <t>46-38-15820</t>
  </si>
  <si>
    <t>Многолетние растения, травы, злаки</t>
  </si>
  <si>
    <t>Aquilegia vulgaris</t>
  </si>
  <si>
    <t>Аквилегия/Водосбор/Орлики обыкновенная</t>
  </si>
  <si>
    <t>Blue Barlow</t>
  </si>
  <si>
    <t>46-38-15821</t>
  </si>
  <si>
    <t>Aconitum carmichaelii</t>
  </si>
  <si>
    <t>Аконит/Борец кармихеля</t>
  </si>
  <si>
    <t>Arendsii</t>
  </si>
  <si>
    <t>Astilba arendsii</t>
  </si>
  <si>
    <t>Amethyst</t>
  </si>
  <si>
    <t>Bumalda</t>
  </si>
  <si>
    <t>46-38-15822</t>
  </si>
  <si>
    <t>Cattleya</t>
  </si>
  <si>
    <t>46-38-15823</t>
  </si>
  <si>
    <t>Erika</t>
  </si>
  <si>
    <t>46-38-15824</t>
  </si>
  <si>
    <t>Venus</t>
  </si>
  <si>
    <t>46-38-15825</t>
  </si>
  <si>
    <t>Astilba chinensis</t>
  </si>
  <si>
    <t>Астильба китайская</t>
  </si>
  <si>
    <t>Black Pearls</t>
  </si>
  <si>
    <t>46-38-15826</t>
  </si>
  <si>
    <t>Pumila</t>
  </si>
  <si>
    <t>Purpurkerze</t>
  </si>
  <si>
    <t>Superba</t>
  </si>
  <si>
    <t>46-38-13428</t>
  </si>
  <si>
    <t>Vision in Red</t>
  </si>
  <si>
    <t>46-38-5471</t>
  </si>
  <si>
    <t>Astilba japonica</t>
  </si>
  <si>
    <t>Астильба японская</t>
  </si>
  <si>
    <t>Bonn</t>
  </si>
  <si>
    <t>46-38-13430</t>
  </si>
  <si>
    <t>Europa</t>
  </si>
  <si>
    <t>46-38-11271</t>
  </si>
  <si>
    <t>Aster</t>
  </si>
  <si>
    <t>Астра</t>
  </si>
  <si>
    <t>Lagune</t>
  </si>
  <si>
    <t>46-38-15827</t>
  </si>
  <si>
    <t>Marjorie</t>
  </si>
  <si>
    <t>46-38-15828</t>
  </si>
  <si>
    <t>Mittelmeer</t>
  </si>
  <si>
    <t>46-38-15830</t>
  </si>
  <si>
    <t>Aster dumosus</t>
  </si>
  <si>
    <t>Астра бордюрная</t>
  </si>
  <si>
    <t>46-38-15831</t>
  </si>
  <si>
    <t>Lady in Blue</t>
  </si>
  <si>
    <t>46-38-14914</t>
  </si>
  <si>
    <t>Baby Doll</t>
  </si>
  <si>
    <t>46-38-15836</t>
  </si>
  <si>
    <t>Winterglod=Winterglut</t>
  </si>
  <si>
    <t>46-38-15837</t>
  </si>
  <si>
    <t>Bergenia cordifolia</t>
  </si>
  <si>
    <t>Бадан сердцелистный</t>
  </si>
  <si>
    <t>Herbstblute</t>
  </si>
  <si>
    <t>46-38-14916</t>
  </si>
  <si>
    <t>Rotblum</t>
  </si>
  <si>
    <t>46-38-3859</t>
  </si>
  <si>
    <t>Berberis vulgaris</t>
  </si>
  <si>
    <t>Барбарис обыкновенный</t>
  </si>
  <si>
    <t>46-38-2421</t>
  </si>
  <si>
    <t>46-38-11723</t>
  </si>
  <si>
    <t>46-38-13578/1</t>
  </si>
  <si>
    <t>46-38-13799</t>
  </si>
  <si>
    <t>Crataegus laevigata</t>
  </si>
  <si>
    <t>Боярышник обыкновенный</t>
  </si>
  <si>
    <t>46-38-0035</t>
  </si>
  <si>
    <t>46-38-15839</t>
  </si>
  <si>
    <t>Brunnera macrophylla</t>
  </si>
  <si>
    <t>Бруннера крупнолистная</t>
  </si>
  <si>
    <t>Silver Heart</t>
  </si>
  <si>
    <t>46-38-15667</t>
  </si>
  <si>
    <t>Ligularia</t>
  </si>
  <si>
    <t>Бузульник</t>
  </si>
  <si>
    <t>Osiris Fantasie</t>
  </si>
  <si>
    <t>46-38-15842</t>
  </si>
  <si>
    <t>Ligularia dendata</t>
  </si>
  <si>
    <t>Бузульник зубчатый</t>
  </si>
  <si>
    <t>Othello</t>
  </si>
  <si>
    <t>46-38-11278</t>
  </si>
  <si>
    <t>Ligularia stenocephala</t>
  </si>
  <si>
    <t>Бузульник узкоголовчатый</t>
  </si>
  <si>
    <t>The Rocket</t>
  </si>
  <si>
    <t>46-38-15668</t>
  </si>
  <si>
    <t>Ligularia hessei</t>
  </si>
  <si>
    <t>Бузульник Хессей</t>
  </si>
  <si>
    <t>Gregynog Gold</t>
  </si>
  <si>
    <t>46-38-0057</t>
  </si>
  <si>
    <t>Bristol Ruby</t>
  </si>
  <si>
    <t>46-38-0057/1</t>
  </si>
  <si>
    <t>46-38-15143</t>
  </si>
  <si>
    <t>Eva Rathke</t>
  </si>
  <si>
    <t>46-38-5346</t>
  </si>
  <si>
    <t>Rosea</t>
  </si>
  <si>
    <t>46-38-0891</t>
  </si>
  <si>
    <t>Wings of Fire</t>
  </si>
  <si>
    <t>46-38-13433</t>
  </si>
  <si>
    <t>Lysimachia punctata</t>
  </si>
  <si>
    <t>Вербейник точечный</t>
  </si>
  <si>
    <t>Alexander</t>
  </si>
  <si>
    <t>46-38-13434</t>
  </si>
  <si>
    <t>Veronicastrum virginicum</t>
  </si>
  <si>
    <t>Вероникаструм виргинский</t>
  </si>
  <si>
    <t>Album</t>
  </si>
  <si>
    <t>46-38-13580</t>
  </si>
  <si>
    <t>Vitis/Parthenocissus quinquefolia</t>
  </si>
  <si>
    <t>Виноград девичий</t>
  </si>
  <si>
    <t>46-38-4102</t>
  </si>
  <si>
    <t>Heuchera</t>
  </si>
  <si>
    <t>Гейхера</t>
  </si>
  <si>
    <t>Heuchera micrantha</t>
  </si>
  <si>
    <t>Гейхера мелкоцветковая</t>
  </si>
  <si>
    <t>Palace Purple</t>
  </si>
  <si>
    <t>46-38-15036</t>
  </si>
  <si>
    <t>46-38-13445</t>
  </si>
  <si>
    <t>Heucherella</t>
  </si>
  <si>
    <t>Гейхерелла</t>
  </si>
  <si>
    <t>Sunspot</t>
  </si>
  <si>
    <t>46-38-15849</t>
  </si>
  <si>
    <t>Geranium</t>
  </si>
  <si>
    <t>Герань</t>
  </si>
  <si>
    <t>Brookside</t>
  </si>
  <si>
    <t>46-38-15850</t>
  </si>
  <si>
    <t>Geranium magnificum</t>
  </si>
  <si>
    <t>Герань великолепная</t>
  </si>
  <si>
    <t>Rosemoor</t>
  </si>
  <si>
    <t>46-38-15851</t>
  </si>
  <si>
    <t>Geranium clarkei</t>
  </si>
  <si>
    <t>Герань кашмирская</t>
  </si>
  <si>
    <t>Kashmir Purple</t>
  </si>
  <si>
    <t>Geranium sanguineum</t>
  </si>
  <si>
    <t>Герань кроваво-красная</t>
  </si>
  <si>
    <t>Max Frei</t>
  </si>
  <si>
    <t>46-38-15853</t>
  </si>
  <si>
    <t>Geranium cinereum</t>
  </si>
  <si>
    <t>Герань пепельная</t>
  </si>
  <si>
    <t>Splendens</t>
  </si>
  <si>
    <t>46-38-0071</t>
  </si>
  <si>
    <t>46-38-11026</t>
  </si>
  <si>
    <t>Angels Blush</t>
  </si>
  <si>
    <t>46-38-3807</t>
  </si>
  <si>
    <t>46-38-13583</t>
  </si>
  <si>
    <t>Baby Lace</t>
  </si>
  <si>
    <t>46-38-9702</t>
  </si>
  <si>
    <t>Bee Happy</t>
  </si>
  <si>
    <t>46-38-3641</t>
  </si>
  <si>
    <t>Bobo</t>
  </si>
  <si>
    <t>46-38-13586</t>
  </si>
  <si>
    <t>Bombshell</t>
  </si>
  <si>
    <t>46-38-6136</t>
  </si>
  <si>
    <t>46-38-15671</t>
  </si>
  <si>
    <t>Bonfire</t>
  </si>
  <si>
    <t>46-38-2218</t>
  </si>
  <si>
    <t>Candlelight</t>
  </si>
  <si>
    <t>46-38-15058</t>
  </si>
  <si>
    <t>46-38-15059</t>
  </si>
  <si>
    <t>Dharuma</t>
  </si>
  <si>
    <t>46-38-15673</t>
  </si>
  <si>
    <t>Diamant Rouge</t>
  </si>
  <si>
    <t>46-38-9227</t>
  </si>
  <si>
    <t>46-38-11054</t>
  </si>
  <si>
    <t>46-38-15060</t>
  </si>
  <si>
    <t>Early Harry</t>
  </si>
  <si>
    <t>46-38-15677</t>
  </si>
  <si>
    <t>Early Sensation</t>
  </si>
  <si>
    <t>46-38-15676</t>
  </si>
  <si>
    <t>Firelight</t>
  </si>
  <si>
    <t>46-38-15674</t>
  </si>
  <si>
    <t>46-38-11725</t>
  </si>
  <si>
    <t>Graffiti</t>
  </si>
  <si>
    <t>46-38-15675</t>
  </si>
  <si>
    <t>46-38-11031</t>
  </si>
  <si>
    <t>Great Star</t>
  </si>
  <si>
    <t>46-38-11014</t>
  </si>
  <si>
    <t>Kyushu</t>
  </si>
  <si>
    <t>46-38-11375</t>
  </si>
  <si>
    <t>Levana</t>
  </si>
  <si>
    <t>46-38-11015</t>
  </si>
  <si>
    <t>46-38-6744</t>
  </si>
  <si>
    <t>46-38-2786</t>
  </si>
  <si>
    <t>46-38-7601</t>
  </si>
  <si>
    <t>46-38-7261</t>
  </si>
  <si>
    <t>46-38-15679</t>
  </si>
  <si>
    <t>Little Spooky</t>
  </si>
  <si>
    <t>46-38-12077</t>
  </si>
  <si>
    <t>Magical Fire</t>
  </si>
  <si>
    <t>46-38-15680</t>
  </si>
  <si>
    <t>Magical Starlight</t>
  </si>
  <si>
    <t>46-38-15681</t>
  </si>
  <si>
    <t>Magical Sweet Summer</t>
  </si>
  <si>
    <t>46-38-7603</t>
  </si>
  <si>
    <t>46-38-5408</t>
  </si>
  <si>
    <t>Matilde</t>
  </si>
  <si>
    <t>46-38-15672</t>
  </si>
  <si>
    <t>Metallica</t>
  </si>
  <si>
    <t>46-38-15689</t>
  </si>
  <si>
    <t>46-38-11021</t>
  </si>
  <si>
    <t>Mojito</t>
  </si>
  <si>
    <t>46-38-15683</t>
  </si>
  <si>
    <t>46-38-8162</t>
  </si>
  <si>
    <t>October Bride</t>
  </si>
  <si>
    <t>46-38-13818</t>
  </si>
  <si>
    <t>Panflora/HP217901</t>
  </si>
  <si>
    <t>46-38-15062</t>
  </si>
  <si>
    <t>Pastelgreen</t>
  </si>
  <si>
    <t>Phantom</t>
  </si>
  <si>
    <t>46-38-11012</t>
  </si>
  <si>
    <t>46-38-7251</t>
  </si>
  <si>
    <t>46-38-0075</t>
  </si>
  <si>
    <t>46-38-2670</t>
  </si>
  <si>
    <t>46-38-7608</t>
  </si>
  <si>
    <t xml:space="preserve">Polar Bear </t>
  </si>
  <si>
    <t>46-38-13819</t>
  </si>
  <si>
    <t>Prim's Red</t>
  </si>
  <si>
    <t>46-38-11548/1</t>
  </si>
  <si>
    <t>Selection</t>
  </si>
  <si>
    <t>Silver Dollar</t>
  </si>
  <si>
    <t>46-38-15685</t>
  </si>
  <si>
    <t>Skyfall</t>
  </si>
  <si>
    <t>46-38-7269</t>
  </si>
  <si>
    <t>46-38-15063</t>
  </si>
  <si>
    <t>46-38-9232</t>
  </si>
  <si>
    <t>46-38-11034</t>
  </si>
  <si>
    <t>46-38-15686</t>
  </si>
  <si>
    <t>46-38-15687</t>
  </si>
  <si>
    <t>Summer Breeze</t>
  </si>
  <si>
    <t>46-38-8157</t>
  </si>
  <si>
    <t>Summer Love</t>
  </si>
  <si>
    <t>46-38-15064</t>
  </si>
  <si>
    <t>46-38-7254</t>
  </si>
  <si>
    <t>Summer snow</t>
  </si>
  <si>
    <t>46-38-9710</t>
  </si>
  <si>
    <t>46-38-5419</t>
  </si>
  <si>
    <t>Tardiva</t>
  </si>
  <si>
    <t>46-38-15691</t>
  </si>
  <si>
    <t>46-38-3642</t>
  </si>
  <si>
    <t>46-38-15690</t>
  </si>
  <si>
    <t>46-38-15068</t>
  </si>
  <si>
    <t>46-38-9934</t>
  </si>
  <si>
    <t>46-38-9711</t>
  </si>
  <si>
    <t>46-38-11038</t>
  </si>
  <si>
    <t>Unique</t>
  </si>
  <si>
    <t>46-38-6753</t>
  </si>
  <si>
    <t>46-38-11039</t>
  </si>
  <si>
    <t>46-38-2790</t>
  </si>
  <si>
    <t>46-38-8164</t>
  </si>
  <si>
    <t>White Lady</t>
  </si>
  <si>
    <t>46-38-15693</t>
  </si>
  <si>
    <t>46-38-7847</t>
  </si>
  <si>
    <t>Wim's Red</t>
  </si>
  <si>
    <t>46-38-11373</t>
  </si>
  <si>
    <t>46-38-15065</t>
  </si>
  <si>
    <t>46-38-11543</t>
  </si>
  <si>
    <t>Dolly</t>
  </si>
  <si>
    <t>46-38-11369</t>
  </si>
  <si>
    <t>Lime Sparkle</t>
  </si>
  <si>
    <t>46-38-15042</t>
  </si>
  <si>
    <t>46-38-8152</t>
  </si>
  <si>
    <t>Argenteomarginata</t>
  </si>
  <si>
    <t>46-38-8152/1</t>
  </si>
  <si>
    <t>46-38-11533</t>
  </si>
  <si>
    <t>46-38-1042</t>
  </si>
  <si>
    <t>46-38-3767</t>
  </si>
  <si>
    <t>46-38-2455</t>
  </si>
  <si>
    <t>Gouchaultii</t>
  </si>
  <si>
    <t>46-38-1044</t>
  </si>
  <si>
    <t>46-38-11040/1</t>
  </si>
  <si>
    <t>46-38-7149</t>
  </si>
  <si>
    <t>Kesselringii</t>
  </si>
  <si>
    <t>46-38-5361</t>
  </si>
  <si>
    <t>Sibirica</t>
  </si>
  <si>
    <t>46-38-11531</t>
  </si>
  <si>
    <t>Red Gnome</t>
  </si>
  <si>
    <t>46-38-13316</t>
  </si>
  <si>
    <t>Cornus sanguinea</t>
  </si>
  <si>
    <t>Дерен кроваво-красный</t>
  </si>
  <si>
    <t>Winter Beauty</t>
  </si>
  <si>
    <t>46-38-13314</t>
  </si>
  <si>
    <t>Cornus sanguinea</t>
  </si>
  <si>
    <t>46-38-2064</t>
  </si>
  <si>
    <t>Cornus stolonifera</t>
  </si>
  <si>
    <t>Дерен отпрысковый</t>
  </si>
  <si>
    <t>Flaviramea</t>
  </si>
  <si>
    <t>46-38-7150</t>
  </si>
  <si>
    <t>46-38-15041</t>
  </si>
  <si>
    <t>46-38-11897</t>
  </si>
  <si>
    <t>46-38-11896</t>
  </si>
  <si>
    <t>Conica</t>
  </si>
  <si>
    <t>46-38-6469</t>
  </si>
  <si>
    <t>46-38-11357/1</t>
  </si>
  <si>
    <t>Salix alba</t>
  </si>
  <si>
    <t>Ива белая</t>
  </si>
  <si>
    <t>46-38-15040</t>
  </si>
  <si>
    <t>46-38-14742/1</t>
  </si>
  <si>
    <t>Salix fragilis</t>
  </si>
  <si>
    <t>Ива ломкая шаровидная</t>
  </si>
  <si>
    <t>46-38-11379/1</t>
  </si>
  <si>
    <t>46-38-11379</t>
  </si>
  <si>
    <t>46-38-11042/1</t>
  </si>
  <si>
    <t>Salix matsudana</t>
  </si>
  <si>
    <t>46-38-11043</t>
  </si>
  <si>
    <t>46-38-2452</t>
  </si>
  <si>
    <t>Salix repens</t>
  </si>
  <si>
    <t>Ива ползучая</t>
  </si>
  <si>
    <t>46-38-1951</t>
  </si>
  <si>
    <t>Mayak</t>
  </si>
  <si>
    <t>46-38-1951/1</t>
  </si>
  <si>
    <t>46-38-13596/1</t>
  </si>
  <si>
    <t>46-38-3516</t>
  </si>
  <si>
    <t>46-38-0104</t>
  </si>
  <si>
    <t>46-38-0104/1</t>
  </si>
  <si>
    <t>46-38-11269</t>
  </si>
  <si>
    <t>46-38-14743/1</t>
  </si>
  <si>
    <t>46-38-11381</t>
  </si>
  <si>
    <t>46-38-13895</t>
  </si>
  <si>
    <t>Salix rosmarinifolia</t>
  </si>
  <si>
    <t>Ива розмаринолистная</t>
  </si>
  <si>
    <t>46-38-11542/1</t>
  </si>
  <si>
    <t>46-38-11045</t>
  </si>
  <si>
    <t>46-38-3198</t>
  </si>
  <si>
    <t>46-38-3807/1</t>
  </si>
  <si>
    <t>46-38-1948</t>
  </si>
  <si>
    <t>Salix schwerinii</t>
  </si>
  <si>
    <t>Ива шверина</t>
  </si>
  <si>
    <t>46-38-14744/1</t>
  </si>
  <si>
    <t>46-38-13319</t>
  </si>
  <si>
    <t>Amelanchier spicata</t>
  </si>
  <si>
    <t>Ирга колосистая</t>
  </si>
  <si>
    <t>46-38-14728</t>
  </si>
  <si>
    <t>Iris</t>
  </si>
  <si>
    <t>Ирис</t>
  </si>
  <si>
    <t>Paprikash</t>
  </si>
  <si>
    <t>46-38-13597</t>
  </si>
  <si>
    <t>Viburnum opulus</t>
  </si>
  <si>
    <t>Калина обыкновенная</t>
  </si>
  <si>
    <t>Cotoneaster lucidus</t>
  </si>
  <si>
    <t>Кизильник блестящий</t>
  </si>
  <si>
    <t>46-38-1658</t>
  </si>
  <si>
    <t>46-38-11456</t>
  </si>
  <si>
    <t>46-38-9854</t>
  </si>
  <si>
    <t>46-38-13647</t>
  </si>
  <si>
    <t>46-38-15649</t>
  </si>
  <si>
    <t>Bijou</t>
  </si>
  <si>
    <t>46-38-15650</t>
  </si>
  <si>
    <t>Chrystal Fountain</t>
  </si>
  <si>
    <t>46-38-15651</t>
  </si>
  <si>
    <t>Corinne</t>
  </si>
  <si>
    <t>46-38-15652</t>
  </si>
  <si>
    <t>Filigree</t>
  </si>
  <si>
    <t>46-38-15653</t>
  </si>
  <si>
    <t>Franziska Maria</t>
  </si>
  <si>
    <t>46-38-15654</t>
  </si>
  <si>
    <t>46-38-15656</t>
  </si>
  <si>
    <t>Sacha</t>
  </si>
  <si>
    <t>46-38-15655</t>
  </si>
  <si>
    <t>Sarah Elizabeth</t>
  </si>
  <si>
    <t>46-38-11092</t>
  </si>
  <si>
    <t>Vaccinium macrocarpon</t>
  </si>
  <si>
    <t>Клюква крупноплодная</t>
  </si>
  <si>
    <t>McFarlin</t>
  </si>
  <si>
    <t>46-38-15861</t>
  </si>
  <si>
    <t>Campanula glomerata</t>
  </si>
  <si>
    <t>Колокольчик скученный</t>
  </si>
  <si>
    <t>Freya</t>
  </si>
  <si>
    <t>Nepeta faassenii</t>
  </si>
  <si>
    <t>Котовник фассена</t>
  </si>
  <si>
    <t>Six Hills Giant</t>
  </si>
  <si>
    <t>46-38-11060/1</t>
  </si>
  <si>
    <t>Садко</t>
  </si>
  <si>
    <t>Черномор</t>
  </si>
  <si>
    <t>46-38-15769</t>
  </si>
  <si>
    <t>Черносливовый</t>
  </si>
  <si>
    <t>46-38-11987</t>
  </si>
  <si>
    <t>Creme Brulee</t>
  </si>
  <si>
    <t>46-38-7274</t>
  </si>
  <si>
    <t>Goldfinger</t>
  </si>
  <si>
    <t>46-38-3062</t>
  </si>
  <si>
    <t>Goldstar</t>
  </si>
  <si>
    <t>46-38-1875</t>
  </si>
  <si>
    <t>Medicine Wheel Mountain</t>
  </si>
  <si>
    <t>46-38-15148</t>
  </si>
  <si>
    <t>New Dawn</t>
  </si>
  <si>
    <t>46-38-1698</t>
  </si>
  <si>
    <t>Red Ace</t>
  </si>
  <si>
    <t>46-38-12067</t>
  </si>
  <si>
    <t>Longacre</t>
  </si>
  <si>
    <t>Corylus avellana</t>
  </si>
  <si>
    <t>46-38-13800</t>
  </si>
  <si>
    <t>Лещина/Орешник обыкновенный</t>
  </si>
  <si>
    <t>46-38-5568</t>
  </si>
  <si>
    <t>Hemerocallis</t>
  </si>
  <si>
    <t>Лилейник</t>
  </si>
  <si>
    <t>Arctic Snow</t>
  </si>
  <si>
    <t>46-38-5571</t>
  </si>
  <si>
    <t>Bonanza</t>
  </si>
  <si>
    <t>46-38-13491</t>
  </si>
  <si>
    <t>Indian Paintbrush</t>
  </si>
  <si>
    <t>46-38-13682</t>
  </si>
  <si>
    <t>Moses Fire</t>
  </si>
  <si>
    <t>46-38-3923</t>
  </si>
  <si>
    <t>46-38-13494</t>
  </si>
  <si>
    <t>Night Beacon</t>
  </si>
  <si>
    <t>46-38-9086</t>
  </si>
  <si>
    <t>Hemerocallis in sort</t>
  </si>
  <si>
    <t>Лилейник в ассортименте не махровый</t>
  </si>
  <si>
    <t>46-38-13788</t>
  </si>
  <si>
    <t>Elaeagnus commutata</t>
  </si>
  <si>
    <t>Лох серебристый</t>
  </si>
  <si>
    <t>46-38-0828</t>
  </si>
  <si>
    <t>Elaeagnus angustifolia</t>
  </si>
  <si>
    <t>Лох узколистный</t>
  </si>
  <si>
    <t>46-38-13448</t>
  </si>
  <si>
    <t>Alchemilla mollis</t>
  </si>
  <si>
    <t>Манжетка мягкая</t>
  </si>
  <si>
    <t>46-38-15863</t>
  </si>
  <si>
    <t>Robustica</t>
  </si>
  <si>
    <t>46-38-11255</t>
  </si>
  <si>
    <t>46-38-11898</t>
  </si>
  <si>
    <t>46-38-12418</t>
  </si>
  <si>
    <t>46-38-12280</t>
  </si>
  <si>
    <t>46-38-11262</t>
  </si>
  <si>
    <t>46-38-0588</t>
  </si>
  <si>
    <t>46-38-11899</t>
  </si>
  <si>
    <t>46-38-11320</t>
  </si>
  <si>
    <t>46-38-11904</t>
  </si>
  <si>
    <t>46-38-11264</t>
  </si>
  <si>
    <t>Juniperus pfitzeriana</t>
  </si>
  <si>
    <t>46-38-0592</t>
  </si>
  <si>
    <t>46-38-12148</t>
  </si>
  <si>
    <t>Molinia caerulea</t>
  </si>
  <si>
    <t>Молиния голубая</t>
  </si>
  <si>
    <t>46-38-15138</t>
  </si>
  <si>
    <t>Sempervivum in sort</t>
  </si>
  <si>
    <t>Молодило в ассортименте</t>
  </si>
  <si>
    <t>46-38-13532</t>
  </si>
  <si>
    <t>Monarda</t>
  </si>
  <si>
    <t>Монарда</t>
  </si>
  <si>
    <t>Cambridge Scarlet</t>
  </si>
  <si>
    <t>46-38-13424</t>
  </si>
  <si>
    <t>Alnus glutinosa</t>
  </si>
  <si>
    <t>Ольха черная</t>
  </si>
  <si>
    <t>46-38-15865</t>
  </si>
  <si>
    <t>Sedum</t>
  </si>
  <si>
    <t>Очиток</t>
  </si>
  <si>
    <t>Matrona</t>
  </si>
  <si>
    <t>46-38-13686</t>
  </si>
  <si>
    <t>Sedum spectabile</t>
  </si>
  <si>
    <t>Очиток видный</t>
  </si>
  <si>
    <t>Brilliant</t>
  </si>
  <si>
    <t>46-38-13449</t>
  </si>
  <si>
    <t>Sedum hybrid</t>
  </si>
  <si>
    <t>Очиток гибридный</t>
  </si>
  <si>
    <t>Purple Emperor</t>
  </si>
  <si>
    <t>46-38-15937</t>
  </si>
  <si>
    <t>Paeonia in sort</t>
  </si>
  <si>
    <t>Пион в ассортименте</t>
  </si>
  <si>
    <t>46-38-9543</t>
  </si>
  <si>
    <t>Eupatorium maculatum</t>
  </si>
  <si>
    <t>Посконник пятнистый</t>
  </si>
  <si>
    <t>Atropurpureum</t>
  </si>
  <si>
    <t>Physocarpus capitatus</t>
  </si>
  <si>
    <t>Пузыреплодник головчатый</t>
  </si>
  <si>
    <t>Tilden Park</t>
  </si>
  <si>
    <t>46-38-2122</t>
  </si>
  <si>
    <t>46-38-9636</t>
  </si>
  <si>
    <t>46-38-11051</t>
  </si>
  <si>
    <t>46-38-0987</t>
  </si>
  <si>
    <t>46-38-0982</t>
  </si>
  <si>
    <t>46-38-0982/1</t>
  </si>
  <si>
    <t>46-38-2748</t>
  </si>
  <si>
    <t>46-38-2748/1</t>
  </si>
  <si>
    <t>46-38-2410</t>
  </si>
  <si>
    <t>46-38-2459</t>
  </si>
  <si>
    <t>Little Joker</t>
  </si>
  <si>
    <t>46-38-0983</t>
  </si>
  <si>
    <t>46-38-0863</t>
  </si>
  <si>
    <t>46-38-13603/1</t>
  </si>
  <si>
    <t>46-38-2398</t>
  </si>
  <si>
    <t>46-38-2398/1</t>
  </si>
  <si>
    <t>46-38-1514</t>
  </si>
  <si>
    <t>46-38-7154</t>
  </si>
  <si>
    <t>46-38-6764</t>
  </si>
  <si>
    <t>46-38-13804</t>
  </si>
  <si>
    <t>Zdechovice</t>
  </si>
  <si>
    <t>46-38-3805/1</t>
  </si>
  <si>
    <t>46-38-3806/1</t>
  </si>
  <si>
    <t>46-38-0983/1</t>
  </si>
  <si>
    <t>Розы</t>
  </si>
  <si>
    <t>Роза канадская</t>
  </si>
  <si>
    <t>Charles Albanel</t>
  </si>
  <si>
    <t>George Vancouver</t>
  </si>
  <si>
    <t>Louise Bugnet</t>
  </si>
  <si>
    <t>Martin Frobisher</t>
  </si>
  <si>
    <t>46-38-11549</t>
  </si>
  <si>
    <t>Rose rugosa</t>
  </si>
  <si>
    <t>Роза морщинистая</t>
  </si>
  <si>
    <t>William Baffin</t>
  </si>
  <si>
    <t>46-38-8517</t>
  </si>
  <si>
    <t>Beauty of Moscow</t>
  </si>
  <si>
    <t>46-38-14889</t>
  </si>
  <si>
    <t>46-38-0247</t>
  </si>
  <si>
    <t>Cotinus coggygria</t>
  </si>
  <si>
    <t>Скумпия кожевенная</t>
  </si>
  <si>
    <t>Royal Purple</t>
  </si>
  <si>
    <t>46-38-15600</t>
  </si>
  <si>
    <t>Ribes niveum</t>
  </si>
  <si>
    <t>Смородина белая</t>
  </si>
  <si>
    <t>Белая №92</t>
  </si>
  <si>
    <t>46-38-15640</t>
  </si>
  <si>
    <t>Ribes odoratum</t>
  </si>
  <si>
    <t>Смородина золотистая</t>
  </si>
  <si>
    <t>46-38-15601</t>
  </si>
  <si>
    <t>Валентиновка</t>
  </si>
  <si>
    <t>46-38-12693</t>
  </si>
  <si>
    <t>46-38-14883/1</t>
  </si>
  <si>
    <t>Голландская розовая</t>
  </si>
  <si>
    <t>46-38-11067</t>
  </si>
  <si>
    <t>46-38-6625</t>
  </si>
  <si>
    <t>46-38-15055</t>
  </si>
  <si>
    <t>Ранняя сладкая</t>
  </si>
  <si>
    <t>46-38-15602</t>
  </si>
  <si>
    <t>Велой</t>
  </si>
  <si>
    <t>46-38-5267</t>
  </si>
  <si>
    <t>46-38-14884/1</t>
  </si>
  <si>
    <t>Гулливер</t>
  </si>
  <si>
    <t>46-38-7406</t>
  </si>
  <si>
    <t>46-38-15771</t>
  </si>
  <si>
    <t>Дар Смольяниновой</t>
  </si>
  <si>
    <t>46-38-5395</t>
  </si>
  <si>
    <t>Зеленая Дымка</t>
  </si>
  <si>
    <t>46-38-14885</t>
  </si>
  <si>
    <t>Лентяй</t>
  </si>
  <si>
    <t>46-38-2029</t>
  </si>
  <si>
    <t>Орловская серенада</t>
  </si>
  <si>
    <t>46-38-8663</t>
  </si>
  <si>
    <t>46-38-11912</t>
  </si>
  <si>
    <t>mugo</t>
  </si>
  <si>
    <t>46-38-2124</t>
  </si>
  <si>
    <t>Pumilio</t>
  </si>
  <si>
    <t>C20</t>
  </si>
  <si>
    <t>46-38-13611</t>
  </si>
  <si>
    <t>Spiraea vanhouttei</t>
  </si>
  <si>
    <t>Спирея Вангутта</t>
  </si>
  <si>
    <t>46-38-0251</t>
  </si>
  <si>
    <t>46-38-6241</t>
  </si>
  <si>
    <t>Spiraea densiflora</t>
  </si>
  <si>
    <t>Спирея густоцветковая</t>
  </si>
  <si>
    <t>46-38-13612</t>
  </si>
  <si>
    <t>Spiraea douglasii</t>
  </si>
  <si>
    <t>Спирея Дугласа</t>
  </si>
  <si>
    <t>46-38-1129</t>
  </si>
  <si>
    <t>46-38-7285</t>
  </si>
  <si>
    <t>46-38-3113</t>
  </si>
  <si>
    <t>Spiraea nipponica</t>
  </si>
  <si>
    <t>Спирея ниппонская</t>
  </si>
  <si>
    <t>Halward's Silver</t>
  </si>
  <si>
    <t>46-38-9721</t>
  </si>
  <si>
    <t>June Bride</t>
  </si>
  <si>
    <t>Snowmound</t>
  </si>
  <si>
    <t>46-38-0986</t>
  </si>
  <si>
    <t>46-38-2594</t>
  </si>
  <si>
    <t>Spiraea thunbergii</t>
  </si>
  <si>
    <t>Спирея тунберга</t>
  </si>
  <si>
    <t>46-38-2196</t>
  </si>
  <si>
    <t>46-38-2250</t>
  </si>
  <si>
    <t>Froebelii</t>
  </si>
  <si>
    <t>46-38-2807</t>
  </si>
  <si>
    <t>Golden Princess</t>
  </si>
  <si>
    <t>46-38-2404</t>
  </si>
  <si>
    <t>46-38-8154</t>
  </si>
  <si>
    <t>Goldflame</t>
  </si>
  <si>
    <t>46-38-3018</t>
  </si>
  <si>
    <t>Goldmound</t>
  </si>
  <si>
    <t>46-38-5353</t>
  </si>
  <si>
    <t>Little Princess</t>
  </si>
  <si>
    <t>46-38-2595</t>
  </si>
  <si>
    <t>46-38-7628</t>
  </si>
  <si>
    <t>46-38-9630/1</t>
  </si>
  <si>
    <t>46-38-14747</t>
  </si>
  <si>
    <t>46-38-1379</t>
  </si>
  <si>
    <t>46-38-0697</t>
  </si>
  <si>
    <t>46-38-0694</t>
  </si>
  <si>
    <t>46-38-11258</t>
  </si>
  <si>
    <t>46-38-11890</t>
  </si>
  <si>
    <t>46-38-15661</t>
  </si>
  <si>
    <t>Waterfield</t>
  </si>
  <si>
    <t>46-38-11865</t>
  </si>
  <si>
    <t>Degroot's Spire</t>
  </si>
  <si>
    <t>46-38-15660</t>
  </si>
  <si>
    <t>Little Champion</t>
  </si>
  <si>
    <t>46-38-13536</t>
  </si>
  <si>
    <t>Achillea millefolium</t>
  </si>
  <si>
    <t>Тысячелистник обыкновенный</t>
  </si>
  <si>
    <t>Terracotta</t>
  </si>
  <si>
    <t>46-38-15883</t>
  </si>
  <si>
    <t>46-38-15934</t>
  </si>
  <si>
    <t>Ferris Wheel</t>
  </si>
  <si>
    <t>46-38-15886</t>
  </si>
  <si>
    <t>Peppermint Twist</t>
  </si>
  <si>
    <t>Swizzle</t>
  </si>
  <si>
    <t>46-38-15893</t>
  </si>
  <si>
    <t>Phlox in sort</t>
  </si>
  <si>
    <t>Флокс в ассортименте</t>
  </si>
  <si>
    <t>46-38-15894</t>
  </si>
  <si>
    <t>Phlox paniculata</t>
  </si>
  <si>
    <t>Флокс метельчатый</t>
  </si>
  <si>
    <t>Danielle</t>
  </si>
  <si>
    <t>46-38-15936</t>
  </si>
  <si>
    <t>Herbstwalzer</t>
  </si>
  <si>
    <t>46-38-13450</t>
  </si>
  <si>
    <t>Kiev Prazdnischniy</t>
  </si>
  <si>
    <t>46-38-15895</t>
  </si>
  <si>
    <t>Magic Blue</t>
  </si>
  <si>
    <t>46-38-15897</t>
  </si>
  <si>
    <t>Pina Colada</t>
  </si>
  <si>
    <t>46-38-15902</t>
  </si>
  <si>
    <t>Phlox maculata</t>
  </si>
  <si>
    <t>Флокс пятнистый</t>
  </si>
  <si>
    <t>Natascha</t>
  </si>
  <si>
    <t>46-38-15713</t>
  </si>
  <si>
    <t>Hosta</t>
  </si>
  <si>
    <t>Хоста</t>
  </si>
  <si>
    <t>Albomarginata</t>
  </si>
  <si>
    <t>August Moon</t>
  </si>
  <si>
    <t>Canadian Blue</t>
  </si>
  <si>
    <t>46-38-15714</t>
  </si>
  <si>
    <t>Cherry Berry</t>
  </si>
  <si>
    <t>Don Stevens</t>
  </si>
  <si>
    <t>46-38-15715</t>
  </si>
  <si>
    <t>El Nino</t>
  </si>
  <si>
    <t>46-38-13513</t>
  </si>
  <si>
    <t>Elegans</t>
  </si>
  <si>
    <t>46-38-15911</t>
  </si>
  <si>
    <t>Fragant Bouquet</t>
  </si>
  <si>
    <t>46-38-15914</t>
  </si>
  <si>
    <t>Fragrant Fire</t>
  </si>
  <si>
    <t>46-38-13454</t>
  </si>
  <si>
    <t>Francee</t>
  </si>
  <si>
    <t>46-38-13510</t>
  </si>
  <si>
    <t>Gold Standard</t>
  </si>
  <si>
    <t>46-38-13455</t>
  </si>
  <si>
    <t>Guacamole</t>
  </si>
  <si>
    <t>Patriot</t>
  </si>
  <si>
    <t>46-38-13459</t>
  </si>
  <si>
    <t>Robert Frost</t>
  </si>
  <si>
    <t>46-38-15922</t>
  </si>
  <si>
    <t>Sagae</t>
  </si>
  <si>
    <t>46-38-13460</t>
  </si>
  <si>
    <t>Sharmon</t>
  </si>
  <si>
    <t>Striptease</t>
  </si>
  <si>
    <t>46-38-15924</t>
  </si>
  <si>
    <t>Sugar Daddy</t>
  </si>
  <si>
    <t>46-38-13462</t>
  </si>
  <si>
    <t>Wide Brim</t>
  </si>
  <si>
    <t>46-38-15926</t>
  </si>
  <si>
    <t>Hosta sieboldiana</t>
  </si>
  <si>
    <t>Хоста зибольда</t>
  </si>
  <si>
    <t>Frances Williams</t>
  </si>
  <si>
    <t>46-38-15927</t>
  </si>
  <si>
    <t>46-38-13464</t>
  </si>
  <si>
    <t>Hosta fortunei</t>
  </si>
  <si>
    <t>Albopicta</t>
  </si>
  <si>
    <t>46-38-15931</t>
  </si>
  <si>
    <t>Monster Ears</t>
  </si>
  <si>
    <t>Сюбаровская</t>
  </si>
  <si>
    <t>46-38-15043</t>
  </si>
  <si>
    <t>Philadelphus</t>
  </si>
  <si>
    <t>Чубушник</t>
  </si>
  <si>
    <t>Lemoinei</t>
  </si>
  <si>
    <t>46-38-0303</t>
  </si>
  <si>
    <t>Philadelphus virginalis</t>
  </si>
  <si>
    <t>Чубушник виргинский</t>
  </si>
  <si>
    <t>Virginal</t>
  </si>
  <si>
    <t>46-38-13614/1</t>
  </si>
  <si>
    <t>46-38-7288</t>
  </si>
  <si>
    <t>Philadelphus lemoinei</t>
  </si>
  <si>
    <t>Чубушник лемуана</t>
  </si>
  <si>
    <t>46-38-5823</t>
  </si>
  <si>
    <t>Echinacea purpurea</t>
  </si>
  <si>
    <t>Эхинацея пурпурная</t>
  </si>
  <si>
    <t>46-38-7140</t>
  </si>
  <si>
    <t>White Swan</t>
  </si>
  <si>
    <t>46-38-5298/1</t>
  </si>
  <si>
    <t>Грушовка Московская</t>
  </si>
  <si>
    <t>46-38-2929/1</t>
  </si>
  <si>
    <t>46-38-0818/1</t>
  </si>
  <si>
    <t>Папировка</t>
  </si>
  <si>
    <t>46-38-7434/1</t>
  </si>
  <si>
    <t>Уэлси</t>
  </si>
  <si>
    <t>Рододендрон катевбинский</t>
  </si>
  <si>
    <t>46-318-2349</t>
  </si>
  <si>
    <t>46-413-0007</t>
  </si>
  <si>
    <t>Aquilegia hybrida</t>
  </si>
  <si>
    <t>Аквилегия/Водосбор/Орлики гибридная</t>
  </si>
  <si>
    <t>46-318-1570</t>
  </si>
  <si>
    <t>Луковичные</t>
  </si>
  <si>
    <t>46-318-0525</t>
  </si>
  <si>
    <t>Armeria maritima</t>
  </si>
  <si>
    <t>Армерия приморская</t>
  </si>
  <si>
    <t>Alba</t>
  </si>
  <si>
    <t>46-318-0526</t>
  </si>
  <si>
    <t>Duesseldorfer Stolz</t>
  </si>
  <si>
    <t>46-318-0527</t>
  </si>
  <si>
    <t>Rosea Compacta</t>
  </si>
  <si>
    <t>46-318-0512</t>
  </si>
  <si>
    <t>Splenden</t>
  </si>
  <si>
    <t>46-318-0528</t>
  </si>
  <si>
    <t>Vesuv</t>
  </si>
  <si>
    <t>46-280-0010</t>
  </si>
  <si>
    <t>Астильба Арендса</t>
  </si>
  <si>
    <t>Diamant</t>
  </si>
  <si>
    <t>46-400-0033</t>
  </si>
  <si>
    <t>46-318-1664</t>
  </si>
  <si>
    <t>Finale</t>
  </si>
  <si>
    <t>46-318-1665</t>
  </si>
  <si>
    <t>MaggieDaley</t>
  </si>
  <si>
    <t>46-61-1803</t>
  </si>
  <si>
    <t xml:space="preserve">Aster </t>
  </si>
  <si>
    <t xml:space="preserve">Астра </t>
  </si>
  <si>
    <t>59-22-0907</t>
  </si>
  <si>
    <t>46-318-0590</t>
  </si>
  <si>
    <t>Vinca minor</t>
  </si>
  <si>
    <t>Барвинок малый</t>
  </si>
  <si>
    <t>46-318-0543</t>
  </si>
  <si>
    <t>Anna</t>
  </si>
  <si>
    <t>46-318-0588</t>
  </si>
  <si>
    <t>Seng</t>
  </si>
  <si>
    <t>46-318-2644</t>
  </si>
  <si>
    <t>59-54-0907</t>
  </si>
  <si>
    <t>Golden Treasure</t>
  </si>
  <si>
    <t>Бересклет форчуна</t>
  </si>
  <si>
    <t>59-62-0247</t>
  </si>
  <si>
    <t>Crataegus media</t>
  </si>
  <si>
    <t>Боярышник средний</t>
  </si>
  <si>
    <t>Paul's Scarlet</t>
  </si>
  <si>
    <t>C10/C15</t>
  </si>
  <si>
    <t>59-62-0173</t>
  </si>
  <si>
    <t>Flower Power</t>
  </si>
  <si>
    <t>46-303-0190</t>
  </si>
  <si>
    <t>Aurea</t>
  </si>
  <si>
    <t>Golden Tower=Jdeboer001</t>
  </si>
  <si>
    <t>59-28-1818</t>
  </si>
  <si>
    <t>46-403-0001</t>
  </si>
  <si>
    <t>Calamagrostis acutiflora</t>
  </si>
  <si>
    <t>Karl Foerster</t>
  </si>
  <si>
    <t>Veronica longifolia</t>
  </si>
  <si>
    <t>Вероника длиннолистная</t>
  </si>
  <si>
    <t>46-318-1573</t>
  </si>
  <si>
    <t>Veronica spicata</t>
  </si>
  <si>
    <t>Вероника колосковая</t>
  </si>
  <si>
    <t>46-318-0585</t>
  </si>
  <si>
    <t>Veronica schmidtiana</t>
  </si>
  <si>
    <t>Вероника Шмидта</t>
  </si>
  <si>
    <t>46-318-0062</t>
  </si>
  <si>
    <t>46-303-0199</t>
  </si>
  <si>
    <t>46-411-0001</t>
  </si>
  <si>
    <t>Aruncus dioicus</t>
  </si>
  <si>
    <t>Волжанка двудомная</t>
  </si>
  <si>
    <t>46-318-1579</t>
  </si>
  <si>
    <t>46-318-1683</t>
  </si>
  <si>
    <t>Geranium macrorrhizum</t>
  </si>
  <si>
    <t>Герань крупнокорневищная</t>
  </si>
  <si>
    <t>59-54-0898</t>
  </si>
  <si>
    <t>Meader</t>
  </si>
  <si>
    <t>46-318-2028</t>
  </si>
  <si>
    <t>Runaway Bride=Snow White</t>
  </si>
  <si>
    <t>46-318-2029</t>
  </si>
  <si>
    <t>46-318-2030</t>
  </si>
  <si>
    <t>Blanchetta</t>
  </si>
  <si>
    <t>46-318-1775</t>
  </si>
  <si>
    <t>Emerald Lace</t>
  </si>
  <si>
    <t>46-318-2032</t>
  </si>
  <si>
    <t>Limetta=Invincibelle Limetta = NCHA8</t>
  </si>
  <si>
    <t>Doppio Nuvela</t>
  </si>
  <si>
    <t>46-318-2154</t>
  </si>
  <si>
    <t>Forever &amp; Ever Pink</t>
  </si>
  <si>
    <t>46-318-2155</t>
  </si>
  <si>
    <t>Forever &amp; Ever Purple</t>
  </si>
  <si>
    <t>46-318-2156</t>
  </si>
  <si>
    <t>Forever &amp; Ever Red</t>
  </si>
  <si>
    <t>46-318-2036</t>
  </si>
  <si>
    <t>Beauty of Boskoop</t>
  </si>
  <si>
    <t>46-318-2038</t>
  </si>
  <si>
    <t>Bloomstar</t>
  </si>
  <si>
    <t>46-318-2040</t>
  </si>
  <si>
    <t>Blue Boogiewoogie</t>
  </si>
  <si>
    <t>46-318-2042</t>
  </si>
  <si>
    <t>Deep Purple Dance</t>
  </si>
  <si>
    <t>46-318-2043</t>
  </si>
  <si>
    <t>French Bolero</t>
  </si>
  <si>
    <t>46-318-2048</t>
  </si>
  <si>
    <t>46-318-2044</t>
  </si>
  <si>
    <t>46-318-2046</t>
  </si>
  <si>
    <t>Red Reggae</t>
  </si>
  <si>
    <t>46-318-2049</t>
  </si>
  <si>
    <t>Royalty Lady Mata Hari</t>
  </si>
  <si>
    <t>46-318-2050</t>
  </si>
  <si>
    <t>Saxon Bright Red</t>
  </si>
  <si>
    <t>46-318-2051</t>
  </si>
  <si>
    <t>46-318-2052</t>
  </si>
  <si>
    <t>Schone Bautznerin</t>
  </si>
  <si>
    <t>46-318-2053</t>
  </si>
  <si>
    <t>Soft Pink Salsa</t>
  </si>
  <si>
    <t>46-318-2308</t>
  </si>
  <si>
    <t>46-318-2083</t>
  </si>
  <si>
    <t>Fraise Melba=Renba</t>
  </si>
  <si>
    <t>46-318-2055</t>
  </si>
  <si>
    <t>46-318-2056</t>
  </si>
  <si>
    <t>46-318-2057</t>
  </si>
  <si>
    <t>46-318-0914</t>
  </si>
  <si>
    <t>Limelight=Zwijnenburg</t>
  </si>
  <si>
    <t>Pandria=HP217904</t>
  </si>
  <si>
    <t>46-318-2062</t>
  </si>
  <si>
    <t>Pink Diamond=Interhydia</t>
  </si>
  <si>
    <t>46-318-2090</t>
  </si>
  <si>
    <t>Pinkachu Smhppinka</t>
  </si>
  <si>
    <t>46-318-2091</t>
  </si>
  <si>
    <t>46-318-0921</t>
  </si>
  <si>
    <t>59-32-7895</t>
  </si>
  <si>
    <t>Prim White=Dolprim</t>
  </si>
  <si>
    <t>46-318-0930</t>
  </si>
  <si>
    <t>Sundae Fraise=Rensun</t>
  </si>
  <si>
    <t>46-318-2063</t>
  </si>
  <si>
    <t>46-318-0444</t>
  </si>
  <si>
    <t>Touch of Pink</t>
  </si>
  <si>
    <t>Vanille Fraise=Renhy</t>
  </si>
  <si>
    <t>59-62-0209</t>
  </si>
  <si>
    <t>Hydrangea serrata</t>
  </si>
  <si>
    <t>Гортензия пильчатая</t>
  </si>
  <si>
    <t>Magic pillow</t>
  </si>
  <si>
    <t>46-318-2284</t>
  </si>
  <si>
    <t>Hydrangea anomala</t>
  </si>
  <si>
    <t>Гортензия черешковая</t>
  </si>
  <si>
    <t>Petiolaris</t>
  </si>
  <si>
    <t>46-555-0030</t>
  </si>
  <si>
    <t>Lythrum salicaria</t>
  </si>
  <si>
    <t>Дербенник иволистный</t>
  </si>
  <si>
    <t>C2/C3</t>
  </si>
  <si>
    <t>46-280-0011</t>
  </si>
  <si>
    <t>Robert</t>
  </si>
  <si>
    <t>46-318-2380</t>
  </si>
  <si>
    <t>46-318-0447</t>
  </si>
  <si>
    <t>46-352-0007</t>
  </si>
  <si>
    <t>59-36-4656</t>
  </si>
  <si>
    <t>Fastigiata Koster</t>
  </si>
  <si>
    <t>59-60-1335</t>
  </si>
  <si>
    <t>Sweet Roll</t>
  </si>
  <si>
    <t>Charming Chub</t>
  </si>
  <si>
    <t>Edith=Edit</t>
  </si>
  <si>
    <t>46-318-2537</t>
  </si>
  <si>
    <t>87-44-0150</t>
  </si>
  <si>
    <t>Erich Frahm</t>
  </si>
  <si>
    <t>46-318-2538</t>
  </si>
  <si>
    <t>87-44-0133</t>
  </si>
  <si>
    <t>46-318-2539</t>
  </si>
  <si>
    <t>Ель колючая ф. сизая</t>
  </si>
  <si>
    <t>Kaibab</t>
  </si>
  <si>
    <t>59-60-1334</t>
  </si>
  <si>
    <t>Norway Pyramid Broom</t>
  </si>
  <si>
    <t>87-44-0143</t>
  </si>
  <si>
    <t>46-318-2643</t>
  </si>
  <si>
    <t>87-44-0146</t>
  </si>
  <si>
    <t>59-03-1162</t>
  </si>
  <si>
    <t>Salix gracilistyla</t>
  </si>
  <si>
    <t>46-318-0773</t>
  </si>
  <si>
    <t>59-32-7908</t>
  </si>
  <si>
    <t>Smokey</t>
  </si>
  <si>
    <t>46-400-0012</t>
  </si>
  <si>
    <t>Iris sibirica</t>
  </si>
  <si>
    <t>Ирис сибирский</t>
  </si>
  <si>
    <t>Cambridge</t>
  </si>
  <si>
    <t>46-403-0010</t>
  </si>
  <si>
    <t>Ruffled Velvet</t>
  </si>
  <si>
    <t>46-318-1515</t>
  </si>
  <si>
    <t>Ribes × nidigrolaria</t>
  </si>
  <si>
    <t xml:space="preserve">Йошта </t>
  </si>
  <si>
    <t>46-318-0465</t>
  </si>
  <si>
    <t>46-318-0496</t>
  </si>
  <si>
    <t>Koeleria glauca</t>
  </si>
  <si>
    <t>46-318-2301</t>
  </si>
  <si>
    <t>46-191-0033</t>
  </si>
  <si>
    <t>Clematis Atragene</t>
  </si>
  <si>
    <t>Клематис Атрагене</t>
  </si>
  <si>
    <t>Lagoon</t>
  </si>
  <si>
    <t>59-14-0544</t>
  </si>
  <si>
    <t>Pamela Jackman</t>
  </si>
  <si>
    <t>Clematis Viticella</t>
  </si>
  <si>
    <t>Клематис Витицелла</t>
  </si>
  <si>
    <t>Clematis Jackmanii</t>
  </si>
  <si>
    <t>Клематис Жакмана</t>
  </si>
  <si>
    <t>59-14-0380</t>
  </si>
  <si>
    <t>Clematis integrifolia</t>
  </si>
  <si>
    <t>Клематис Интегрифолия</t>
  </si>
  <si>
    <t>46-318-1487</t>
  </si>
  <si>
    <t>Once More</t>
  </si>
  <si>
    <t>Clematis Patens</t>
  </si>
  <si>
    <t>Клематис Патенс</t>
  </si>
  <si>
    <t>46-318-1493</t>
  </si>
  <si>
    <t>Barbara Jackman</t>
  </si>
  <si>
    <t>Moniuszko</t>
  </si>
  <si>
    <t>59-14-0383</t>
  </si>
  <si>
    <t>Tae=Toltae</t>
  </si>
  <si>
    <t>Viva La Vida=Zo18197</t>
  </si>
  <si>
    <t>46-318-1583</t>
  </si>
  <si>
    <t>Nepeta nervosa</t>
  </si>
  <si>
    <t>Котовник жилковатый</t>
  </si>
  <si>
    <t>Кубаника</t>
  </si>
  <si>
    <t>Крушина лoмкая</t>
  </si>
  <si>
    <t>59-32-7897</t>
  </si>
  <si>
    <t>Double Punch Gold=Minjau03</t>
  </si>
  <si>
    <t>46-303-0254</t>
  </si>
  <si>
    <t>Glamour Girl</t>
  </si>
  <si>
    <t>46-303-0255</t>
  </si>
  <si>
    <t>Golden Flight</t>
  </si>
  <si>
    <t>46-318-0458</t>
  </si>
  <si>
    <t>Klondike</t>
  </si>
  <si>
    <t>46-413-0005</t>
  </si>
  <si>
    <t>Liatris spicata</t>
  </si>
  <si>
    <t>Лиатрис колосковый</t>
  </si>
  <si>
    <t>Floristan White</t>
  </si>
  <si>
    <t>46-318-1547</t>
  </si>
  <si>
    <t>Hemerocallis hybrida</t>
  </si>
  <si>
    <t>Лилейник гибридный</t>
  </si>
  <si>
    <t>All American Baby</t>
  </si>
  <si>
    <t>46-318-1537</t>
  </si>
  <si>
    <t>Aztec Gold</t>
  </si>
  <si>
    <t>46-318-1543</t>
  </si>
  <si>
    <t>Baltimore Oriole</t>
  </si>
  <si>
    <t>46-318-1533</t>
  </si>
  <si>
    <t>Black Prince</t>
  </si>
  <si>
    <t>46-318-1539</t>
  </si>
  <si>
    <t>Bonibrae Sharky</t>
  </si>
  <si>
    <t>46-318-1559</t>
  </si>
  <si>
    <t>Campfire Embers</t>
  </si>
  <si>
    <t>46-318-1552</t>
  </si>
  <si>
    <t>Cherry Cheeks</t>
  </si>
  <si>
    <t>46-318-1535</t>
  </si>
  <si>
    <t>Chocolate Candy</t>
  </si>
  <si>
    <t>46-318-1545</t>
  </si>
  <si>
    <t>Christmas Is</t>
  </si>
  <si>
    <t>46-318-1541</t>
  </si>
  <si>
    <t>Destined to See</t>
  </si>
  <si>
    <t>46-318-1553</t>
  </si>
  <si>
    <t>46-318-1536</t>
  </si>
  <si>
    <t>Double River Wye</t>
  </si>
  <si>
    <t>46-318-1534</t>
  </si>
  <si>
    <t>Dragon's Eye</t>
  </si>
  <si>
    <t>46-318-1549</t>
  </si>
  <si>
    <t>El Desperado</t>
  </si>
  <si>
    <t>46-318-1561</t>
  </si>
  <si>
    <t>Elegant Candy</t>
  </si>
  <si>
    <t>46-318-1558</t>
  </si>
  <si>
    <t>Final Touch</t>
  </si>
  <si>
    <t>46-318-1550</t>
  </si>
  <si>
    <t>Greenland</t>
  </si>
  <si>
    <t>46-318-1557</t>
  </si>
  <si>
    <t>Hyperion</t>
  </si>
  <si>
    <t>46-318-1542</t>
  </si>
  <si>
    <t>Mini Stella</t>
  </si>
  <si>
    <t>46-318-1540</t>
  </si>
  <si>
    <t>Moonlit Masquerade</t>
  </si>
  <si>
    <t>46-318-1555</t>
  </si>
  <si>
    <t>46-318-1551</t>
  </si>
  <si>
    <t>Nosferatu</t>
  </si>
  <si>
    <t>46-318-1538</t>
  </si>
  <si>
    <t>Nowhere to Hide</t>
  </si>
  <si>
    <t>46-318-1562</t>
  </si>
  <si>
    <t>Prairie Blue Eyes</t>
  </si>
  <si>
    <t>46-318-1548</t>
  </si>
  <si>
    <t>Pretty Fancy</t>
  </si>
  <si>
    <t>46-318-1532</t>
  </si>
  <si>
    <t>Rose Corsage</t>
  </si>
  <si>
    <t>46-318-1546</t>
  </si>
  <si>
    <t>Sabine Bauer</t>
  </si>
  <si>
    <t>46-318-1563</t>
  </si>
  <si>
    <t>Siloam Double Classic</t>
  </si>
  <si>
    <t>46-318-1556</t>
  </si>
  <si>
    <t>Stars and Stripes</t>
  </si>
  <si>
    <t>46-280-0024</t>
  </si>
  <si>
    <t>Stella De Oro</t>
  </si>
  <si>
    <t>Larix kaempferi/japonica</t>
  </si>
  <si>
    <t>Лиственница Кемпфера/японская</t>
  </si>
  <si>
    <t>46-400-0019</t>
  </si>
  <si>
    <t>Deschampsia cespitosa</t>
  </si>
  <si>
    <t>Луговик дернистый</t>
  </si>
  <si>
    <t>Bronzeschleier</t>
  </si>
  <si>
    <t>46-302-0009</t>
  </si>
  <si>
    <t>46-400-0020</t>
  </si>
  <si>
    <t>Goldschleier</t>
  </si>
  <si>
    <t>46-413-0023</t>
  </si>
  <si>
    <t>46-403-0008</t>
  </si>
  <si>
    <t>46-400-0004</t>
  </si>
  <si>
    <t>Goldtau</t>
  </si>
  <si>
    <t xml:space="preserve">Mahonia </t>
  </si>
  <si>
    <t>87-72-0115</t>
  </si>
  <si>
    <t>87-44-0163</t>
  </si>
  <si>
    <t>Blue Chip=Blue Moon</t>
  </si>
  <si>
    <t>46-318-2135</t>
  </si>
  <si>
    <t>87-72-0461</t>
  </si>
  <si>
    <t>Icee Blue=Monber</t>
  </si>
  <si>
    <t>87-44-0164</t>
  </si>
  <si>
    <t>Pancake</t>
  </si>
  <si>
    <t>46-318-2134</t>
  </si>
  <si>
    <t>87-72-0459</t>
  </si>
  <si>
    <t>87-44-0158</t>
  </si>
  <si>
    <t>87-44-0159</t>
  </si>
  <si>
    <t>87-44-0160</t>
  </si>
  <si>
    <t>Greenmantle</t>
  </si>
  <si>
    <t>87-44-0161</t>
  </si>
  <si>
    <t>87-44-0162</t>
  </si>
  <si>
    <t>46-318-2540</t>
  </si>
  <si>
    <t>59-54-0899</t>
  </si>
  <si>
    <t>46-413-0017</t>
  </si>
  <si>
    <t>Moorhexe</t>
  </si>
  <si>
    <t>46-318-0599</t>
  </si>
  <si>
    <t>Torch</t>
  </si>
  <si>
    <t>46-318-0807</t>
  </si>
  <si>
    <t>Mentha suaveolens</t>
  </si>
  <si>
    <t>Мята душистая</t>
  </si>
  <si>
    <t>46-318-1685</t>
  </si>
  <si>
    <t>46-288-0003</t>
  </si>
  <si>
    <t>Carex riparia</t>
  </si>
  <si>
    <t>Осока береговая</t>
  </si>
  <si>
    <t>46-400-0003</t>
  </si>
  <si>
    <t>Carex elata</t>
  </si>
  <si>
    <t>Осока высокая</t>
  </si>
  <si>
    <t>46-318-0579</t>
  </si>
  <si>
    <t>Carex morrowii</t>
  </si>
  <si>
    <t>Осока Морроу</t>
  </si>
  <si>
    <t>Irish Green</t>
  </si>
  <si>
    <t>46-318-1594</t>
  </si>
  <si>
    <t>Sedum floriferum</t>
  </si>
  <si>
    <t>Очиток цветоносный</t>
  </si>
  <si>
    <t>46-318-1595</t>
  </si>
  <si>
    <t>Sedum ewersii</t>
  </si>
  <si>
    <t>87-54-0010</t>
  </si>
  <si>
    <t xml:space="preserve">Perovskia </t>
  </si>
  <si>
    <t xml:space="preserve">Перовския </t>
  </si>
  <si>
    <t>Blue Spire</t>
  </si>
  <si>
    <t>46-278-0002</t>
  </si>
  <si>
    <t>Perovskia atriplicifolia/atriplicifruticosa</t>
  </si>
  <si>
    <t>Перовския лебедолистная</t>
  </si>
  <si>
    <t>46-318-0520</t>
  </si>
  <si>
    <t>Pycnanthemum muticum</t>
  </si>
  <si>
    <t>Пикнантемум тупой</t>
  </si>
  <si>
    <t>87-34-0339</t>
  </si>
  <si>
    <t>Kristallkugel=Cristal Globe</t>
  </si>
  <si>
    <t>Silberlocke=Horstmanns Silberlocke</t>
  </si>
  <si>
    <t>Compacta=Violacea Compacta</t>
  </si>
  <si>
    <t>46-400-0036</t>
  </si>
  <si>
    <t>Panicum virgatum</t>
  </si>
  <si>
    <t>Просо прутиевидное</t>
  </si>
  <si>
    <t>46-318-0507</t>
  </si>
  <si>
    <t>Pulsatilla vulgaris</t>
  </si>
  <si>
    <t>Rode Klokke</t>
  </si>
  <si>
    <t>46-303-0268</t>
  </si>
  <si>
    <t>46-318-2370</t>
  </si>
  <si>
    <t>46-318-2373</t>
  </si>
  <si>
    <t>Lady in Red</t>
  </si>
  <si>
    <t>46-318-2374</t>
  </si>
  <si>
    <t>Magical Sweet Cherry Tea</t>
  </si>
  <si>
    <t>46-318-2351</t>
  </si>
  <si>
    <t>46-318-2352</t>
  </si>
  <si>
    <t>46-318-2354</t>
  </si>
  <si>
    <t>46-318-2355</t>
  </si>
  <si>
    <t>46-318-2356</t>
  </si>
  <si>
    <t>46-318-2357</t>
  </si>
  <si>
    <t>46-318-2358</t>
  </si>
  <si>
    <t>46-318-2359</t>
  </si>
  <si>
    <t>P.M.A. Tigerstedt=Peter Tigerstedt</t>
  </si>
  <si>
    <t>46-318-2360</t>
  </si>
  <si>
    <t>46-318-2361</t>
  </si>
  <si>
    <t>Pohjola’s Daughter</t>
  </si>
  <si>
    <t>46-318-2362</t>
  </si>
  <si>
    <t>46-318-2363</t>
  </si>
  <si>
    <t>46-318-2364</t>
  </si>
  <si>
    <t>46-318-2365</t>
  </si>
  <si>
    <t>Anna'S Platinum</t>
  </si>
  <si>
    <t>46-318-2367</t>
  </si>
  <si>
    <t>46-318-2368</t>
  </si>
  <si>
    <t>Rose english</t>
  </si>
  <si>
    <t>Роза английская</t>
  </si>
  <si>
    <t>Abraham Darby</t>
  </si>
  <si>
    <t>46-318-1810</t>
  </si>
  <si>
    <t>46-318-1326</t>
  </si>
  <si>
    <t>Boscobel</t>
  </si>
  <si>
    <t>46-318-2246</t>
  </si>
  <si>
    <t>Bring me Sunshine</t>
  </si>
  <si>
    <t>46-318-1278</t>
  </si>
  <si>
    <t>Crown Princess Margareta</t>
  </si>
  <si>
    <t>46-318-2248</t>
  </si>
  <si>
    <t>Desdemona</t>
  </si>
  <si>
    <t>46-318-2249</t>
  </si>
  <si>
    <t>Eustacia Vye</t>
  </si>
  <si>
    <t>46-318-1297</t>
  </si>
  <si>
    <t>Falstaff</t>
  </si>
  <si>
    <t>46-318-2250</t>
  </si>
  <si>
    <t>Gentle Hermione</t>
  </si>
  <si>
    <t>46-318-1060</t>
  </si>
  <si>
    <t>Gertrude Jekyll</t>
  </si>
  <si>
    <t>46-318-1070</t>
  </si>
  <si>
    <t>Golden Celebration=AUSgold</t>
  </si>
  <si>
    <t>46-318-1434</t>
  </si>
  <si>
    <t>Graham Thomas</t>
  </si>
  <si>
    <t>46-318-2251</t>
  </si>
  <si>
    <t>Harlow Carr</t>
  </si>
  <si>
    <t>46-318-2252</t>
  </si>
  <si>
    <t>James Galway</t>
  </si>
  <si>
    <t>46-318-1404</t>
  </si>
  <si>
    <t>Lady of Shalott</t>
  </si>
  <si>
    <t>46-318-2253</t>
  </si>
  <si>
    <t>Malvern Hills</t>
  </si>
  <si>
    <t>46-318-2254</t>
  </si>
  <si>
    <t>Nye Bevan</t>
  </si>
  <si>
    <t>46-318-1122</t>
  </si>
  <si>
    <t>Old Port</t>
  </si>
  <si>
    <t>46-318-1343</t>
  </si>
  <si>
    <t>Olivia Rose Austin</t>
  </si>
  <si>
    <t>46-318-2255</t>
  </si>
  <si>
    <t>Penelope Lively</t>
  </si>
  <si>
    <t>46-318-2256</t>
  </si>
  <si>
    <t>Roald Dahl</t>
  </si>
  <si>
    <t>46-318-2257</t>
  </si>
  <si>
    <t>Royal Jubilee</t>
  </si>
  <si>
    <t>46-318-2258</t>
  </si>
  <si>
    <t>Silas Marner</t>
  </si>
  <si>
    <t>46-318-2259</t>
  </si>
  <si>
    <t>Summer Song</t>
  </si>
  <si>
    <t>46-318-1276</t>
  </si>
  <si>
    <t>Tamora</t>
  </si>
  <si>
    <t>46-318-1456</t>
  </si>
  <si>
    <t>Teasing Georgia</t>
  </si>
  <si>
    <t>46-318-2260</t>
  </si>
  <si>
    <t>The Ancient Mariner</t>
  </si>
  <si>
    <t>46-318-2261</t>
  </si>
  <si>
    <t>The Generous Gardener</t>
  </si>
  <si>
    <t>46-318-2262</t>
  </si>
  <si>
    <t>The Lady Gardener</t>
  </si>
  <si>
    <t>46-318-2263</t>
  </si>
  <si>
    <t>The Mill on the Floss</t>
  </si>
  <si>
    <t>46-318-1277</t>
  </si>
  <si>
    <t>The Pilgrim</t>
  </si>
  <si>
    <t>46-318-2264</t>
  </si>
  <si>
    <t>46-318-2265</t>
  </si>
  <si>
    <t>The Poet's Wife</t>
  </si>
  <si>
    <t>46-318-2266</t>
  </si>
  <si>
    <t>Thomas A. Beckett</t>
  </si>
  <si>
    <t>46-318-2267</t>
  </si>
  <si>
    <t>Tranquillity</t>
  </si>
  <si>
    <t>46-318-2268</t>
  </si>
  <si>
    <t>Vanessa Bell</t>
  </si>
  <si>
    <t>46-318-1457</t>
  </si>
  <si>
    <t>William Shakespeare</t>
  </si>
  <si>
    <t>46-318-2269</t>
  </si>
  <si>
    <t>Wollerton Old Hall</t>
  </si>
  <si>
    <t>46-318-1465</t>
  </si>
  <si>
    <t>Rose rugosa hybrid</t>
  </si>
  <si>
    <t>Роза гибрид ругозы</t>
  </si>
  <si>
    <t>Pink Grootendorst</t>
  </si>
  <si>
    <t>46-318-1319</t>
  </si>
  <si>
    <t>Rose grandiflora</t>
  </si>
  <si>
    <t>Роза грандифлора</t>
  </si>
  <si>
    <t>Benvenuto</t>
  </si>
  <si>
    <t>46-318-1272</t>
  </si>
  <si>
    <t>Caramella</t>
  </si>
  <si>
    <t>46-318-1274</t>
  </si>
  <si>
    <t>Henrietta</t>
  </si>
  <si>
    <t>46-318-1270</t>
  </si>
  <si>
    <t>Lucia=Lichtkonigin Lucia</t>
  </si>
  <si>
    <t>46-318-1271</t>
  </si>
  <si>
    <t>Morgenrote</t>
  </si>
  <si>
    <t>46-318-1273</t>
  </si>
  <si>
    <t>Renaissance</t>
  </si>
  <si>
    <t>46-318-1269</t>
  </si>
  <si>
    <t>The Queen Elizabeth</t>
  </si>
  <si>
    <t>46-318-0467</t>
  </si>
  <si>
    <t>46-318-1293</t>
  </si>
  <si>
    <t>Westerland</t>
  </si>
  <si>
    <t>Rose canadian</t>
  </si>
  <si>
    <t>46-318-1397</t>
  </si>
  <si>
    <t>Alexander MacKenzie</t>
  </si>
  <si>
    <t>46-318-1398</t>
  </si>
  <si>
    <t>46-318-1399</t>
  </si>
  <si>
    <t>Captain Samuel Holland</t>
  </si>
  <si>
    <t>46-318-1325</t>
  </si>
  <si>
    <t>46-318-1413</t>
  </si>
  <si>
    <t>Cuthbert Grant</t>
  </si>
  <si>
    <t>46-318-1409</t>
  </si>
  <si>
    <t>David Thompson</t>
  </si>
  <si>
    <t>46-318-1799</t>
  </si>
  <si>
    <t>De Montarville</t>
  </si>
  <si>
    <t>46-318-1336</t>
  </si>
  <si>
    <t>Frontenac</t>
  </si>
  <si>
    <t>46-318-1337</t>
  </si>
  <si>
    <t>46-318-1052</t>
  </si>
  <si>
    <t>Haidee</t>
  </si>
  <si>
    <t>46-318-1415</t>
  </si>
  <si>
    <t>Henry Kelsey</t>
  </si>
  <si>
    <t>46-318-1053</t>
  </si>
  <si>
    <t>J.P. Connel</t>
  </si>
  <si>
    <t>46-318-1339</t>
  </si>
  <si>
    <t>John Davis</t>
  </si>
  <si>
    <t>46-318-1055</t>
  </si>
  <si>
    <t>Kakwa</t>
  </si>
  <si>
    <t>46-318-1330</t>
  </si>
  <si>
    <t>Lac Majeau</t>
  </si>
  <si>
    <t>46-318-1338</t>
  </si>
  <si>
    <t>46-318-1341</t>
  </si>
  <si>
    <t>Marie Victorin</t>
  </si>
  <si>
    <t>46-318-1407</t>
  </si>
  <si>
    <t>46-318-1334</t>
  </si>
  <si>
    <t>Morden Amorette</t>
  </si>
  <si>
    <t>46-318-1403</t>
  </si>
  <si>
    <t>Morden Centennial</t>
  </si>
  <si>
    <t>46-318-1466</t>
  </si>
  <si>
    <t>46-318-1054</t>
  </si>
  <si>
    <t>Morden Fireglow</t>
  </si>
  <si>
    <t>46-318-1417</t>
  </si>
  <si>
    <t>Morden Ruby</t>
  </si>
  <si>
    <t>46-318-1049</t>
  </si>
  <si>
    <t>Morden Snowbeauty</t>
  </si>
  <si>
    <t>46-318-1340</t>
  </si>
  <si>
    <t>Prairie Joy</t>
  </si>
  <si>
    <t>46-318-1327</t>
  </si>
  <si>
    <t>Ruth</t>
  </si>
  <si>
    <t>46-318-1050</t>
  </si>
  <si>
    <t>Sweet Adeline</t>
  </si>
  <si>
    <t>46-318-1419</t>
  </si>
  <si>
    <t>Therese Bugnet</t>
  </si>
  <si>
    <t>46-318-1408</t>
  </si>
  <si>
    <t>Wasagaming</t>
  </si>
  <si>
    <t>46-318-1051</t>
  </si>
  <si>
    <t>46-318-1421</t>
  </si>
  <si>
    <t>Winnipeg Parks</t>
  </si>
  <si>
    <t>Rose miniature</t>
  </si>
  <si>
    <t>Роза миниатюрная</t>
  </si>
  <si>
    <t>46-318-1255</t>
  </si>
  <si>
    <t>Alberich</t>
  </si>
  <si>
    <t>46-318-1801</t>
  </si>
  <si>
    <t>Douce Symphonie</t>
  </si>
  <si>
    <t>46-318-2313</t>
  </si>
  <si>
    <t>Favourite Hit</t>
  </si>
  <si>
    <t>46-318-1329</t>
  </si>
  <si>
    <t>Gold Symphonie</t>
  </si>
  <si>
    <t>46-318-1301</t>
  </si>
  <si>
    <t>Mandarin</t>
  </si>
  <si>
    <t>46-318-1015</t>
  </si>
  <si>
    <t>Pompeji</t>
  </si>
  <si>
    <t>46-318-1258</t>
  </si>
  <si>
    <t>Red Det</t>
  </si>
  <si>
    <t>46-318-1101</t>
  </si>
  <si>
    <t>Rose climbing</t>
  </si>
  <si>
    <t>Роза плетистая</t>
  </si>
  <si>
    <t>Amadeus</t>
  </si>
  <si>
    <t>46-318-1384</t>
  </si>
  <si>
    <t>Baykal</t>
  </si>
  <si>
    <t>46-318-1350</t>
  </si>
  <si>
    <t>Brownie</t>
  </si>
  <si>
    <t>46-318-1261</t>
  </si>
  <si>
    <t>Cocktail</t>
  </si>
  <si>
    <t>46-318-1423</t>
  </si>
  <si>
    <t>Cyrano de Bergerac</t>
  </si>
  <si>
    <t>46-318-1097</t>
  </si>
  <si>
    <t>Decor</t>
  </si>
  <si>
    <t>46-318-1098</t>
  </si>
  <si>
    <t>Don Juan</t>
  </si>
  <si>
    <t>46-318-1295</t>
  </si>
  <si>
    <t>Elfe</t>
  </si>
  <si>
    <t>46-318-1065</t>
  </si>
  <si>
    <t>Giardina</t>
  </si>
  <si>
    <t>46-318-1260</t>
  </si>
  <si>
    <t>Gloriana</t>
  </si>
  <si>
    <t>46-318-1322</t>
  </si>
  <si>
    <t>Golden Gate</t>
  </si>
  <si>
    <t>46-318-1351</t>
  </si>
  <si>
    <t>Ines Sastre</t>
  </si>
  <si>
    <t>46-318-1436</t>
  </si>
  <si>
    <t>Jasmina</t>
  </si>
  <si>
    <t>46-318-1027</t>
  </si>
  <si>
    <t>Laguna</t>
  </si>
  <si>
    <t>46-318-1009</t>
  </si>
  <si>
    <t>Lemon Siluetta</t>
  </si>
  <si>
    <t>46-318-1441</t>
  </si>
  <si>
    <t>Naheglut</t>
  </si>
  <si>
    <t>46-318-1084</t>
  </si>
  <si>
    <t>Palais Royal</t>
  </si>
  <si>
    <t>46-318-1071</t>
  </si>
  <si>
    <t>Peach Melba</t>
  </si>
  <si>
    <t>40-56-0043</t>
  </si>
  <si>
    <t>Perennial Domino</t>
  </si>
  <si>
    <t>46-318-1259</t>
  </si>
  <si>
    <t>Polka</t>
  </si>
  <si>
    <t>46-318-1448</t>
  </si>
  <si>
    <t>Rosarium Uetersen</t>
  </si>
  <si>
    <t>46-318-1345</t>
  </si>
  <si>
    <t>Schneewalzer</t>
  </si>
  <si>
    <t>46-318-1307</t>
  </si>
  <si>
    <t>Schwanensee</t>
  </si>
  <si>
    <t>46-318-1371</t>
  </si>
  <si>
    <t>Shogun</t>
  </si>
  <si>
    <t>46-318-1312</t>
  </si>
  <si>
    <t>Tess of the d'Urbervilles</t>
  </si>
  <si>
    <t>46-318-1803</t>
  </si>
  <si>
    <t>The Brownie</t>
  </si>
  <si>
    <t>46-318-1449</t>
  </si>
  <si>
    <t>Rose polyantha</t>
  </si>
  <si>
    <t>Роза полиантовая</t>
  </si>
  <si>
    <t>Red Fairy=Rote Fairy</t>
  </si>
  <si>
    <t>46-318-1011</t>
  </si>
  <si>
    <t>Rose portland</t>
  </si>
  <si>
    <t>Роза портландская</t>
  </si>
  <si>
    <t>Madame Boll</t>
  </si>
  <si>
    <t>46-318-1017</t>
  </si>
  <si>
    <t>Rose de Resht</t>
  </si>
  <si>
    <t>87-21-0005</t>
  </si>
  <si>
    <t>Rose groundcover</t>
  </si>
  <si>
    <t>Роза почвопокровная</t>
  </si>
  <si>
    <t>Alba Meidiland</t>
  </si>
  <si>
    <t>46-318-1305</t>
  </si>
  <si>
    <t>Bessy</t>
  </si>
  <si>
    <t>46-318-1046</t>
  </si>
  <si>
    <t>Centro  Rose</t>
  </si>
  <si>
    <t>46-318-1085</t>
  </si>
  <si>
    <t>Concerto</t>
  </si>
  <si>
    <t>46-318-1121</t>
  </si>
  <si>
    <t>Douceur Normande</t>
  </si>
  <si>
    <t>46-318-1879</t>
  </si>
  <si>
    <t>Fuchsia</t>
  </si>
  <si>
    <t>46-318-1265</t>
  </si>
  <si>
    <t>Hello</t>
  </si>
  <si>
    <t>46-318-1062</t>
  </si>
  <si>
    <t>Hotline</t>
  </si>
  <si>
    <t>46-318-1087</t>
  </si>
  <si>
    <t>Nina Poulsen</t>
  </si>
  <si>
    <t>46-318-1063</t>
  </si>
  <si>
    <t>Noaschnee</t>
  </si>
  <si>
    <t>46-318-1059</t>
  </si>
  <si>
    <t>Noatraum</t>
  </si>
  <si>
    <t>46-318-1074</t>
  </si>
  <si>
    <t>Red Swany</t>
  </si>
  <si>
    <t>46-318-2277</t>
  </si>
  <si>
    <t>46-318-1088</t>
  </si>
  <si>
    <t>Scarlet</t>
  </si>
  <si>
    <t>46-318-1102</t>
  </si>
  <si>
    <t>Simonida</t>
  </si>
  <si>
    <t>46-318-1342</t>
  </si>
  <si>
    <t>Stadt Rom</t>
  </si>
  <si>
    <t>46-318-1263</t>
  </si>
  <si>
    <t>Swany</t>
  </si>
  <si>
    <t>46-318-1783</t>
  </si>
  <si>
    <t>The Fairy</t>
  </si>
  <si>
    <t>87-07-3492</t>
  </si>
  <si>
    <t>White Fairy</t>
  </si>
  <si>
    <t>46-318-1264</t>
  </si>
  <si>
    <t>Yesterday</t>
  </si>
  <si>
    <t>46-318-1870</t>
  </si>
  <si>
    <t>Rose floribunda</t>
  </si>
  <si>
    <t>Роза флорибунда</t>
  </si>
  <si>
    <t>46-318-1031</t>
  </si>
  <si>
    <t>Alabaster</t>
  </si>
  <si>
    <t>46-318-1072</t>
  </si>
  <si>
    <t>Anny Duperey</t>
  </si>
  <si>
    <t>46-318-1383</t>
  </si>
  <si>
    <t>Arthur Bell</t>
  </si>
  <si>
    <t>46-318-2274</t>
  </si>
  <si>
    <t>Aspirin Rose</t>
  </si>
  <si>
    <t>46-318-1356</t>
  </si>
  <si>
    <t>Baby Schneewittchen</t>
  </si>
  <si>
    <t>46-318-1001</t>
  </si>
  <si>
    <t>Bad Birnbach=Bonapart</t>
  </si>
  <si>
    <t>87-21-0013</t>
  </si>
  <si>
    <t>Bonica</t>
  </si>
  <si>
    <t>46-318-1309</t>
  </si>
  <si>
    <t>Carmen Wurth</t>
  </si>
  <si>
    <t>46-318-1804</t>
  </si>
  <si>
    <t>Chambord Castle</t>
  </si>
  <si>
    <t>46-318-1318</t>
  </si>
  <si>
    <t>Charles Aznavour</t>
  </si>
  <si>
    <t>46-318-1809</t>
  </si>
  <si>
    <t>Chippendale</t>
  </si>
  <si>
    <t>46-318-1248</t>
  </si>
  <si>
    <t>Comtesse du Barry</t>
  </si>
  <si>
    <t>46-318-1314</t>
  </si>
  <si>
    <t>Coral Lions-Rose</t>
  </si>
  <si>
    <t>46-318-1106</t>
  </si>
  <si>
    <t>Deutsche Welle</t>
  </si>
  <si>
    <t>46-318-1126</t>
  </si>
  <si>
    <t>Diadem Magenta</t>
  </si>
  <si>
    <t>46-318-2312</t>
  </si>
  <si>
    <t>Diadem White</t>
  </si>
  <si>
    <t>46-318-1096</t>
  </si>
  <si>
    <t>Feuerland</t>
  </si>
  <si>
    <t>46-318-1005</t>
  </si>
  <si>
    <t>Fraulein Maria</t>
  </si>
  <si>
    <t>46-318-1427</t>
  </si>
  <si>
    <t>Friesia</t>
  </si>
  <si>
    <t>46-318-1006</t>
  </si>
  <si>
    <t>Fur Elise</t>
  </si>
  <si>
    <t>46-318-1298</t>
  </si>
  <si>
    <t>Garden of Roses</t>
  </si>
  <si>
    <t>46-318-1007</t>
  </si>
  <si>
    <t>Gartenprinzessin Marie-Jose</t>
  </si>
  <si>
    <t>46-318-1025</t>
  </si>
  <si>
    <t>Gebruder Grimm</t>
  </si>
  <si>
    <t>46-318-1431</t>
  </si>
  <si>
    <t>Golden Wedding</t>
  </si>
  <si>
    <t>46-318-1057</t>
  </si>
  <si>
    <t>Hansestadt Rostock</t>
  </si>
  <si>
    <t>46-318-1299</t>
  </si>
  <si>
    <t>Herzogin Christiana</t>
  </si>
  <si>
    <t>46-318-1008</t>
  </si>
  <si>
    <t>Home &amp; Garden</t>
  </si>
  <si>
    <t>46-318-1296</t>
  </si>
  <si>
    <t>Impala</t>
  </si>
  <si>
    <t>46-318-1928</t>
  </si>
  <si>
    <t>Jubile du Prince de Monaco</t>
  </si>
  <si>
    <t>46-318-1401</t>
  </si>
  <si>
    <t>Koko Loco (Wekbijou)</t>
  </si>
  <si>
    <t>87-21-0039</t>
  </si>
  <si>
    <t>La Sevillana</t>
  </si>
  <si>
    <t>46-318-1245</t>
  </si>
  <si>
    <t>Laminuette</t>
  </si>
  <si>
    <t>46-318-1094</t>
  </si>
  <si>
    <t>Lavaglut</t>
  </si>
  <si>
    <t>46-318-1281</t>
  </si>
  <si>
    <t>Let's Celebrate</t>
  </si>
  <si>
    <t>46-318-1316</t>
  </si>
  <si>
    <t>Lilli Marleen</t>
  </si>
  <si>
    <t>46-318-1010</t>
  </si>
  <si>
    <t>Lollipop</t>
  </si>
  <si>
    <t>46-318-1300</t>
  </si>
  <si>
    <t>Mango</t>
  </si>
  <si>
    <t>46-318-1313</t>
  </si>
  <si>
    <t>Marchenzauber</t>
  </si>
  <si>
    <t>46-318-1254</t>
  </si>
  <si>
    <t>Mariatheresia</t>
  </si>
  <si>
    <t>46-318-1405</t>
  </si>
  <si>
    <t>Midsummer</t>
  </si>
  <si>
    <t>46-318-1061</t>
  </si>
  <si>
    <t>Minerva</t>
  </si>
  <si>
    <t>46-318-1012</t>
  </si>
  <si>
    <t>Nautica</t>
  </si>
  <si>
    <t>46-318-1442</t>
  </si>
  <si>
    <t>Niccolo Paganini</t>
  </si>
  <si>
    <t>46-318-1253</t>
  </si>
  <si>
    <t>Nicolas Hulot</t>
  </si>
  <si>
    <t>46-318-1444</t>
  </si>
  <si>
    <t>Orange Senta</t>
  </si>
  <si>
    <t>46-318-1358</t>
  </si>
  <si>
    <t>Orangerie</t>
  </si>
  <si>
    <t>46-318-1445</t>
  </si>
  <si>
    <t>Pasadena</t>
  </si>
  <si>
    <t>46-318-1013</t>
  </si>
  <si>
    <t>Pashmina</t>
  </si>
  <si>
    <t>46-318-1284</t>
  </si>
  <si>
    <t>Pepito</t>
  </si>
  <si>
    <t>46-318-1357</t>
  </si>
  <si>
    <t>Phoenix</t>
  </si>
  <si>
    <t>46-318-1066</t>
  </si>
  <si>
    <t>Pink Forest Rose</t>
  </si>
  <si>
    <t>46-318-1359</t>
  </si>
  <si>
    <t>Planten un Blomen</t>
  </si>
  <si>
    <t>46-318-1029</t>
  </si>
  <si>
    <t>Pomponella</t>
  </si>
  <si>
    <t>46-318-1286</t>
  </si>
  <si>
    <t>Portoroz</t>
  </si>
  <si>
    <t>87-21-0065</t>
  </si>
  <si>
    <t>Red Leonardo da Vinci</t>
  </si>
  <si>
    <t>46-318-1285</t>
  </si>
  <si>
    <t>Reka</t>
  </si>
  <si>
    <t>46-318-1083</t>
  </si>
  <si>
    <t>Rodin</t>
  </si>
  <si>
    <t>46-318-1019</t>
  </si>
  <si>
    <t>Rosenfaszination</t>
  </si>
  <si>
    <t>46-318-1018</t>
  </si>
  <si>
    <t>46-318-1021</t>
  </si>
  <si>
    <t>Rosengrafin Marie Henriette</t>
  </si>
  <si>
    <t>46-318-1022</t>
  </si>
  <si>
    <t>Schöne vom See</t>
  </si>
  <si>
    <t>46-318-1252</t>
  </si>
  <si>
    <t>Super Trouper</t>
  </si>
  <si>
    <t>46-318-1454</t>
  </si>
  <si>
    <t>Sweet Dream</t>
  </si>
  <si>
    <t>46-318-1064</t>
  </si>
  <si>
    <t>Sweet Pretty</t>
  </si>
  <si>
    <t>46-318-1068</t>
  </si>
  <si>
    <t>Tequila</t>
  </si>
  <si>
    <t>46-318-1867</t>
  </si>
  <si>
    <t>Rose hybrid</t>
  </si>
  <si>
    <t>Роза чайно-гибридная</t>
  </si>
  <si>
    <t>Oriental Peace</t>
  </si>
  <si>
    <t>46-318-1291</t>
  </si>
  <si>
    <t>Rose hybrid tea</t>
  </si>
  <si>
    <t>Prince Jardinier=Александр Пушкин</t>
  </si>
  <si>
    <t>46-318-1323</t>
  </si>
  <si>
    <t>Acapella</t>
  </si>
  <si>
    <t>46-318-2206</t>
  </si>
  <si>
    <t>Alain Souchon</t>
  </si>
  <si>
    <t>46-318-1379</t>
  </si>
  <si>
    <t>Amandine</t>
  </si>
  <si>
    <t>46-318-1034</t>
  </si>
  <si>
    <t>Aphrodite</t>
  </si>
  <si>
    <t>46-318-1304</t>
  </si>
  <si>
    <t>Apricot</t>
  </si>
  <si>
    <t>46-318-1279</t>
  </si>
  <si>
    <t>Aqua</t>
  </si>
  <si>
    <t>46-318-1364</t>
  </si>
  <si>
    <t>Aquarell</t>
  </si>
  <si>
    <t>46-318-1112</t>
  </si>
  <si>
    <t>Barkarole</t>
  </si>
  <si>
    <t>46-318-1002</t>
  </si>
  <si>
    <t>Bellevue</t>
  </si>
  <si>
    <t>46-318-1003</t>
  </si>
  <si>
    <t>46-318-1067</t>
  </si>
  <si>
    <t>Beverly</t>
  </si>
  <si>
    <t>46-318-1090</t>
  </si>
  <si>
    <t>Big Purple</t>
  </si>
  <si>
    <t>46-318-1129</t>
  </si>
  <si>
    <t>Blue River</t>
  </si>
  <si>
    <t>46-318-1136</t>
  </si>
  <si>
    <t>Bolchoi</t>
  </si>
  <si>
    <t>46-318-1385</t>
  </si>
  <si>
    <t>Botero</t>
  </si>
  <si>
    <t>46-318-1365</t>
  </si>
  <si>
    <t>46-318-1458</t>
  </si>
  <si>
    <t>Champion</t>
  </si>
  <si>
    <t>46-318-1402</t>
  </si>
  <si>
    <t>Chandos Beauty</t>
  </si>
  <si>
    <t>46-318-1130</t>
  </si>
  <si>
    <t>Charles de Gaulle</t>
  </si>
  <si>
    <t>46-318-1119</t>
  </si>
  <si>
    <t>Cherry Brandy</t>
  </si>
  <si>
    <t>46-318-2278</t>
  </si>
  <si>
    <t>Clarisa</t>
  </si>
  <si>
    <t>46-318-1366</t>
  </si>
  <si>
    <t>Deep Secret</t>
  </si>
  <si>
    <t>46-318-1116</t>
  </si>
  <si>
    <t>Double Delight</t>
  </si>
  <si>
    <t>46-318-1107</t>
  </si>
  <si>
    <t>Eddy Mitchell</t>
  </si>
  <si>
    <t>46-318-1115</t>
  </si>
  <si>
    <t>Edith Piaf</t>
  </si>
  <si>
    <t>46-318-1069</t>
  </si>
  <si>
    <t>Eisvogel</t>
  </si>
  <si>
    <t>46-318-1315</t>
  </si>
  <si>
    <t>Elina</t>
  </si>
  <si>
    <t>46-318-1125</t>
  </si>
  <si>
    <t>Eminence</t>
  </si>
  <si>
    <t>46-318-1092</t>
  </si>
  <si>
    <t>Empress Farah</t>
  </si>
  <si>
    <t>46-318-1024</t>
  </si>
  <si>
    <t>Flaming Star</t>
  </si>
  <si>
    <t>46-318-1058</t>
  </si>
  <si>
    <t>Frederic Mistral</t>
  </si>
  <si>
    <t>46-318-1113</t>
  </si>
  <si>
    <t>Friendly</t>
  </si>
  <si>
    <t>46-318-1244</t>
  </si>
  <si>
    <t>Gaby Morlay</t>
  </si>
  <si>
    <t>46-318-1131</t>
  </si>
  <si>
    <t>Golden Medallion</t>
  </si>
  <si>
    <t>46-318-1132</t>
  </si>
  <si>
    <t>Golden Monica</t>
  </si>
  <si>
    <t>46-318-1893</t>
  </si>
  <si>
    <t>Grand Gala</t>
  </si>
  <si>
    <t>46-318-1459</t>
  </si>
  <si>
    <t>Grande Amore</t>
  </si>
  <si>
    <t>46-318-1400</t>
  </si>
  <si>
    <t>Heavenly Pink</t>
  </si>
  <si>
    <t>46-318-1118</t>
  </si>
  <si>
    <t>Jacaranda</t>
  </si>
  <si>
    <t>46-318-1283</t>
  </si>
  <si>
    <t>Karen Blixen</t>
  </si>
  <si>
    <t>46-318-1287</t>
  </si>
  <si>
    <t>Keano</t>
  </si>
  <si>
    <t>46-318-1282</t>
  </si>
  <si>
    <t>Kerio</t>
  </si>
  <si>
    <t>46-318-1292</t>
  </si>
  <si>
    <t>Kronenbourg</t>
  </si>
  <si>
    <t>46-318-1100</t>
  </si>
  <si>
    <t>Lancome</t>
  </si>
  <si>
    <t>46-318-1349</t>
  </si>
  <si>
    <t>Line Renaud</t>
  </si>
  <si>
    <t>46-318-1028</t>
  </si>
  <si>
    <t>Madame Anisette</t>
  </si>
  <si>
    <t>46-318-1037</t>
  </si>
  <si>
    <t>Magic Rokoko</t>
  </si>
  <si>
    <t>46-318-1103</t>
  </si>
  <si>
    <t>Maracuya</t>
  </si>
  <si>
    <t>Marietta</t>
  </si>
  <si>
    <t>46-318-1367</t>
  </si>
  <si>
    <t>46-318-1847</t>
  </si>
  <si>
    <t>Marvelle</t>
  </si>
  <si>
    <t>46-318-1104</t>
  </si>
  <si>
    <t>46-318-1038</t>
  </si>
  <si>
    <t>Mary Ann</t>
  </si>
  <si>
    <t>46-318-1877</t>
  </si>
  <si>
    <t>Mauritia</t>
  </si>
  <si>
    <t>46-318-1355</t>
  </si>
  <si>
    <t>Meine Rose</t>
  </si>
  <si>
    <t>46-318-1310</t>
  </si>
  <si>
    <t>Melody Parfumee</t>
  </si>
  <si>
    <t>46-318-1091</t>
  </si>
  <si>
    <t>Michelangelo</t>
  </si>
  <si>
    <t>46-318-1134</t>
  </si>
  <si>
    <t>Mister Lincoln</t>
  </si>
  <si>
    <t>46-318-2279</t>
  </si>
  <si>
    <t>46-318-1040</t>
  </si>
  <si>
    <t>Modern Art</t>
  </si>
  <si>
    <t>46-318-1135</t>
  </si>
  <si>
    <t>Mondiale</t>
  </si>
  <si>
    <t>46-318-1290</t>
  </si>
  <si>
    <t>Monica Bellucci</t>
  </si>
  <si>
    <t>46-318-1889</t>
  </si>
  <si>
    <t>46-318-1391</t>
  </si>
  <si>
    <t>Mounth Shasta</t>
  </si>
  <si>
    <t>46-318-1108</t>
  </si>
  <si>
    <t>Nostalgia</t>
  </si>
  <si>
    <t>46-318-1093</t>
  </si>
  <si>
    <t>Orient Express</t>
  </si>
  <si>
    <t>46-318-1078</t>
  </si>
  <si>
    <t>Parole</t>
  </si>
  <si>
    <t>46-318-1041</t>
  </si>
  <si>
    <t>Pink Piano</t>
  </si>
  <si>
    <t>46-318-1373</t>
  </si>
  <si>
    <t>Playful Rokoko</t>
  </si>
  <si>
    <t>46-318-1332</t>
  </si>
  <si>
    <t>Princesse de Monaco</t>
  </si>
  <si>
    <t>46-318-1124</t>
  </si>
  <si>
    <t>Remy Martin</t>
  </si>
  <si>
    <t>46-318-1042</t>
  </si>
  <si>
    <t>Royal Piano</t>
  </si>
  <si>
    <t>46-318-1043</t>
  </si>
  <si>
    <t>Schone Maid</t>
  </si>
  <si>
    <t>46-318-2280</t>
  </si>
  <si>
    <t>Schwarze Madonna</t>
  </si>
  <si>
    <t>46-318-1455</t>
  </si>
  <si>
    <t>Smooth Velvet</t>
  </si>
  <si>
    <t>46-318-1030</t>
  </si>
  <si>
    <t>Souvenir de Baden-Baden</t>
  </si>
  <si>
    <t>46-318-1818</t>
  </si>
  <si>
    <t>Sweet Avalanche</t>
  </si>
  <si>
    <t>46-318-1128</t>
  </si>
  <si>
    <t>Sweet Lady</t>
  </si>
  <si>
    <t>46-318-1137</t>
  </si>
  <si>
    <t>46-318-1461</t>
  </si>
  <si>
    <t>The McCartney Rose</t>
  </si>
  <si>
    <t>46-318-1127</t>
  </si>
  <si>
    <t>Vanilla Sky</t>
  </si>
  <si>
    <t>46-318-1289</t>
  </si>
  <si>
    <t>Velasques</t>
  </si>
  <si>
    <t>46-318-1369</t>
  </si>
  <si>
    <t>Walzertraum</t>
  </si>
  <si>
    <t>46-318-1000</t>
  </si>
  <si>
    <t>Rose shrub</t>
  </si>
  <si>
    <t>Роза шраб</t>
  </si>
  <si>
    <t>Amica</t>
  </si>
  <si>
    <t>46-318-1328</t>
  </si>
  <si>
    <t>Astrid Grävin von Hardenberg</t>
  </si>
  <si>
    <t>46-318-1004</t>
  </si>
  <si>
    <t>Cinderella</t>
  </si>
  <si>
    <t>46-318-1878</t>
  </si>
  <si>
    <t>Herkules</t>
  </si>
  <si>
    <t>46-318-1110</t>
  </si>
  <si>
    <t>Rosenstadt Freising</t>
  </si>
  <si>
    <t>46-318-1853</t>
  </si>
  <si>
    <t>46-318-1047</t>
  </si>
  <si>
    <t>Saphir</t>
  </si>
  <si>
    <t>46-318-2276</t>
  </si>
  <si>
    <t>Sommerwind</t>
  </si>
  <si>
    <t>46-318-1048</t>
  </si>
  <si>
    <t>Spinelli</t>
  </si>
  <si>
    <t>46-318-1023</t>
  </si>
  <si>
    <t>Wellenspiel</t>
  </si>
  <si>
    <t>46-280-0015</t>
  </si>
  <si>
    <t>Rudbeckia fulgida</t>
  </si>
  <si>
    <t>Рудбекия блестящая</t>
  </si>
  <si>
    <t>Goldsturm</t>
  </si>
  <si>
    <t>46-318-1599</t>
  </si>
  <si>
    <t>Sedum reflexum</t>
  </si>
  <si>
    <t>Седум отогнутый</t>
  </si>
  <si>
    <t>46-318-1600</t>
  </si>
  <si>
    <t>Sesleria argentea</t>
  </si>
  <si>
    <t>Сеслерия серебристая</t>
  </si>
  <si>
    <t>59-32-1536</t>
  </si>
  <si>
    <t>Pissardii</t>
  </si>
  <si>
    <t>46-352-0016</t>
  </si>
  <si>
    <t>Ribes alpinum</t>
  </si>
  <si>
    <t>Смородина альпийская</t>
  </si>
  <si>
    <t>46-361-0005</t>
  </si>
  <si>
    <t>Schmidt</t>
  </si>
  <si>
    <t>46-318-0797</t>
  </si>
  <si>
    <t>46-318-1790</t>
  </si>
  <si>
    <t>Jonkheer van Tets</t>
  </si>
  <si>
    <t>46-318-1525</t>
  </si>
  <si>
    <t>46-303-0041</t>
  </si>
  <si>
    <t>46-318-1693</t>
  </si>
  <si>
    <t>Престиж</t>
  </si>
  <si>
    <t>46-303-0044</t>
  </si>
  <si>
    <t>Сеянец голубки</t>
  </si>
  <si>
    <t>46-318-1529</t>
  </si>
  <si>
    <t>Чернавка</t>
  </si>
  <si>
    <t>Green Twist=Green Curls</t>
  </si>
  <si>
    <t>40-53-0251</t>
  </si>
  <si>
    <t>Compact Gem=Compacta</t>
  </si>
  <si>
    <t>46-318-2541</t>
  </si>
  <si>
    <t>59-60-1339</t>
  </si>
  <si>
    <t>WAM 2000</t>
  </si>
  <si>
    <t>87-72-0460</t>
  </si>
  <si>
    <t>59-69-0056</t>
  </si>
  <si>
    <t>59-69-0057</t>
  </si>
  <si>
    <t>87-44-0153</t>
  </si>
  <si>
    <t>59-60-1329</t>
  </si>
  <si>
    <t>59-60-1337</t>
  </si>
  <si>
    <t>La Lao Yang</t>
  </si>
  <si>
    <t>Silveray=Glauca</t>
  </si>
  <si>
    <t>Fukai</t>
  </si>
  <si>
    <t>46-318-2542</t>
  </si>
  <si>
    <t>46-318-2543</t>
  </si>
  <si>
    <t>Benelux= Pierrick Bregeon</t>
  </si>
  <si>
    <t>59-36-1196</t>
  </si>
  <si>
    <t>Spiraea trichocarpa</t>
  </si>
  <si>
    <t>Спирея опушённоплодная</t>
  </si>
  <si>
    <t>59-03-1063</t>
  </si>
  <si>
    <t>Genpei= Shirobana</t>
  </si>
  <si>
    <t>46-318-2376</t>
  </si>
  <si>
    <t>46-318-0511</t>
  </si>
  <si>
    <t>Tellima grandiflora</t>
  </si>
  <si>
    <t>Теллима крупноцветковая</t>
  </si>
  <si>
    <t>Thorsen's Weeping=Thorsen</t>
  </si>
  <si>
    <t>87-44-0155</t>
  </si>
  <si>
    <t>87-44-0157</t>
  </si>
  <si>
    <t>87-34-0344</t>
  </si>
  <si>
    <t>46-318-2544</t>
  </si>
  <si>
    <t>Mr.Bowling Ball=Bobazam</t>
  </si>
  <si>
    <t>46-318-2545</t>
  </si>
  <si>
    <t>46-318-2546</t>
  </si>
  <si>
    <t>46-318-2547</t>
  </si>
  <si>
    <t>46-318-2133</t>
  </si>
  <si>
    <t>46-318-2548</t>
  </si>
  <si>
    <t>87-72-0465</t>
  </si>
  <si>
    <t>87-72-0466</t>
  </si>
  <si>
    <t>46-318-1887</t>
  </si>
  <si>
    <t>Phlox nana</t>
  </si>
  <si>
    <t>Флокс карликовый</t>
  </si>
  <si>
    <t>46-318-2310</t>
  </si>
  <si>
    <t>Flame Pro Purple Pbr</t>
  </si>
  <si>
    <t>46-318-2309</t>
  </si>
  <si>
    <t>Early Pink Pbr</t>
  </si>
  <si>
    <t>46-318-1198</t>
  </si>
  <si>
    <t>Flame Lilac Star</t>
  </si>
  <si>
    <t>46-318-1219</t>
  </si>
  <si>
    <t>Flame Pink</t>
  </si>
  <si>
    <t>46-318-1226</t>
  </si>
  <si>
    <t>Flame Watermelon</t>
  </si>
  <si>
    <t>46-318-1650</t>
  </si>
  <si>
    <t>Larissa</t>
  </si>
  <si>
    <t>46-318-0499</t>
  </si>
  <si>
    <t>Phlox subulata</t>
  </si>
  <si>
    <t>Флокс шиловидный</t>
  </si>
  <si>
    <t>Moerheimii</t>
  </si>
  <si>
    <t>59-62-0246</t>
  </si>
  <si>
    <t>Forsythia intermedia</t>
  </si>
  <si>
    <t>Форзиция промежуточная</t>
  </si>
  <si>
    <t>46-41-0712</t>
  </si>
  <si>
    <t>Spectabilis</t>
  </si>
  <si>
    <t>Хеномелес/Айва прекрасный</t>
  </si>
  <si>
    <t>46-318-0561</t>
  </si>
  <si>
    <t xml:space="preserve">Hosta </t>
  </si>
  <si>
    <t xml:space="preserve">Хоста </t>
  </si>
  <si>
    <t>Buckshaw Blue</t>
  </si>
  <si>
    <t>46-318-1672</t>
  </si>
  <si>
    <t>First Frost</t>
  </si>
  <si>
    <t>46-318-0808</t>
  </si>
  <si>
    <t>Liberty</t>
  </si>
  <si>
    <t>46-318-1670</t>
  </si>
  <si>
    <t>Whirlwind</t>
  </si>
  <si>
    <t>46-41-0828</t>
  </si>
  <si>
    <t>46-318-0592</t>
  </si>
  <si>
    <t>Stachys monieri</t>
  </si>
  <si>
    <t>Чистец монье</t>
  </si>
  <si>
    <t>Hummelo</t>
  </si>
  <si>
    <t>46-318-1603</t>
  </si>
  <si>
    <t>46-280-0021</t>
  </si>
  <si>
    <t>Deshampsia caespitosa</t>
  </si>
  <si>
    <t>Щучка дернистая</t>
  </si>
  <si>
    <t>46-318-2311</t>
  </si>
  <si>
    <t>46-413-0020</t>
  </si>
  <si>
    <t>Magnus</t>
  </si>
  <si>
    <t>46-318-1610</t>
  </si>
  <si>
    <t>46-318-2641</t>
  </si>
  <si>
    <t>Malus hybride</t>
  </si>
  <si>
    <t>Яблоня гибридная</t>
  </si>
  <si>
    <t>Evereste=Perpetu</t>
  </si>
  <si>
    <t>46-318-2642</t>
  </si>
  <si>
    <t>59-32-6343</t>
  </si>
  <si>
    <t>Hopa</t>
  </si>
  <si>
    <t>59-32-3446</t>
  </si>
  <si>
    <t>Ananas Berzenicki</t>
  </si>
  <si>
    <t>59-32-7896</t>
  </si>
  <si>
    <t>Яблоня пурпурная</t>
  </si>
  <si>
    <t>P7</t>
  </si>
  <si>
    <t>C7 PA</t>
  </si>
  <si>
    <t>59-61-0128</t>
  </si>
  <si>
    <t>59-61-0129</t>
  </si>
  <si>
    <t>59-61-0130</t>
  </si>
  <si>
    <t>Кольцо 100*120*40</t>
  </si>
  <si>
    <t>Поддон 100*120*20</t>
  </si>
  <si>
    <t>Бокс для выкопки нестандарт (до 140+) до ТК</t>
  </si>
  <si>
    <t>Цена за тару</t>
  </si>
  <si>
    <t>Кол-во растений в заказе, шт</t>
  </si>
  <si>
    <t>Предварительный вес заказа, кг</t>
  </si>
  <si>
    <t>кг</t>
  </si>
  <si>
    <t>по весу</t>
  </si>
  <si>
    <t>вместимость ПМ</t>
  </si>
  <si>
    <t>итоговая машина</t>
  </si>
  <si>
    <t>Вес растения</t>
  </si>
  <si>
    <t>ИТОГО</t>
  </si>
  <si>
    <t>Контейнер/Тара</t>
  </si>
  <si>
    <t>стоимость за КМ</t>
  </si>
  <si>
    <t>км ввёл клиент</t>
  </si>
  <si>
    <t>сумма за доставку</t>
  </si>
  <si>
    <t>Сумма за доставку (предварительно)</t>
  </si>
  <si>
    <t>Сумма за тару (предварительно)</t>
  </si>
  <si>
    <t>Вся следующая часть внизу будет не видна для клиента:</t>
  </si>
  <si>
    <t>по объёму в таре</t>
  </si>
  <si>
    <t>59-03-2126</t>
  </si>
  <si>
    <t>Bagatelle</t>
  </si>
  <si>
    <t>59-03-1138</t>
  </si>
  <si>
    <t>Orange Tower</t>
  </si>
  <si>
    <t>59-03-1247</t>
  </si>
  <si>
    <t>Rose Glow</t>
  </si>
  <si>
    <t>59-03-1727</t>
  </si>
  <si>
    <t>Магнолия Суланжа</t>
  </si>
  <si>
    <t>Magnolia soulangeana</t>
  </si>
  <si>
    <t>Lennei</t>
  </si>
  <si>
    <t>59-03-1729</t>
  </si>
  <si>
    <t>Rustica Rubra</t>
  </si>
  <si>
    <t>59-03-1730</t>
  </si>
  <si>
    <t>59-03-2033</t>
  </si>
  <si>
    <t>Royal Beauty</t>
  </si>
  <si>
    <t>46-318-1886</t>
  </si>
  <si>
    <t>Сумма к оплате (ориентировочно)</t>
  </si>
  <si>
    <t>Стоимость товара иностранного производства, тары, услуги доставки, комиссии за денежный перевод на момент размещения заказа  являются ориентировочными/приблизительными. Конечную стоимость Вашего заказа с деталями дополнительных услуг вы сможете расчитать вместе с нашим менеджером.</t>
  </si>
  <si>
    <t>59-03-0029</t>
  </si>
  <si>
    <t>59-03-0037</t>
  </si>
  <si>
    <t>59-03-2190</t>
  </si>
  <si>
    <t>59-69-0060</t>
  </si>
  <si>
    <t>59-69-0061</t>
  </si>
  <si>
    <t>59-69-0063</t>
  </si>
  <si>
    <t>59-69-0065</t>
  </si>
  <si>
    <t>59-69-0066</t>
  </si>
  <si>
    <t>59-69-0070</t>
  </si>
  <si>
    <t>59-69-0071</t>
  </si>
  <si>
    <t>59-69-0072</t>
  </si>
  <si>
    <t>59-69-0073</t>
  </si>
  <si>
    <t>87-102-0232</t>
  </si>
  <si>
    <t>87-102-0233</t>
  </si>
  <si>
    <t>59-28-1295</t>
  </si>
  <si>
    <t>59-28-1562</t>
  </si>
  <si>
    <t>59-28-0611</t>
  </si>
  <si>
    <t>59-28-2035</t>
  </si>
  <si>
    <t>59-28-2036</t>
  </si>
  <si>
    <t>59-28-2037</t>
  </si>
  <si>
    <t>46-423-0001</t>
  </si>
  <si>
    <t>46-423-0002</t>
  </si>
  <si>
    <t>46-423-0003</t>
  </si>
  <si>
    <t>46-423-0004</t>
  </si>
  <si>
    <t>46-423-0005</t>
  </si>
  <si>
    <t>46-423-0006</t>
  </si>
  <si>
    <t>46-423-0007</t>
  </si>
  <si>
    <t>46-423-0008</t>
  </si>
  <si>
    <t>46-423-0009</t>
  </si>
  <si>
    <t>46-423-0010</t>
  </si>
  <si>
    <t>46-240-0035</t>
  </si>
  <si>
    <t>46-240-0041</t>
  </si>
  <si>
    <t>46-240-0042</t>
  </si>
  <si>
    <t>46-240-0046</t>
  </si>
  <si>
    <t>46-240-0047</t>
  </si>
  <si>
    <t>46-240-0048</t>
  </si>
  <si>
    <t>46-240-0049</t>
  </si>
  <si>
    <t>46-240-0050</t>
  </si>
  <si>
    <t>46-240-0053</t>
  </si>
  <si>
    <t>46-240-0055</t>
  </si>
  <si>
    <t>46-240-0056</t>
  </si>
  <si>
    <t>46-240-0057</t>
  </si>
  <si>
    <t>46-240-0058</t>
  </si>
  <si>
    <t>46-240-0059</t>
  </si>
  <si>
    <t>46-240-0060</t>
  </si>
  <si>
    <t>46-240-0061</t>
  </si>
  <si>
    <t>46-240-0062</t>
  </si>
  <si>
    <t>46-240-0064</t>
  </si>
  <si>
    <t>46-240-0066</t>
  </si>
  <si>
    <t>46-240-0067</t>
  </si>
  <si>
    <t>46-240-0070</t>
  </si>
  <si>
    <t>46-240-0071</t>
  </si>
  <si>
    <t>46-240-0073</t>
  </si>
  <si>
    <t>46-240-0076</t>
  </si>
  <si>
    <t>46-240-0077</t>
  </si>
  <si>
    <t>46-240-0078</t>
  </si>
  <si>
    <t>46-240-0079</t>
  </si>
  <si>
    <t>46-425-0001</t>
  </si>
  <si>
    <t>46-425-0002</t>
  </si>
  <si>
    <t>46-425-0003</t>
  </si>
  <si>
    <t>46-425-0004</t>
  </si>
  <si>
    <t>MIX</t>
  </si>
  <si>
    <t>Aster dumosus</t>
  </si>
  <si>
    <t xml:space="preserve">п/э пакет 3л/ 5л. </t>
  </si>
  <si>
    <t>46-421-0037</t>
  </si>
  <si>
    <t>46-421-0038</t>
  </si>
  <si>
    <t>46-421-0039</t>
  </si>
  <si>
    <t>46-421-0040</t>
  </si>
  <si>
    <t>46-421-0041</t>
  </si>
  <si>
    <t>46-421-0044</t>
  </si>
  <si>
    <t>46-421-0045</t>
  </si>
  <si>
    <t>46-421-0046</t>
  </si>
  <si>
    <t>46-421-0047</t>
  </si>
  <si>
    <t>46-421-0048</t>
  </si>
  <si>
    <t>46-421-0049</t>
  </si>
  <si>
    <t>46-421-0050</t>
  </si>
  <si>
    <t>46-421-0051</t>
  </si>
  <si>
    <t>46-421-0052</t>
  </si>
  <si>
    <t>46-421-0053</t>
  </si>
  <si>
    <t>46-421-0054</t>
  </si>
  <si>
    <t>46-421-0055</t>
  </si>
  <si>
    <t>46-421-0056</t>
  </si>
  <si>
    <t>46-421-0058</t>
  </si>
  <si>
    <t>46-421-0059</t>
  </si>
  <si>
    <t>46-421-0060</t>
  </si>
  <si>
    <t>46-421-0061</t>
  </si>
  <si>
    <t>46-421-0062</t>
  </si>
  <si>
    <t>46-421-0063</t>
  </si>
  <si>
    <t>46-421-0064</t>
  </si>
  <si>
    <t>46-421-0065</t>
  </si>
  <si>
    <t>46-421-0068</t>
  </si>
  <si>
    <t>46-421-0070</t>
  </si>
  <si>
    <t>46-421-0071</t>
  </si>
  <si>
    <t>46-421-0072</t>
  </si>
  <si>
    <t>46-421-0073</t>
  </si>
  <si>
    <t>46-421-0074</t>
  </si>
  <si>
    <t>46-421-0075</t>
  </si>
  <si>
    <t>46-421-0076</t>
  </si>
  <si>
    <t>46-421-0077</t>
  </si>
  <si>
    <t>46-421-0078</t>
  </si>
  <si>
    <t>46-421-0079</t>
  </si>
  <si>
    <t>46-421-0080</t>
  </si>
  <si>
    <t>46-421-0081</t>
  </si>
  <si>
    <t>46-421-0082</t>
  </si>
  <si>
    <t>46-421-0083</t>
  </si>
  <si>
    <t>46-421-0084</t>
  </si>
  <si>
    <t>46-421-0085</t>
  </si>
  <si>
    <t>46-421-0090</t>
  </si>
  <si>
    <t>46-421-0091</t>
  </si>
  <si>
    <t>46-421-0093</t>
  </si>
  <si>
    <t>46-421-0094</t>
  </si>
  <si>
    <t>46-421-0095</t>
  </si>
  <si>
    <t>46-421-0096</t>
  </si>
  <si>
    <t>46-421-0097</t>
  </si>
  <si>
    <t>46-421-0098</t>
  </si>
  <si>
    <t>46-421-0099</t>
  </si>
  <si>
    <t>46-421-0100</t>
  </si>
  <si>
    <t>46-421-0101</t>
  </si>
  <si>
    <t>46-421-0102</t>
  </si>
  <si>
    <t>46-421-0103</t>
  </si>
  <si>
    <t>46-421-0104</t>
  </si>
  <si>
    <t>46-421-0105</t>
  </si>
  <si>
    <t>46-421-0106</t>
  </si>
  <si>
    <t>46-421-0108</t>
  </si>
  <si>
    <t>46-421-0109</t>
  </si>
  <si>
    <t>46-421-0110</t>
  </si>
  <si>
    <t>46-421-0112</t>
  </si>
  <si>
    <t>46-421-0113</t>
  </si>
  <si>
    <t>46-421-0114</t>
  </si>
  <si>
    <t>46-421-0115</t>
  </si>
  <si>
    <t>46-421-0117</t>
  </si>
  <si>
    <t>46-421-0116</t>
  </si>
  <si>
    <t>46-421-0003</t>
  </si>
  <si>
    <t>46-421-0119</t>
  </si>
  <si>
    <t>46-421-0120</t>
  </si>
  <si>
    <t>46-421-0121</t>
  </si>
  <si>
    <t>46-421-0013</t>
  </si>
  <si>
    <t>46-421-0004</t>
  </si>
  <si>
    <t>46-421-0124</t>
  </si>
  <si>
    <t>46-421-0125</t>
  </si>
  <si>
    <t>46-421-0126</t>
  </si>
  <si>
    <t>46-421-0127</t>
  </si>
  <si>
    <t>46-421-0128</t>
  </si>
  <si>
    <t>*Навалом в транспортную компанию НЕ отгружаем!</t>
  </si>
  <si>
    <t>Если Ваш груз упакован в разную тару - Вас ждет индивидуальный расчет упаковки растений.</t>
  </si>
  <si>
    <t>Ива Матсудана</t>
  </si>
  <si>
    <t>Candlelight=Hpopr013</t>
  </si>
  <si>
    <t>Diamantino=Ren101</t>
  </si>
  <si>
    <t>Frans Hals</t>
  </si>
  <si>
    <t>Herbstfreude</t>
  </si>
  <si>
    <t>Original</t>
  </si>
  <si>
    <t>Велюр</t>
  </si>
  <si>
    <t>Цимус</t>
  </si>
  <si>
    <t>Солярис</t>
  </si>
  <si>
    <t>Engelmannii</t>
  </si>
  <si>
    <t>Магония гибридная</t>
  </si>
  <si>
    <t>Маршал Ланн=Marechal Lannes</t>
  </si>
  <si>
    <t>Келерия/Тонконог сизая</t>
  </si>
  <si>
    <t>Очиток Эверса</t>
  </si>
  <si>
    <t>Прострел обыкновенный</t>
  </si>
  <si>
    <t>Kohout's Icebreaker=Ice Breaker</t>
  </si>
  <si>
    <t>Smaragd=Emerald Green=Emeraude</t>
  </si>
  <si>
    <t>Carsten's Wintergold=Carsten</t>
  </si>
  <si>
    <t>Negishi=Bonsai</t>
  </si>
  <si>
    <t>Andorra Compact=Plumosa Compacta</t>
  </si>
  <si>
    <t>Сосна гельдрейха/боснийская</t>
  </si>
  <si>
    <t>Pinus schwerinii</t>
  </si>
  <si>
    <t>Плодовые деревья</t>
  </si>
  <si>
    <t>Синеглазка=Sinoglaska</t>
  </si>
  <si>
    <t>Роза флорибунда в ассортименте</t>
  </si>
  <si>
    <r>
      <t xml:space="preserve">Ящик деревянный 100*120*100 </t>
    </r>
    <r>
      <rPr>
        <sz val="11"/>
        <color rgb="FFFF0000"/>
        <rFont val="Arial"/>
        <family val="2"/>
        <charset val="204"/>
      </rPr>
      <t>1/2 ПМ</t>
    </r>
  </si>
  <si>
    <t>1500 справочно</t>
  </si>
  <si>
    <t>1000 справочно</t>
  </si>
  <si>
    <t>700 справочно</t>
  </si>
  <si>
    <t>400 справочно</t>
  </si>
  <si>
    <r>
      <rPr>
        <b/>
        <sz val="11"/>
        <color rgb="FFFF0000"/>
        <rFont val="Arial"/>
        <family val="2"/>
        <charset val="204"/>
      </rPr>
      <t>СПРАВОЧНАЯ</t>
    </r>
    <r>
      <rPr>
        <b/>
        <sz val="11"/>
        <rFont val="Arial"/>
        <family val="2"/>
      </rPr>
      <t xml:space="preserve"> вместимость  в тару, шт</t>
    </r>
  </si>
  <si>
    <r>
      <rPr>
        <b/>
        <sz val="11"/>
        <color rgb="FFFF0000"/>
        <rFont val="Arial"/>
        <family val="2"/>
        <charset val="204"/>
      </rPr>
      <t>СПРАВОЧНЫЙ</t>
    </r>
    <r>
      <rPr>
        <b/>
        <sz val="11"/>
        <rFont val="Arial"/>
        <family val="2"/>
      </rPr>
      <t xml:space="preserve"> расчет объёма заказа</t>
    </r>
  </si>
  <si>
    <t>Точный расчет объема - после формирования Вашего заказа.</t>
  </si>
  <si>
    <t>Точный расчет количества и стоимости тары - после формирования Вашего заказа.</t>
  </si>
  <si>
    <t>Ш 2,45 м</t>
  </si>
  <si>
    <t>Д 13,5 м</t>
  </si>
  <si>
    <t>52 бокса</t>
  </si>
  <si>
    <t>Д 6,2 м</t>
  </si>
  <si>
    <t>12 ПМ</t>
  </si>
  <si>
    <t>24 бокса</t>
  </si>
  <si>
    <t>Д 4,10 м</t>
  </si>
  <si>
    <t>26 ПМ</t>
  </si>
  <si>
    <t>Ш 1,90 м</t>
  </si>
  <si>
    <t>4 ПМ</t>
  </si>
  <si>
    <t>БЕЗ КОЛЕЦ</t>
  </si>
  <si>
    <t>С КОЛЬЦАМИ</t>
  </si>
  <si>
    <t>Цены без КДП</t>
  </si>
  <si>
    <t>Итого паллетомест (предварительно)</t>
  </si>
  <si>
    <t>В 2,20 м</t>
  </si>
  <si>
    <t>В 2,3 м</t>
  </si>
  <si>
    <t>В 2,45 м</t>
  </si>
  <si>
    <t>Товарная категория</t>
  </si>
  <si>
    <t>C4,5 PA</t>
  </si>
  <si>
    <t>C6 PA</t>
  </si>
  <si>
    <t>C7,5 PA</t>
  </si>
  <si>
    <t>C10 PA</t>
  </si>
  <si>
    <t>C12 PA</t>
  </si>
  <si>
    <t>C15 PA</t>
  </si>
  <si>
    <t>C18 PA</t>
  </si>
  <si>
    <t>● Заполненную Анкету клиента (шаблон необходимо запросить у Вашего менеджера)</t>
  </si>
  <si>
    <r>
      <rPr>
        <b/>
        <sz val="12"/>
        <color rgb="FFFF0000"/>
        <rFont val="Calibri"/>
        <family val="2"/>
        <charset val="204"/>
        <scheme val="minor"/>
      </rPr>
      <t>*Тара платная</t>
    </r>
    <r>
      <rPr>
        <b/>
        <sz val="12"/>
        <color theme="1"/>
        <rFont val="Calibri"/>
        <family val="2"/>
        <charset val="204"/>
        <scheme val="minor"/>
      </rPr>
      <t xml:space="preserve">, </t>
    </r>
    <r>
      <rPr>
        <sz val="12"/>
        <color theme="1"/>
        <rFont val="Calibri"/>
        <family val="2"/>
        <charset val="204"/>
        <scheme val="minor"/>
      </rPr>
      <t>выберете в калькуляторе способ отгрузки Ваших растений: навалом или в тару.</t>
    </r>
  </si>
  <si>
    <r>
      <rPr>
        <b/>
        <sz val="12"/>
        <color rgb="FFFF0000"/>
        <rFont val="Calibri"/>
        <family val="2"/>
        <charset val="204"/>
        <scheme val="minor"/>
      </rPr>
      <t>*Доставка платная</t>
    </r>
    <r>
      <rPr>
        <sz val="12"/>
        <color theme="1"/>
        <rFont val="Calibri"/>
        <family val="2"/>
        <charset val="204"/>
        <scheme val="minor"/>
      </rPr>
      <t xml:space="preserve"> до ближайшего к нашему складу терминала ТК: ПЭК, ЖелДорЭкспедиция, Вера-1.</t>
    </r>
  </si>
  <si>
    <r>
      <rPr>
        <b/>
        <sz val="12"/>
        <color rgb="FFFF0000"/>
        <rFont val="Calibri"/>
        <family val="2"/>
        <charset val="204"/>
        <scheme val="minor"/>
      </rPr>
      <t>*Доставка платная</t>
    </r>
    <r>
      <rPr>
        <sz val="12"/>
        <color theme="1"/>
        <rFont val="Calibri"/>
        <family val="2"/>
        <charset val="204"/>
        <scheme val="minor"/>
      </rPr>
      <t xml:space="preserve"> до Вашего адреса.</t>
    </r>
  </si>
  <si>
    <r>
      <t xml:space="preserve">Доп. услуги </t>
    </r>
    <r>
      <rPr>
        <b/>
        <sz val="13"/>
        <color rgb="FFFF0000"/>
        <rFont val="Calibri"/>
        <family val="2"/>
        <charset val="204"/>
        <scheme val="minor"/>
      </rPr>
      <t>(в разработке)</t>
    </r>
  </si>
  <si>
    <t>ДОРОГОЙ КЛИЕНТ!</t>
  </si>
  <si>
    <t>Для Вашего удобства мы разрабатываем максимально подробный и прозрачный формат расчета вместимости в тару и доставки.</t>
  </si>
  <si>
    <t>Просим Вас отнестись с понимание и участием.</t>
  </si>
  <si>
    <t>Компания Садовая палитра будет Вам благодарна за комментарии и советы по улучшению качества обслуживания!</t>
  </si>
  <si>
    <r>
      <rPr>
        <b/>
        <sz val="12"/>
        <rFont val="Calibri"/>
        <family val="2"/>
        <charset val="204"/>
        <scheme val="minor"/>
      </rPr>
      <t>*Итоговую сумму заказа составляют:</t>
    </r>
    <r>
      <rPr>
        <sz val="12"/>
        <rFont val="Calibri"/>
        <family val="2"/>
        <charset val="204"/>
        <scheme val="minor"/>
      </rPr>
      <t xml:space="preserve"> стоимость растений+стоимость тары+стоимость доставки+комиссия за ден переводы.</t>
    </r>
  </si>
  <si>
    <r>
      <t xml:space="preserve">Ящик  пластиковый 60*40*30 </t>
    </r>
    <r>
      <rPr>
        <sz val="11"/>
        <color rgb="FFFF0000"/>
        <rFont val="Arial"/>
        <family val="2"/>
        <charset val="204"/>
      </rPr>
      <t>40 штук на ПМ</t>
    </r>
  </si>
  <si>
    <t>Кольцо 100*120*40         1 шт на 1ПМ (не ТК, клиенту в фуру)</t>
  </si>
  <si>
    <r>
      <t xml:space="preserve">После внесения аванса для бронирования, </t>
    </r>
    <r>
      <rPr>
        <b/>
        <i/>
        <sz val="11"/>
        <color rgb="FFFF0000"/>
        <rFont val="Bahnschrift SemiLight SemiConde"/>
        <family val="2"/>
        <charset val="204"/>
      </rPr>
      <t>частичный или полный отказ от заказа по Вашей инициативе не возможны</t>
    </r>
    <r>
      <rPr>
        <b/>
        <i/>
        <sz val="11"/>
        <color rgb="FF3A3A3A"/>
        <rFont val="Bahnschrift SemiLight SemiConde"/>
        <family val="2"/>
        <charset val="204"/>
      </rPr>
      <t xml:space="preserve">. </t>
    </r>
  </si>
  <si>
    <t>Не выбрано!</t>
  </si>
  <si>
    <t>59-23-5155</t>
  </si>
  <si>
    <t>Drummondii</t>
  </si>
  <si>
    <t>59-23-5156</t>
  </si>
  <si>
    <t>Purple Globe</t>
  </si>
  <si>
    <t>Royal Red</t>
  </si>
  <si>
    <t>59-23-4421</t>
  </si>
  <si>
    <t>59-23-5157</t>
  </si>
  <si>
    <t>Purpurea</t>
  </si>
  <si>
    <t>59-23-5158</t>
  </si>
  <si>
    <t>59-23-5159</t>
  </si>
  <si>
    <t>Поддон 100*120*12</t>
  </si>
  <si>
    <t>Крышка для Ящика деревянного 100*120*2</t>
  </si>
  <si>
    <r>
      <t xml:space="preserve">Ящик  пластиковый 60*40*22 </t>
    </r>
    <r>
      <rPr>
        <b/>
        <sz val="11"/>
        <color rgb="FFFF0000"/>
        <rFont val="Arial"/>
        <family val="2"/>
        <charset val="204"/>
      </rPr>
      <t>40шт на ПМ</t>
    </r>
  </si>
  <si>
    <r>
      <t xml:space="preserve">Ящик деревянный 100*120*100 </t>
    </r>
    <r>
      <rPr>
        <b/>
        <sz val="11"/>
        <color rgb="FFFF0000"/>
        <rFont val="Arial"/>
        <family val="2"/>
        <charset val="204"/>
      </rPr>
      <t>2шт на ПМ</t>
    </r>
  </si>
  <si>
    <t>Roseum</t>
  </si>
  <si>
    <t>59-23-5162</t>
  </si>
  <si>
    <t>Серпантин</t>
  </si>
  <si>
    <t>46-421-0132</t>
  </si>
  <si>
    <t>Мушкетер</t>
  </si>
  <si>
    <t>Пигмей</t>
  </si>
  <si>
    <t>46-421-0133</t>
  </si>
  <si>
    <t>46-421-0022</t>
  </si>
  <si>
    <t>Сестренка</t>
  </si>
  <si>
    <t>46-421-0134</t>
  </si>
  <si>
    <t>46-421-0135</t>
  </si>
  <si>
    <t>Лада</t>
  </si>
  <si>
    <t>46-421-0131</t>
  </si>
  <si>
    <t>30-35</t>
  </si>
  <si>
    <t>59-23-5163</t>
  </si>
  <si>
    <t>Blue Majestic</t>
  </si>
  <si>
    <t>59-23-4409</t>
  </si>
  <si>
    <t>59-23-5164</t>
  </si>
  <si>
    <t>59-66-0006</t>
  </si>
  <si>
    <t>Gloria Polonica</t>
  </si>
  <si>
    <t>59-60-1356</t>
  </si>
  <si>
    <t>Минимальный заказ, шт</t>
  </si>
  <si>
    <t>Если в заказе менее 5 ПМ - расчет стоимости доставки индивидуальный.</t>
  </si>
  <si>
    <t>59-23-2724</t>
  </si>
  <si>
    <t>59-66-0003</t>
  </si>
  <si>
    <t>59-66-0005</t>
  </si>
  <si>
    <t>59-60-1359</t>
  </si>
  <si>
    <t>Filiformis=Douglasii</t>
  </si>
  <si>
    <t>Стандартная стоимость доставки до ТК  3000 рублей за 5 и более ПМ.</t>
  </si>
  <si>
    <t>C16</t>
  </si>
  <si>
    <t>C16 PA</t>
  </si>
  <si>
    <t>C20 PA</t>
  </si>
  <si>
    <t>C25 PA</t>
  </si>
  <si>
    <t>С35</t>
  </si>
  <si>
    <t>С4 PA</t>
  </si>
  <si>
    <r>
      <t xml:space="preserve">Выкопка, WRB, высота растения </t>
    </r>
    <r>
      <rPr>
        <sz val="11"/>
        <color rgb="FFFF0000"/>
        <rFont val="Arial"/>
        <family val="2"/>
        <charset val="204"/>
      </rPr>
      <t>до 140 см</t>
    </r>
  </si>
  <si>
    <r>
      <t xml:space="preserve">Выкопка, WRB, высота растения </t>
    </r>
    <r>
      <rPr>
        <sz val="11"/>
        <color rgb="FFFF0000"/>
        <rFont val="Arial"/>
        <family val="2"/>
        <charset val="204"/>
      </rPr>
      <t>более 140 см</t>
    </r>
  </si>
  <si>
    <t>59-03-1508</t>
  </si>
  <si>
    <t>59-03-0160</t>
  </si>
  <si>
    <t>59-03-1206</t>
  </si>
  <si>
    <t>Wills Zwerg=Obergartner Bruns</t>
  </si>
  <si>
    <t>59-03-1906</t>
  </si>
  <si>
    <t>59-03-1907</t>
  </si>
  <si>
    <t>Sanders Blue</t>
  </si>
  <si>
    <t>59-03-1161</t>
  </si>
  <si>
    <t>59-03-2179</t>
  </si>
  <si>
    <t>59-03-2170</t>
  </si>
  <si>
    <t>59-03-1541</t>
  </si>
  <si>
    <t>59-03-1228</t>
  </si>
  <si>
    <t>Pendula Bruns</t>
  </si>
  <si>
    <t>59-03-1551</t>
  </si>
  <si>
    <t>59-03-1537</t>
  </si>
  <si>
    <t>59-03-0920</t>
  </si>
  <si>
    <t>59-03-0268</t>
  </si>
  <si>
    <t>59-03-0204</t>
  </si>
  <si>
    <t>Белорусская Ранняя</t>
  </si>
  <si>
    <t>Зелёная Дымка</t>
  </si>
  <si>
    <t>59-66-0007</t>
  </si>
  <si>
    <t>59-66-0008</t>
  </si>
  <si>
    <t>59-66-0009</t>
  </si>
  <si>
    <t>* Сроки выкопки и выдачи растений могут измениться в зависимости от погодных условий.</t>
  </si>
  <si>
    <t>59-69-0074</t>
  </si>
  <si>
    <t>46-38-6663</t>
  </si>
  <si>
    <t>Антоновка Золотая</t>
  </si>
  <si>
    <t>Антоновка Новая</t>
  </si>
  <si>
    <t>Болотовское</t>
  </si>
  <si>
    <t>Лобо</t>
  </si>
  <si>
    <t>59-54-0889</t>
  </si>
  <si>
    <t>59-54-0493</t>
  </si>
  <si>
    <t>46-38-6964</t>
  </si>
  <si>
    <t>46-38-16162</t>
  </si>
  <si>
    <t>46-38-6960</t>
  </si>
  <si>
    <t>46-38-16163</t>
  </si>
  <si>
    <t>46-38-16164</t>
  </si>
  <si>
    <t>46-38-9469</t>
  </si>
  <si>
    <t xml:space="preserve"> C3    </t>
  </si>
  <si>
    <t xml:space="preserve"> C3          </t>
  </si>
  <si>
    <t>59-22-0904</t>
  </si>
  <si>
    <t>46-38-16165</t>
  </si>
  <si>
    <t>46-38-8551</t>
  </si>
  <si>
    <t>46-38-12008</t>
  </si>
  <si>
    <t>46-38-3408</t>
  </si>
  <si>
    <t>46-38-6970</t>
  </si>
  <si>
    <t>46-38-6968</t>
  </si>
  <si>
    <t>46-38-0990</t>
  </si>
  <si>
    <t>46-38-0990/СП</t>
  </si>
  <si>
    <t>46-38-14907</t>
  </si>
  <si>
    <t>46-38-16166</t>
  </si>
  <si>
    <t>46-38-16167</t>
  </si>
  <si>
    <t>46-38-6969</t>
  </si>
  <si>
    <t>46-38-14908</t>
  </si>
  <si>
    <t>46-38-5462</t>
  </si>
  <si>
    <t>46-38-5463</t>
  </si>
  <si>
    <t>46-38-16279</t>
  </si>
  <si>
    <t>46-38-16168</t>
  </si>
  <si>
    <t>46-38-16171</t>
  </si>
  <si>
    <t>46-38-13429/СП</t>
  </si>
  <si>
    <t>46-38-5458</t>
  </si>
  <si>
    <t>46-38-5458/СП</t>
  </si>
  <si>
    <t>46-38-3412</t>
  </si>
  <si>
    <t>46-38-13526/СП</t>
  </si>
  <si>
    <t>46-38-13526</t>
  </si>
  <si>
    <t>46-38-9354</t>
  </si>
  <si>
    <t>46-38-14722/СП</t>
  </si>
  <si>
    <t>46-38-5469</t>
  </si>
  <si>
    <t>46-38-16169</t>
  </si>
  <si>
    <t>46-38-13427/СП</t>
  </si>
  <si>
    <t>46-38-8287</t>
  </si>
  <si>
    <t>46-38-16170</t>
  </si>
  <si>
    <t>46-38-5471/СП</t>
  </si>
  <si>
    <t>46-38-14910</t>
  </si>
  <si>
    <t>46-38-13430/СП</t>
  </si>
  <si>
    <t>46-38-16172</t>
  </si>
  <si>
    <t>46-38-5474</t>
  </si>
  <si>
    <t xml:space="preserve"> C2/C3          </t>
  </si>
  <si>
    <t>46-38-16173</t>
  </si>
  <si>
    <t>46-38-11272</t>
  </si>
  <si>
    <t>46-38-13528</t>
  </si>
  <si>
    <t>46-38-16174</t>
  </si>
  <si>
    <t>46-38-15576</t>
  </si>
  <si>
    <t>46-38-5492</t>
  </si>
  <si>
    <t>46-38-16175</t>
  </si>
  <si>
    <t>46-38-14915</t>
  </si>
  <si>
    <t>46-38-0903</t>
  </si>
  <si>
    <t>46-318-0440</t>
  </si>
  <si>
    <t>46-318-1778</t>
  </si>
  <si>
    <t>59-22-0010</t>
  </si>
  <si>
    <t>46-38-11722/СП</t>
  </si>
  <si>
    <t>C2,5 30-40</t>
  </si>
  <si>
    <t>59-23-5146</t>
  </si>
  <si>
    <t>59-23-5147</t>
  </si>
  <si>
    <t>59-54-0906</t>
  </si>
  <si>
    <t>C2,5 &lt;100</t>
  </si>
  <si>
    <t>59-62-0206</t>
  </si>
  <si>
    <t>46-38-12591</t>
  </si>
  <si>
    <t>46-38-7143/СП</t>
  </si>
  <si>
    <t>46-38-7144/СП</t>
  </si>
  <si>
    <t>46-38-5497</t>
  </si>
  <si>
    <t>46-38-5498</t>
  </si>
  <si>
    <t>46-38-5499</t>
  </si>
  <si>
    <t>87-54-0025</t>
  </si>
  <si>
    <t>87-54-0024</t>
  </si>
  <si>
    <t>59-28-2022</t>
  </si>
  <si>
    <t>59-32-0429</t>
  </si>
  <si>
    <t>59-28-0632</t>
  </si>
  <si>
    <t>59-28-2034</t>
  </si>
  <si>
    <t>46-38-16179</t>
  </si>
  <si>
    <t>46-38-13529</t>
  </si>
  <si>
    <t>46-38-16176</t>
  </si>
  <si>
    <t>46-38-16177</t>
  </si>
  <si>
    <t>46-38-16178</t>
  </si>
  <si>
    <t>46-38-16180</t>
  </si>
  <si>
    <t>46-38-7235</t>
  </si>
  <si>
    <t>46-38-6978</t>
  </si>
  <si>
    <t>46-38-16181</t>
  </si>
  <si>
    <t>46-38-11724</t>
  </si>
  <si>
    <t>46-318-1681</t>
  </si>
  <si>
    <t>46-38-16182</t>
  </si>
  <si>
    <t>46-38-16183</t>
  </si>
  <si>
    <t>46-38-16185</t>
  </si>
  <si>
    <t>46-318-1574</t>
  </si>
  <si>
    <t>46-38-14920</t>
  </si>
  <si>
    <t>46-38-16184</t>
  </si>
  <si>
    <t>С3</t>
  </si>
  <si>
    <t>59-62-0240</t>
  </si>
  <si>
    <t>59-32-7900</t>
  </si>
  <si>
    <t>59-32-7901</t>
  </si>
  <si>
    <t>46-38-14760/СП</t>
  </si>
  <si>
    <t>46-38-16186</t>
  </si>
  <si>
    <t>46-38-16187</t>
  </si>
  <si>
    <t>46-38-14727/СП</t>
  </si>
  <si>
    <t>46-357-0002</t>
  </si>
  <si>
    <t>46-38-14921</t>
  </si>
  <si>
    <t>46-38-8309</t>
  </si>
  <si>
    <t>46-318-1577</t>
  </si>
  <si>
    <t>46-38-9490/СП</t>
  </si>
  <si>
    <t>46-318-1576</t>
  </si>
  <si>
    <t>46-38-14922</t>
  </si>
  <si>
    <t>46-38-1724</t>
  </si>
  <si>
    <t>46-38-8555/СП</t>
  </si>
  <si>
    <t>46-38-13676</t>
  </si>
  <si>
    <t>46-38-13442</t>
  </si>
  <si>
    <t>46-38-5522/СП</t>
  </si>
  <si>
    <t>46-38-5522</t>
  </si>
  <si>
    <t>46-38-11281</t>
  </si>
  <si>
    <t>46-38-5523</t>
  </si>
  <si>
    <t>46-38-5525</t>
  </si>
  <si>
    <t>46-38-16188</t>
  </si>
  <si>
    <t>46-318-1578</t>
  </si>
  <si>
    <t>46-38-16189</t>
  </si>
  <si>
    <t>46-38-5526</t>
  </si>
  <si>
    <t>46-38-5528/СП</t>
  </si>
  <si>
    <t>46-38-16190</t>
  </si>
  <si>
    <t>46-38-11283</t>
  </si>
  <si>
    <t>46-38-16191</t>
  </si>
  <si>
    <t>46-38-9479</t>
  </si>
  <si>
    <t>46-318-1580</t>
  </si>
  <si>
    <t>59-62-0192</t>
  </si>
  <si>
    <t>40-53-0352</t>
  </si>
  <si>
    <t>40-53-0353</t>
  </si>
  <si>
    <t>40-53-0355</t>
  </si>
  <si>
    <t>59-28-0782</t>
  </si>
  <si>
    <t>59-22-0298</t>
  </si>
  <si>
    <t>46-318-2033</t>
  </si>
  <si>
    <t>59-28-0851</t>
  </si>
  <si>
    <t>59-28-1366</t>
  </si>
  <si>
    <t>46-318-2034</t>
  </si>
  <si>
    <t>46-318-2157</t>
  </si>
  <si>
    <t>46-318-2045</t>
  </si>
  <si>
    <t>46-38-15570</t>
  </si>
  <si>
    <t>46-318-0915</t>
  </si>
  <si>
    <t>46-318-2060</t>
  </si>
  <si>
    <t>46-38-9732</t>
  </si>
  <si>
    <t>46-38-15579</t>
  </si>
  <si>
    <t>46-38-9622</t>
  </si>
  <si>
    <t>46-38-16192</t>
  </si>
  <si>
    <t>59-28-1983</t>
  </si>
  <si>
    <t>46-318-1780</t>
  </si>
  <si>
    <t xml:space="preserve"> C3 60-80   </t>
  </si>
  <si>
    <t>46-38-4733</t>
  </si>
  <si>
    <t>46-38-13633</t>
  </si>
  <si>
    <t>46-361-0011</t>
  </si>
  <si>
    <t>59-62-0241</t>
  </si>
  <si>
    <t>59-60-1338</t>
  </si>
  <si>
    <t>C5/C7,5 PA 85-95</t>
  </si>
  <si>
    <t>59-60-0835</t>
  </si>
  <si>
    <t>C7,5 30-40</t>
  </si>
  <si>
    <t>59-60-1213</t>
  </si>
  <si>
    <t>59-60-1336</t>
  </si>
  <si>
    <t>C5 PA 75-85</t>
  </si>
  <si>
    <t>59-60-1184</t>
  </si>
  <si>
    <t>87-34-0337</t>
  </si>
  <si>
    <t>C12 PA 70-75</t>
  </si>
  <si>
    <t>59-71-0001</t>
  </si>
  <si>
    <t>59-60-1220</t>
  </si>
  <si>
    <t>C5 30-40</t>
  </si>
  <si>
    <t>C12 PA 55-65</t>
  </si>
  <si>
    <t>59-60-0727</t>
  </si>
  <si>
    <t>59-60-1244</t>
  </si>
  <si>
    <t>59-60-1301</t>
  </si>
  <si>
    <t>59-54-0846</t>
  </si>
  <si>
    <t>59-60-1332</t>
  </si>
  <si>
    <t>C3 30-50</t>
  </si>
  <si>
    <t>87-72-0388</t>
  </si>
  <si>
    <t>59-60-1194</t>
  </si>
  <si>
    <t>59-62-0236</t>
  </si>
  <si>
    <t>46-318-1505</t>
  </si>
  <si>
    <t>59-03-1376</t>
  </si>
  <si>
    <t>46-38-6608/СП</t>
  </si>
  <si>
    <t>46-38-5841/СП</t>
  </si>
  <si>
    <t>46-38-7683</t>
  </si>
  <si>
    <t>46-38-5896/СП</t>
  </si>
  <si>
    <t>46-38-5336</t>
  </si>
  <si>
    <t>59-03-2142</t>
  </si>
  <si>
    <t>46-38-13320/СП</t>
  </si>
  <si>
    <t>46-38-16193</t>
  </si>
  <si>
    <t>46-38-14730/СП</t>
  </si>
  <si>
    <t>46-38-16194</t>
  </si>
  <si>
    <t>46-38-16195</t>
  </si>
  <si>
    <t>46-38-14728/СП</t>
  </si>
  <si>
    <t>46-38-16196</t>
  </si>
  <si>
    <t>46-38-16197</t>
  </si>
  <si>
    <t>46-38-16198</t>
  </si>
  <si>
    <t>46-38-0858</t>
  </si>
  <si>
    <t>46-318-1677</t>
  </si>
  <si>
    <t>87-72-0030</t>
  </si>
  <si>
    <t>87-102-0030</t>
  </si>
  <si>
    <t>59-03-1547</t>
  </si>
  <si>
    <t>59-14-0545</t>
  </si>
  <si>
    <t>46-318-1491</t>
  </si>
  <si>
    <t>59-14-0452</t>
  </si>
  <si>
    <t>59-14-0453</t>
  </si>
  <si>
    <t>59-14-0454</t>
  </si>
  <si>
    <t>59-14-0538</t>
  </si>
  <si>
    <t>59-14-0376</t>
  </si>
  <si>
    <t>59-14-0378</t>
  </si>
  <si>
    <t>59-14-0382</t>
  </si>
  <si>
    <t>46-318-1496</t>
  </si>
  <si>
    <t>46-318-1483</t>
  </si>
  <si>
    <t>46-318-1502</t>
  </si>
  <si>
    <t>59-14-0377</t>
  </si>
  <si>
    <t>59-14-0366</t>
  </si>
  <si>
    <t>87-58-0570</t>
  </si>
  <si>
    <t xml:space="preserve"> P7    </t>
  </si>
  <si>
    <t>46-318-1477</t>
  </si>
  <si>
    <t>59-14-0536</t>
  </si>
  <si>
    <t>46-318-1499</t>
  </si>
  <si>
    <t>59-14-0369</t>
  </si>
  <si>
    <t>59-14-0370</t>
  </si>
  <si>
    <t>59-14-0372</t>
  </si>
  <si>
    <t>46-318-1486</t>
  </si>
  <si>
    <t>46-318-1495</t>
  </si>
  <si>
    <t>59-14-0384</t>
  </si>
  <si>
    <t>59-14-0385</t>
  </si>
  <si>
    <t>87-11-0005</t>
  </si>
  <si>
    <t>46-38-16199</t>
  </si>
  <si>
    <t>46-38-4051</t>
  </si>
  <si>
    <t>46-38-16200</t>
  </si>
  <si>
    <t>46-38-7010</t>
  </si>
  <si>
    <t>46-38-3893</t>
  </si>
  <si>
    <t>46-38-7013</t>
  </si>
  <si>
    <t>46-38-7014</t>
  </si>
  <si>
    <t>46-38-9512</t>
  </si>
  <si>
    <t>46-38-7015/СП</t>
  </si>
  <si>
    <t>46-38-16201</t>
  </si>
  <si>
    <t>46-38-7016</t>
  </si>
  <si>
    <t>46-38-3428/СП</t>
  </si>
  <si>
    <t>59-32-6584</t>
  </si>
  <si>
    <t>46-38-4545/СП</t>
  </si>
  <si>
    <t>46-303-0021</t>
  </si>
  <si>
    <t xml:space="preserve"> C3 50+         </t>
  </si>
  <si>
    <t>46-38-7383/СП</t>
  </si>
  <si>
    <t>46-38-7017</t>
  </si>
  <si>
    <t>46-38-16202</t>
  </si>
  <si>
    <t>46-38-16203</t>
  </si>
  <si>
    <t>46-38-13598/СП</t>
  </si>
  <si>
    <t>46-38-2796</t>
  </si>
  <si>
    <t>87-54-0029</t>
  </si>
  <si>
    <t>59-28-1761</t>
  </si>
  <si>
    <t>46-38-15069</t>
  </si>
  <si>
    <t>46-38-2799</t>
  </si>
  <si>
    <t>46-38-12069</t>
  </si>
  <si>
    <t>59-32-1511</t>
  </si>
  <si>
    <t>46-38-11382</t>
  </si>
  <si>
    <t>46-318-2379</t>
  </si>
  <si>
    <t>46-38-16204</t>
  </si>
  <si>
    <t>46-38-11284</t>
  </si>
  <si>
    <t>46-38-7022</t>
  </si>
  <si>
    <t>46-38-9515</t>
  </si>
  <si>
    <t>46-38-16205</t>
  </si>
  <si>
    <t>46-38-7586</t>
  </si>
  <si>
    <t>46-38-14733/СП</t>
  </si>
  <si>
    <t>46-38-7513</t>
  </si>
  <si>
    <t>46-38-7514</t>
  </si>
  <si>
    <t>46-38-7023</t>
  </si>
  <si>
    <t>46-38-7515</t>
  </si>
  <si>
    <t>46-38-16206</t>
  </si>
  <si>
    <t>46-38-7024</t>
  </si>
  <si>
    <t>46-38-6522</t>
  </si>
  <si>
    <t>46-38-15037</t>
  </si>
  <si>
    <t>46-38-7516</t>
  </si>
  <si>
    <t>46-38-7517</t>
  </si>
  <si>
    <t>46-38-7518</t>
  </si>
  <si>
    <t>46-38-9372</t>
  </si>
  <si>
    <t>46-38-7519</t>
  </si>
  <si>
    <t>46-318-1564</t>
  </si>
  <si>
    <t>46-38-7520</t>
  </si>
  <si>
    <t>46-38-16207</t>
  </si>
  <si>
    <t>46-38-7037</t>
  </si>
  <si>
    <t>46-38-13499/СП</t>
  </si>
  <si>
    <t>46-38-7523</t>
  </si>
  <si>
    <t>46-38-16217</t>
  </si>
  <si>
    <t>46-38-16208</t>
  </si>
  <si>
    <t>46-38-7524</t>
  </si>
  <si>
    <t>46-38-3914</t>
  </si>
  <si>
    <t>46-38-9373</t>
  </si>
  <si>
    <t>46-38-7050</t>
  </si>
  <si>
    <t>46-38-6005</t>
  </si>
  <si>
    <t>46-38-7030</t>
  </si>
  <si>
    <t>46-38-7027</t>
  </si>
  <si>
    <t>46-38-7028</t>
  </si>
  <si>
    <t>46-38-16209</t>
  </si>
  <si>
    <t>46-38-16210</t>
  </si>
  <si>
    <t>46-38-6011</t>
  </si>
  <si>
    <t>46-38-5573</t>
  </si>
  <si>
    <t>46-38-7032</t>
  </si>
  <si>
    <t>46-38-9522</t>
  </si>
  <si>
    <t>46-38-13486/СП</t>
  </si>
  <si>
    <t>46-38-4280</t>
  </si>
  <si>
    <t>46-38-7051</t>
  </si>
  <si>
    <t>46-38-13487/СП</t>
  </si>
  <si>
    <t>46-38-14943</t>
  </si>
  <si>
    <t>46-38-7531</t>
  </si>
  <si>
    <t>46-38-7532</t>
  </si>
  <si>
    <t>46-318-1560</t>
  </si>
  <si>
    <t>46-38-7533</t>
  </si>
  <si>
    <t>46-38-7534</t>
  </si>
  <si>
    <t>46-38-7535</t>
  </si>
  <si>
    <t>46-38-6017</t>
  </si>
  <si>
    <t>46-38-13488/СП</t>
  </si>
  <si>
    <t>46-38-9475</t>
  </si>
  <si>
    <t>46-38-7537</t>
  </si>
  <si>
    <t>46-38-7034</t>
  </si>
  <si>
    <t>46-38-9480</t>
  </si>
  <si>
    <t>46-38-14944</t>
  </si>
  <si>
    <t>46-38-7547</t>
  </si>
  <si>
    <t>46-38-9376</t>
  </si>
  <si>
    <t>46-38-7548</t>
  </si>
  <si>
    <t>46-38-13490/СП</t>
  </si>
  <si>
    <t>46-38-5575</t>
  </si>
  <si>
    <t>46-38-7554</t>
  </si>
  <si>
    <t>46-38-7556</t>
  </si>
  <si>
    <t>46-38-7557</t>
  </si>
  <si>
    <t>46-38-7558</t>
  </si>
  <si>
    <t>46-38-7035</t>
  </si>
  <si>
    <t>46-38-13491/СП</t>
  </si>
  <si>
    <t>46-38-5576</t>
  </si>
  <si>
    <t>46-38-14945</t>
  </si>
  <si>
    <t>46-38-5577</t>
  </si>
  <si>
    <t>46-38-7036</t>
  </si>
  <si>
    <t>46-38-7563</t>
  </si>
  <si>
    <t>46-38-7052</t>
  </si>
  <si>
    <t>46-38-7053</t>
  </si>
  <si>
    <t>46-38-16211</t>
  </si>
  <si>
    <t>46-38-7568</t>
  </si>
  <si>
    <t>46-38-7039</t>
  </si>
  <si>
    <t>46-38-5578</t>
  </si>
  <si>
    <t>46-38-6526</t>
  </si>
  <si>
    <t>46-38-13493/СП</t>
  </si>
  <si>
    <t>46-38-9472</t>
  </si>
  <si>
    <t>46-38-7040</t>
  </si>
  <si>
    <t>46-38-5581</t>
  </si>
  <si>
    <t>46-38-13494/СП</t>
  </si>
  <si>
    <t>46-38-7571</t>
  </si>
  <si>
    <t>46-38-7572</t>
  </si>
  <si>
    <t>46-38-16212</t>
  </si>
  <si>
    <t>46-38-7574</t>
  </si>
  <si>
    <t>46-38-13495/СП</t>
  </si>
  <si>
    <t>46-38-8044</t>
  </si>
  <si>
    <t>46-38-7541</t>
  </si>
  <si>
    <t>46-38-7041</t>
  </si>
  <si>
    <t>46-38-7542</t>
  </si>
  <si>
    <t>46-38-7042</t>
  </si>
  <si>
    <t>46-38-7543</t>
  </si>
  <si>
    <t>46-38-7043</t>
  </si>
  <si>
    <t>46-38-6529</t>
  </si>
  <si>
    <t>46-38-9471</t>
  </si>
  <si>
    <t>46-38-7054</t>
  </si>
  <si>
    <t>46-38-7055</t>
  </si>
  <si>
    <t>46-38-7055/СП</t>
  </si>
  <si>
    <t>46-38-7580</t>
  </si>
  <si>
    <t>46-38-7581</t>
  </si>
  <si>
    <t>46-38-16213</t>
  </si>
  <si>
    <t>46-38-16214</t>
  </si>
  <si>
    <t>46-38-7583</t>
  </si>
  <si>
    <t>46-38-16215</t>
  </si>
  <si>
    <t>46-38-7046</t>
  </si>
  <si>
    <t>46-38-13497/СП</t>
  </si>
  <si>
    <t>46-38-5584</t>
  </si>
  <si>
    <t>46-38-7045</t>
  </si>
  <si>
    <t>46-38-8046</t>
  </si>
  <si>
    <t>46-38-7047</t>
  </si>
  <si>
    <t>46-38-7589</t>
  </si>
  <si>
    <t>46-38-7591</t>
  </si>
  <si>
    <t>46-38-7048</t>
  </si>
  <si>
    <t>46-38-7048/СП</t>
  </si>
  <si>
    <t>46-38-16216</t>
  </si>
  <si>
    <t>46-38-7594</t>
  </si>
  <si>
    <t>46-38-7595</t>
  </si>
  <si>
    <t>46-38-7597</t>
  </si>
  <si>
    <t>46-38-14947</t>
  </si>
  <si>
    <t>46-555-0042</t>
  </si>
  <si>
    <t>46-38-7057</t>
  </si>
  <si>
    <t>46-38-9606</t>
  </si>
  <si>
    <t>46-38-7058</t>
  </si>
  <si>
    <t>46-38-16218</t>
  </si>
  <si>
    <t>46-38-16219</t>
  </si>
  <si>
    <t>46-38-16220</t>
  </si>
  <si>
    <t>46-38-16221</t>
  </si>
  <si>
    <t>C2,5 20-25</t>
  </si>
  <si>
    <t>87-34-0296</t>
  </si>
  <si>
    <t>46-38-15160</t>
  </si>
  <si>
    <t>C7,5/P26 H:50-60</t>
  </si>
  <si>
    <t>C7,5/P26 H:30-40</t>
  </si>
  <si>
    <t>C10 B:30-40 PA 90</t>
  </si>
  <si>
    <t>C7,5/P26 H:40-50</t>
  </si>
  <si>
    <t>87-34-0292</t>
  </si>
  <si>
    <t>87-34-0306</t>
  </si>
  <si>
    <t>87-72-0338</t>
  </si>
  <si>
    <t>87-72-0108</t>
  </si>
  <si>
    <t>54-07-0293</t>
  </si>
  <si>
    <t>46-318-2584</t>
  </si>
  <si>
    <t>87-72-0442</t>
  </si>
  <si>
    <t>59-62-0232</t>
  </si>
  <si>
    <t>46-38-9529</t>
  </si>
  <si>
    <t>46-38-16222</t>
  </si>
  <si>
    <t>46-318-1586</t>
  </si>
  <si>
    <t>46-318-1589</t>
  </si>
  <si>
    <t>46-318-1590</t>
  </si>
  <si>
    <t>46-38-7815</t>
  </si>
  <si>
    <t>59-28-1656</t>
  </si>
  <si>
    <t>46-318-0497</t>
  </si>
  <si>
    <t>46-403-0011</t>
  </si>
  <si>
    <t>46-318-1591</t>
  </si>
  <si>
    <t>46-38-4620</t>
  </si>
  <si>
    <t>46-318-1684</t>
  </si>
  <si>
    <t>46-38-14966</t>
  </si>
  <si>
    <t>46-38-16223</t>
  </si>
  <si>
    <t>46-38-0922/СП</t>
  </si>
  <si>
    <t>46-38-1001</t>
  </si>
  <si>
    <t>46-38-9406/СП</t>
  </si>
  <si>
    <t>46-38-13535/СП</t>
  </si>
  <si>
    <t>46-38-14968</t>
  </si>
  <si>
    <t>59-23-5149</t>
  </si>
  <si>
    <t>87-72-0370</t>
  </si>
  <si>
    <t>C7,5 H:30-40</t>
  </si>
  <si>
    <t>59-54-0837</t>
  </si>
  <si>
    <t>46-38-16224</t>
  </si>
  <si>
    <t>46-38-9544</t>
  </si>
  <si>
    <t>40-53-0281</t>
  </si>
  <si>
    <t>59-54-0114</t>
  </si>
  <si>
    <t>59-03-1797</t>
  </si>
  <si>
    <t>40-55-0007</t>
  </si>
  <si>
    <t>46-318-2369</t>
  </si>
  <si>
    <t>46-38-13976</t>
  </si>
  <si>
    <t>46-318-1451</t>
  </si>
  <si>
    <t>46-318-1412</t>
  </si>
  <si>
    <t>46-318-1346</t>
  </si>
  <si>
    <t>46-318-1392</t>
  </si>
  <si>
    <t>46-318-1857</t>
  </si>
  <si>
    <t>46-318-1424</t>
  </si>
  <si>
    <t>46-318-1311</t>
  </si>
  <si>
    <t>46-318-1432</t>
  </si>
  <si>
    <t>46-318-1390</t>
  </si>
  <si>
    <t>46-318-1396</t>
  </si>
  <si>
    <t>46-318-1256</t>
  </si>
  <si>
    <t>59-32-1828</t>
  </si>
  <si>
    <t>46-38-2176</t>
  </si>
  <si>
    <t>46-38-11208</t>
  </si>
  <si>
    <t>46-38-9303/СП</t>
  </si>
  <si>
    <t>46-318-1388</t>
  </si>
  <si>
    <t>46-38-9027/СП</t>
  </si>
  <si>
    <t>46-38-7231/СП</t>
  </si>
  <si>
    <t>46-38-9304/СП</t>
  </si>
  <si>
    <t>46-38-9032/СП</t>
  </si>
  <si>
    <t>46-318-1045</t>
  </si>
  <si>
    <t>87-21-0028</t>
  </si>
  <si>
    <t>46-318-1086</t>
  </si>
  <si>
    <t>46-318-1266</t>
  </si>
  <si>
    <t>46-318-1871</t>
  </si>
  <si>
    <t>46-318-1802</t>
  </si>
  <si>
    <t>46-318-1247</t>
  </si>
  <si>
    <t>46-318-1784</t>
  </si>
  <si>
    <t>46-318-1075</t>
  </si>
  <si>
    <t>46-318-1081</t>
  </si>
  <si>
    <t>46-318-1881</t>
  </si>
  <si>
    <t>46-38-7204/СП</t>
  </si>
  <si>
    <t>46-318-1888</t>
  </si>
  <si>
    <t>46-38-7162/СП</t>
  </si>
  <si>
    <t>46-38-7209/СП</t>
  </si>
  <si>
    <t>46-318-1882</t>
  </si>
  <si>
    <t>46-38-9292/СП</t>
  </si>
  <si>
    <t>46-318-1429</t>
  </si>
  <si>
    <t>46-318-1374</t>
  </si>
  <si>
    <t>46-318-1039</t>
  </si>
  <si>
    <t>46-38-7168/СП</t>
  </si>
  <si>
    <t>46-318-1308</t>
  </si>
  <si>
    <t>46-318-10784</t>
  </si>
  <si>
    <t>46-318-1079</t>
  </si>
  <si>
    <t>46-318-1805</t>
  </si>
  <si>
    <t>46-38-7201/СП</t>
  </si>
  <si>
    <t>46-318-1452</t>
  </si>
  <si>
    <t>46-38-14975</t>
  </si>
  <si>
    <t>46-318-1646</t>
  </si>
  <si>
    <t xml:space="preserve"> C5 120-140         </t>
  </si>
  <si>
    <t>46-38-9550</t>
  </si>
  <si>
    <t>59-32-7899</t>
  </si>
  <si>
    <t>C3 H:40-60</t>
  </si>
  <si>
    <t>46-318-1791</t>
  </si>
  <si>
    <t>46-316-0022</t>
  </si>
  <si>
    <t>C5 H:80-100</t>
  </si>
  <si>
    <t>46-38-7697/СП</t>
  </si>
  <si>
    <t>46-38-6624/СП</t>
  </si>
  <si>
    <t>46-303-0084</t>
  </si>
  <si>
    <t>46-38-8015/СП</t>
  </si>
  <si>
    <t>46-38-12719/СП</t>
  </si>
  <si>
    <t>46-38-6627/СП</t>
  </si>
  <si>
    <t>46-38-8662</t>
  </si>
  <si>
    <t>46-303-0042</t>
  </si>
  <si>
    <t>46-318-1812</t>
  </si>
  <si>
    <t>46-387-0001</t>
  </si>
  <si>
    <t>87-72-0445</t>
  </si>
  <si>
    <t>59-60-1242</t>
  </si>
  <si>
    <t>59-60-0952</t>
  </si>
  <si>
    <t>C5 15-20 PA 60</t>
  </si>
  <si>
    <t>59-71-0032</t>
  </si>
  <si>
    <t>59-71-0029</t>
  </si>
  <si>
    <t>59-60-0308</t>
  </si>
  <si>
    <t>87-31-0359</t>
  </si>
  <si>
    <t>59-54-0904</t>
  </si>
  <si>
    <t>C5 10-15 PA 20</t>
  </si>
  <si>
    <t>59-62-0139</t>
  </si>
  <si>
    <t>C15 PA 60</t>
  </si>
  <si>
    <t>C12 PA 75-85</t>
  </si>
  <si>
    <t>59-54-0905</t>
  </si>
  <si>
    <t>59-03-0934</t>
  </si>
  <si>
    <t>59-69-0007</t>
  </si>
  <si>
    <t>59-60-0964</t>
  </si>
  <si>
    <t>59-60-1253</t>
  </si>
  <si>
    <t>59-62-0166</t>
  </si>
  <si>
    <t>59-60-1321</t>
  </si>
  <si>
    <t>59-60-1241</t>
  </si>
  <si>
    <t>59-60-1172</t>
  </si>
  <si>
    <t>C12 PA 140-180</t>
  </si>
  <si>
    <t>87-31-0363</t>
  </si>
  <si>
    <t>C5 PA 60-80</t>
  </si>
  <si>
    <t>59-69-0009</t>
  </si>
  <si>
    <t>59-54-0727</t>
  </si>
  <si>
    <t>87-07-8322</t>
  </si>
  <si>
    <t>87-72-0436</t>
  </si>
  <si>
    <t>46-38-0657</t>
  </si>
  <si>
    <t>46-38-2406</t>
  </si>
  <si>
    <t>46-38-11835</t>
  </si>
  <si>
    <t>46-318-2381</t>
  </si>
  <si>
    <t>46-38-1861</t>
  </si>
  <si>
    <t>46-38-16225</t>
  </si>
  <si>
    <t>46-38-16228</t>
  </si>
  <si>
    <t>46-38-9552</t>
  </si>
  <si>
    <t>46-38-11300</t>
  </si>
  <si>
    <t>46-38-16227</t>
  </si>
  <si>
    <t>46-38-16229</t>
  </si>
  <si>
    <t>46-38-4046</t>
  </si>
  <si>
    <t>46-38-16226</t>
  </si>
  <si>
    <t>46-38-4047</t>
  </si>
  <si>
    <t>46-38-16230</t>
  </si>
  <si>
    <t>46-38-4176</t>
  </si>
  <si>
    <t>46-38-2010</t>
  </si>
  <si>
    <t>46-38-4120</t>
  </si>
  <si>
    <t>481-03-0011</t>
  </si>
  <si>
    <t>46-38-4115</t>
  </si>
  <si>
    <t>46-38-4113</t>
  </si>
  <si>
    <t>46-38-4174</t>
  </si>
  <si>
    <t>46-38-4175</t>
  </si>
  <si>
    <t>C3 H:20-30</t>
  </si>
  <si>
    <t>59-69-0014</t>
  </si>
  <si>
    <t>46-38-2580/СП</t>
  </si>
  <si>
    <t>59-28-2017</t>
  </si>
  <si>
    <t>46-38-6276</t>
  </si>
  <si>
    <t>C2,5 H:25-30</t>
  </si>
  <si>
    <t>C4 РА</t>
  </si>
  <si>
    <t>C5 PA 40</t>
  </si>
  <si>
    <t>46-38-9555</t>
  </si>
  <si>
    <t>46-38-16231</t>
  </si>
  <si>
    <t>46-38-16236</t>
  </si>
  <si>
    <t>46-38-16232</t>
  </si>
  <si>
    <t>46-38-0999</t>
  </si>
  <si>
    <t>46-38-16233</t>
  </si>
  <si>
    <t>46-38-16235</t>
  </si>
  <si>
    <t>46-38-9557</t>
  </si>
  <si>
    <t>46-38-9411</t>
  </si>
  <si>
    <t>46-38-7108/СП</t>
  </si>
  <si>
    <t>46-38-7108</t>
  </si>
  <si>
    <t>46-38-9559</t>
  </si>
  <si>
    <t>46-38-9560</t>
  </si>
  <si>
    <t>46-38-16237</t>
  </si>
  <si>
    <t>46-38-16234</t>
  </si>
  <si>
    <t>46-38-13537</t>
  </si>
  <si>
    <t>46-38-7110</t>
  </si>
  <si>
    <t>46-38-9563</t>
  </si>
  <si>
    <t>46-38-7111</t>
  </si>
  <si>
    <t>46-38-7114</t>
  </si>
  <si>
    <t>46-318-1602</t>
  </si>
  <si>
    <t>46-38-11220</t>
  </si>
  <si>
    <t>46-38-12597</t>
  </si>
  <si>
    <t>40-53-0270</t>
  </si>
  <si>
    <t>59-03-0417</t>
  </si>
  <si>
    <t>59-22-0187</t>
  </si>
  <si>
    <t>59-28-0650</t>
  </si>
  <si>
    <t>59-03-1805</t>
  </si>
  <si>
    <t>59-28-0652</t>
  </si>
  <si>
    <t>59-03-1013</t>
  </si>
  <si>
    <t>46-38-1124/СП</t>
  </si>
  <si>
    <t>46-38-13453/СП</t>
  </si>
  <si>
    <t>46-38-14986</t>
  </si>
  <si>
    <t>46-38-5634</t>
  </si>
  <si>
    <t>46-38-4064</t>
  </si>
  <si>
    <t>46-38-6541</t>
  </si>
  <si>
    <t>46-38-7633</t>
  </si>
  <si>
    <t>46-38-9385</t>
  </si>
  <si>
    <t>46-38-5639/СП</t>
  </si>
  <si>
    <t>46-38-5641</t>
  </si>
  <si>
    <t>46-38-3958</t>
  </si>
  <si>
    <t>46-38-13454/СП</t>
  </si>
  <si>
    <t>46-280-0020</t>
  </si>
  <si>
    <t>46-38-13455/СП</t>
  </si>
  <si>
    <t>46-38-6546</t>
  </si>
  <si>
    <t>46-38-5645</t>
  </si>
  <si>
    <t>46-38-7637</t>
  </si>
  <si>
    <t>46-38-13456/СП</t>
  </si>
  <si>
    <t>46-38-6549/СП</t>
  </si>
  <si>
    <t>46-38-13457/СП</t>
  </si>
  <si>
    <t>46-38-13458/СП</t>
  </si>
  <si>
    <t>46-38-7121/СП</t>
  </si>
  <si>
    <t>46-38-13459/СП</t>
  </si>
  <si>
    <t>46-38-13539/СП</t>
  </si>
  <si>
    <t>46-38-5652</t>
  </si>
  <si>
    <t>46-38-9389</t>
  </si>
  <si>
    <t>46-38-13461/СП</t>
  </si>
  <si>
    <t>46-38-13462/СП</t>
  </si>
  <si>
    <t>46-38-5656</t>
  </si>
  <si>
    <t>46-38-14989</t>
  </si>
  <si>
    <t>46-38-13512</t>
  </si>
  <si>
    <t>46-38-13523/СП</t>
  </si>
  <si>
    <t>46-38-13517/СП</t>
  </si>
  <si>
    <t>46-38-8557</t>
  </si>
  <si>
    <t>46-38-8558</t>
  </si>
  <si>
    <t>46-38-13464/СП</t>
  </si>
  <si>
    <t>46-38-5646</t>
  </si>
  <si>
    <t>46-38-13466/СП</t>
  </si>
  <si>
    <t>46-38-12688</t>
  </si>
  <si>
    <t>46-38-12688/СП</t>
  </si>
  <si>
    <t>46-38-1323</t>
  </si>
  <si>
    <t>46-38-16238</t>
  </si>
  <si>
    <t>46-38-16239</t>
  </si>
  <si>
    <t>46-38-13544</t>
  </si>
  <si>
    <t>46-38-14995</t>
  </si>
  <si>
    <t>46-38-16240</t>
  </si>
  <si>
    <t>46-38-16241</t>
  </si>
  <si>
    <t>46-38-16242</t>
  </si>
  <si>
    <t>46-318-1606</t>
  </si>
  <si>
    <t>46-318-1609</t>
  </si>
  <si>
    <t>46-38-16245</t>
  </si>
  <si>
    <t>46-38-7140/СП</t>
  </si>
  <si>
    <t>46-38-16244</t>
  </si>
  <si>
    <t>46-38-16243</t>
  </si>
  <si>
    <t>46-318-1608</t>
  </si>
  <si>
    <t>46-38-4427/СП</t>
  </si>
  <si>
    <t>46-38-12005</t>
  </si>
  <si>
    <t>46-38-12579</t>
  </si>
  <si>
    <t>46-38-7434/СП</t>
  </si>
  <si>
    <t>59-28-1992</t>
  </si>
  <si>
    <t>46-38-11211/СП</t>
  </si>
  <si>
    <t>46-38-14788/СП</t>
  </si>
  <si>
    <t>46-38-12694/СП</t>
  </si>
  <si>
    <t>46-38-14554/СП</t>
  </si>
  <si>
    <t>46-38-2922/1</t>
  </si>
  <si>
    <t>46-38-9571/СП</t>
  </si>
  <si>
    <t>46-38-7844/СП</t>
  </si>
  <si>
    <t>46-38-5921/СП</t>
  </si>
  <si>
    <t>C3; 40-60</t>
  </si>
  <si>
    <t>C3; 30-40</t>
  </si>
  <si>
    <t>C3; 20-40</t>
  </si>
  <si>
    <t>46-38-2383</t>
  </si>
  <si>
    <t>46-38-11361</t>
  </si>
  <si>
    <t>46-38-2705</t>
  </si>
  <si>
    <t>46-38-13636</t>
  </si>
  <si>
    <t>C5; 60-80</t>
  </si>
  <si>
    <t>46-38-13639</t>
  </si>
  <si>
    <t>C2; 20-40</t>
  </si>
  <si>
    <t>46-38-7141</t>
  </si>
  <si>
    <t>C5/7; 2-х летнее</t>
  </si>
  <si>
    <t>46-38-8015</t>
  </si>
  <si>
    <t>46-38-4437</t>
  </si>
  <si>
    <t>46-38-7404</t>
  </si>
  <si>
    <t>C4/6</t>
  </si>
  <si>
    <t>46-38-4512/1</t>
  </si>
  <si>
    <t>C4/6; 2-х летнее</t>
  </si>
  <si>
    <t>46-38-11892</t>
  </si>
  <si>
    <t>46-38-7260</t>
  </si>
  <si>
    <t>46-38-15692</t>
  </si>
  <si>
    <t>46-38-1401</t>
  </si>
  <si>
    <t>46-38-15867</t>
  </si>
  <si>
    <t>46-38-11277</t>
  </si>
  <si>
    <t>46-38-1124</t>
  </si>
  <si>
    <t>46-38-5266</t>
  </si>
  <si>
    <t>46-38-0830</t>
  </si>
  <si>
    <t>46-38-7253</t>
  </si>
  <si>
    <t>46-38-13650</t>
  </si>
  <si>
    <t>46-38-13652</t>
  </si>
  <si>
    <t>46-38-13813</t>
  </si>
  <si>
    <t>46-38-9733</t>
  </si>
  <si>
    <t>46-38-8645</t>
  </si>
  <si>
    <t>46-38-11813</t>
  </si>
  <si>
    <t>46-38-3016</t>
  </si>
  <si>
    <t>46-38-15704</t>
  </si>
  <si>
    <t>46-38-15705</t>
  </si>
  <si>
    <t>46-38-15716</t>
  </si>
  <si>
    <t>BR</t>
  </si>
  <si>
    <t>46-38-10022</t>
  </si>
  <si>
    <t>46-38-8524</t>
  </si>
  <si>
    <t>46-38-8294</t>
  </si>
  <si>
    <t>46-38-10029</t>
  </si>
  <si>
    <t>46-38-10030</t>
  </si>
  <si>
    <t>46-38-10034</t>
  </si>
  <si>
    <t>46-38-10035</t>
  </si>
  <si>
    <t>46-38-14004</t>
  </si>
  <si>
    <t>46-38-13992</t>
  </si>
  <si>
    <t>46-38-10040</t>
  </si>
  <si>
    <t>46-38-8384</t>
  </si>
  <si>
    <t>46-38-10041</t>
  </si>
  <si>
    <t>46-38-8393</t>
  </si>
  <si>
    <t>46-38-8395</t>
  </si>
  <si>
    <t>46-38-8545</t>
  </si>
  <si>
    <t>46-38-14086</t>
  </si>
  <si>
    <t>46-38-14129</t>
  </si>
  <si>
    <t>46-38-14154</t>
  </si>
  <si>
    <t>46-38-10075</t>
  </si>
  <si>
    <t>46-38-8404</t>
  </si>
  <si>
    <t>46-38-8531</t>
  </si>
  <si>
    <t>46-38-12073</t>
  </si>
  <si>
    <t>46-38-14187</t>
  </si>
  <si>
    <t>46-38-14235</t>
  </si>
  <si>
    <t>46-38-14236</t>
  </si>
  <si>
    <t>46-38-14237</t>
  </si>
  <si>
    <t>46-38-14240</t>
  </si>
  <si>
    <t>46-38-10122</t>
  </si>
  <si>
    <t>Р14</t>
  </si>
  <si>
    <t xml:space="preserve">Ра 150      </t>
  </si>
  <si>
    <t>С5</t>
  </si>
  <si>
    <t>Ра 100-120</t>
  </si>
  <si>
    <t xml:space="preserve">C3 </t>
  </si>
  <si>
    <t>С10</t>
  </si>
  <si>
    <t>Ранняя Сладкая</t>
  </si>
  <si>
    <t>Оранж Эрли</t>
  </si>
  <si>
    <t>Ра 50-70</t>
  </si>
  <si>
    <t>Р-13 (С1)</t>
  </si>
  <si>
    <t>Ра 70</t>
  </si>
  <si>
    <t>Ра 50</t>
  </si>
  <si>
    <t xml:space="preserve">С4 </t>
  </si>
  <si>
    <t>Ра 40</t>
  </si>
  <si>
    <t>С4</t>
  </si>
  <si>
    <t>Ра 40-50</t>
  </si>
  <si>
    <t>Ра 40-60</t>
  </si>
  <si>
    <t>Pa 85-100</t>
  </si>
  <si>
    <t>РА</t>
  </si>
  <si>
    <t xml:space="preserve">Клен остролистный </t>
  </si>
  <si>
    <t>C-5,4-6</t>
  </si>
  <si>
    <t xml:space="preserve">PA 180-190 </t>
  </si>
  <si>
    <t>C-4/C-5,4-6</t>
  </si>
  <si>
    <t xml:space="preserve">PA 180-200 </t>
  </si>
  <si>
    <t xml:space="preserve">PA 170-180 </t>
  </si>
  <si>
    <t>C-5</t>
  </si>
  <si>
    <t xml:space="preserve">Viburnum opulus </t>
  </si>
  <si>
    <t>PA 90-100</t>
  </si>
  <si>
    <t>РА 80-100</t>
  </si>
  <si>
    <t>РА 100-130</t>
  </si>
  <si>
    <t>РА 50-70</t>
  </si>
  <si>
    <t xml:space="preserve">Mops </t>
  </si>
  <si>
    <t>Kohout's Icebreaker(syn.Ice Breaker)</t>
  </si>
  <si>
    <t>Ель сизая,канадская</t>
  </si>
  <si>
    <t>Rainbow's End</t>
  </si>
  <si>
    <t xml:space="preserve">Pinus jeffreyi </t>
  </si>
  <si>
    <t>Сосна чёрная</t>
  </si>
  <si>
    <t xml:space="preserve">59-69-0075 </t>
  </si>
  <si>
    <t>59-69-0076</t>
  </si>
  <si>
    <t>59-69-0077</t>
  </si>
  <si>
    <t>Bounty</t>
  </si>
  <si>
    <t>Incrediball=Strong Annabelle=Abetwo</t>
  </si>
  <si>
    <t>Pink Annabelle II / Ncha 2</t>
  </si>
  <si>
    <t>Indian Summer</t>
  </si>
  <si>
    <t>Little Blossom</t>
  </si>
  <si>
    <t>Romantic Ace</t>
  </si>
  <si>
    <t>Samarskya Lydia</t>
  </si>
  <si>
    <t>Magical Candle=Bokraflame</t>
  </si>
  <si>
    <t>Magical Starlight=Degustar=Perle d'Automne</t>
  </si>
  <si>
    <t>Pastelgreen=Rencolor</t>
  </si>
  <si>
    <t>Little quick fire</t>
  </si>
  <si>
    <t>Raspberry pink</t>
  </si>
  <si>
    <t>Hydrangea quercifolia</t>
  </si>
  <si>
    <t>Гортензия дуболистная</t>
  </si>
  <si>
    <t>Alice</t>
  </si>
  <si>
    <t>Snow Giant</t>
  </si>
  <si>
    <t>Tennessee Clone</t>
  </si>
  <si>
    <t>Silver Sword</t>
  </si>
  <si>
    <t>Staccato</t>
  </si>
  <si>
    <t>Jan Cieplucha Kazimierz Wielki</t>
  </si>
  <si>
    <t>Polarnacht</t>
  </si>
  <si>
    <t>Walkure</t>
  </si>
  <si>
    <t>Percy Wiseman</t>
  </si>
  <si>
    <t>Biedermeier</t>
  </si>
  <si>
    <t>Black Barlow</t>
  </si>
  <si>
    <t>Crimson Star</t>
  </si>
  <si>
    <t>William Guiness</t>
  </si>
  <si>
    <t>Rose</t>
  </si>
  <si>
    <t>Роза</t>
  </si>
  <si>
    <t>в ассортименте</t>
  </si>
  <si>
    <t>Schneewittchen</t>
  </si>
  <si>
    <t>Champlain</t>
  </si>
  <si>
    <t>Humanity</t>
  </si>
  <si>
    <t>John Franklin</t>
  </si>
  <si>
    <t>Dorola</t>
  </si>
  <si>
    <t>Flower Power Gold</t>
  </si>
  <si>
    <t>Schnee Princess</t>
  </si>
  <si>
    <t>Sweet Symphony</t>
  </si>
  <si>
    <t>Zwergenfee 09</t>
  </si>
  <si>
    <t>Zwergkonig</t>
  </si>
  <si>
    <t>Admiration=Rosa Zwerg</t>
  </si>
  <si>
    <t>Воронцовский</t>
  </si>
  <si>
    <t>Casino</t>
  </si>
  <si>
    <t>Compassion</t>
  </si>
  <si>
    <t>Uetersener  Klosterrose</t>
  </si>
  <si>
    <t>Floriade 2002</t>
  </si>
  <si>
    <t>Tisa</t>
  </si>
  <si>
    <t>Jean Cocteau</t>
  </si>
  <si>
    <t>Lana</t>
  </si>
  <si>
    <t>Poesie</t>
  </si>
  <si>
    <t>Samba</t>
  </si>
  <si>
    <t>Sunita</t>
  </si>
  <si>
    <t>Ashram</t>
  </si>
  <si>
    <t>Gloria Dei</t>
  </si>
  <si>
    <t>Jullio Iglesias</t>
  </si>
  <si>
    <t>Red Berlin</t>
  </si>
  <si>
    <t>Seiko</t>
  </si>
  <si>
    <t>Tineke</t>
  </si>
  <si>
    <t>Sea Foam</t>
  </si>
  <si>
    <t>Double Decker</t>
  </si>
  <si>
    <t>Indiaca</t>
  </si>
  <si>
    <t>Alaska</t>
  </si>
  <si>
    <t>Avocado</t>
  </si>
  <si>
    <t>Meadows</t>
  </si>
  <si>
    <t>Big Mama</t>
  </si>
  <si>
    <t>Blue Angel</t>
  </si>
  <si>
    <t>Blue Cadet</t>
  </si>
  <si>
    <t>Blue Vision</t>
  </si>
  <si>
    <t>Captain's Adventure</t>
  </si>
  <si>
    <t>Fire and Ice</t>
  </si>
  <si>
    <t>Golden Tiara</t>
  </si>
  <si>
    <t>Hadspen Blue</t>
  </si>
  <si>
    <t>Halcyon</t>
  </si>
  <si>
    <t>Karin</t>
  </si>
  <si>
    <t>Lakeside Dragonfly</t>
  </si>
  <si>
    <t>Minuteman</t>
  </si>
  <si>
    <t>Ripple Effect</t>
  </si>
  <si>
    <t>Twilight</t>
  </si>
  <si>
    <t>Velvet Moon</t>
  </si>
  <si>
    <t>Zounds</t>
  </si>
  <si>
    <t>Hosta undulata</t>
  </si>
  <si>
    <t>Хоста волнистая</t>
  </si>
  <si>
    <t>Хоста ланцетолистная</t>
  </si>
  <si>
    <t>Hosta lancifolia</t>
  </si>
  <si>
    <t>Хоста форчуна</t>
  </si>
  <si>
    <t>Snowstorm</t>
  </si>
  <si>
    <t>Hyacinthina</t>
  </si>
  <si>
    <t>Color Flash Lime</t>
  </si>
  <si>
    <t>Purple Glory</t>
  </si>
  <si>
    <t>Vision</t>
  </si>
  <si>
    <t>Maggie Daley</t>
  </si>
  <si>
    <t>Heart and Soul</t>
  </si>
  <si>
    <t>Little Vision in Red</t>
  </si>
  <si>
    <t>Brautschleier</t>
  </si>
  <si>
    <t>Bressingham Beauty</t>
  </si>
  <si>
    <t>Else Schluck</t>
  </si>
  <si>
    <t>Amerika</t>
  </si>
  <si>
    <t>Etna</t>
  </si>
  <si>
    <t>Fanal</t>
  </si>
  <si>
    <t>Gloria</t>
  </si>
  <si>
    <t>Bronzlaub</t>
  </si>
  <si>
    <t>Paul Gaarder</t>
  </si>
  <si>
    <t>Peach Blossom</t>
  </si>
  <si>
    <t>Koln</t>
  </si>
  <si>
    <t>Elizabeth Van Veen</t>
  </si>
  <si>
    <t>Astilba</t>
  </si>
  <si>
    <t>Астильба</t>
  </si>
  <si>
    <t>Hyazinth</t>
  </si>
  <si>
    <t>Delft Lace</t>
  </si>
  <si>
    <t>Astrantia major</t>
  </si>
  <si>
    <t>Астранция крупная</t>
  </si>
  <si>
    <t>Sunningdale Variegated</t>
  </si>
  <si>
    <t>Aster novi-belgii</t>
  </si>
  <si>
    <t>Астра новобельгийская</t>
  </si>
  <si>
    <t>Bengale</t>
  </si>
  <si>
    <t>Marie Ballard</t>
  </si>
  <si>
    <t>Music Collection Pink Punk</t>
  </si>
  <si>
    <t>Forever &amp; Ever White</t>
  </si>
  <si>
    <t>Butterfly Candy Little White</t>
  </si>
  <si>
    <t>Candy Lila Sweetheart</t>
  </si>
  <si>
    <t>Pink Delight</t>
  </si>
  <si>
    <t>White Profusion</t>
  </si>
  <si>
    <t>Always Afternoon</t>
  </si>
  <si>
    <t>Applique</t>
  </si>
  <si>
    <t>Aten</t>
  </si>
  <si>
    <t>Bakabana</t>
  </si>
  <si>
    <t>Bandolero</t>
  </si>
  <si>
    <t>Beautiful Edgings</t>
  </si>
  <si>
    <t>Bela Lugosi</t>
  </si>
  <si>
    <t>Bestseller</t>
  </si>
  <si>
    <t>Big Time Happy</t>
  </si>
  <si>
    <t>Black Emanuelle</t>
  </si>
  <si>
    <t>Black Eyed Susan</t>
  </si>
  <si>
    <t>Blackbeard Island</t>
  </si>
  <si>
    <t>Blueberry Candy</t>
  </si>
  <si>
    <t>Blueberry Cream</t>
  </si>
  <si>
    <t>Bumble Bee</t>
  </si>
  <si>
    <t>Canadien Border Patrol</t>
  </si>
  <si>
    <t>Charles Johnston</t>
  </si>
  <si>
    <t>Cheese &amp; Wine</t>
  </si>
  <si>
    <t>Chicago Apache</t>
  </si>
  <si>
    <t>Chicago Sunrise</t>
  </si>
  <si>
    <t>Colonel Mustard</t>
  </si>
  <si>
    <t>Condilla</t>
  </si>
  <si>
    <t>Double Challanger</t>
  </si>
  <si>
    <t>Double Dream</t>
  </si>
  <si>
    <t>Double Orange</t>
  </si>
  <si>
    <t>Double Pompon</t>
  </si>
  <si>
    <t>Double Yellow</t>
  </si>
  <si>
    <t>Doublelicious</t>
  </si>
  <si>
    <t>Dress PInk</t>
  </si>
  <si>
    <t>Duke of Durham</t>
  </si>
  <si>
    <t>Edge Ahead</t>
  </si>
  <si>
    <t>Egg Yolk</t>
  </si>
  <si>
    <t>Elisabeth Salter</t>
  </si>
  <si>
    <t>Entrapment</t>
  </si>
  <si>
    <t>Exotic Treasure</t>
  </si>
  <si>
    <t>Finders Keepers</t>
  </si>
  <si>
    <t>Forty Second Street</t>
  </si>
  <si>
    <t>Fragrant Returns</t>
  </si>
  <si>
    <t>Frances Joiner</t>
  </si>
  <si>
    <t>Golden Chimes</t>
  </si>
  <si>
    <t>Heavenly Angel Ice</t>
  </si>
  <si>
    <t>Highland Lord</t>
  </si>
  <si>
    <t>Holiday Delight</t>
  </si>
  <si>
    <t>Ice Carnival</t>
  </si>
  <si>
    <t>Lacy Doily</t>
  </si>
  <si>
    <t>Lavender Deal</t>
  </si>
  <si>
    <t>Lies and Lipstick</t>
  </si>
  <si>
    <t>Little Business</t>
  </si>
  <si>
    <t>Little Grapette</t>
  </si>
  <si>
    <t>Margaret Seawright</t>
  </si>
  <si>
    <t>Mary Todd</t>
  </si>
  <si>
    <t>Mikado</t>
  </si>
  <si>
    <t>Mini Pearl</t>
  </si>
  <si>
    <t>Olive Baley Langdon</t>
  </si>
  <si>
    <t>Orange Nassau</t>
  </si>
  <si>
    <t>Pandoras Box</t>
  </si>
  <si>
    <t>Pastures of Pleasure</t>
  </si>
  <si>
    <t>Pink Cream</t>
  </si>
  <si>
    <t>Primal Scream</t>
  </si>
  <si>
    <t>Punch Yellow</t>
  </si>
  <si>
    <t>Purpleicious</t>
  </si>
  <si>
    <t>Red Rib</t>
  </si>
  <si>
    <t>Regency Heights</t>
  </si>
  <si>
    <t>Roswitha</t>
  </si>
  <si>
    <t>Rosy Returns</t>
  </si>
  <si>
    <t>Ruffled Apricot</t>
  </si>
  <si>
    <t>Schnickel Fritz</t>
  </si>
  <si>
    <t>Serena Sunburst</t>
  </si>
  <si>
    <t>Shelton Holiday</t>
  </si>
  <si>
    <t>Siloam Red Toy</t>
  </si>
  <si>
    <t>Strawberry Candy</t>
  </si>
  <si>
    <t>Sue Rothbauer</t>
  </si>
  <si>
    <t>Summer Star</t>
  </si>
  <si>
    <t>Sweet Hot Chocolate</t>
  </si>
  <si>
    <t>TequIla and LIme</t>
  </si>
  <si>
    <t>Tooth</t>
  </si>
  <si>
    <t>Villa Vanilla</t>
  </si>
  <si>
    <t>Whoopy</t>
  </si>
  <si>
    <t>Wild And Wonderfull</t>
  </si>
  <si>
    <t>Woodside Rhapsody</t>
  </si>
  <si>
    <t>Yellow Submarine</t>
  </si>
  <si>
    <t>Canadian Border Patrol</t>
  </si>
  <si>
    <t>Cosmopolitan</t>
  </si>
  <si>
    <t>Spacecoast Starburst</t>
  </si>
  <si>
    <t>Barbara Mitchell</t>
  </si>
  <si>
    <t>Chance Encounter</t>
  </si>
  <si>
    <t>David Kirchoff</t>
  </si>
  <si>
    <t>Double Firecracker</t>
  </si>
  <si>
    <t>Luxury Lace</t>
  </si>
  <si>
    <t>Mildred Mitchell</t>
  </si>
  <si>
    <t>Open My Eyes</t>
  </si>
  <si>
    <t>Siloam French Doll</t>
  </si>
  <si>
    <t>White Temptation</t>
  </si>
  <si>
    <t>Ulster Blue Dwarf</t>
  </si>
  <si>
    <t>Голубая в ассортименте</t>
  </si>
  <si>
    <t>Icicle</t>
  </si>
  <si>
    <t>Veronica</t>
  </si>
  <si>
    <t>Вероника</t>
  </si>
  <si>
    <t>Sunny Border Blue</t>
  </si>
  <si>
    <t>Blauriesin</t>
  </si>
  <si>
    <t>Baby Blue</t>
  </si>
  <si>
    <t>Midnight Lady</t>
  </si>
  <si>
    <t>Britt Marie Crowford</t>
  </si>
  <si>
    <t>Dark Beauty</t>
  </si>
  <si>
    <t>Prunus serrulata</t>
  </si>
  <si>
    <t>Вишня мелкопильчатая</t>
  </si>
  <si>
    <t>Kanzan</t>
  </si>
  <si>
    <t>Kiku-shidare-zakura</t>
  </si>
  <si>
    <t>Spring Snow=Beni-tamanishiki</t>
  </si>
  <si>
    <t>Чермашная</t>
  </si>
  <si>
    <t>ЛИСТ Зеленый</t>
  </si>
  <si>
    <t>Heuchera american</t>
  </si>
  <si>
    <t>Гейхера американская</t>
  </si>
  <si>
    <t>Heuchera villosa</t>
  </si>
  <si>
    <t>Гейхера волосистая</t>
  </si>
  <si>
    <t>Heuchera hybrida</t>
  </si>
  <si>
    <t>Гейхера гибридная</t>
  </si>
  <si>
    <t>Heuchera sanguinea</t>
  </si>
  <si>
    <t>Гейхера кроваво-красная</t>
  </si>
  <si>
    <t>ЛИСТ Розовый</t>
  </si>
  <si>
    <t>Marmalade</t>
  </si>
  <si>
    <t>Marvelous Marble</t>
  </si>
  <si>
    <t>Beaujolais</t>
  </si>
  <si>
    <t>Berry Smoothie</t>
  </si>
  <si>
    <t>Binoche</t>
  </si>
  <si>
    <t>Can Can</t>
  </si>
  <si>
    <t>Chocolat Veil</t>
  </si>
  <si>
    <t>Leuchtkafer</t>
  </si>
  <si>
    <t>Helenium</t>
  </si>
  <si>
    <t>Гелениум</t>
  </si>
  <si>
    <t>Kanaria</t>
  </si>
  <si>
    <t>Waltraut</t>
  </si>
  <si>
    <t>Chelsey</t>
  </si>
  <si>
    <t>Rubinzwerg</t>
  </si>
  <si>
    <t>Apfelblûte</t>
  </si>
  <si>
    <t>Striatum</t>
  </si>
  <si>
    <t>Elke</t>
  </si>
  <si>
    <t>Rozanne Gerwat</t>
  </si>
  <si>
    <t>Blue</t>
  </si>
  <si>
    <t>Red Admiral</t>
  </si>
  <si>
    <t>Nicoline</t>
  </si>
  <si>
    <t>Jet Trail</t>
  </si>
  <si>
    <t>Fire Dance</t>
  </si>
  <si>
    <t>Crimson and Gold</t>
  </si>
  <si>
    <t>Andeneken an Carl Ramcke</t>
  </si>
  <si>
    <t>Nivalis</t>
  </si>
  <si>
    <t>Friesdorfer</t>
  </si>
  <si>
    <t>Manon</t>
  </si>
  <si>
    <t>Spiraea arguta</t>
  </si>
  <si>
    <t>Спирея Аргута</t>
  </si>
  <si>
    <t>Spiraea betulifolia</t>
  </si>
  <si>
    <t>Спирея березолистная</t>
  </si>
  <si>
    <t>Spiraea cinerea</t>
  </si>
  <si>
    <t>Спирея серая</t>
  </si>
  <si>
    <t>Tor</t>
  </si>
  <si>
    <t>Grefsheim</t>
  </si>
  <si>
    <t>Variegata</t>
  </si>
  <si>
    <t>Silver Wings</t>
  </si>
  <si>
    <t>Carmen</t>
  </si>
  <si>
    <t>Ruby Star</t>
  </si>
  <si>
    <t>Madonna=Mazam</t>
  </si>
  <si>
    <t>Бельфлер</t>
  </si>
  <si>
    <t>Жигулевское</t>
  </si>
  <si>
    <t>Рождественское</t>
  </si>
  <si>
    <t>Спартан</t>
  </si>
  <si>
    <t>Wealthy</t>
  </si>
  <si>
    <t>Malus</t>
  </si>
  <si>
    <t>Эверест</t>
  </si>
  <si>
    <t>Орловское полосатое</t>
  </si>
  <si>
    <t>Wills Zwerg =Obergartner Bruns</t>
  </si>
  <si>
    <t>Four Winds</t>
  </si>
  <si>
    <t>Picea pungens f. glauca</t>
  </si>
  <si>
    <t>Bob McCaffrey</t>
  </si>
  <si>
    <t>Mile Up</t>
  </si>
  <si>
    <t>Montgomery</t>
  </si>
  <si>
    <t>Scottie</t>
  </si>
  <si>
    <t>Tomek</t>
  </si>
  <si>
    <t>Spider Alley</t>
  </si>
  <si>
    <t>Maks</t>
  </si>
  <si>
    <t>Rheingold</t>
  </si>
  <si>
    <t>Macopin</t>
  </si>
  <si>
    <t>Little Dracula</t>
  </si>
  <si>
    <t>Smidtii=Schmidtii</t>
  </si>
  <si>
    <t>Carsten=Carsten's Wintergold</t>
  </si>
  <si>
    <t>Heideperle</t>
  </si>
  <si>
    <t>Winter Gold</t>
  </si>
  <si>
    <t>Zundert</t>
  </si>
  <si>
    <t>Allgau</t>
  </si>
  <si>
    <t>Grune Welle</t>
  </si>
  <si>
    <t>Jezek</t>
  </si>
  <si>
    <t>Shiro-nishiki</t>
  </si>
  <si>
    <t>Watnong</t>
  </si>
  <si>
    <t>Goldilocks=Dr Landis Gold=Tenysu-kazu=Goldylocks</t>
  </si>
  <si>
    <t>Hagaromo Seedling=Pygmaea Hagaromo</t>
  </si>
  <si>
    <t>Pinus flexilis</t>
  </si>
  <si>
    <t>Сосна мягкая</t>
  </si>
  <si>
    <t>Vanderwolf's Pyramid</t>
  </si>
  <si>
    <t>Бинар</t>
  </si>
  <si>
    <t>Нара</t>
  </si>
  <si>
    <t>Селеченская</t>
  </si>
  <si>
    <t>Смольянинова</t>
  </si>
  <si>
    <t>Голландская Красная</t>
  </si>
  <si>
    <t>Jonkner Van Tets</t>
  </si>
  <si>
    <t>Розовый Жемчуг</t>
  </si>
  <si>
    <t>Зелёная дымка</t>
  </si>
  <si>
    <t>Киевская сьюита</t>
  </si>
  <si>
    <t>Маленький принц</t>
  </si>
  <si>
    <t>Pink Blueberry</t>
  </si>
  <si>
    <t>Vaccinium angustifolium</t>
  </si>
  <si>
    <t>Голубика узколистная</t>
  </si>
  <si>
    <t>BrazelBerry Berry Bux</t>
  </si>
  <si>
    <t>BrazelBerry Jelly Bean</t>
  </si>
  <si>
    <t>BrazelBerry Pink Breeze</t>
  </si>
  <si>
    <t>Belissima</t>
  </si>
  <si>
    <t>Dance Ballerina Dance</t>
  </si>
  <si>
    <t>Rikugi Sakura</t>
  </si>
  <si>
    <t>Summer Revels</t>
  </si>
  <si>
    <t>Tumble Bug</t>
  </si>
  <si>
    <t>Albina Plena</t>
  </si>
  <si>
    <t>Atragene Cecile</t>
  </si>
  <si>
    <t>Golden Surprise</t>
  </si>
  <si>
    <t>Luminous Dusk</t>
  </si>
  <si>
    <t>Pink Surprise</t>
  </si>
  <si>
    <t>Purple Dream</t>
  </si>
  <si>
    <t>Stolwijk Gold</t>
  </si>
  <si>
    <t>Viticella Etoile Violette</t>
  </si>
  <si>
    <t>Viticella Justa</t>
  </si>
  <si>
    <t>Venosa Violacea</t>
  </si>
  <si>
    <t>Dancing King=Zodaki</t>
  </si>
  <si>
    <t>Daniel Deronda</t>
  </si>
  <si>
    <t>Blue Light</t>
  </si>
  <si>
    <t>First Love</t>
  </si>
  <si>
    <t>Julka</t>
  </si>
  <si>
    <t>Kacper</t>
  </si>
  <si>
    <t>Kaen</t>
  </si>
  <si>
    <t>Little Mermaid</t>
  </si>
  <si>
    <t>My Beauty</t>
  </si>
  <si>
    <t>Souvenir du Capitaine Thuilleaux</t>
  </si>
  <si>
    <t>The President</t>
  </si>
  <si>
    <t>Geum coccineum</t>
  </si>
  <si>
    <t>Гравилат ярко-красный</t>
  </si>
  <si>
    <t>Koi</t>
  </si>
  <si>
    <t>Borisii</t>
  </si>
  <si>
    <t>Walkers Low</t>
  </si>
  <si>
    <t>Woloszebnica</t>
  </si>
  <si>
    <t>Амфора</t>
  </si>
  <si>
    <t>Волхова</t>
  </si>
  <si>
    <t>Зимородок</t>
  </si>
  <si>
    <t>Лебедушка</t>
  </si>
  <si>
    <t>Platycodon grandiflorus</t>
  </si>
  <si>
    <t>Campanula</t>
  </si>
  <si>
    <t>Campanula lactiflora</t>
  </si>
  <si>
    <t>Широколокольчик крупноцветковый</t>
  </si>
  <si>
    <t>Колокольчик</t>
  </si>
  <si>
    <t>Колокольчик молочноцветковый</t>
  </si>
  <si>
    <t>Fuji Blue</t>
  </si>
  <si>
    <t>Kent Belle</t>
  </si>
  <si>
    <t>Sarastro</t>
  </si>
  <si>
    <t>Loddon Anna</t>
  </si>
  <si>
    <t>Pouffe</t>
  </si>
  <si>
    <t>Prichards Variety</t>
  </si>
  <si>
    <t>Fuji White</t>
  </si>
  <si>
    <t>Северный Капитан</t>
  </si>
  <si>
    <t>Юбилейный</t>
  </si>
  <si>
    <t>Goldteppich</t>
  </si>
  <si>
    <t>Kobold</t>
  </si>
  <si>
    <t>Mango Tango</t>
  </si>
  <si>
    <t>Marian Red Robin</t>
  </si>
  <si>
    <t>Floristan Violett</t>
  </si>
  <si>
    <t>Floristan Weiss</t>
  </si>
  <si>
    <t>Andora Variegata</t>
  </si>
  <si>
    <t>Silver Carpet</t>
  </si>
  <si>
    <t>Golden Joy</t>
  </si>
  <si>
    <t>Little Angel</t>
  </si>
  <si>
    <t>Pretty Belinda</t>
  </si>
  <si>
    <t>Paprika</t>
  </si>
  <si>
    <t>Miss Pepper</t>
  </si>
  <si>
    <t>Sherbet Blend</t>
  </si>
  <si>
    <t>Younique Bicolor</t>
  </si>
  <si>
    <t>Younique Orange</t>
  </si>
  <si>
    <t>Phlox</t>
  </si>
  <si>
    <t>Флокс</t>
  </si>
  <si>
    <t>Bright eyes</t>
  </si>
  <si>
    <t>David</t>
  </si>
  <si>
    <t>Nicky</t>
  </si>
  <si>
    <t>Pinky Hill</t>
  </si>
  <si>
    <t>White Admiral</t>
  </si>
  <si>
    <t>White Sparr</t>
  </si>
  <si>
    <t>Розовый в ассортименте</t>
  </si>
  <si>
    <t>Salvia nemorosa</t>
  </si>
  <si>
    <t>Шалфей дубравный</t>
  </si>
  <si>
    <t>Salvia verticillata</t>
  </si>
  <si>
    <t>Шалфей мутовчатый</t>
  </si>
  <si>
    <t>Negrito</t>
  </si>
  <si>
    <t>Rose Queen</t>
  </si>
  <si>
    <t>Blauhügel</t>
  </si>
  <si>
    <t>Caradonna</t>
  </si>
  <si>
    <t>Purple Rain</t>
  </si>
  <si>
    <t>Tradescantia andersoniana</t>
  </si>
  <si>
    <t>Традесканция Андерсона</t>
  </si>
  <si>
    <t>Tradescantia</t>
  </si>
  <si>
    <t>Традесканция</t>
  </si>
  <si>
    <t>Pink Chablis</t>
  </si>
  <si>
    <t>Blue Stone</t>
  </si>
  <si>
    <t>Caerulea Plena</t>
  </si>
  <si>
    <t>Innocence</t>
  </si>
  <si>
    <t>Little White Doll</t>
  </si>
  <si>
    <t>Sanguisorba officinalis</t>
  </si>
  <si>
    <t>Кровохлебка лекарственная</t>
  </si>
  <si>
    <t>Red Thunder</t>
  </si>
  <si>
    <t>Tanna</t>
  </si>
  <si>
    <t>Coreopsis verticillata</t>
  </si>
  <si>
    <t>Кореопсис мутовчатый</t>
  </si>
  <si>
    <t>Moonbeam</t>
  </si>
  <si>
    <t>Zagreb</t>
  </si>
  <si>
    <t>Bilberry Ice</t>
  </si>
  <si>
    <t>Osprey</t>
  </si>
  <si>
    <t>Red Grape</t>
  </si>
  <si>
    <t>Echinacea pallida</t>
  </si>
  <si>
    <t>Эхинацея бледная</t>
  </si>
  <si>
    <t>Macs Double</t>
  </si>
  <si>
    <t>Hippophae rhamnoides</t>
  </si>
  <si>
    <t>Облепиха крушиновидная</t>
  </si>
  <si>
    <t>Frugana</t>
  </si>
  <si>
    <t>Spring Glory</t>
  </si>
  <si>
    <t>Chrysanthemum koreanum</t>
  </si>
  <si>
    <t>Хризантема корейская</t>
  </si>
  <si>
    <t>Resea</t>
  </si>
  <si>
    <t>Ligularia przewalskii</t>
  </si>
  <si>
    <t>Бузульник Пржевальского</t>
  </si>
  <si>
    <t>Trollius europaeus</t>
  </si>
  <si>
    <t>Купальница европейская</t>
  </si>
  <si>
    <t>Potentilla nepalensis</t>
  </si>
  <si>
    <t>Лапчатка непальская</t>
  </si>
  <si>
    <t>Miss Willmott</t>
  </si>
  <si>
    <t>Echinops ritro</t>
  </si>
  <si>
    <t>Мордовник обыкновенный</t>
  </si>
  <si>
    <t>Eupatorium</t>
  </si>
  <si>
    <t>Посконник</t>
  </si>
  <si>
    <t>Filipendula palmata</t>
  </si>
  <si>
    <t>Таволга/Лабазник дланевидный</t>
  </si>
  <si>
    <t>Aconitum napellus</t>
  </si>
  <si>
    <t>Аконит/Борец клобучковый</t>
  </si>
  <si>
    <t>Centaurea dealbata</t>
  </si>
  <si>
    <t>Василек подбеленый</t>
  </si>
  <si>
    <t>Василистник рохенбрунский</t>
  </si>
  <si>
    <t>Thalictrum rochebrunianum</t>
  </si>
  <si>
    <t>Trollius</t>
  </si>
  <si>
    <t>Купальница</t>
  </si>
  <si>
    <t>Lemon Queen</t>
  </si>
  <si>
    <t>Trollius chinensis</t>
  </si>
  <si>
    <t>Купальница китайская</t>
  </si>
  <si>
    <t>Golden Queen</t>
  </si>
  <si>
    <t>Pulmonaria hybridum</t>
  </si>
  <si>
    <t>Медуница гибридная</t>
  </si>
  <si>
    <t>Smokey Blue</t>
  </si>
  <si>
    <t>Pulmonaria longifolia</t>
  </si>
  <si>
    <t>Медуница длиннолистная</t>
  </si>
  <si>
    <t>E.B. Anderson</t>
  </si>
  <si>
    <t>Pulmonaria saccharata</t>
  </si>
  <si>
    <t>Медуница сахарная</t>
  </si>
  <si>
    <t>Dora Bielefeld</t>
  </si>
  <si>
    <t>Pulmonaria angustifolia</t>
  </si>
  <si>
    <t>Медуница узколистная</t>
  </si>
  <si>
    <t>Azurea</t>
  </si>
  <si>
    <t>Baby Joe</t>
  </si>
  <si>
    <t>Eryngium alpinum</t>
  </si>
  <si>
    <t>Синеголовник альпийский</t>
  </si>
  <si>
    <t>Allium</t>
  </si>
  <si>
    <t>Аллиум/Лук/Черемша Шнитт</t>
  </si>
  <si>
    <t>Aronia melanocarpa</t>
  </si>
  <si>
    <t>Арония черноплодная</t>
  </si>
  <si>
    <t>Revontuli Hedger</t>
  </si>
  <si>
    <t>Crataegus</t>
  </si>
  <si>
    <t>Crataegus laevigatа</t>
  </si>
  <si>
    <t>Crataegus monogyna</t>
  </si>
  <si>
    <t>Силидонт</t>
  </si>
  <si>
    <t>Боярышник однопестичный</t>
  </si>
  <si>
    <t>Боярышник</t>
  </si>
  <si>
    <t>Interbolwi</t>
  </si>
  <si>
    <t>Picea sitchensis</t>
  </si>
  <si>
    <t>Ель сизая</t>
  </si>
  <si>
    <t>Ель ситхинская</t>
  </si>
  <si>
    <t>Wodan</t>
  </si>
  <si>
    <t>Silberzwerg</t>
  </si>
  <si>
    <t>Rom</t>
  </si>
  <si>
    <t>Snow White</t>
  </si>
  <si>
    <t>Mentha</t>
  </si>
  <si>
    <t>Мята</t>
  </si>
  <si>
    <t>Banana</t>
  </si>
  <si>
    <t>Швейцарская</t>
  </si>
  <si>
    <t>Шоколадная</t>
  </si>
  <si>
    <t>Persicaria amplexicaulis</t>
  </si>
  <si>
    <t>Персикария свечевидная</t>
  </si>
  <si>
    <t>Speciosa</t>
  </si>
  <si>
    <t>Bärbel</t>
  </si>
  <si>
    <t>Charlotte</t>
  </si>
  <si>
    <t>J.C. Weguelin</t>
  </si>
  <si>
    <t>Zwanenburg Blue</t>
  </si>
  <si>
    <t>Heucherella hybrida</t>
  </si>
  <si>
    <t>Гейхерелла гибридная</t>
  </si>
  <si>
    <t>Art Nouveau</t>
  </si>
  <si>
    <t>Tamarix ramosissima</t>
  </si>
  <si>
    <t>Гребенщик/Тамарикс ветвистый</t>
  </si>
  <si>
    <t>Clematis</t>
  </si>
  <si>
    <t>Клематис</t>
  </si>
  <si>
    <t>Surprise</t>
  </si>
  <si>
    <t>Strawberry Fields</t>
  </si>
  <si>
    <t>Clematis heracleifolia</t>
  </si>
  <si>
    <t>Клематис Гераклифолия</t>
  </si>
  <si>
    <t>Praecox</t>
  </si>
  <si>
    <t>Clematis florida</t>
  </si>
  <si>
    <t>Клематис Флорида</t>
  </si>
  <si>
    <t>Utopia</t>
  </si>
  <si>
    <t>Pink Tanna</t>
  </si>
  <si>
    <t>Tautrager</t>
  </si>
  <si>
    <t>Lucas</t>
  </si>
  <si>
    <t>Festuca glauca</t>
  </si>
  <si>
    <t>Овсяница голубая</t>
  </si>
  <si>
    <t>Lonicera heckrottii</t>
  </si>
  <si>
    <t>Жимолость гекротта</t>
  </si>
  <si>
    <t>American Beauty</t>
  </si>
  <si>
    <t>Ирга Ламарка/канадская</t>
  </si>
  <si>
    <t>Iris germanica</t>
  </si>
  <si>
    <t>Ирис германский</t>
  </si>
  <si>
    <t>Pumpkin Cheesecake</t>
  </si>
  <si>
    <t>Cedrus deodara</t>
  </si>
  <si>
    <t>Кедр гималайский</t>
  </si>
  <si>
    <t>Miles High</t>
  </si>
  <si>
    <t>Fine Line</t>
  </si>
  <si>
    <t>Saxifraga arendsii</t>
  </si>
  <si>
    <t>Камнеломка Арендса</t>
  </si>
  <si>
    <t>Highlander</t>
  </si>
  <si>
    <t>Potentilla</t>
  </si>
  <si>
    <t>Лапчатка</t>
  </si>
  <si>
    <t>Gibsons Scarlet</t>
  </si>
  <si>
    <t>Spacecoast Freaky Tiki</t>
  </si>
  <si>
    <t>Утреняя роса</t>
  </si>
  <si>
    <t>Ice Dance</t>
  </si>
  <si>
    <t>Variegata Compacta</t>
  </si>
  <si>
    <t>Carex muskingumensis</t>
  </si>
  <si>
    <t>Осока пальмолистная</t>
  </si>
  <si>
    <t>Vera Jameson</t>
  </si>
  <si>
    <t>Penstemon digitalis</t>
  </si>
  <si>
    <t>Пенстемон наперстянковый</t>
  </si>
  <si>
    <t>Husker Red</t>
  </si>
  <si>
    <t>Perovskia</t>
  </si>
  <si>
    <t>Перовския</t>
  </si>
  <si>
    <t>Blue Steel</t>
  </si>
  <si>
    <t>Golden Charmer</t>
  </si>
  <si>
    <t>Rudbeckia triloba</t>
  </si>
  <si>
    <t>Рудбекия трехлопастная</t>
  </si>
  <si>
    <t>Prairie Sun</t>
  </si>
  <si>
    <t>Nigra</t>
  </si>
  <si>
    <t>Chlorocarpa</t>
  </si>
  <si>
    <t>Stephanandra incisa</t>
  </si>
  <si>
    <t>Стефанандра надрезаннолистная</t>
  </si>
  <si>
    <t>Crispa</t>
  </si>
  <si>
    <t>Сумма предварительная</t>
  </si>
  <si>
    <t>Опт (50 тыс. ₽ - 200 тыс. ₽)</t>
  </si>
  <si>
    <t>Крупный опт (≥200 тыс. ₽)</t>
  </si>
  <si>
    <t>Общая сумма заказа в рублях</t>
  </si>
  <si>
    <t>количество растений</t>
  </si>
  <si>
    <t>итоговая сумма за растения</t>
  </si>
  <si>
    <t>Оплата в рублях.</t>
  </si>
  <si>
    <t>Саженцы с ОКС упакованы по 25 шт. в пучок, 3/х летки по 10 шт. в пучок.</t>
  </si>
  <si>
    <t>Многолетники с ОКС упаковываны по 25 шт. в перфорированный пакет.</t>
  </si>
  <si>
    <t>в ассортименте/in sort</t>
  </si>
  <si>
    <t>шт, количество растений</t>
  </si>
  <si>
    <r>
      <t xml:space="preserve">Подпишитесь на наши каналы в </t>
    </r>
    <r>
      <rPr>
        <b/>
        <sz val="9"/>
        <rFont val="Arial"/>
        <family val="2"/>
        <charset val="204"/>
      </rPr>
      <t>MAX и Telegram</t>
    </r>
    <r>
      <rPr>
        <sz val="9"/>
        <rFont val="Arial"/>
        <family val="2"/>
        <charset val="204"/>
      </rPr>
      <t>, чтобы всегда быть в курсе последних новостей, предложений и акций:</t>
    </r>
  </si>
  <si>
    <t>СПЕЦ ЦЕНА!</t>
  </si>
  <si>
    <r>
      <t>Минимальный заказ на сорт: для контейнеров MP6 - 6 шт;</t>
    </r>
    <r>
      <rPr>
        <sz val="11"/>
        <color rgb="FFFF0000"/>
        <rFont val="Calibri"/>
        <family val="2"/>
        <charset val="204"/>
        <scheme val="minor"/>
      </rPr>
      <t xml:space="preserve"> </t>
    </r>
    <r>
      <rPr>
        <sz val="11"/>
        <rFont val="Calibri"/>
        <family val="2"/>
        <charset val="204"/>
        <scheme val="minor"/>
      </rPr>
      <t>Р9 - 24 шт; от С1 от 1 шт.</t>
    </r>
  </si>
  <si>
    <t>ПРОДАНО</t>
  </si>
  <si>
    <t>Аванс для бронирования: 50%, оплата перед отгрузкой 50%</t>
  </si>
  <si>
    <t>Перейти в калькулятор   &lt;&lt;&lt;&lt;&lt;&lt;</t>
  </si>
  <si>
    <t>46-38-14505</t>
  </si>
  <si>
    <t>46-38-15971</t>
  </si>
  <si>
    <t>46-38-15972</t>
  </si>
  <si>
    <t>Glauca</t>
  </si>
  <si>
    <t>46-38-3022</t>
  </si>
  <si>
    <t>46-38-4329</t>
  </si>
  <si>
    <t>46-38-2132</t>
  </si>
  <si>
    <t>Ohlendorffii</t>
  </si>
  <si>
    <t xml:space="preserve">46-38-15979
</t>
  </si>
  <si>
    <t xml:space="preserve">46-38-15980
</t>
  </si>
  <si>
    <t xml:space="preserve">46-38-15981
</t>
  </si>
  <si>
    <t>46-38-15162</t>
  </si>
  <si>
    <t>46-318-0831</t>
  </si>
  <si>
    <t>46-318-1945</t>
  </si>
  <si>
    <t>46-38-50073</t>
  </si>
  <si>
    <t>46-38-50074</t>
  </si>
  <si>
    <t>46-38-50075</t>
  </si>
  <si>
    <t>46-38-16111</t>
  </si>
  <si>
    <t>46-318-0830</t>
  </si>
  <si>
    <t>46-318-2409</t>
  </si>
  <si>
    <t>46-318-2410</t>
  </si>
  <si>
    <t>46-318-2411</t>
  </si>
  <si>
    <t>46-38-0690</t>
  </si>
  <si>
    <t>46-38-4601</t>
  </si>
  <si>
    <t>46-38-15982</t>
  </si>
  <si>
    <t>46-38-15983</t>
  </si>
  <si>
    <t>46-38-4347</t>
  </si>
  <si>
    <t>46-38-15976</t>
  </si>
  <si>
    <t>46-38-15977</t>
  </si>
  <si>
    <t>46-38-15985</t>
  </si>
  <si>
    <t>46-38-4599</t>
  </si>
  <si>
    <t>46-38-15984</t>
  </si>
  <si>
    <t>46-38-5054</t>
  </si>
  <si>
    <t>46-38-4383</t>
  </si>
  <si>
    <t>Можжевельник прибрежный</t>
  </si>
  <si>
    <t>Juniperus conferta</t>
  </si>
  <si>
    <t>Schlager</t>
  </si>
  <si>
    <t>46-38-15958</t>
  </si>
  <si>
    <t>46-38-15959</t>
  </si>
  <si>
    <t>46-38-15960</t>
  </si>
  <si>
    <t>46-38-14509</t>
  </si>
  <si>
    <t>46-38-15973</t>
  </si>
  <si>
    <t>46-318-2647</t>
  </si>
  <si>
    <t>46-38-4331</t>
  </si>
  <si>
    <t>46-38-4334</t>
  </si>
  <si>
    <t>46-38-4335</t>
  </si>
  <si>
    <t>46-38-15954</t>
  </si>
  <si>
    <t>46-38-15955</t>
  </si>
  <si>
    <t>46-38-9965</t>
  </si>
  <si>
    <t>Черемуха виргинская</t>
  </si>
  <si>
    <t>Prunus virginiana</t>
  </si>
  <si>
    <t>Shubert</t>
  </si>
  <si>
    <t>46-38-14517</t>
  </si>
  <si>
    <t>46-38-16094</t>
  </si>
  <si>
    <t>46-38-11806</t>
  </si>
  <si>
    <t>Malus purpurea</t>
  </si>
  <si>
    <t>Недзвецкого</t>
  </si>
  <si>
    <t>Яблоня</t>
  </si>
  <si>
    <t>46-38-11808</t>
  </si>
  <si>
    <t>46-38-4343</t>
  </si>
  <si>
    <t>46-38-4344</t>
  </si>
  <si>
    <t>46-38-15221</t>
  </si>
  <si>
    <t>46-318-2407</t>
  </si>
  <si>
    <t>Wareana Lutescens</t>
  </si>
  <si>
    <t>46-38-4634</t>
  </si>
  <si>
    <t>Moonglow</t>
  </si>
  <si>
    <t>46-318-2405</t>
  </si>
  <si>
    <t>46-318-2716</t>
  </si>
  <si>
    <t>46-38-16301</t>
  </si>
  <si>
    <t>Blue Alps</t>
  </si>
  <si>
    <t>46-38-15963                </t>
  </si>
  <si>
    <t>46-38-15964                </t>
  </si>
  <si>
    <t>46-38-15965                </t>
  </si>
  <si>
    <t>46-38-50070</t>
  </si>
  <si>
    <t>46-38-50071</t>
  </si>
  <si>
    <t xml:space="preserve">46-38-0073 </t>
  </si>
  <si>
    <t>на р/счет</t>
  </si>
  <si>
    <t>Boreal Beast</t>
  </si>
  <si>
    <t>46-421-0137</t>
  </si>
  <si>
    <t>46-421-0138</t>
  </si>
  <si>
    <t>Крепыш</t>
  </si>
  <si>
    <t>Сказка</t>
  </si>
  <si>
    <t>46-421-0139</t>
  </si>
  <si>
    <t>46-421-0140</t>
  </si>
  <si>
    <t>Гордость России</t>
  </si>
  <si>
    <t>46-421-0141</t>
  </si>
  <si>
    <t>46-421-0142</t>
  </si>
  <si>
    <t>46-421-0143</t>
  </si>
  <si>
    <t>Бусинка</t>
  </si>
  <si>
    <t>Сказочная</t>
  </si>
  <si>
    <t>Сопутствующие товары</t>
  </si>
  <si>
    <t>Контейнеры</t>
  </si>
  <si>
    <t>3л. d19см h15см    </t>
  </si>
  <si>
    <t>Контейнер черный  </t>
  </si>
  <si>
    <t xml:space="preserve">46-440-0003 </t>
  </si>
  <si>
    <t xml:space="preserve">46-215-0003 </t>
  </si>
  <si>
    <t>5л.</t>
  </si>
  <si>
    <t>10л. d28см h22,5см    </t>
  </si>
  <si>
    <t xml:space="preserve">46-440-0004 </t>
  </si>
  <si>
    <t>Chaenomeles japonica</t>
  </si>
  <si>
    <t>Хеномелес/Айва японский</t>
  </si>
  <si>
    <t>46-38-0004</t>
  </si>
  <si>
    <t>Балет</t>
  </si>
  <si>
    <t>Прима</t>
  </si>
  <si>
    <t>46-421-0144</t>
  </si>
  <si>
    <t>Преображение</t>
  </si>
  <si>
    <t>46-423-0011</t>
  </si>
  <si>
    <t>46-318-2645</t>
  </si>
  <si>
    <t>46-318-1943</t>
  </si>
  <si>
    <t>46-38-4119</t>
  </si>
  <si>
    <t>46-318-1973</t>
  </si>
  <si>
    <t>46-318-2717</t>
  </si>
  <si>
    <t>46-318-2724</t>
  </si>
  <si>
    <t>46-318-2408</t>
  </si>
  <si>
    <t>46-318-2721</t>
  </si>
  <si>
    <t>46-318-2719</t>
  </si>
  <si>
    <t>46-318-2723</t>
  </si>
  <si>
    <t>46-318-2095</t>
  </si>
  <si>
    <t>46-38-4242</t>
  </si>
  <si>
    <t>46-38-4114</t>
  </si>
  <si>
    <t>46-318-2720</t>
  </si>
  <si>
    <t>46-38-2004</t>
  </si>
  <si>
    <t>46-38-4247</t>
  </si>
  <si>
    <t>46-38-6273</t>
  </si>
  <si>
    <t>46-38-10006</t>
  </si>
  <si>
    <t xml:space="preserve">C5          </t>
  </si>
  <si>
    <t xml:space="preserve">C3    </t>
  </si>
  <si>
    <t xml:space="preserve">C10          </t>
  </si>
  <si>
    <t xml:space="preserve">C5 40-50         </t>
  </si>
  <si>
    <t xml:space="preserve">C7          </t>
  </si>
  <si>
    <t xml:space="preserve">C3 20-40   </t>
  </si>
  <si>
    <t xml:space="preserve">C4,5    </t>
  </si>
  <si>
    <t xml:space="preserve">C6 50-60        шпалера </t>
  </si>
  <si>
    <t xml:space="preserve">C6 40-60        шпалера </t>
  </si>
  <si>
    <t xml:space="preserve">C4,5         шпалера </t>
  </si>
  <si>
    <t xml:space="preserve">C3/C5 80-100   PA 80      </t>
  </si>
  <si>
    <t xml:space="preserve">C3          </t>
  </si>
  <si>
    <t xml:space="preserve">C3 30-40   </t>
  </si>
  <si>
    <t xml:space="preserve">C2/C3          </t>
  </si>
  <si>
    <t xml:space="preserve">C12          </t>
  </si>
  <si>
    <t xml:space="preserve">C3 40-60   </t>
  </si>
  <si>
    <t>46-318-2646</t>
  </si>
  <si>
    <t>46-318-2648</t>
  </si>
  <si>
    <t>46-318-2649</t>
  </si>
  <si>
    <t>46-318-1885</t>
  </si>
  <si>
    <t>46-38-0077</t>
  </si>
  <si>
    <t>46-38-0257</t>
  </si>
  <si>
    <t>46-38-0299</t>
  </si>
  <si>
    <t xml:space="preserve">C4 85-90   </t>
  </si>
  <si>
    <t xml:space="preserve">C5 80-100         </t>
  </si>
  <si>
    <t xml:space="preserve">C5    </t>
  </si>
  <si>
    <t xml:space="preserve">C2,5    </t>
  </si>
  <si>
    <t>C3 60+</t>
  </si>
  <si>
    <t xml:space="preserve">C7    </t>
  </si>
  <si>
    <t xml:space="preserve">C5 120-140         </t>
  </si>
  <si>
    <t xml:space="preserve">C4    </t>
  </si>
  <si>
    <t xml:space="preserve">C     2-х летнее     </t>
  </si>
  <si>
    <t xml:space="preserve">C4          </t>
  </si>
  <si>
    <t>15-25</t>
  </si>
  <si>
    <t>40+</t>
  </si>
  <si>
    <t>10-20</t>
  </si>
  <si>
    <t>PA 60-70</t>
  </si>
  <si>
    <t>PA 45</t>
  </si>
  <si>
    <t>500+</t>
  </si>
  <si>
    <t>180-200</t>
  </si>
  <si>
    <t>220-240</t>
  </si>
  <si>
    <t>250-300</t>
  </si>
  <si>
    <t>100-120</t>
  </si>
  <si>
    <t>140-160</t>
  </si>
  <si>
    <t>160-180</t>
  </si>
  <si>
    <t>200-220</t>
  </si>
  <si>
    <t>220+</t>
  </si>
  <si>
    <t>240+</t>
  </si>
  <si>
    <t>200-225</t>
  </si>
  <si>
    <t>200+</t>
  </si>
  <si>
    <t>140+</t>
  </si>
  <si>
    <t>160+</t>
  </si>
  <si>
    <t>180+</t>
  </si>
  <si>
    <t>280-300 airpot</t>
  </si>
  <si>
    <t>WRB</t>
  </si>
  <si>
    <t>Остатки ОП</t>
  </si>
  <si>
    <t>Apfelblute</t>
  </si>
  <si>
    <t>46-318-2122</t>
  </si>
  <si>
    <t>Blauglut</t>
  </si>
  <si>
    <t>Festuca valesiaca</t>
  </si>
  <si>
    <t>Glaucantha</t>
  </si>
  <si>
    <t>Овсяница валлисская</t>
  </si>
  <si>
    <t>46-318-0523</t>
  </si>
  <si>
    <t>Festuca mairei</t>
  </si>
  <si>
    <t>Овсяница Мейера</t>
  </si>
  <si>
    <t>46-318-2404</t>
  </si>
  <si>
    <t>46-318-0498</t>
  </si>
  <si>
    <t>46-318-2109</t>
  </si>
  <si>
    <t>46-318-2110</t>
  </si>
  <si>
    <t>Elijah Blue</t>
  </si>
  <si>
    <t xml:space="preserve">C1 </t>
  </si>
  <si>
    <t>Festuca cinerea</t>
  </si>
  <si>
    <t>Овсяница сизая</t>
  </si>
  <si>
    <t>Uchte</t>
  </si>
  <si>
    <t xml:space="preserve">C7,5        </t>
  </si>
  <si>
    <t>C7,5/P26</t>
  </si>
  <si>
    <t>P14 10-20</t>
  </si>
  <si>
    <t>привитая</t>
  </si>
  <si>
    <r>
      <t xml:space="preserve">заказ &lt;20 шт на позицию </t>
    </r>
    <r>
      <rPr>
        <b/>
        <sz val="11"/>
        <color theme="9" tint="-0.499984740745262"/>
        <rFont val="Calibri"/>
        <family val="2"/>
        <charset val="204"/>
        <scheme val="minor"/>
      </rPr>
      <t>ОПТ</t>
    </r>
  </si>
  <si>
    <r>
      <t xml:space="preserve">заказ ≥20 шт на позицию </t>
    </r>
    <r>
      <rPr>
        <b/>
        <sz val="11"/>
        <color theme="9" tint="-0.499984740745262"/>
        <rFont val="Calibri"/>
        <family val="2"/>
        <charset val="204"/>
        <scheme val="minor"/>
      </rPr>
      <t>ОПТ-3%</t>
    </r>
  </si>
  <si>
    <r>
      <t xml:space="preserve">заказ &lt;20 шт на позицию </t>
    </r>
    <r>
      <rPr>
        <b/>
        <sz val="11"/>
        <color theme="9" tint="-0.499984740745262"/>
        <rFont val="Calibri"/>
        <family val="2"/>
        <charset val="204"/>
        <scheme val="minor"/>
      </rPr>
      <t>ОПТ-9%</t>
    </r>
  </si>
  <si>
    <r>
      <t xml:space="preserve">заказ ≥20 шт на позицию </t>
    </r>
    <r>
      <rPr>
        <b/>
        <sz val="11"/>
        <color theme="9" tint="-0.499984740745262"/>
        <rFont val="Calibri"/>
        <family val="2"/>
        <charset val="204"/>
        <scheme val="minor"/>
      </rPr>
      <t>ОПТ-15%</t>
    </r>
  </si>
  <si>
    <t>59-54-0747</t>
  </si>
  <si>
    <t>Michener M. Calsap</t>
  </si>
  <si>
    <t>59-54-0201</t>
  </si>
  <si>
    <t xml:space="preserve">C7,5          </t>
  </si>
  <si>
    <t xml:space="preserve">C2,5          </t>
  </si>
  <si>
    <t xml:space="preserve">C15          </t>
  </si>
  <si>
    <t xml:space="preserve">C2,5 exII   </t>
  </si>
  <si>
    <t xml:space="preserve">C15    </t>
  </si>
  <si>
    <t>50-70</t>
  </si>
  <si>
    <t xml:space="preserve">C5        </t>
  </si>
  <si>
    <t>60-70</t>
  </si>
  <si>
    <t>PA 50-60</t>
  </si>
  <si>
    <t>15+</t>
  </si>
  <si>
    <t>20+</t>
  </si>
  <si>
    <t>30+</t>
  </si>
  <si>
    <t>Fat Albert</t>
  </si>
  <si>
    <t>P11</t>
  </si>
  <si>
    <t>59-56-0081</t>
  </si>
  <si>
    <t>Остатки ВБ</t>
  </si>
  <si>
    <t>Koster</t>
  </si>
  <si>
    <t xml:space="preserve">C3 20-25   </t>
  </si>
  <si>
    <t xml:space="preserve">C5 20-30         </t>
  </si>
  <si>
    <t xml:space="preserve">C5 20-25         </t>
  </si>
  <si>
    <t xml:space="preserve">C5 15-20         </t>
  </si>
  <si>
    <t xml:space="preserve">C5 25-35         </t>
  </si>
  <si>
    <t>59-56-0082</t>
  </si>
  <si>
    <t xml:space="preserve">C5 15-25         </t>
  </si>
  <si>
    <t xml:space="preserve">C5/C7,5    PA 100-120      </t>
  </si>
  <si>
    <t xml:space="preserve">C3 15-20         </t>
  </si>
  <si>
    <t>C3 15-25</t>
  </si>
  <si>
    <t>59-03-2113</t>
  </si>
  <si>
    <t>C3 60-100         сеянец</t>
  </si>
  <si>
    <t xml:space="preserve">C5  15-25  PA 80-95      </t>
  </si>
  <si>
    <t xml:space="preserve">C3/P16 25-40   </t>
  </si>
  <si>
    <t xml:space="preserve">C5 30-40         </t>
  </si>
  <si>
    <t xml:space="preserve">C5  15-25  PA 85-100      </t>
  </si>
  <si>
    <t xml:space="preserve">C5  25-30  PA 60      </t>
  </si>
  <si>
    <t xml:space="preserve">C4/C5    PA 120      </t>
  </si>
  <si>
    <t xml:space="preserve">C2,5 20-25   </t>
  </si>
  <si>
    <t xml:space="preserve">C5/C7,5  10-20  PA 85-105      </t>
  </si>
  <si>
    <t xml:space="preserve">C2,5 20-25         </t>
  </si>
  <si>
    <t>C5    PA 85-95</t>
  </si>
  <si>
    <t xml:space="preserve">C5  20-25  PA 75-85      </t>
  </si>
  <si>
    <t>C5    PA 70-85</t>
  </si>
  <si>
    <t>C3    PA 55-65</t>
  </si>
  <si>
    <t xml:space="preserve">C5  10-20  PA 80-95      </t>
  </si>
  <si>
    <t xml:space="preserve">C4,5    PA 40      </t>
  </si>
  <si>
    <t>C5    PA 70-80</t>
  </si>
  <si>
    <t>C5    PA 70-90</t>
  </si>
  <si>
    <t xml:space="preserve">C4 15-20   </t>
  </si>
  <si>
    <t xml:space="preserve">C7,5    PA 120-160      </t>
  </si>
  <si>
    <t xml:space="preserve">C5 20-25   </t>
  </si>
  <si>
    <t xml:space="preserve">C4 20-30   </t>
  </si>
  <si>
    <t xml:space="preserve">P14          </t>
  </si>
  <si>
    <t xml:space="preserve">C5    PA 60      </t>
  </si>
  <si>
    <t xml:space="preserve">C7,5 40-50         </t>
  </si>
  <si>
    <t>Maigold</t>
  </si>
  <si>
    <t>59-03-2196</t>
  </si>
  <si>
    <t>Alberta Globe</t>
  </si>
  <si>
    <t>59-28-2039</t>
  </si>
  <si>
    <t>59-03-2077</t>
  </si>
  <si>
    <t>Daisy's White=JW Daisy's White</t>
  </si>
  <si>
    <t>59-03-1504</t>
  </si>
  <si>
    <t>Columnaris=Columnaris Glauca</t>
  </si>
  <si>
    <t>87-102-0234</t>
  </si>
  <si>
    <t>59-03-1503</t>
  </si>
  <si>
    <t>Draht</t>
  </si>
  <si>
    <t>87-102-0235</t>
  </si>
  <si>
    <t>54-07-0809</t>
  </si>
  <si>
    <t>Партнер</t>
  </si>
  <si>
    <t>по запросу</t>
  </si>
  <si>
    <t>Товар партнера</t>
  </si>
  <si>
    <t xml:space="preserve">C25    </t>
  </si>
  <si>
    <t>PA</t>
  </si>
  <si>
    <t>PA 120</t>
  </si>
  <si>
    <t>PA 125</t>
  </si>
  <si>
    <t>PA 150</t>
  </si>
  <si>
    <t>Сирень венгерская</t>
  </si>
  <si>
    <t>Grey Owl</t>
  </si>
  <si>
    <t>Можжевельник виргинский</t>
  </si>
  <si>
    <t>Juniperus virginiаna</t>
  </si>
  <si>
    <t>P13 B:25-30</t>
  </si>
  <si>
    <t>87-102-0243</t>
  </si>
  <si>
    <t>C2,5 15-20</t>
  </si>
  <si>
    <t>54-07-0312</t>
  </si>
  <si>
    <t>C2 H:20-30</t>
  </si>
  <si>
    <t>P16 25-35</t>
  </si>
  <si>
    <t>59-28-1497</t>
  </si>
  <si>
    <t>59-28-2038</t>
  </si>
  <si>
    <t>C2 H:15-20</t>
  </si>
  <si>
    <t>54-07-0804</t>
  </si>
  <si>
    <t>C2 B:15-20</t>
  </si>
  <si>
    <t>54-07-0060</t>
  </si>
  <si>
    <t>59-03-1037</t>
  </si>
  <si>
    <t>54-07-0100</t>
  </si>
  <si>
    <t>87-102-0236</t>
  </si>
  <si>
    <t xml:space="preserve"> C2 20-25         </t>
  </si>
  <si>
    <t>P11 H:30-35</t>
  </si>
  <si>
    <t>Hibernica</t>
  </si>
  <si>
    <t>87-102-0237</t>
  </si>
  <si>
    <t>P11 H:30-40</t>
  </si>
  <si>
    <t>Gold Coast</t>
  </si>
  <si>
    <t>87-102-0238</t>
  </si>
  <si>
    <t>87-102-0239</t>
  </si>
  <si>
    <t>P11 B:15-20</t>
  </si>
  <si>
    <t>59-28-0205</t>
  </si>
  <si>
    <t>87-102-0241</t>
  </si>
  <si>
    <t>P11 H:20-25</t>
  </si>
  <si>
    <t>54-07-0805</t>
  </si>
  <si>
    <t>87-102-0254</t>
  </si>
  <si>
    <t>87-102-0242</t>
  </si>
  <si>
    <t>C1 B:10-15</t>
  </si>
  <si>
    <t>P15 B:25-30</t>
  </si>
  <si>
    <t>200-250</t>
  </si>
  <si>
    <t>46-38-3051</t>
  </si>
  <si>
    <t>54-07-0806</t>
  </si>
  <si>
    <t>54-07-0808</t>
  </si>
  <si>
    <t>C1 H:15-20</t>
  </si>
  <si>
    <t>Барбарис оттавский 'Auricoma'</t>
  </si>
  <si>
    <t>Барбарис оттавский 'Superba'</t>
  </si>
  <si>
    <t>Барбарис Тунберга</t>
  </si>
  <si>
    <t>Барбарис Тунберга 'Atropurpurea nana'</t>
  </si>
  <si>
    <t>Барбарис Тунберга 'Atropurpurea'</t>
  </si>
  <si>
    <t>Барбарис Тунберга 'Green Carpet'</t>
  </si>
  <si>
    <t>Барбарис Тунберга 'Rose Glow'</t>
  </si>
  <si>
    <t>Барбарис Тунберга 'Rosetta'</t>
  </si>
  <si>
    <t>Барбарис Тунберга 'Sunny'</t>
  </si>
  <si>
    <t>С3, 040-060</t>
  </si>
  <si>
    <t>С3, 020-040</t>
  </si>
  <si>
    <t>С3, 010-020</t>
  </si>
  <si>
    <t>Гортензия древовидная 'Annabelle'</t>
  </si>
  <si>
    <t>Гортензия древовидная 'Candybelle Bubblegum'</t>
  </si>
  <si>
    <t>Гортензия древовидная 'Candybelle Marshmallow'</t>
  </si>
  <si>
    <t>Гортензия древовидная 'Eco Pink Puff'</t>
  </si>
  <si>
    <t>Гортензия древовидная 'Pink Annabelle'</t>
  </si>
  <si>
    <t>Гортензия древовидная 'Ruby Annabelle'</t>
  </si>
  <si>
    <t>Гортензия древовидная 'Strong Annabelle'</t>
  </si>
  <si>
    <t>Гортензия древовидная 'Sweet Annabelle'</t>
  </si>
  <si>
    <t>Гортензия древовидная 'White Ball'</t>
  </si>
  <si>
    <t>Гортензия метельчатая 'Angels Blush'</t>
  </si>
  <si>
    <t>Гортензия метельчатая 'Bobo'</t>
  </si>
  <si>
    <t>Гортензия метельчатая 'Candlelight'</t>
  </si>
  <si>
    <t>Гортензия метельчатая 'Diamantino'</t>
  </si>
  <si>
    <t>Гортензия метельчатая 'Early Sensation'</t>
  </si>
  <si>
    <t>Гортензия метельчатая 'Fraise Melba'</t>
  </si>
  <si>
    <t>Гортензия метельчатая 'Grandiflora'</t>
  </si>
  <si>
    <t>Гортензия метельчатая 'Kyushu'</t>
  </si>
  <si>
    <t>Гортензия метельчатая 'Limelight'</t>
  </si>
  <si>
    <t>Гортензия метельчатая 'Little Lime'</t>
  </si>
  <si>
    <t>Гортензия метельчатая 'Little Spooky'</t>
  </si>
  <si>
    <t>Гортензия метельчатая 'Mojito'</t>
  </si>
  <si>
    <t>Гортензия метельчатая 'Phantom'</t>
  </si>
  <si>
    <t>Гортензия метельчатая 'Pinky Winky'</t>
  </si>
  <si>
    <t>Гортензия метельчатая 'Polar Bear'</t>
  </si>
  <si>
    <t>Гортензия метельчатая 'Selection'</t>
  </si>
  <si>
    <t>Гортензия метельчатая 'Silver Dollar'</t>
  </si>
  <si>
    <t>Гортензия метельчатая 'Skyfall'</t>
  </si>
  <si>
    <t>Гортензия метельчатая 'Strawberry Blossom'</t>
  </si>
  <si>
    <t>Гортензия метельчатая 'Summer Love'</t>
  </si>
  <si>
    <t>Гортензия метельчатая 'Sundae Fraise'</t>
  </si>
  <si>
    <t>Гортензия метельчатая 'Vanille Fraise'</t>
  </si>
  <si>
    <t>Гортензия метельчатая 'White Lady'</t>
  </si>
  <si>
    <t>Гортензия метельчатая 'Wim's Red'</t>
  </si>
  <si>
    <t>Гортензия метельчатая 'Краса Лесково'</t>
  </si>
  <si>
    <t>Гортензия метельчатая 'Самарская Лидия'</t>
  </si>
  <si>
    <t>С7-10, 060-080</t>
  </si>
  <si>
    <t>С7-10, 080-100</t>
  </si>
  <si>
    <t>С7-10, 040-060</t>
  </si>
  <si>
    <t>С3, 060-080</t>
  </si>
  <si>
    <t>Бересклет крылатый</t>
  </si>
  <si>
    <t>Бересклет крылатый 'Compactus'</t>
  </si>
  <si>
    <t>Бересклет Форчуна 'Emerald and Gold'</t>
  </si>
  <si>
    <t>Бересклет Форчуна 'Emerald Gaiety'</t>
  </si>
  <si>
    <t>Бересклет Форчуна 'Harlequin'</t>
  </si>
  <si>
    <t>С15, 060-080</t>
  </si>
  <si>
    <t>С20, 080-100</t>
  </si>
  <si>
    <t>С7-10, 060-080 П</t>
  </si>
  <si>
    <t>С34, 080-100</t>
  </si>
  <si>
    <t>Пузыреплодник калинолистный 'Andre'</t>
  </si>
  <si>
    <t>Пузыреплодник калинолистный 'Angel Gold'</t>
  </si>
  <si>
    <t>Пузыреплодник калинолистный 'Darts Gold'</t>
  </si>
  <si>
    <t>Пузыреплодник калинолистный 'Diabolo'</t>
  </si>
  <si>
    <t>Пузыреплодник калинолистный 'Lady in Red'</t>
  </si>
  <si>
    <t>Пузыреплодник калинолистный 'Luteus'</t>
  </si>
  <si>
    <t>Пузыреплодник калинолистный 'Magic Ball'</t>
  </si>
  <si>
    <t>Пузыреплодник калинолистный 'Nugget'</t>
  </si>
  <si>
    <t>Пузыреплодник калинолистный 'Red Baron'</t>
  </si>
  <si>
    <t>С20, 100-125</t>
  </si>
  <si>
    <t>Спирея березолистная 'Island'</t>
  </si>
  <si>
    <t>Спирея березолистная 'Pink Sparkler'</t>
  </si>
  <si>
    <t>Спирея березолистная 'Tor'</t>
  </si>
  <si>
    <t>Спирея ниппонская 'Snowmound'</t>
  </si>
  <si>
    <t>Спирея пепельная 'Grefsheim'</t>
  </si>
  <si>
    <t>Спирея японская 'Albiflora'</t>
  </si>
  <si>
    <t>Спирея японская 'Anthony Waterer'</t>
  </si>
  <si>
    <t>Спирея японская 'Darts Red'</t>
  </si>
  <si>
    <t>Спирея японская 'Double Play Artisan'</t>
  </si>
  <si>
    <t>Спирея японская 'Double Play Big Band'</t>
  </si>
  <si>
    <t>Спирея японская 'Double Play Gold'</t>
  </si>
  <si>
    <t>Спирея японская 'Firelight'</t>
  </si>
  <si>
    <t>Спирея японская 'Froebelii'</t>
  </si>
  <si>
    <t>Спирея японская 'Genpei'</t>
  </si>
  <si>
    <t>Спирея японская 'Gold Mound'</t>
  </si>
  <si>
    <t>Спирея японская 'Golden princess'</t>
  </si>
  <si>
    <t>Спирея японская 'Green &amp; Gold'</t>
  </si>
  <si>
    <t>Спирея японская 'Little Princess'</t>
  </si>
  <si>
    <t>Спирея японская 'Nana'</t>
  </si>
  <si>
    <t>Спирея японская 'Zen Spirit Caramel'</t>
  </si>
  <si>
    <t>С5, 020-040</t>
  </si>
  <si>
    <t>ОКС, 040-060</t>
  </si>
  <si>
    <t>С3, 040-060 П</t>
  </si>
  <si>
    <t>С3, 020-040 П</t>
  </si>
  <si>
    <t>Сирень китайская 'Saugeana'</t>
  </si>
  <si>
    <t>Сирень Мейера Палибин</t>
  </si>
  <si>
    <t>Сирень обыкновенная 'Mme Florent Stepman'</t>
  </si>
  <si>
    <t>Сирень обыкновенная 'День Победы'</t>
  </si>
  <si>
    <t>Сирень обыкновенная 'Минчанка'</t>
  </si>
  <si>
    <t>Сирень обыкновенная 'Петербурженка'</t>
  </si>
  <si>
    <t>Сирень обыкновенная белая</t>
  </si>
  <si>
    <t>Сирень обыкновенная сиреневая</t>
  </si>
  <si>
    <t>Сирень Престон 'Agnes Smith'</t>
  </si>
  <si>
    <t>Сирень Престон 'First Editions'</t>
  </si>
  <si>
    <t>Сирень Престон 'Redwine'</t>
  </si>
  <si>
    <t>КОМ, 100-125</t>
  </si>
  <si>
    <t>КОМ, 125-150</t>
  </si>
  <si>
    <t>С20, 060-080</t>
  </si>
  <si>
    <t>Астильба Арендса 'Ametyst'</t>
  </si>
  <si>
    <t>Астильба Арендса 'Diamant'</t>
  </si>
  <si>
    <t>Астильба Арендса 'Erika'</t>
  </si>
  <si>
    <t>Астильба Арендса 'Etna'</t>
  </si>
  <si>
    <t>Астильба Арендса 'Fanal'</t>
  </si>
  <si>
    <t>Астильба Арендса 'Weisse Gloria '</t>
  </si>
  <si>
    <t>Астильба Арендса розовая</t>
  </si>
  <si>
    <t>Астильба китайская 'Purperkerze'</t>
  </si>
  <si>
    <t>Астильба китайская 'Red Skyscraper'</t>
  </si>
  <si>
    <t>Астильба китайская 'Veronica Klose'</t>
  </si>
  <si>
    <t>Астильба китайская 'Vision Inferno'</t>
  </si>
  <si>
    <t>Астильба простолистная 'Inshriach Pink'</t>
  </si>
  <si>
    <t>Астильба японская 'Bonn'</t>
  </si>
  <si>
    <t>Астильба японская 'Bremen'</t>
  </si>
  <si>
    <t>Астильба японская 'Elizabeth van Win'</t>
  </si>
  <si>
    <t>Астильба японская 'Mainz'</t>
  </si>
  <si>
    <t>Астильба японская 'Montgomery'</t>
  </si>
  <si>
    <t>Астильба японская 'Peach Blossom'</t>
  </si>
  <si>
    <t>Астильба японская бледно-розовая</t>
  </si>
  <si>
    <t>Астильбоидес пластинчатый</t>
  </si>
  <si>
    <t>С2-С3</t>
  </si>
  <si>
    <t>С7,5</t>
  </si>
  <si>
    <t>Blaue Lagune</t>
  </si>
  <si>
    <t>Brigitte</t>
  </si>
  <si>
    <t>Астра альпийская 'Alba'</t>
  </si>
  <si>
    <t>Астра альпийская 'Blue'</t>
  </si>
  <si>
    <t>Астра альпийская 'Pink'</t>
  </si>
  <si>
    <t>Астра альпийская микс</t>
  </si>
  <si>
    <t>Астра вересковая</t>
  </si>
  <si>
    <t>Астра крупнолистная 'Twilight'</t>
  </si>
  <si>
    <t>Астра кустарниковая 'Apollo'</t>
  </si>
  <si>
    <t>Астра кустарниковая 'Jenny'</t>
  </si>
  <si>
    <t>Астра кустарниковая 'Kristina'</t>
  </si>
  <si>
    <t>Астра кустарниковая 'Prof. Anton Kippenberg'</t>
  </si>
  <si>
    <t>Астра кустарниковая `Pink Beauty`</t>
  </si>
  <si>
    <t>Астра сердцелистная 'Little Carlow'</t>
  </si>
  <si>
    <t>С1.5</t>
  </si>
  <si>
    <t>С1,5</t>
  </si>
  <si>
    <t>ОКС, куртина</t>
  </si>
  <si>
    <t>Герань гибридная 'Brookside'</t>
  </si>
  <si>
    <t>Герань гибридная 'Johnson's Blue'</t>
  </si>
  <si>
    <t>Герань гибридная 'Rozanne'</t>
  </si>
  <si>
    <t>Герань гибридная 'Sirak'</t>
  </si>
  <si>
    <t>Герань гималайская</t>
  </si>
  <si>
    <t>Герань гималайская 'Baby Blue'</t>
  </si>
  <si>
    <t>Герань кантабрийская 'Biokovo'</t>
  </si>
  <si>
    <t>Герань кантабрийская 'Cambridge'</t>
  </si>
  <si>
    <t>Герань кантабрийская 'St.Ola'</t>
  </si>
  <si>
    <t>Герань кроваво-красная 'Album'</t>
  </si>
  <si>
    <t>Герань кроваво-красная 'Apfelblute'</t>
  </si>
  <si>
    <t>Герань кроваво-красная 'Max Frei'</t>
  </si>
  <si>
    <t>Герань кроваво-красная 'Tiny Monster'</t>
  </si>
  <si>
    <t>Герань крупнокорневищная 'Bevan`s Variety'</t>
  </si>
  <si>
    <t>Очиток белый 'Coral Carpet'</t>
  </si>
  <si>
    <t>Очиток видный 'Brilliant'</t>
  </si>
  <si>
    <t>Очиток видный 'Carl'</t>
  </si>
  <si>
    <t>Очиток видный 'Herbstfreude'</t>
  </si>
  <si>
    <t>Очиток гибридный 'Red Cauli'</t>
  </si>
  <si>
    <t>Очиток камчатский</t>
  </si>
  <si>
    <t>Очиток ложный 'Album'</t>
  </si>
  <si>
    <t>Очиток ложный 'Voodoo'</t>
  </si>
  <si>
    <t>Очиток Миддендорфа 'Variegata'</t>
  </si>
  <si>
    <t>Очиток наутесный 'Lidakense'</t>
  </si>
  <si>
    <t>Очиток отогнутый 'Blue Spruce'</t>
  </si>
  <si>
    <t>Очиток побегоносный</t>
  </si>
  <si>
    <t>Очиток скальный 'Angelina'</t>
  </si>
  <si>
    <t>Очиток такесимский 'Atlantis'</t>
  </si>
  <si>
    <t>Очиток телефиум 'Purple Emperor'</t>
  </si>
  <si>
    <t>Очиток шестирядный</t>
  </si>
  <si>
    <t>Р9</t>
  </si>
  <si>
    <t>Флокс метельчатый 'Blue Boy', Голубой с белым центром</t>
  </si>
  <si>
    <t>Флокс метельчатый 'Bright Eyes', Розовый с малиновым центром</t>
  </si>
  <si>
    <t>Флокс метельчатый 'Flame Pink Eye', Розовый с белым центром</t>
  </si>
  <si>
    <t>Флокс метельчатый 'Flame Purple Eye', Пурпурный с белым центром</t>
  </si>
  <si>
    <t>Флокс метельчатый 'Orange Perfection', Красно-оранжевый</t>
  </si>
  <si>
    <t>Флокс метельчатый 'Orchid Yellow', Розовый с зеленовато-жёлтой каймой</t>
  </si>
  <si>
    <t>Флокс метельчатый 'Rembrandt', Белый</t>
  </si>
  <si>
    <t>Флокс метельчатый 'Uspech', Фиолетовый с белым центром</t>
  </si>
  <si>
    <t>Флокс метельчатый 'Атмосфера', Белый с фиолетовым глазком</t>
  </si>
  <si>
    <t>Флокс метельчатый 'Гладкий', Розовый</t>
  </si>
  <si>
    <t>Флокс метельчатый 'Калиостро', Темно-пурпурный</t>
  </si>
  <si>
    <t>Флокс метельчатый 'Ламбада', Кораллово-красный</t>
  </si>
  <si>
    <t>Флокс метельчатый 'Мозаика', Нено-розовый с малиновым глазком</t>
  </si>
  <si>
    <t>Флокс метельчатый 'Ордынка', Нежно-сиреневый с сиреневыми мазками</t>
  </si>
  <si>
    <t>Флокс метельчатый 'Романтика', Светло-розовый с малиновым глазком</t>
  </si>
  <si>
    <t>Флокс метельчатый 'Талисман' Насыщенно-лиловый с посветлением от центра</t>
  </si>
  <si>
    <t>Флокс пятнистый 'Natascha'</t>
  </si>
  <si>
    <t>Флокс растопыренный 'Clouds of Perfume'</t>
  </si>
  <si>
    <t>Флокс растопыренный 'White Perfume'</t>
  </si>
  <si>
    <t>Флокс шиловидный 'Atropurpurea'</t>
  </si>
  <si>
    <t>Флокс шиловидный 'Emerald Cushion Blue'</t>
  </si>
  <si>
    <t>Флокс шиловидный 'G.F. Wilson'</t>
  </si>
  <si>
    <t>Яблоня декоративная 'Red Sentinel' штамб</t>
  </si>
  <si>
    <t>Яблоня декоративная 'Royalty' штамб</t>
  </si>
  <si>
    <t>Яблоня декоративная 'Rudolph' штамб</t>
  </si>
  <si>
    <t>Яблоня декоративная 'Scarlet' штамб</t>
  </si>
  <si>
    <t>С34, 06/08, 250-300</t>
  </si>
  <si>
    <t>С47, 08/10, 250-300</t>
  </si>
  <si>
    <t>С3-4, 1 год, 0.8-1.2</t>
  </si>
  <si>
    <t xml:space="preserve">C10 140-160         </t>
  </si>
  <si>
    <t xml:space="preserve">C12    PA 150-160      </t>
  </si>
  <si>
    <t>C5 100</t>
  </si>
  <si>
    <t>Яблоня зимняя Академик Казаков</t>
  </si>
  <si>
    <t>Яблоня зимняя Антоновка</t>
  </si>
  <si>
    <t>Яблоня зимняя Богатырь</t>
  </si>
  <si>
    <t>Яблоня зимняя красномясая Ред Кетти</t>
  </si>
  <si>
    <t>Яблоня зимняя Лигол</t>
  </si>
  <si>
    <t>Яблоня зимняя Лобо</t>
  </si>
  <si>
    <t>Яблоня зимняя Пепин Шафранный</t>
  </si>
  <si>
    <t>Яблоня зимняя Синап Орловский</t>
  </si>
  <si>
    <t>Яблоня зимняя Спартан</t>
  </si>
  <si>
    <t>Яблоня колоновидная Валюта</t>
  </si>
  <si>
    <t>Яблоня колоновидная Васюган</t>
  </si>
  <si>
    <t>Яблоня колоновидная Готика</t>
  </si>
  <si>
    <t>Яблоня колоновидная Медок</t>
  </si>
  <si>
    <t>Яблоня колоновидная Останкино</t>
  </si>
  <si>
    <t>Яблоня летняя Грушовка Московская</t>
  </si>
  <si>
    <t>Яблоня летняя Коричное полосатое</t>
  </si>
  <si>
    <t>Яблоня летняя Красное раннее</t>
  </si>
  <si>
    <t>Яблоня летняя Медуница</t>
  </si>
  <si>
    <t>Яблоня летняя Яблочный спас</t>
  </si>
  <si>
    <t>Яблоня осенняя Бельфлер китайка</t>
  </si>
  <si>
    <t>Яблоня осенняя Жигулевское</t>
  </si>
  <si>
    <t>Яблоня осенняя Кандиль Орловский</t>
  </si>
  <si>
    <t>Яблоня осенняя Коваленковская</t>
  </si>
  <si>
    <t>Яблоня осенняя красномясая Байя Мариса</t>
  </si>
  <si>
    <t>Яблоня осенняя Осеннее Полосатое</t>
  </si>
  <si>
    <t>Яблоня осенняя Успенская</t>
  </si>
  <si>
    <t>Яблоня осенняя Штрифель</t>
  </si>
  <si>
    <t>С5-7, 1 год, 0.8-1.2</t>
  </si>
  <si>
    <t>С3-4, 1 год, 0.5-0.7</t>
  </si>
  <si>
    <t>Лаванда узколистная 'Hidcote Blue'</t>
  </si>
  <si>
    <t>Лаванда узколистная 'Hidcote'</t>
  </si>
  <si>
    <t>Лаванда узколистная 'Phenomenal'</t>
  </si>
  <si>
    <t>Ива пурпурная Нана</t>
  </si>
  <si>
    <t>Ива цельнолистная 'Hakuro nishiki'</t>
  </si>
  <si>
    <t>Ива козья 'Kilmarnock' штамб</t>
  </si>
  <si>
    <t>С20, 125-150</t>
  </si>
  <si>
    <t>Amelanchier lamarckii/canadensis</t>
  </si>
  <si>
    <t>Роза морщинистая 'Alba'</t>
  </si>
  <si>
    <t>Роза морщинистая 'Rubra'</t>
  </si>
  <si>
    <t>Роза Почвопокровная Rote The Fairy, Красная</t>
  </si>
  <si>
    <t>Роза Почвопокровная The Fairy, Розовая</t>
  </si>
  <si>
    <t>Роза Почвопокровная White Fairy, Белая</t>
  </si>
  <si>
    <t>Роза Английско-парковая Абрахам Дерби, Розово-персиковая</t>
  </si>
  <si>
    <t>Роза Английско-парковая Бенджамин Бритон, Тёмно-розовая</t>
  </si>
  <si>
    <t>Роза Английско-парковая Чарльз Остин, Абрикосовая</t>
  </si>
  <si>
    <t>Роза Парковая Поль Нейрон, Ярко-розовая</t>
  </si>
  <si>
    <t>Роза Плетистая Бельканто, Красная</t>
  </si>
  <si>
    <t>Роза Флорибунда Алегрия, Оранжевая</t>
  </si>
  <si>
    <t>Роза Флорибунда Аспирин, Белая</t>
  </si>
  <si>
    <t>Роза Флорибунда Вилд Блю Уандер, Насыщенно сиреневая</t>
  </si>
  <si>
    <t>Роза Флорибунда Ди Зеенсверте, Пурпурно-красная с золотисто-желтой изнанкой</t>
  </si>
  <si>
    <t>Роза Флорибунда Помпадур, Розовая</t>
  </si>
  <si>
    <t>Роза Флорибунда Помпонелла, Темно-розовая</t>
  </si>
  <si>
    <t>Роза Чайно-гибридная Блаж, Кремовая с алым краем</t>
  </si>
  <si>
    <t>Роза Чайно-гибридная Блэк Мэджик, Темно-бордовая</t>
  </si>
  <si>
    <t>Роза Чайно-гибридная Ботеро, Красная</t>
  </si>
  <si>
    <t>Роза Чайно-гибридная Гранд Дама, Темно-розовая</t>
  </si>
  <si>
    <t>Роза Чайно-гибридная Лет Фридом Ринг, Красно-оранжевая</t>
  </si>
  <si>
    <t>Роза Чайно-гибридная Пиано, Ярко-красная</t>
  </si>
  <si>
    <t>Роза Шраб Изабель Ренессанс, Темно-красная</t>
  </si>
  <si>
    <t>Роза Шраб Лоран Каброль, Розовая</t>
  </si>
  <si>
    <t>Роза Шраб Руби Руби, Яркая вишнево-красная</t>
  </si>
  <si>
    <t>Роза Шраб Элоди Госсюэн, Розовая</t>
  </si>
  <si>
    <t>С3-С4</t>
  </si>
  <si>
    <t>Шалфей дубравный 'Caradonna'</t>
  </si>
  <si>
    <t>Шалфей дубравный 'Merleau Rose'</t>
  </si>
  <si>
    <t>Шалфей дубравный 'New Dimension Blue'</t>
  </si>
  <si>
    <t>Шалфей дубравный 'Ostfriesland'</t>
  </si>
  <si>
    <t>Шалфей дубравный 'Rose Queen'</t>
  </si>
  <si>
    <t>Шалфей дубравный 'Schneehugel'</t>
  </si>
  <si>
    <t>Шалфей дубравный 'Schwellenburg'</t>
  </si>
  <si>
    <t>Шалфей дубравный 'West-Friesland'</t>
  </si>
  <si>
    <t>Шалфей дубравный (ярко-розовый)</t>
  </si>
  <si>
    <t>Шалфей мучнистый 'Victoria Blue'</t>
  </si>
  <si>
    <t>Хоста волнистая 'Albomarginata'</t>
  </si>
  <si>
    <t>Хоста волнистая 'Mediovariegata'</t>
  </si>
  <si>
    <t>Хоста гибридная 'Abiqua Drinking Gourd'</t>
  </si>
  <si>
    <t>Хоста гибридная 'American Halo'</t>
  </si>
  <si>
    <t>Хоста гибридная 'August Moon'</t>
  </si>
  <si>
    <t>Хоста гибридная 'Avocado'</t>
  </si>
  <si>
    <t>Хоста гибридная 'Big Daddy'</t>
  </si>
  <si>
    <t>Хоста гибридная 'Blue Angel'</t>
  </si>
  <si>
    <t>Хоста гибридная 'Blue Mouse Ears'</t>
  </si>
  <si>
    <t>Хоста гибридная 'Elegans'</t>
  </si>
  <si>
    <t>Хоста гибридная 'Francee'</t>
  </si>
  <si>
    <t>Хоста гибридная 'Frances Williams'</t>
  </si>
  <si>
    <t>Хоста гибридная 'Minuteman'</t>
  </si>
  <si>
    <t>Хоста гибридная 'Olive Bailey Longdon'</t>
  </si>
  <si>
    <t>Хоста гибридная 'Patriot'</t>
  </si>
  <si>
    <t>Хоста гибридная 'Paul's Glory'</t>
  </si>
  <si>
    <t>Хоста гибридная 'Royal Standard'</t>
  </si>
  <si>
    <t>Хоста гибридная 'Striptease'</t>
  </si>
  <si>
    <t>Хоста гибридная 'Whirlwind'</t>
  </si>
  <si>
    <t>Хоста форчуна 'Aureomarginata'</t>
  </si>
  <si>
    <t>Дерен белый 'Baton Rouge'</t>
  </si>
  <si>
    <t>Дерен белый 'Elegantissima'</t>
  </si>
  <si>
    <t>Дерен белый 'Gouchaultii'</t>
  </si>
  <si>
    <t>Дерен белый 'Ivory Halo'</t>
  </si>
  <si>
    <t>Дерен белый 'Miracle'</t>
  </si>
  <si>
    <t>Дерен белый 'Siberian Pearls'</t>
  </si>
  <si>
    <t>Дерен белый 'Sibirica'</t>
  </si>
  <si>
    <t>Дерен белый белоокаймленный</t>
  </si>
  <si>
    <t>Дерен отпрысковый 'Flaviramea'</t>
  </si>
  <si>
    <t>Лапчатка кустарниковая 'Abbotswood'</t>
  </si>
  <si>
    <t>Лапчатка кустарниковая 'Crème Brulee'</t>
  </si>
  <si>
    <t>Лапчатка кустарниковая 'Danny Boy'</t>
  </si>
  <si>
    <t>Лапчатка кустарниковая 'Gold Teppich'</t>
  </si>
  <si>
    <t>Лапчатка кустарниковая 'Goldfinger'</t>
  </si>
  <si>
    <t>Лапчатка кустарниковая 'Goldstar'</t>
  </si>
  <si>
    <t>Лапчатка кустарниковая 'Lovely Pink'</t>
  </si>
  <si>
    <t>Лапчатка пачкающаяся</t>
  </si>
  <si>
    <t>Лапчатка трехзубчатая 'Nuuk'</t>
  </si>
  <si>
    <t>Вероника колосковая 'Atomic Red Ray'</t>
  </si>
  <si>
    <t>Вероника колосковая 'Blauteppich'</t>
  </si>
  <si>
    <t>Вероника колосковая 'Pink Goblin'</t>
  </si>
  <si>
    <t>Вероника колосковая 'Rotfuchs'</t>
  </si>
  <si>
    <t>Вероника колосковая 'Ulstar Dwaft Blue'</t>
  </si>
  <si>
    <t>Вероника нитевидная</t>
  </si>
  <si>
    <t>Молиния голубая 'Edith Dudszus'</t>
  </si>
  <si>
    <t>Молиния голубая 'Heidebraut'</t>
  </si>
  <si>
    <t>Молиния голубая 'Heidezwerg'</t>
  </si>
  <si>
    <t>Молиния голубая 'Moorhexe'</t>
  </si>
  <si>
    <t>Молиния тростниковая 'Karl Foerster'</t>
  </si>
  <si>
    <t>Молиния тростниковая 'Transparant'</t>
  </si>
  <si>
    <t>Голубика 'Aino'</t>
  </si>
  <si>
    <t>Голубика 'Aurora'</t>
  </si>
  <si>
    <t>Голубика 'Bluecrop'</t>
  </si>
  <si>
    <t>Голубика 'Chandler'</t>
  </si>
  <si>
    <t>Голубика 'Denis Blu'</t>
  </si>
  <si>
    <t>Голубика 'Duke'</t>
  </si>
  <si>
    <t>Голубика 'Early Blue'</t>
  </si>
  <si>
    <t>Голубика 'Eliot'</t>
  </si>
  <si>
    <t>Голубика 'Elizabeth'</t>
  </si>
  <si>
    <t>Голубика 'Jorma'</t>
  </si>
  <si>
    <t>Голубика 'Last Call'</t>
  </si>
  <si>
    <t>Голубика 'Liberty'</t>
  </si>
  <si>
    <t>Голубика 'Pink Lemonade'</t>
  </si>
  <si>
    <t>Голубика 'Reka'</t>
  </si>
  <si>
    <t>Голубика 'Titanium'</t>
  </si>
  <si>
    <t>Голубика 'Top Hat'</t>
  </si>
  <si>
    <t>С2-С3, 020-040</t>
  </si>
  <si>
    <t>Жимолость Антошка</t>
  </si>
  <si>
    <t>Жимолость Блю Банана</t>
  </si>
  <si>
    <t>Жимолость Бореал Бест</t>
  </si>
  <si>
    <t>Жимолость Бореал Бьюти</t>
  </si>
  <si>
    <t>Жимолость Восторг</t>
  </si>
  <si>
    <t>Жимолость Княгиня</t>
  </si>
  <si>
    <t>Жимолость Лазурная</t>
  </si>
  <si>
    <t>Жимолость Петр Первый</t>
  </si>
  <si>
    <t>Жимолость Сердце Гиганта</t>
  </si>
  <si>
    <t>Жимолость Синий утес</t>
  </si>
  <si>
    <t>Жимолость Стрежевчанка</t>
  </si>
  <si>
    <t>Жимолость Темная ночь</t>
  </si>
  <si>
    <t>Жимолость Хоней Би</t>
  </si>
  <si>
    <t>Жимолость Шахиня</t>
  </si>
  <si>
    <t>Лилейник 'Always Liberty', Розовый</t>
  </si>
  <si>
    <t>Лилейник 'Amadeus', Красный</t>
  </si>
  <si>
    <t>Лилейник 'Arctic Snow', Кремово-белый</t>
  </si>
  <si>
    <t>Лилейник 'Bakabana', Желтый</t>
  </si>
  <si>
    <t>Лилейник 'Bonanza', Желто-оранжевый</t>
  </si>
  <si>
    <t>Лилейник 'Burning Daylight', Оранжевый</t>
  </si>
  <si>
    <t>Лилейник 'Campfire Embers', Красный</t>
  </si>
  <si>
    <t>Лилейник 'Citrina', Лимонно-желтый</t>
  </si>
  <si>
    <t>Лилейник 'El Desperado', Желтый с бордовым центром</t>
  </si>
  <si>
    <t>Лилейник 'Gentle Shepherd', Белый</t>
  </si>
  <si>
    <t>Лилейник 'Highland Lord', Ярко-красный</t>
  </si>
  <si>
    <t>Лилейник 'Hyperion', Желтый</t>
  </si>
  <si>
    <t>Лилейник 'Longfields Pearl', Кремово-белый</t>
  </si>
  <si>
    <t>Лилейник 'Mauna Loa', Оранжевый</t>
  </si>
  <si>
    <t>Лилейник 'Morning Sun', Желто-оранжевый</t>
  </si>
  <si>
    <t>Лилейник 'Rajah'</t>
  </si>
  <si>
    <t>Лилейник 'Stella de Oro', Желтый</t>
  </si>
  <si>
    <t>Лилейник 'Strawberry Candy', Розовый</t>
  </si>
  <si>
    <t>Лилейник 'Wineberry Candy', Нежно-розовый с малиновым центром</t>
  </si>
  <si>
    <t>Лилейник Миддендорфа, Желтый</t>
  </si>
  <si>
    <t>Гейхера гибридная 'Autumn leaves'</t>
  </si>
  <si>
    <t>Гейхера гибридная 'Binoche'</t>
  </si>
  <si>
    <t>Гейхера гибридная 'Cappuccino'</t>
  </si>
  <si>
    <t>Гейхера кроваво-красная 'Ruby Bells'</t>
  </si>
  <si>
    <t>Гейхера мелкоцветковая 'Palace Purple'</t>
  </si>
  <si>
    <t>Абрикос Викинг</t>
  </si>
  <si>
    <t>Абрикос Графиня</t>
  </si>
  <si>
    <t>Абрикос Жигулевский сувенир</t>
  </si>
  <si>
    <t>Абрикос Триумф Северный</t>
  </si>
  <si>
    <t>Абрикос Царский</t>
  </si>
  <si>
    <t>Абрикос Черный бархат</t>
  </si>
  <si>
    <t>С7-10, 1 год, 1.2-1.5</t>
  </si>
  <si>
    <t>С7-10, 1 год, 1.0-1.5</t>
  </si>
  <si>
    <t>Котовник жилковатый 'Neptune'</t>
  </si>
  <si>
    <t>Котовник полусидячий 'Washfield'</t>
  </si>
  <si>
    <t>Котовник сибирский</t>
  </si>
  <si>
    <t>Котовник Фассена 'Kit Cat'</t>
  </si>
  <si>
    <t>Котовник Фассена 'Purrsian Blue'</t>
  </si>
  <si>
    <t>Котовник Фассена 'Six Hills Giant'</t>
  </si>
  <si>
    <t>Котовник Фассена 'Snowflake'</t>
  </si>
  <si>
    <t>Гелениум гибридный 'Bandera'</t>
  </si>
  <si>
    <t>Гелениум гибридный 'Fuego'</t>
  </si>
  <si>
    <t>Гелениум гибридный 'Kanaria'</t>
  </si>
  <si>
    <t>Гелениум гибридный 'Ranchera'</t>
  </si>
  <si>
    <t>Гелениум гибридный 'Rubinzwerg'</t>
  </si>
  <si>
    <t>Гелениум гибридный 'Salsa'</t>
  </si>
  <si>
    <t>Гелениум гибридный 'Sombrero'</t>
  </si>
  <si>
    <t>Гелениум осенний 'Helena Gold'</t>
  </si>
  <si>
    <t>Гелениум осенний 'Helena Red Shades'</t>
  </si>
  <si>
    <t>Виноград Байконур</t>
  </si>
  <si>
    <t>Виноград Виктория</t>
  </si>
  <si>
    <t>Виноград Дубовский розовый</t>
  </si>
  <si>
    <t>Виноград Жемчуг Саба</t>
  </si>
  <si>
    <t>Виноград Зоренька</t>
  </si>
  <si>
    <t>Виноград Кардинал</t>
  </si>
  <si>
    <t>Виноград Памяти Учителя</t>
  </si>
  <si>
    <t>Виноград Подарок Несветая</t>
  </si>
  <si>
    <t>Виноград Солярис</t>
  </si>
  <si>
    <t>Виноград Сомерсет Сидлис</t>
  </si>
  <si>
    <t>Виноград Фиолетовый ранний</t>
  </si>
  <si>
    <t>Виноград Юкка</t>
  </si>
  <si>
    <t>Слива Конфетная</t>
  </si>
  <si>
    <t>Слива Медовая</t>
  </si>
  <si>
    <t>Слива Орловская мечта</t>
  </si>
  <si>
    <t>Слива Персиковая</t>
  </si>
  <si>
    <t>Слива Ренклод Ранний</t>
  </si>
  <si>
    <t>Слива Ренклод Советский</t>
  </si>
  <si>
    <t>Слива Ренклод Тамбовский</t>
  </si>
  <si>
    <t>Слива Светлячок</t>
  </si>
  <si>
    <t>Слива Этюд</t>
  </si>
  <si>
    <t>КОМ, 5 лет</t>
  </si>
  <si>
    <t>КОМ, 7 лет</t>
  </si>
  <si>
    <t>Гвоздика серовато-голубая</t>
  </si>
  <si>
    <t>Гвоздика травянка белая</t>
  </si>
  <si>
    <t>Гвоздика травянка красная</t>
  </si>
  <si>
    <t>Вейник остроцветковый</t>
  </si>
  <si>
    <t>Вейник остроцветковый ‘Karl Foerster’</t>
  </si>
  <si>
    <t>Вейник остроцветковый ‘Overdam’</t>
  </si>
  <si>
    <t>Вербейник монетчатый</t>
  </si>
  <si>
    <t>Вербейник монетчатый 'Goldilocks'</t>
  </si>
  <si>
    <t>Живучка ползучая 'Atropurpurea'</t>
  </si>
  <si>
    <t>Живучка ползучая 'Black Scallop'</t>
  </si>
  <si>
    <t>Живучка ползучая 'Burgundy Glow'</t>
  </si>
  <si>
    <t>Живучка ползучая 'Catlin's Giant'</t>
  </si>
  <si>
    <t>Живучка ползучая 'Chocolate Chips'</t>
  </si>
  <si>
    <t>Колокольчик карпатский белый</t>
  </si>
  <si>
    <t>Колокольчик карпатский синий</t>
  </si>
  <si>
    <t>Колокольчик ложечницелистный 'Bavaria Blue'</t>
  </si>
  <si>
    <t>Колокольчик персиколистный белый</t>
  </si>
  <si>
    <t>Колокольчик персиколистный синий</t>
  </si>
  <si>
    <t>Колокольчик точечный</t>
  </si>
  <si>
    <t>Липа европейская Pallida штамб</t>
  </si>
  <si>
    <t>Липа крупнолистная штамб</t>
  </si>
  <si>
    <t>Липа сердцелистная 'Greenspire' штамб</t>
  </si>
  <si>
    <t>Липа сердцелистная штамб</t>
  </si>
  <si>
    <t xml:space="preserve">T78      10-12    </t>
  </si>
  <si>
    <t>С47, 08/10, 200-250</t>
  </si>
  <si>
    <t>С47, 10/12, 250-300</t>
  </si>
  <si>
    <t>С68, 10/12, 250-300</t>
  </si>
  <si>
    <t>Клен остролистный 'Crimson Sentry ' шар на штамбе</t>
  </si>
  <si>
    <t>Клен остролистный 'Drummondii' штамб</t>
  </si>
  <si>
    <t>Клен остролистный 'Globosum' штамб</t>
  </si>
  <si>
    <t>Клен остролистный 'Royal Red' штамб</t>
  </si>
  <si>
    <t>Клен остролистный штамб</t>
  </si>
  <si>
    <t>Клен сахаристый штамб</t>
  </si>
  <si>
    <t>С34, 06/08, 200-250</t>
  </si>
  <si>
    <t>С68, 10/12, 300-350</t>
  </si>
  <si>
    <t>С47, 08/10, 300-350</t>
  </si>
  <si>
    <t>С47, 10/12, 300-350</t>
  </si>
  <si>
    <t>Клен Гиннала</t>
  </si>
  <si>
    <t>Туя западная 'Brabant'</t>
  </si>
  <si>
    <t>Туя западная 'Brabant' Стриж.</t>
  </si>
  <si>
    <t>Туя западная 'Danica'</t>
  </si>
  <si>
    <t>Туя западная 'Mr Bowling Ball'</t>
  </si>
  <si>
    <t>Туя западная 'Smaragd'</t>
  </si>
  <si>
    <t>Туя западная 'Smaragd' Экстра</t>
  </si>
  <si>
    <t>Туя западная 'Tiny Tim'</t>
  </si>
  <si>
    <t>Туя западная 'Woodwardii'</t>
  </si>
  <si>
    <t>КОМ, 140-160</t>
  </si>
  <si>
    <t>КОМ, 160-180</t>
  </si>
  <si>
    <t>КОМ, 180-200</t>
  </si>
  <si>
    <t>КОМ, 200-220</t>
  </si>
  <si>
    <t>КОМ, 220-240</t>
  </si>
  <si>
    <t>КОМ, 240-260</t>
  </si>
  <si>
    <t>С7-10, 020-040</t>
  </si>
  <si>
    <t>КОМ, 260-280</t>
  </si>
  <si>
    <t>КОМ, 280-300</t>
  </si>
  <si>
    <t>С7.5, 020-040</t>
  </si>
  <si>
    <t>Сосна горная 'Pumilio'</t>
  </si>
  <si>
    <t>Сосна горная mughus</t>
  </si>
  <si>
    <t>С10, 040-060</t>
  </si>
  <si>
    <t>Можжевельник виргинский 'Grey Owl'</t>
  </si>
  <si>
    <t>Можжевельник горизонтальный 'Andorra Compact'</t>
  </si>
  <si>
    <t>Можжевельник горизонтальный 'Blue Chip'</t>
  </si>
  <si>
    <t>Можжевельник горизонтальный 'Prince of Wales'</t>
  </si>
  <si>
    <t>Можжевельник горизонтальный 'Wiltonii'</t>
  </si>
  <si>
    <t>Можжевельник казацкий 'Mas'</t>
  </si>
  <si>
    <t>Можжевельник казацкий 'Rockery Gem'</t>
  </si>
  <si>
    <t>Можжевельник казацкий 'Tamariscifolia'</t>
  </si>
  <si>
    <t>Можжевельник обыкновенный 'Green Carpet'</t>
  </si>
  <si>
    <t>Можжевельник обыкновенный 'Repanda'</t>
  </si>
  <si>
    <t>Можжевельник скальный 'Blue Arrow'</t>
  </si>
  <si>
    <t>Можжевельник скальный 'Moonglow'</t>
  </si>
  <si>
    <t>Можжевельник скальный 'Skyrocket'</t>
  </si>
  <si>
    <t>Можжевельник скальный 'Skyrocket' Экстра</t>
  </si>
  <si>
    <t>Можжевельник средний 'Goldkissen'</t>
  </si>
  <si>
    <t>Можжевельник средний 'Mint Julep'</t>
  </si>
  <si>
    <t>Можжевельник средний 'Old Gold'</t>
  </si>
  <si>
    <t>Можжевельник средний 'Pfitzeriana Compacta'</t>
  </si>
  <si>
    <t>Можжевельник чешуйчатый 'Holger'</t>
  </si>
  <si>
    <t>С7,5, 040-060</t>
  </si>
  <si>
    <t>С3, 010-030</t>
  </si>
  <si>
    <t>С5, 040-060</t>
  </si>
  <si>
    <t>С5, 020-040 П</t>
  </si>
  <si>
    <t>Смородина красная Ася</t>
  </si>
  <si>
    <t>Смородина красная Джон Ван Тесс</t>
  </si>
  <si>
    <t>Смородина красная Руднеус</t>
  </si>
  <si>
    <t>Смородина розовая Смольянинова</t>
  </si>
  <si>
    <t>Смородина черная Ажурная</t>
  </si>
  <si>
    <t>Смородина черная Багира</t>
  </si>
  <si>
    <t>Смородина черная Грация</t>
  </si>
  <si>
    <t>Смородина черная Искушение</t>
  </si>
  <si>
    <t>Смородина черная Селеченская 2</t>
  </si>
  <si>
    <t>Смородина черная Черный жемчуг</t>
  </si>
  <si>
    <t>Смородина черная Чудное мнгновение</t>
  </si>
  <si>
    <t>Смородина черная Ядреная</t>
  </si>
  <si>
    <t>Малина Атлант (ремонтантная)</t>
  </si>
  <si>
    <t>Малина Брянское диво (ремонтантная)</t>
  </si>
  <si>
    <t>Малина Глен Ампл (малиновое дерево)</t>
  </si>
  <si>
    <t>Малина Гусар (ремонтантная)</t>
  </si>
  <si>
    <t>Малина Делнива (ремонтантная)</t>
  </si>
  <si>
    <t>Малина Джоан Джейн (ремонтантная)</t>
  </si>
  <si>
    <t>Малина Жар птица (ремонтантная)</t>
  </si>
  <si>
    <t>Малина Журавлик (ремонтантная)</t>
  </si>
  <si>
    <t>Малина Красная королева (не ремонтантная)</t>
  </si>
  <si>
    <t>Малина Крепыш (не ремонтантная)</t>
  </si>
  <si>
    <t>Малина Маравилла (ремонтантная)</t>
  </si>
  <si>
    <t>Малина Медвежонок (ремонтантная)</t>
  </si>
  <si>
    <t>Малина Новость Кузьмина (не ремонтантная)</t>
  </si>
  <si>
    <t>Малина Патриция (не ремонтантная)</t>
  </si>
  <si>
    <t>Малина Пересвет (не ремонтантная)</t>
  </si>
  <si>
    <t>Малина Подарок Кашину (ремонтантная)</t>
  </si>
  <si>
    <t>Малина Поклон Казакову (малиновое дерево)</t>
  </si>
  <si>
    <t>Малина Сказка (не ремонтантная)</t>
  </si>
  <si>
    <t>Малина Таруса (малиновое дерево)</t>
  </si>
  <si>
    <t>Малина Энросадира (ремонтантная)</t>
  </si>
  <si>
    <t>Крыжовник Арлекин</t>
  </si>
  <si>
    <t>Крыжовник Грушенька</t>
  </si>
  <si>
    <t>Крыжовник Колобок</t>
  </si>
  <si>
    <t>Крыжовник Краснославянский</t>
  </si>
  <si>
    <t>Крыжовник Куршу Дзинтарс</t>
  </si>
  <si>
    <t>Крыжовник Розовый 2</t>
  </si>
  <si>
    <t>Крыжовник Салют</t>
  </si>
  <si>
    <t>Крыжовник Северный капитан</t>
  </si>
  <si>
    <t>Крыжовник Финик</t>
  </si>
  <si>
    <t>Крыжовник Хиномаки красный</t>
  </si>
  <si>
    <t>Крыжовник Черномор</t>
  </si>
  <si>
    <t>Крыжовник Черносливовый</t>
  </si>
  <si>
    <t>Ежевика Аучита</t>
  </si>
  <si>
    <t>Ежевика Блэк Бутте</t>
  </si>
  <si>
    <t>Ежевика Карака Блэк</t>
  </si>
  <si>
    <t>Ежевика Коламбия Стар</t>
  </si>
  <si>
    <t>Ежевика Лох-Несс</t>
  </si>
  <si>
    <t>Ежевика Натчез</t>
  </si>
  <si>
    <t>Ежевика Небеса могут подождать</t>
  </si>
  <si>
    <t>Ежевика Понка</t>
  </si>
  <si>
    <t>Ежевика Трипл Краун</t>
  </si>
  <si>
    <t>Ежевика Честер</t>
  </si>
  <si>
    <t>Ежевика Эбони</t>
  </si>
  <si>
    <t>Щучка дернистая 'Goldschleier'</t>
  </si>
  <si>
    <t>Щучка дернистая 'Goldtau'</t>
  </si>
  <si>
    <t>Щучка дернистая 'Pixie Fountain'</t>
  </si>
  <si>
    <t>Тысячелистник 'Coronation Gold'</t>
  </si>
  <si>
    <t>Тысячелистник Левиса 'King Edward'</t>
  </si>
  <si>
    <t>Тысячелистник обыкновенный 'Red Velvet'</t>
  </si>
  <si>
    <t>Тысячелистник парковый 'New Vintage Violet'</t>
  </si>
  <si>
    <t>Тысячелистник парковый 'Terracotta'</t>
  </si>
  <si>
    <t>Тысячелистник парковый 'Tutti Frutti Apricot'</t>
  </si>
  <si>
    <t>Тысячелистник парковый 'Tutti Frutti Pink Graperfruit'</t>
  </si>
  <si>
    <t>Тысячелистник парковый 'Tutti Frutti Pomegranate'</t>
  </si>
  <si>
    <t>Тысячелистник птармика 'Nana Compacta'</t>
  </si>
  <si>
    <t>Тысячелистник таволговый 'Parkers Variety'</t>
  </si>
  <si>
    <t>С20, 100-120</t>
  </si>
  <si>
    <t>Чубушник 'Virginal'</t>
  </si>
  <si>
    <t>Чубушник венечный 'Silberregen'</t>
  </si>
  <si>
    <t>Чубушник венечный 'Snowbelle'</t>
  </si>
  <si>
    <t>Чубушник венечный 'Зоя Космодемьянская'</t>
  </si>
  <si>
    <t>Калина обыкновенная 'Park Harvest'</t>
  </si>
  <si>
    <t>Калина обыкновенная 'Roseum'</t>
  </si>
  <si>
    <t>C3 60-100</t>
  </si>
  <si>
    <t>Дербенник иволистный 'Blush'</t>
  </si>
  <si>
    <t>Дербенник иволистный 'Robert'</t>
  </si>
  <si>
    <t>Дербенник иволистный 'Robin'</t>
  </si>
  <si>
    <t>Дербенник иволистный 'Swirl'</t>
  </si>
  <si>
    <t>Дербенник прутьевидный 'Dropmore Purple'</t>
  </si>
  <si>
    <t>Тимьян лимоннопахнущий 'Doone Valley'</t>
  </si>
  <si>
    <t>Тимьян лимоннопахнущий 'Mystic Lemon'</t>
  </si>
  <si>
    <t>Тимьян ползучий</t>
  </si>
  <si>
    <t>Тимьян ползучий 'Albiflorus'</t>
  </si>
  <si>
    <t>Тимьян ранний 'Creeping red'</t>
  </si>
  <si>
    <t>Тимьян ранний 'Pygmaeus'</t>
  </si>
  <si>
    <t>Тимьян ранний 'Red Carpet'</t>
  </si>
  <si>
    <t>Фиалка душистая</t>
  </si>
  <si>
    <t>Фиалка душистая 'Rosea'</t>
  </si>
  <si>
    <t>Фиалка рогатая 'Boughton Blue'</t>
  </si>
  <si>
    <t>Фиалка рогатая 'Martin'</t>
  </si>
  <si>
    <t>Фиалка Сорория</t>
  </si>
  <si>
    <t>Фиалка Сорория 'Red Cloud'</t>
  </si>
  <si>
    <t>Пион ИТО-гибрид 'Bartzella'</t>
  </si>
  <si>
    <t>Пион молочноцветковый 'Command Performance'</t>
  </si>
  <si>
    <t>Пион молочноцветковый 'Dr.Alexander Fleming'</t>
  </si>
  <si>
    <t>Пион молочноцветковый 'Duchesse de Nemours'</t>
  </si>
  <si>
    <t>Пион молочноцветковый 'Kansas'</t>
  </si>
  <si>
    <t>Пион молочноцветковый 'Koningin Wilhelmina'</t>
  </si>
  <si>
    <t>Пион молочноцветковый 'Shirley Temple'</t>
  </si>
  <si>
    <t>Пион молочноцветковый в ассортименте</t>
  </si>
  <si>
    <t>Вишня Бусинка</t>
  </si>
  <si>
    <t>Вишня Владимирская</t>
  </si>
  <si>
    <t>Вишня Десертная Морозовой</t>
  </si>
  <si>
    <t>Вишня Молодежная</t>
  </si>
  <si>
    <t>Вишня Тургеневская</t>
  </si>
  <si>
    <t>Вишня войлочная Огонек штамб</t>
  </si>
  <si>
    <t>Агастахе 'Alabaster'</t>
  </si>
  <si>
    <t>Агастахе 'Blue Fortune'</t>
  </si>
  <si>
    <t>Агастахе 'Crazy Fortune'</t>
  </si>
  <si>
    <t>Агастахе 'Little Adder'</t>
  </si>
  <si>
    <t>Актинидия аргута женская</t>
  </si>
  <si>
    <t>Актинидия аргута женская Гибрид Колбасиной</t>
  </si>
  <si>
    <t>Актинидия коломикта Находка</t>
  </si>
  <si>
    <t>Актинидия коломикта Приусадебная</t>
  </si>
  <si>
    <t>Бруннера крупнолистная 'Alexander*s Great'</t>
  </si>
  <si>
    <t>Бруннера крупнолистная 'Alexandria'</t>
  </si>
  <si>
    <t>Бруннера крупнолистная 'Emerald Mist'</t>
  </si>
  <si>
    <t>Бруннера крупнолистная 'Jack Frost'</t>
  </si>
  <si>
    <t>Бруннера сибирская</t>
  </si>
  <si>
    <t>Бузульник гибридный 'The Rocket'</t>
  </si>
  <si>
    <t>Бузульник зубчатый 'Banana'</t>
  </si>
  <si>
    <t>Бузульник зубчатый 'Desdemona'</t>
  </si>
  <si>
    <t>Монарда гибридная 'Bee-Happy'</t>
  </si>
  <si>
    <t>Монарда гибридная 'Bee-Lieve'</t>
  </si>
  <si>
    <t>Монарда гибридная 'Berry Taffy'</t>
  </si>
  <si>
    <t>Монарда гибридная 'Blue Moon'</t>
  </si>
  <si>
    <t>Монарда гибридная 'Bubblegum Blast'</t>
  </si>
  <si>
    <t>Монарда гибридная 'Cambridge Scarlet'</t>
  </si>
  <si>
    <t>Монарда гибридная 'Grape Gumball'</t>
  </si>
  <si>
    <t>Монарда гибридная 'Pink Lace'</t>
  </si>
  <si>
    <t>Монарда гибридная 'Schneewittchen'</t>
  </si>
  <si>
    <t>Мята 'Berries and Cream'</t>
  </si>
  <si>
    <t>Мята 'Citaro'</t>
  </si>
  <si>
    <t>Мята 'Garden Mint'</t>
  </si>
  <si>
    <t>Мята 'Ginger Mint'</t>
  </si>
  <si>
    <t>Мята 'Hillary's Sweet Lemon'</t>
  </si>
  <si>
    <t>Мята 'Mandarin Mint'</t>
  </si>
  <si>
    <t>Мята ананасная 'Variegata'</t>
  </si>
  <si>
    <t>Мята перечная 'Citrata'</t>
  </si>
  <si>
    <t>Мискантус китайский</t>
  </si>
  <si>
    <t>Мискантус китайский 'Early Hybrids'</t>
  </si>
  <si>
    <t>C3 25-30</t>
  </si>
  <si>
    <t>Посконник гибридный 'Phantom'</t>
  </si>
  <si>
    <t>Посконник морщинистый 'Snowball'</t>
  </si>
  <si>
    <t>Посконник пятнистый 'Atropurpureum'</t>
  </si>
  <si>
    <t>Посконник пятнистый 'Red Dwarf'</t>
  </si>
  <si>
    <t>Черемуха виргинская Шуберт штамб</t>
  </si>
  <si>
    <t>С3-4, 1 год, 1.2-1.5</t>
  </si>
  <si>
    <t>T78      10-12</t>
  </si>
  <si>
    <t>C5 120-140</t>
  </si>
  <si>
    <t>Иссоп лекарственный "Caeruleus" (синий)</t>
  </si>
  <si>
    <t>Иссоп лекарственный (белый)</t>
  </si>
  <si>
    <t>Иссоп лекарственный (розовый)</t>
  </si>
  <si>
    <t>Иссоп лекарственный (синий)</t>
  </si>
  <si>
    <t>Осока волосистая</t>
  </si>
  <si>
    <t>Осока гладконосая</t>
  </si>
  <si>
    <t>Осока ложносытевая</t>
  </si>
  <si>
    <t>Осока пальчатая</t>
  </si>
  <si>
    <t>Осока ржавопятнистая</t>
  </si>
  <si>
    <t>Осока розовая</t>
  </si>
  <si>
    <t>Эхинацея пурпурная 'Happy Star'</t>
  </si>
  <si>
    <t>Эхинацея пурпурная 'Magnus'</t>
  </si>
  <si>
    <t>Эхинацея пурпурная 'Primadonna rose'</t>
  </si>
  <si>
    <t>Эхинацея пурпурная 'Rubinstern'</t>
  </si>
  <si>
    <t>Эхинацея пурпурная 'White Swan'</t>
  </si>
  <si>
    <t>Вероникаструм виргинский 'Album'</t>
  </si>
  <si>
    <t>Вероникаструм виргинский 'Erica'</t>
  </si>
  <si>
    <t>Вероникаструм виргинский 'Fascination'</t>
  </si>
  <si>
    <t>Ирис аировидный, Желтый</t>
  </si>
  <si>
    <t>Ирис сибирский 'Butter and Sugar', Желто-белый</t>
  </si>
  <si>
    <t>Ирис сибирский 'Dance Ballerina Dance', Лавандово-розовый</t>
  </si>
  <si>
    <t>Ирис сибирский 'Ever Again'</t>
  </si>
  <si>
    <t>Ирис сибирский 'Kabluey', Темно-фиолетовый</t>
  </si>
  <si>
    <t>Ирис сибирский 'Kita-No-Seiza', Светло-сиреневый</t>
  </si>
  <si>
    <t>Ирис сибирский 'Snow Queen', Белый</t>
  </si>
  <si>
    <t>Камнеломка Арендса белая</t>
  </si>
  <si>
    <t>Камнеломка Арендса красная</t>
  </si>
  <si>
    <t>Камнеломка Арендса розовая</t>
  </si>
  <si>
    <t>Камнеломка теневая 'Variegata'</t>
  </si>
  <si>
    <t>Кровохлебка лекарственная 'Party Dress'</t>
  </si>
  <si>
    <t>Кровохлебка лекарственная 'Pink Tanna'</t>
  </si>
  <si>
    <t>Кровохлебка лекарственная 'Tanna'</t>
  </si>
  <si>
    <t>Кровохлебка тупая 'Alba'</t>
  </si>
  <si>
    <t>Нивяник гибридный 'Crazy Daizy'</t>
  </si>
  <si>
    <t>Нивяник гибридный 'Dwarf Snow Lady'</t>
  </si>
  <si>
    <t>Нивяник наибольший 'Alaska'</t>
  </si>
  <si>
    <t>Овсяница сизая 'Elijah Blue'</t>
  </si>
  <si>
    <t>Полынь Людовика</t>
  </si>
  <si>
    <t>Полынь Людовика 'Silver Queen'</t>
  </si>
  <si>
    <t>Полынь Шмидта 'Нана'</t>
  </si>
  <si>
    <t>Стахис (чистец) шерстистый 'Silver Carpet'</t>
  </si>
  <si>
    <t>Стахис лекарственный 'Ukkie'</t>
  </si>
  <si>
    <t>Стахис Монье 'Hummelo'</t>
  </si>
  <si>
    <t>Стахис Монье 'Pink Cotton Candy'</t>
  </si>
  <si>
    <t>Хризантема гибридная 'Clara Curtis'</t>
  </si>
  <si>
    <t>Хризантема гибридная 'Duchess of Edinburgh'</t>
  </si>
  <si>
    <t>Хризантема гибридная 'Алия'</t>
  </si>
  <si>
    <t>Черноголовка гибридная 'Summer Daze'</t>
  </si>
  <si>
    <t>Черноголовка крупноцветковая</t>
  </si>
  <si>
    <t>Ежемалина Блэк Джевел</t>
  </si>
  <si>
    <t>Ежемалина Бойсенберри</t>
  </si>
  <si>
    <t>Ежемалина Глен Кое</t>
  </si>
  <si>
    <t>Ежемалина Логанберри</t>
  </si>
  <si>
    <t>Ежемалина Таубери</t>
  </si>
  <si>
    <t>Алыча Анжелен</t>
  </si>
  <si>
    <t>Алыча Злато скифов</t>
  </si>
  <si>
    <t>Алыча Кубанская Комета</t>
  </si>
  <si>
    <t>Алыча Найдена</t>
  </si>
  <si>
    <t>Дюк Превосходная Веньяминова</t>
  </si>
  <si>
    <t>Дюк Спартанка</t>
  </si>
  <si>
    <t>Дюк Чудо Вишня</t>
  </si>
  <si>
    <t>С34, 4-5 лет</t>
  </si>
  <si>
    <t>Черешня Ленинградская черная</t>
  </si>
  <si>
    <t>Черешня Мулатка</t>
  </si>
  <si>
    <t>С7-10, 1 год, 1.0-1.4</t>
  </si>
  <si>
    <t>Персик Донской морозоустойчивый</t>
  </si>
  <si>
    <t>Персик Донской Ранний</t>
  </si>
  <si>
    <t>С5-10, 1 год, 1.2-1.5</t>
  </si>
  <si>
    <t>Рябина Сказочная</t>
  </si>
  <si>
    <t>Рябина Солнечная</t>
  </si>
  <si>
    <t>С5-7, 1 год, 0.7-1.0</t>
  </si>
  <si>
    <t>Груша Ника</t>
  </si>
  <si>
    <t>Груша Чижовская</t>
  </si>
  <si>
    <t>Груша Чудесница</t>
  </si>
  <si>
    <t>С5-10, 1 год, 1.0-1.4</t>
  </si>
  <si>
    <t>Ель обыкновенная 'Nidiformis'</t>
  </si>
  <si>
    <t>Ель сербская 'Karel'</t>
  </si>
  <si>
    <t>С5, 025-030</t>
  </si>
  <si>
    <t>C5 80-100</t>
  </si>
  <si>
    <t>Кипарисовик горохоплодный 'Filifera Nana'</t>
  </si>
  <si>
    <t>Береза Жакмана штамб</t>
  </si>
  <si>
    <t>Береза повислая 'Youngii' штамб</t>
  </si>
  <si>
    <t xml:space="preserve">C15 300-400   PA 100  6-8    </t>
  </si>
  <si>
    <t xml:space="preserve">C7    PA 100      </t>
  </si>
  <si>
    <t xml:space="preserve">C25 200-250   PA 180-200  10-12    </t>
  </si>
  <si>
    <t xml:space="preserve">C25 200-250   PA 180-200  6-8    </t>
  </si>
  <si>
    <t>C10 180-200</t>
  </si>
  <si>
    <t>C5    PA 160-180</t>
  </si>
  <si>
    <t>C5    PA 170-190</t>
  </si>
  <si>
    <t xml:space="preserve">C10/C15    PA 150-160      </t>
  </si>
  <si>
    <t xml:space="preserve">C5    PA 80-100      </t>
  </si>
  <si>
    <t xml:space="preserve">C15    PA 100-120      </t>
  </si>
  <si>
    <t xml:space="preserve">C7,5    PA 140-160      </t>
  </si>
  <si>
    <t xml:space="preserve">C4,5 60-100   PA 20-40      </t>
  </si>
  <si>
    <t>С47, 10/12, 350-400</t>
  </si>
  <si>
    <t>С47, 8/10, 175-200</t>
  </si>
  <si>
    <t>Боярышник средний 'Paul's Scarlet' штамб</t>
  </si>
  <si>
    <t>С12, 06/08, 250-300</t>
  </si>
  <si>
    <t>С47, 06/08, 250-300</t>
  </si>
  <si>
    <t>Вяз шершавый 'Pendula' штамб</t>
  </si>
  <si>
    <t>С34, 06/08, 175-200</t>
  </si>
  <si>
    <t>С47, 10/12, 200-250</t>
  </si>
  <si>
    <t>Рябина обыкновенная штамб</t>
  </si>
  <si>
    <t>Облепиха Масличная</t>
  </si>
  <si>
    <t>Облепиха Мужской экз.</t>
  </si>
  <si>
    <t>Каштан конский штамб</t>
  </si>
  <si>
    <t xml:space="preserve">RB      18-20    </t>
  </si>
  <si>
    <t>C15 100-125</t>
  </si>
  <si>
    <t>Ясколка войлочная</t>
  </si>
  <si>
    <t>Яснотка пятнистая</t>
  </si>
  <si>
    <t>Яснотка пятнистая 'White nancy'</t>
  </si>
  <si>
    <t>Ячмень гривастый</t>
  </si>
  <si>
    <t>Физостегия виргинская 'Alba'</t>
  </si>
  <si>
    <t>Физостегия виргинская 'Bouquet Rose'</t>
  </si>
  <si>
    <t>Хелона косая</t>
  </si>
  <si>
    <t>Хелона косая Alba</t>
  </si>
  <si>
    <t>Скабиоза кавказкая 'Fama Deep Blue'</t>
  </si>
  <si>
    <t>Скабиоза кавказкая 'Fama White'</t>
  </si>
  <si>
    <t>Скабиоза японская 'Ritz Blue'</t>
  </si>
  <si>
    <t>Скабиоза японская 'Ritz Rose'</t>
  </si>
  <si>
    <t>Сеслерия голубая</t>
  </si>
  <si>
    <t>Сидальцея 'Brilliant'</t>
  </si>
  <si>
    <t>Синеголовник плосколистный</t>
  </si>
  <si>
    <t>Синюха ползучая 'Stairway to Heaven'</t>
  </si>
  <si>
    <t>Примула зубчатая (MIX)</t>
  </si>
  <si>
    <t>Примула зубчатая белая</t>
  </si>
  <si>
    <t>Примула зубчатая красная</t>
  </si>
  <si>
    <t>Примула зубчатая розовая</t>
  </si>
  <si>
    <t>Примула зубчатая сиреневая</t>
  </si>
  <si>
    <t>Просо прутьевидное 'Rehbraun'</t>
  </si>
  <si>
    <t>Пупавка гибридная 'E.C. Buxton'</t>
  </si>
  <si>
    <t>Пупочник весенний</t>
  </si>
  <si>
    <t>Ревень волнистый 'Valentine'</t>
  </si>
  <si>
    <t>Ревень тангутский</t>
  </si>
  <si>
    <t>Роджерсия конскокаштанолистная</t>
  </si>
  <si>
    <t>Роджерсия перистая 'Elegans'</t>
  </si>
  <si>
    <t>Рудбекия 'Goldsturm'</t>
  </si>
  <si>
    <t>Рудбекия глянцевитая 'Herbstsonne'</t>
  </si>
  <si>
    <t>Папоротник Кочедыжник женский</t>
  </si>
  <si>
    <t>Папоротник Страусник</t>
  </si>
  <si>
    <t>Папоротник Щитовник мужской</t>
  </si>
  <si>
    <t>Папоротник Щитовник толстокорневищный</t>
  </si>
  <si>
    <t>Патриния скабиозолистная</t>
  </si>
  <si>
    <t>Пахизандра верхушечная</t>
  </si>
  <si>
    <t>Ожика лесная</t>
  </si>
  <si>
    <t>Ожика снежная</t>
  </si>
  <si>
    <t>Манжетка мягкая 'Thriller'</t>
  </si>
  <si>
    <t>Медуница гибр. 'Majeste'</t>
  </si>
  <si>
    <t>Медуница сахарная 'Mrs Moon'</t>
  </si>
  <si>
    <t>Мелисса лекарственная</t>
  </si>
  <si>
    <t>Мордовник баннатийский 'Blue Glow'</t>
  </si>
  <si>
    <t>Мукдения 'Karasuba'</t>
  </si>
  <si>
    <t>Мшанка шиловидная</t>
  </si>
  <si>
    <t>Брусника 'Koralle'</t>
  </si>
  <si>
    <t>Лимонник китайский</t>
  </si>
  <si>
    <t>Боярышник полумягкий</t>
  </si>
  <si>
    <t>Бузина черная 'Black Beauty'</t>
  </si>
  <si>
    <t>Вереск обыкновенный 'Silver Knight'</t>
  </si>
  <si>
    <t>Верески в ассортименте</t>
  </si>
  <si>
    <t>Ирга канадская</t>
  </si>
  <si>
    <t>Ирга Ламарка</t>
  </si>
  <si>
    <t>Кизильник Даммера 'Coral Beauty'</t>
  </si>
  <si>
    <t>Кизильник Даммера 'Major'</t>
  </si>
  <si>
    <t>Кизильник Даммера "Eicholz"</t>
  </si>
  <si>
    <t>Рододендрон йедский</t>
  </si>
  <si>
    <t>Рододендрон остроконечный</t>
  </si>
  <si>
    <t>Рододендрон японский</t>
  </si>
  <si>
    <t>Рябинник рябинолистный 'Matcha Ball'</t>
  </si>
  <si>
    <t>Рябинник рябинолистный 'Sem'</t>
  </si>
  <si>
    <t>Смородина альпийская 'Schmidt'</t>
  </si>
  <si>
    <t>Снежноягодник розовоплодный 'Mother of Pearl'</t>
  </si>
  <si>
    <t>Стефанандра надрезанная 'Crispa'</t>
  </si>
  <si>
    <t>Форзиция промежуточная 'Maluch'</t>
  </si>
  <si>
    <t>Форзиция промежуточная 'Mikador'</t>
  </si>
  <si>
    <t>Форзиция промежуточная 'Week End'</t>
  </si>
  <si>
    <t>Айва японская</t>
  </si>
  <si>
    <t>Крушина ломкая 'Fine Line'</t>
  </si>
  <si>
    <t>C5 40+</t>
  </si>
  <si>
    <t>Девичий пятилисточковый вин-д</t>
  </si>
  <si>
    <t>Аквилегия 'Grandmothers Garden' (MIX)</t>
  </si>
  <si>
    <t>Анемона канадская</t>
  </si>
  <si>
    <t>Анемона лесная</t>
  </si>
  <si>
    <t>Анемона японская 'Honorine Jobert'</t>
  </si>
  <si>
    <t>Анемона японская 'September Charm'</t>
  </si>
  <si>
    <t>Арабис кавказский белый</t>
  </si>
  <si>
    <t>Арабис кавказский розовый</t>
  </si>
  <si>
    <t>Армерия приморская 'Splendens'</t>
  </si>
  <si>
    <t>Армерия приморская белая</t>
  </si>
  <si>
    <t>Астранция крупная 'Alba'</t>
  </si>
  <si>
    <t>Астранция крупная 'Ruby Cloud'</t>
  </si>
  <si>
    <t>Барвинок малый 'Alba'</t>
  </si>
  <si>
    <t>Буквица крупноцветковая</t>
  </si>
  <si>
    <t>Бухарник мягкий 'Albovariegatus'</t>
  </si>
  <si>
    <t>Валериана лекарственная</t>
  </si>
  <si>
    <t>Вальдштейния тройчатая</t>
  </si>
  <si>
    <t>Василистник водосборолистный</t>
  </si>
  <si>
    <t>Василистник рохебрунский</t>
  </si>
  <si>
    <t>Волжанка кокорышелистная</t>
  </si>
  <si>
    <t>Гелиопсис гибридный 'Asahi'</t>
  </si>
  <si>
    <t>Гелиопсис гибридный 'Oriole Single Yellow'</t>
  </si>
  <si>
    <t>Гипсофила метельчатая 'Rosenschleier'</t>
  </si>
  <si>
    <t>Гипсофила ползучая белая</t>
  </si>
  <si>
    <t>Горец змеиный 'Hohe Tatra'</t>
  </si>
  <si>
    <t>Горец змеиный 'Superba'</t>
  </si>
  <si>
    <t>Горец изменчивый</t>
  </si>
  <si>
    <t>Гравилат гибридный 'Lady Stratheden'</t>
  </si>
  <si>
    <t>Гравилат чилийский 'Mrs.Bradshaw'</t>
  </si>
  <si>
    <t>Гравилат ярко-красный 'Koi'</t>
  </si>
  <si>
    <t>Дельфиниум гибридный 'Magic Fountain White Dark Bee'</t>
  </si>
  <si>
    <t>Дицентра великолепная</t>
  </si>
  <si>
    <t>Дицентра великолепная 'Alba'</t>
  </si>
  <si>
    <t>Душевник котовниковый 'Blue Cloud'</t>
  </si>
  <si>
    <t>Душица обыкновенная</t>
  </si>
  <si>
    <t>Душица обыкновенная 'Diabolo'</t>
  </si>
  <si>
    <t>Купальница китайская 'Golden Queen'</t>
  </si>
  <si>
    <t>Купена многоцветковая</t>
  </si>
  <si>
    <t>Купена многоцветковая 'Giganteum'</t>
  </si>
  <si>
    <t>Лабазник красный</t>
  </si>
  <si>
    <t>Ландыш майский</t>
  </si>
  <si>
    <t>Лиатрис колосковый 'Alba'</t>
  </si>
  <si>
    <t>Лиатрис колосковый 'Kobold'</t>
  </si>
  <si>
    <t>Лук декоративный 'Millenium'</t>
  </si>
  <si>
    <t>Лук душистый</t>
  </si>
  <si>
    <t>Лук стареющий</t>
  </si>
  <si>
    <t>Люпин гибрид. 'Mini-Gallery Yellow'</t>
  </si>
  <si>
    <t>Наперстянка 'Dottie Mix'</t>
  </si>
  <si>
    <t>Тиарелла Верри</t>
  </si>
  <si>
    <t>Элимус песчаный (колосняк песчаный)</t>
  </si>
  <si>
    <t>Клопогон ветвистый 'Brunette'</t>
  </si>
  <si>
    <t>Клопогон японский 'Silver Dance'</t>
  </si>
  <si>
    <t>Кошачья лапка 'Alba'</t>
  </si>
  <si>
    <t>Крокосмия гибридная 'Lucifer'</t>
  </si>
  <si>
    <t>Императа 'Red Baron'</t>
  </si>
  <si>
    <t>Иберис вечнозеленый 'Snowflake'</t>
  </si>
  <si>
    <t>Земляника лесная</t>
  </si>
  <si>
    <t>Зизифора</t>
  </si>
  <si>
    <t>Калужница болотная</t>
  </si>
  <si>
    <t>Келерия сизая 'Coolio'</t>
  </si>
  <si>
    <t>Амсония 'Blue Ice'</t>
  </si>
  <si>
    <t>Анхуза лазоревая 'Loddon Royalist'</t>
  </si>
  <si>
    <t>Бадан сердцелистный 'Winterglut'</t>
  </si>
  <si>
    <t>Бедренец большой 'Rosea'</t>
  </si>
  <si>
    <t>Белокопытник гибридный</t>
  </si>
  <si>
    <t>Дармера щитовидная</t>
  </si>
  <si>
    <t>C6 30-40</t>
  </si>
  <si>
    <t>PA 95-105</t>
  </si>
  <si>
    <t>C5/C7,5</t>
  </si>
  <si>
    <t>ПРЕДЗАКАЗ_осень 2026</t>
  </si>
  <si>
    <r>
      <t xml:space="preserve">Р9 упакованы в пластиковые ящики по 24 штуки на сорт. </t>
    </r>
    <r>
      <rPr>
        <sz val="11"/>
        <color rgb="FFC00000"/>
        <rFont val="Calibri"/>
        <family val="2"/>
        <charset val="204"/>
        <scheme val="minor"/>
      </rPr>
      <t>*Тара платная</t>
    </r>
  </si>
  <si>
    <r>
      <t>* Цены в прайсе указаны при оплате наличными в кассу.</t>
    </r>
    <r>
      <rPr>
        <b/>
        <sz val="10"/>
        <color rgb="FFC00000"/>
        <rFont val="Calibri"/>
        <family val="2"/>
        <charset val="204"/>
        <scheme val="minor"/>
      </rPr>
      <t xml:space="preserve"> При оплате по безналу выберете в калькуляторе способ оплаты на р/счет.</t>
    </r>
  </si>
  <si>
    <r>
      <t xml:space="preserve">Общий минимальный заказ 35 000 </t>
    </r>
    <r>
      <rPr>
        <b/>
        <sz val="11"/>
        <color rgb="FFC00000"/>
        <rFont val="Calibri"/>
        <family val="2"/>
        <charset val="204"/>
      </rPr>
      <t>₽</t>
    </r>
  </si>
  <si>
    <t>Минимальный заказ на СОПУТСТВУЮЩИЕ ТОВАРЫ - 10 штук на позицию.</t>
  </si>
  <si>
    <t>При полной оплате заказа до 25 августа 2026 года предоставляется скидка 5%.</t>
  </si>
  <si>
    <t>https://sadovaypalitra.ru/</t>
  </si>
  <si>
    <t>Отдел продаж</t>
  </si>
  <si>
    <t>+7(925) 022-88-21</t>
  </si>
  <si>
    <t>+7(925) 023-18-95</t>
  </si>
  <si>
    <t>BR 0+1+1 1-2 tak</t>
  </si>
  <si>
    <t>BR 0+1+1 3-4 tak</t>
  </si>
  <si>
    <t>BR 0+1+1 5-6 tak</t>
  </si>
  <si>
    <t>Radiata</t>
  </si>
  <si>
    <t>Big Ben</t>
  </si>
  <si>
    <t>Dentelle de Gorron</t>
  </si>
  <si>
    <t>Fraise Melba</t>
  </si>
  <si>
    <t>BR 0+1+1 2 tak</t>
  </si>
  <si>
    <t>Little Rosy</t>
  </si>
  <si>
    <t>Sundae Fraise</t>
  </si>
  <si>
    <t>Vanille Fraise</t>
  </si>
  <si>
    <t>46-38-14791</t>
  </si>
  <si>
    <t>46-38-15989</t>
  </si>
  <si>
    <t>46-38-12821</t>
  </si>
  <si>
    <t>46-38-15988</t>
  </si>
  <si>
    <t>46-38-12825</t>
  </si>
  <si>
    <t>46-38-12831</t>
  </si>
  <si>
    <t>46-38-14589</t>
  </si>
  <si>
    <t>46-38-10955</t>
  </si>
  <si>
    <t>46-38-15512</t>
  </si>
  <si>
    <t>46-38-15991</t>
  </si>
  <si>
    <t>46-38-16110</t>
  </si>
  <si>
    <t>46-38-10873</t>
  </si>
  <si>
    <t>46-38-15094</t>
  </si>
  <si>
    <t>46-38-15990</t>
  </si>
  <si>
    <t>46-38-14794</t>
  </si>
  <si>
    <t>46-38-15513</t>
  </si>
  <si>
    <t>46-38-14601</t>
  </si>
  <si>
    <t>46-38-12093</t>
  </si>
  <si>
    <t>46-38-10968</t>
  </si>
  <si>
    <t>46-38-14606</t>
  </si>
  <si>
    <t>46-38-10842</t>
  </si>
  <si>
    <t>46-38-10840</t>
  </si>
  <si>
    <t>Аквилегия/Водосбор/Орлики</t>
  </si>
  <si>
    <t>Aquilegia</t>
  </si>
  <si>
    <t>Nora Barlow</t>
  </si>
  <si>
    <t>Burgundy Red</t>
  </si>
  <si>
    <t>Deutschland</t>
  </si>
  <si>
    <t>Астильба арендса</t>
  </si>
  <si>
    <t>Anita Pfeifer</t>
  </si>
  <si>
    <t>Elizabeth Bloom</t>
  </si>
  <si>
    <t>Federsee</t>
  </si>
  <si>
    <t>Feuer</t>
  </si>
  <si>
    <t>Gloria Purpurea</t>
  </si>
  <si>
    <t>Glut</t>
  </si>
  <si>
    <t>Granat</t>
  </si>
  <si>
    <t>Irrlicht</t>
  </si>
  <si>
    <t>Kvele</t>
  </si>
  <si>
    <t>Rhythm and Beat</t>
  </si>
  <si>
    <t>Rhythm and Blues</t>
  </si>
  <si>
    <t>Rotlicht</t>
  </si>
  <si>
    <t>Sister Theresa</t>
  </si>
  <si>
    <t>Snowdrift</t>
  </si>
  <si>
    <t>Spartan</t>
  </si>
  <si>
    <t>Weisse Gloria</t>
  </si>
  <si>
    <t>Spotlight</t>
  </si>
  <si>
    <t>Vision in Pink</t>
  </si>
  <si>
    <t>Астильба тунберга</t>
  </si>
  <si>
    <t>Astilba tunbergii</t>
  </si>
  <si>
    <t>Prof.v/dWielen</t>
  </si>
  <si>
    <t>Straussenfeder</t>
  </si>
  <si>
    <t>Dusseldorf</t>
  </si>
  <si>
    <t>Gladstone</t>
  </si>
  <si>
    <t>Mainz</t>
  </si>
  <si>
    <t>Queen Alexandra</t>
  </si>
  <si>
    <t>Queen of Holland</t>
  </si>
  <si>
    <t>Rheinland</t>
  </si>
  <si>
    <t>Vesuvius</t>
  </si>
  <si>
    <t>Washington</t>
  </si>
  <si>
    <t>Apollo</t>
  </si>
  <si>
    <t>Barrs Pink</t>
  </si>
  <si>
    <t>Kristina</t>
  </si>
  <si>
    <t>Peter Harrison</t>
  </si>
  <si>
    <t>Schneekissen</t>
  </si>
  <si>
    <t>Snowsprite</t>
  </si>
  <si>
    <t>Alice Haslam</t>
  </si>
  <si>
    <t>Jenny</t>
  </si>
  <si>
    <t>Milka</t>
  </si>
  <si>
    <t>Patricia Ballard</t>
  </si>
  <si>
    <t>Royal Ruby</t>
  </si>
  <si>
    <t>Sarah Ballard</t>
  </si>
  <si>
    <t>Winston Churchil</t>
  </si>
  <si>
    <t>Diamonds White</t>
  </si>
  <si>
    <t>Pink Pride</t>
  </si>
  <si>
    <t>Venice</t>
  </si>
  <si>
    <t>Jack Frost</t>
  </si>
  <si>
    <t>Osiris Cafe Noir</t>
  </si>
  <si>
    <t>Britt-Marie Crawford</t>
  </si>
  <si>
    <t>Вероника колосистая</t>
  </si>
  <si>
    <t>Crimson Curls</t>
  </si>
  <si>
    <t>Miracle</t>
  </si>
  <si>
    <t>Obsidian</t>
  </si>
  <si>
    <t>Plum Pudding</t>
  </si>
  <si>
    <t>Velvet Night</t>
  </si>
  <si>
    <t>Гейхера трясунковидная</t>
  </si>
  <si>
    <t>Heuchera brizoides</t>
  </si>
  <si>
    <t>Pluie de Feu</t>
  </si>
  <si>
    <t>Bandera</t>
  </si>
  <si>
    <t>Moerheim Beauty</t>
  </si>
  <si>
    <t>Гелениум гибридный</t>
  </si>
  <si>
    <t>Helenium hybridum</t>
  </si>
  <si>
    <t>Wesergold</t>
  </si>
  <si>
    <t>Гелениум Осенний</t>
  </si>
  <si>
    <t>Helenium autumnale</t>
  </si>
  <si>
    <t>Fuego</t>
  </si>
  <si>
    <t>Johnsons Blue</t>
  </si>
  <si>
    <t>Khan</t>
  </si>
  <si>
    <t>Orion</t>
  </si>
  <si>
    <t>Raven</t>
  </si>
  <si>
    <t>Try monster</t>
  </si>
  <si>
    <t>Geranium himalayense</t>
  </si>
  <si>
    <t xml:space="preserve">Plenum (Birch Double) </t>
  </si>
  <si>
    <t>Plenum</t>
  </si>
  <si>
    <t>Kashmir Pink</t>
  </si>
  <si>
    <t>New Hampshire Purple</t>
  </si>
  <si>
    <t>Bevan's Variety</t>
  </si>
  <si>
    <t>Гравилат красноцветковый</t>
  </si>
  <si>
    <t>Cherry Garden</t>
  </si>
  <si>
    <t>Concord Crunch</t>
  </si>
  <si>
    <t>Gulls Wing</t>
  </si>
  <si>
    <t>Pink Parfait</t>
  </si>
  <si>
    <t>Orange Shariot</t>
  </si>
  <si>
    <t>Beverly Sills</t>
  </si>
  <si>
    <t>Stepping Out</t>
  </si>
  <si>
    <t>Wabash</t>
  </si>
  <si>
    <t>Babylon</t>
  </si>
  <si>
    <t>Butterscotch Fizz</t>
  </si>
  <si>
    <t>Caesars Brother</t>
  </si>
  <si>
    <t>Double Standard</t>
  </si>
  <si>
    <t>Drink Your Tea</t>
  </si>
  <si>
    <t>Ginger Twist</t>
  </si>
  <si>
    <t>Grosser Wein</t>
  </si>
  <si>
    <t>Kabluey</t>
  </si>
  <si>
    <t>Koboom</t>
  </si>
  <si>
    <t>Moon Silk</t>
  </si>
  <si>
    <t>Night Breeze</t>
  </si>
  <si>
    <t>Not Quite White</t>
  </si>
  <si>
    <t>Purple Flow</t>
  </si>
  <si>
    <t>Rigamarole</t>
  </si>
  <si>
    <t>Arnhem</t>
  </si>
  <si>
    <t>Orange Princess</t>
  </si>
  <si>
    <t>Trollius europeus</t>
  </si>
  <si>
    <t>Flambeau</t>
  </si>
  <si>
    <t>William Rollison</t>
  </si>
  <si>
    <t>Burgundy Love</t>
  </si>
  <si>
    <t>Crimson Pirate</t>
  </si>
  <si>
    <t>Diva's Choice</t>
  </si>
  <si>
    <t>Ed Murray</t>
  </si>
  <si>
    <t>Stella De Ore</t>
  </si>
  <si>
    <t>Voodoo Dancer</t>
  </si>
  <si>
    <t>Лилейник в ассортименте</t>
  </si>
  <si>
    <t>Hemerocallis hybride</t>
  </si>
  <si>
    <t>Croftway Pink</t>
  </si>
  <si>
    <t>Нивянник великолепный</t>
  </si>
  <si>
    <t>Leucanthemum superbum</t>
  </si>
  <si>
    <t>Goldsmith</t>
  </si>
  <si>
    <t>Autumn Joy</t>
  </si>
  <si>
    <t>Carl</t>
  </si>
  <si>
    <t>Diamond Edge</t>
  </si>
  <si>
    <t>Summer Surprise</t>
  </si>
  <si>
    <t>Очиток большой</t>
  </si>
  <si>
    <t>Sedum telephium</t>
  </si>
  <si>
    <t>Munstead Dark Red</t>
  </si>
  <si>
    <t>Rosaly</t>
  </si>
  <si>
    <t>Sedum hybrida</t>
  </si>
  <si>
    <t>Hab Gray</t>
  </si>
  <si>
    <t>Персикария мелкоголовая</t>
  </si>
  <si>
    <t>Persicaria microcephala</t>
  </si>
  <si>
    <t>Purple Fantasy</t>
  </si>
  <si>
    <t>Fat Domino</t>
  </si>
  <si>
    <t>Orange Field</t>
  </si>
  <si>
    <t>Riesenschirm</t>
  </si>
  <si>
    <t>Посконник сомнительный</t>
  </si>
  <si>
    <t>Eupatorium dubium</t>
  </si>
  <si>
    <t>Little Joe</t>
  </si>
  <si>
    <t>Просо прутиевидное (Panicum virgatum Heavy Metal BR)</t>
  </si>
  <si>
    <t>Heavy Metal</t>
  </si>
  <si>
    <t>Рудбекия</t>
  </si>
  <si>
    <t>Rudbeckia</t>
  </si>
  <si>
    <t>Toto Gold</t>
  </si>
  <si>
    <t>Ocean Blue</t>
  </si>
  <si>
    <t>Concord Grape</t>
  </si>
  <si>
    <t>Тысячелистник</t>
  </si>
  <si>
    <t>Achillea</t>
  </si>
  <si>
    <t>Coronation Gold</t>
  </si>
  <si>
    <t>Moonshine</t>
  </si>
  <si>
    <t>Weisses Wunder</t>
  </si>
  <si>
    <t>Antioch</t>
  </si>
  <si>
    <t>Big Daddy</t>
  </si>
  <si>
    <t>Bressingham Blue</t>
  </si>
  <si>
    <t>Fortunei Hyacinthina</t>
  </si>
  <si>
    <t>Krossa Regal</t>
  </si>
  <si>
    <t>46-38-13972</t>
  </si>
  <si>
    <t>46-38-13977</t>
  </si>
  <si>
    <t>46-38-10031</t>
  </si>
  <si>
    <t>46-38-13995</t>
  </si>
  <si>
    <t>46-38-8562</t>
  </si>
  <si>
    <t>46-38-8381</t>
  </si>
  <si>
    <t>46-38-8523</t>
  </si>
  <si>
    <t>46-38-3419</t>
  </si>
  <si>
    <t>46-38-13996</t>
  </si>
  <si>
    <t>46-38-3407</t>
  </si>
  <si>
    <t>46-38-13999</t>
  </si>
  <si>
    <t>46-38-10032</t>
  </si>
  <si>
    <t>46-38-14018</t>
  </si>
  <si>
    <t>46-38-10033</t>
  </si>
  <si>
    <t>46-38-14001</t>
  </si>
  <si>
    <t>46-38-14002</t>
  </si>
  <si>
    <t>46-38-10036</t>
  </si>
  <si>
    <t>46-38-10490</t>
  </si>
  <si>
    <t>46-38-10037</t>
  </si>
  <si>
    <t>46-38-14005</t>
  </si>
  <si>
    <t>46-38-14006</t>
  </si>
  <si>
    <t>46-38-14008</t>
  </si>
  <si>
    <t>46-38-14009</t>
  </si>
  <si>
    <t>46-38-14010</t>
  </si>
  <si>
    <t>46-38-3409</t>
  </si>
  <si>
    <t>46-38-14011</t>
  </si>
  <si>
    <t>46-38-14012</t>
  </si>
  <si>
    <t>46-38-14014</t>
  </si>
  <si>
    <t>46-38-14015</t>
  </si>
  <si>
    <t>46-38-14024</t>
  </si>
  <si>
    <t>46-38-13994</t>
  </si>
  <si>
    <t>46-38-13993</t>
  </si>
  <si>
    <t>46-38-10038</t>
  </si>
  <si>
    <t>46-38-14021</t>
  </si>
  <si>
    <t>46-38-8293</t>
  </si>
  <si>
    <t>46-38-14020</t>
  </si>
  <si>
    <t>46-38-3411</t>
  </si>
  <si>
    <t>46-38-14023</t>
  </si>
  <si>
    <t>46-38-14026</t>
  </si>
  <si>
    <t>46-38-14027</t>
  </si>
  <si>
    <t>46-38-14028</t>
  </si>
  <si>
    <t>46-38-10039</t>
  </si>
  <si>
    <t>46-38-10491</t>
  </si>
  <si>
    <t>46-38-14030</t>
  </si>
  <si>
    <t>46-38-14032</t>
  </si>
  <si>
    <t>46-38-14035</t>
  </si>
  <si>
    <t>46-38-14037</t>
  </si>
  <si>
    <t>46-38-14038</t>
  </si>
  <si>
    <t>46-38-8296</t>
  </si>
  <si>
    <t>46-38-8295</t>
  </si>
  <si>
    <t>46-38-14039</t>
  </si>
  <si>
    <t>46-38-8383</t>
  </si>
  <si>
    <t>46-38-14048</t>
  </si>
  <si>
    <t>46-38-12290</t>
  </si>
  <si>
    <t>46-38-14042</t>
  </si>
  <si>
    <t>46-38-14045</t>
  </si>
  <si>
    <t>46-38-8388</t>
  </si>
  <si>
    <t>46-38-10045</t>
  </si>
  <si>
    <t>46-38-8297</t>
  </si>
  <si>
    <t>46-38-8389</t>
  </si>
  <si>
    <t>46-38-8386</t>
  </si>
  <si>
    <t>46-38-8387</t>
  </si>
  <si>
    <t>46-38-4886</t>
  </si>
  <si>
    <t>46-38-14053</t>
  </si>
  <si>
    <t>46-38-14054</t>
  </si>
  <si>
    <t>46-38-14067</t>
  </si>
  <si>
    <t>46-38-14062</t>
  </si>
  <si>
    <t>46-38-14064</t>
  </si>
  <si>
    <t>46-38-14065</t>
  </si>
  <si>
    <t>46-38-10046</t>
  </si>
  <si>
    <t>46-38-8299</t>
  </si>
  <si>
    <t>46-38-4887</t>
  </si>
  <si>
    <t>46-38-10047</t>
  </si>
  <si>
    <t>46-38-14073</t>
  </si>
  <si>
    <t>46-38-8391</t>
  </si>
  <si>
    <t>46-38-14076</t>
  </si>
  <si>
    <t>46-38-14077</t>
  </si>
  <si>
    <t>46-38-8394</t>
  </si>
  <si>
    <t>46-38-14079</t>
  </si>
  <si>
    <t>46-38-8396</t>
  </si>
  <si>
    <t>46-38-14080</t>
  </si>
  <si>
    <t>46-38-10051</t>
  </si>
  <si>
    <t>46-38-14088</t>
  </si>
  <si>
    <t>46-38-10053</t>
  </si>
  <si>
    <t>46-38-10054</t>
  </si>
  <si>
    <t>46-38-8527</t>
  </si>
  <si>
    <t>46-38-14091</t>
  </si>
  <si>
    <t>46-38-10056</t>
  </si>
  <si>
    <t>46-38-4925</t>
  </si>
  <si>
    <t>46-38-14094</t>
  </si>
  <si>
    <t>46-38-10059</t>
  </si>
  <si>
    <t>46-38-10062</t>
  </si>
  <si>
    <t>46-38-14103</t>
  </si>
  <si>
    <t>46-38-14104</t>
  </si>
  <si>
    <t>46-38-8399</t>
  </si>
  <si>
    <t>46-38-14115</t>
  </si>
  <si>
    <t>46-38-14107</t>
  </si>
  <si>
    <t>46-38-14112</t>
  </si>
  <si>
    <t>46-38-14111</t>
  </si>
  <si>
    <t>46-38-4889</t>
  </si>
  <si>
    <t>46-38-14117</t>
  </si>
  <si>
    <t>46-38-10063</t>
  </si>
  <si>
    <t>46-38-14124</t>
  </si>
  <si>
    <t>46-38-14128</t>
  </si>
  <si>
    <t>46-38-10064</t>
  </si>
  <si>
    <t>46-38-14133</t>
  </si>
  <si>
    <t>46-38-14134</t>
  </si>
  <si>
    <t>46-38-4926</t>
  </si>
  <si>
    <t>46-38-8401</t>
  </si>
  <si>
    <t>46-38-14401</t>
  </si>
  <si>
    <t>46-38-8402</t>
  </si>
  <si>
    <t>46-38-14402</t>
  </si>
  <si>
    <t>46-38-8547</t>
  </si>
  <si>
    <t>46-38-11654</t>
  </si>
  <si>
    <t>46-38-14403</t>
  </si>
  <si>
    <t>46-38-8403</t>
  </si>
  <si>
    <t>46-38-6247</t>
  </si>
  <si>
    <t>46-38-6252</t>
  </si>
  <si>
    <t>46-38-14147</t>
  </si>
  <si>
    <t>46-38-14161</t>
  </si>
  <si>
    <t>46-38-14145</t>
  </si>
  <si>
    <t>46-38-14155</t>
  </si>
  <si>
    <t>46-38-14162</t>
  </si>
  <si>
    <t>46-38-14163</t>
  </si>
  <si>
    <t>46-38-14148</t>
  </si>
  <si>
    <t>46-38-14164</t>
  </si>
  <si>
    <t>46-38-14160</t>
  </si>
  <si>
    <t>46-38-14158</t>
  </si>
  <si>
    <t>46-38-14151</t>
  </si>
  <si>
    <t>46-38-14404</t>
  </si>
  <si>
    <t>46-38-14152</t>
  </si>
  <si>
    <t>46-38-14156</t>
  </si>
  <si>
    <t>46-38-10072</t>
  </si>
  <si>
    <t>46-38-8529</t>
  </si>
  <si>
    <t>46-38-14181</t>
  </si>
  <si>
    <t>46-38-10074</t>
  </si>
  <si>
    <t>46-38-14800</t>
  </si>
  <si>
    <t>46-38-10076</t>
  </si>
  <si>
    <t>46-38-10077</t>
  </si>
  <si>
    <t>46-38-10078</t>
  </si>
  <si>
    <t>46-38-14184</t>
  </si>
  <si>
    <t>46-38-14186</t>
  </si>
  <si>
    <t>46-38-8407</t>
  </si>
  <si>
    <t>46-38-10083</t>
  </si>
  <si>
    <t>46-38-8408</t>
  </si>
  <si>
    <t>46-38-10488</t>
  </si>
  <si>
    <t>46-38-4923</t>
  </si>
  <si>
    <t>46-38-10087</t>
  </si>
  <si>
    <t>46-38-3392</t>
  </si>
  <si>
    <t>46-38-10088</t>
  </si>
  <si>
    <t>46-38-8411</t>
  </si>
  <si>
    <t>46-38-3413</t>
  </si>
  <si>
    <t>46-38-10091</t>
  </si>
  <si>
    <t>46-38-8412</t>
  </si>
  <si>
    <t>46-38-10093</t>
  </si>
  <si>
    <t>46-38-10094</t>
  </si>
  <si>
    <t>46-38-10097</t>
  </si>
  <si>
    <t>46-38-8414</t>
  </si>
  <si>
    <t>46-38-8415</t>
  </si>
  <si>
    <t>46-38-10098</t>
  </si>
  <si>
    <t>46-38-10101</t>
  </si>
  <si>
    <t>46-38-8418</t>
  </si>
  <si>
    <t>46-38-8419</t>
  </si>
  <si>
    <t>46-38-10105</t>
  </si>
  <si>
    <t>46-38-8532</t>
  </si>
  <si>
    <t>46-38-12083</t>
  </si>
  <si>
    <t>46-38-6249</t>
  </si>
  <si>
    <t>46-38-10106</t>
  </si>
  <si>
    <t>46-38-8533</t>
  </si>
  <si>
    <t>46-38-8420</t>
  </si>
  <si>
    <t>46-38-4927</t>
  </si>
  <si>
    <t>46-38-10111</t>
  </si>
  <si>
    <t>46-38-8620</t>
  </si>
  <si>
    <t>46-38-3400</t>
  </si>
  <si>
    <t>46-38-14211</t>
  </si>
  <si>
    <t>46-38-14212</t>
  </si>
  <si>
    <t>46-38-8422</t>
  </si>
  <si>
    <t>46-38-14213</t>
  </si>
  <si>
    <t>46-38-14214</t>
  </si>
  <si>
    <t>46-38-14802</t>
  </si>
  <si>
    <t>46-38-12078</t>
  </si>
  <si>
    <t>46-38-12082</t>
  </si>
  <si>
    <t>46-38-8425</t>
  </si>
  <si>
    <t>46-38-14220</t>
  </si>
  <si>
    <t>46-38-14225</t>
  </si>
  <si>
    <t>46-38-14224</t>
  </si>
  <si>
    <t>46-38-14226</t>
  </si>
  <si>
    <t>46-38-14227</t>
  </si>
  <si>
    <t>46-38-8424</t>
  </si>
  <si>
    <t>46-38-14229</t>
  </si>
  <si>
    <t>46-38-14231</t>
  </si>
  <si>
    <t>46-38-10116</t>
  </si>
  <si>
    <t>46-38-10117</t>
  </si>
  <si>
    <t>46-38-8534</t>
  </si>
  <si>
    <t>46-38-14234</t>
  </si>
  <si>
    <t>46-38-10118</t>
  </si>
  <si>
    <t>46-38-10119</t>
  </si>
  <si>
    <t>46-38-14242</t>
  </si>
  <si>
    <t>46-38-10496</t>
  </si>
  <si>
    <t>46-38-14238</t>
  </si>
  <si>
    <t>46-38-14239</t>
  </si>
  <si>
    <t>46-38-14243</t>
  </si>
  <si>
    <t>46-38-14241</t>
  </si>
  <si>
    <t>46-38-10497</t>
  </si>
  <si>
    <t>46-38-8426</t>
  </si>
  <si>
    <t>46-38-14250</t>
  </si>
  <si>
    <t>46-38-3395</t>
  </si>
  <si>
    <t>46-38-8538</t>
  </si>
  <si>
    <t>46-38-8427</t>
  </si>
  <si>
    <t>46-38-4908</t>
  </si>
  <si>
    <t>46-38-8304</t>
  </si>
  <si>
    <t>46-38-8307</t>
  </si>
  <si>
    <t>46-38-10498</t>
  </si>
  <si>
    <t>46-38-8432</t>
  </si>
  <si>
    <t>46-38-10126</t>
  </si>
  <si>
    <t>46-38-8433</t>
  </si>
  <si>
    <t>46-38-10499</t>
  </si>
  <si>
    <t>46-38-10133</t>
  </si>
  <si>
    <t xml:space="preserve">C11          </t>
  </si>
  <si>
    <t>C5 20-25</t>
  </si>
  <si>
    <t>C5 20-30</t>
  </si>
  <si>
    <t>C5 20-40</t>
  </si>
  <si>
    <t>C5 15-20   PA 60</t>
  </si>
  <si>
    <t>C4  5-10  PA 40</t>
  </si>
  <si>
    <t>C5 25-30</t>
  </si>
  <si>
    <t>C5 15-25</t>
  </si>
  <si>
    <t>C5 20-35</t>
  </si>
  <si>
    <t>C4,5    PA 40-50</t>
  </si>
  <si>
    <t>C5 15-20</t>
  </si>
  <si>
    <t>C5/C7,5 30-50</t>
  </si>
  <si>
    <t>C10 40-50</t>
  </si>
  <si>
    <t>C4/C5    PA 70-95</t>
  </si>
  <si>
    <t>C5    PA 45-60</t>
  </si>
  <si>
    <t>C5  20-25  PA 60</t>
  </si>
  <si>
    <t>C5 40-60</t>
  </si>
  <si>
    <t>BR 30-40 0+1+1</t>
  </si>
  <si>
    <t>BR 40-60 0+1+1</t>
  </si>
  <si>
    <t>BR 60-80 0+1+1</t>
  </si>
  <si>
    <t>Ива матсудана</t>
  </si>
  <si>
    <t>Majak</t>
  </si>
  <si>
    <t>Hakuro-nishiki</t>
  </si>
  <si>
    <t>Abbotswood</t>
  </si>
  <si>
    <t>BR 20-30 0+1+1</t>
  </si>
  <si>
    <t>Рябинник рябинолистный</t>
  </si>
  <si>
    <t>Sorbaria sorbifolia</t>
  </si>
  <si>
    <t>Sem</t>
  </si>
  <si>
    <t>Dart's Red</t>
  </si>
  <si>
    <t>BR 10-20 0+1+1</t>
  </si>
  <si>
    <t>Чубушник виргинский (Philadelphus virginalis Virginal BR 40-60 0+1+1)</t>
  </si>
  <si>
    <t>Пион гибридный</t>
  </si>
  <si>
    <t>Paeonia hybrida</t>
  </si>
  <si>
    <t>Christmas Velvet</t>
  </si>
  <si>
    <t>BR 2-3 eye</t>
  </si>
  <si>
    <t>BR 3-5 eye</t>
  </si>
  <si>
    <t>Command Performance</t>
  </si>
  <si>
    <t>Coral Charm</t>
  </si>
  <si>
    <t>Coral Sunset</t>
  </si>
  <si>
    <t>Diana Parks</t>
  </si>
  <si>
    <t>Lois Choice</t>
  </si>
  <si>
    <t>Lorelei</t>
  </si>
  <si>
    <t>Mackanic Grand</t>
  </si>
  <si>
    <t>Many Happy Returns</t>
  </si>
  <si>
    <t>Moon over Barrington</t>
  </si>
  <si>
    <t>Red Charm</t>
  </si>
  <si>
    <t>Пион Ито-гибрид</t>
  </si>
  <si>
    <t>Paeonia itoh-hybrid</t>
  </si>
  <si>
    <t>Bartzella</t>
  </si>
  <si>
    <t>Canary Brilliants</t>
  </si>
  <si>
    <t>Cora Louise</t>
  </si>
  <si>
    <t>First Arrival</t>
  </si>
  <si>
    <t>Garden treasure</t>
  </si>
  <si>
    <t>Hillary</t>
  </si>
  <si>
    <t>Julia</t>
  </si>
  <si>
    <t>Juliska</t>
  </si>
  <si>
    <t>Old Rose Dandy</t>
  </si>
  <si>
    <t>Singing In The Rain</t>
  </si>
  <si>
    <t>Sonoma Halo</t>
  </si>
  <si>
    <t>Пион молочноцветковый</t>
  </si>
  <si>
    <t>Paeonia lactiflora</t>
  </si>
  <si>
    <t>Alexander Fleming</t>
  </si>
  <si>
    <t>Alertie</t>
  </si>
  <si>
    <t>Angel Cheeks</t>
  </si>
  <si>
    <t>Celebrity</t>
  </si>
  <si>
    <t>Claire de Lune</t>
  </si>
  <si>
    <t>Dinner Plate</t>
  </si>
  <si>
    <t>Do Tell</t>
  </si>
  <si>
    <t>Duchesse de Nemours</t>
  </si>
  <si>
    <t>Emma Klehm</t>
  </si>
  <si>
    <t>Felix Crousse</t>
  </si>
  <si>
    <t>Florence Nicholls</t>
  </si>
  <si>
    <t>Francoise Ortegat</t>
  </si>
  <si>
    <t>Gay Paree</t>
  </si>
  <si>
    <t>Gilbert Barthelot</t>
  </si>
  <si>
    <t>Green Halo</t>
  </si>
  <si>
    <t>Henry Bockstoce</t>
  </si>
  <si>
    <t>Highlight</t>
  </si>
  <si>
    <t>Inspecteur Lavergne</t>
  </si>
  <si>
    <t>Jacorma</t>
  </si>
  <si>
    <t>Jadwiga</t>
  </si>
  <si>
    <t>Kansas</t>
  </si>
  <si>
    <t>Lady Anna</t>
  </si>
  <si>
    <t>Lancaster Imp</t>
  </si>
  <si>
    <t>Madame Claude Tain</t>
  </si>
  <si>
    <t>Miss America</t>
  </si>
  <si>
    <t>Monsieur Jules Elie</t>
  </si>
  <si>
    <t>Myrtle Gentry</t>
  </si>
  <si>
    <t>Peter Brand</t>
  </si>
  <si>
    <t>Pink Giant</t>
  </si>
  <si>
    <t>Pink Hawaiian Coral</t>
  </si>
  <si>
    <t>Raspberry Sundae</t>
  </si>
  <si>
    <t>Sarah Bernhardt</t>
  </si>
  <si>
    <t>Shirley Temple</t>
  </si>
  <si>
    <t>Sorbet</t>
  </si>
  <si>
    <t>Top Brass</t>
  </si>
  <si>
    <t>Top Hat</t>
  </si>
  <si>
    <t>Vogue</t>
  </si>
  <si>
    <t>White Cap</t>
  </si>
  <si>
    <t>46-38-12452</t>
  </si>
  <si>
    <t>46-38-15092</t>
  </si>
  <si>
    <t>46-38-10885</t>
  </si>
  <si>
    <t>46-38-10888</t>
  </si>
  <si>
    <t>46-38-10889</t>
  </si>
  <si>
    <t>46-38-10892</t>
  </si>
  <si>
    <t>46-38-12868</t>
  </si>
  <si>
    <t>46-38-15992</t>
  </si>
  <si>
    <t>46-38-12460</t>
  </si>
  <si>
    <t>46-38-12865</t>
  </si>
  <si>
    <t>46-38-15474</t>
  </si>
  <si>
    <t>46-38-12470</t>
  </si>
  <si>
    <t>46-38-15508</t>
  </si>
  <si>
    <t>46-38-12468</t>
  </si>
  <si>
    <t>46-38-11708</t>
  </si>
  <si>
    <t>46-38-15087</t>
  </si>
  <si>
    <t>46-38-14632</t>
  </si>
  <si>
    <t>46-38-12477</t>
  </si>
  <si>
    <t>46-38-13555</t>
  </si>
  <si>
    <t>46-38-10976</t>
  </si>
  <si>
    <t>46-38-12475</t>
  </si>
  <si>
    <t>46-38-12479</t>
  </si>
  <si>
    <t>46-38-10905</t>
  </si>
  <si>
    <t>46-38-12482</t>
  </si>
  <si>
    <t>46-38-14644</t>
  </si>
  <si>
    <t>46-38-15107</t>
  </si>
  <si>
    <t>46-38-10855</t>
  </si>
  <si>
    <t>46-38-13556</t>
  </si>
  <si>
    <t>46-38-12489</t>
  </si>
  <si>
    <t>46-38-12500</t>
  </si>
  <si>
    <t>46-38-14663</t>
  </si>
  <si>
    <t>46-38-14666</t>
  </si>
  <si>
    <t>46-38-12484</t>
  </si>
  <si>
    <t>46-38-16109</t>
  </si>
  <si>
    <t>46-38-14796</t>
  </si>
  <si>
    <t>46-38-15521</t>
  </si>
  <si>
    <t>46-38-14523</t>
  </si>
  <si>
    <t>46-38-14816</t>
  </si>
  <si>
    <t>46-38-14524</t>
  </si>
  <si>
    <t>46-38-14541</t>
  </si>
  <si>
    <t>46-38-15819</t>
  </si>
  <si>
    <t>46-38-14542</t>
  </si>
  <si>
    <t>46-38-14525</t>
  </si>
  <si>
    <t>46-38-14550</t>
  </si>
  <si>
    <t>46-38-15394</t>
  </si>
  <si>
    <t>46-38-15520</t>
  </si>
  <si>
    <t>46-38-15367</t>
  </si>
  <si>
    <t>46-38-14548</t>
  </si>
  <si>
    <t>46-38-14549</t>
  </si>
  <si>
    <t>46-38-14815</t>
  </si>
  <si>
    <t>46-38-14545</t>
  </si>
  <si>
    <t>46-38-14812</t>
  </si>
  <si>
    <t>46-38-14672</t>
  </si>
  <si>
    <t>46-38-15393</t>
  </si>
  <si>
    <t>46-38-14540</t>
  </si>
  <si>
    <t>46-38-14671</t>
  </si>
  <si>
    <t>46-38-14820</t>
  </si>
  <si>
    <t>46-38-15382</t>
  </si>
  <si>
    <t>46-38-14673</t>
  </si>
  <si>
    <t>46-38-14821</t>
  </si>
  <si>
    <t>46-38-14547</t>
  </si>
  <si>
    <t>46-38-14674</t>
  </si>
  <si>
    <t>46-38-15526</t>
  </si>
  <si>
    <t>46-38-14551</t>
  </si>
  <si>
    <t>46-38-14824</t>
  </si>
  <si>
    <t>46-38-14810</t>
  </si>
  <si>
    <t>46-38-14825</t>
  </si>
  <si>
    <t>46-38-14539</t>
  </si>
  <si>
    <t>46-38-14835</t>
  </si>
  <si>
    <t>46-38-15525</t>
  </si>
  <si>
    <t>46-38-14838</t>
  </si>
  <si>
    <t>46-38-14526</t>
  </si>
  <si>
    <t>46-38-15372</t>
  </si>
  <si>
    <t>46-38-14543</t>
  </si>
  <si>
    <t>46-38-14840</t>
  </si>
  <si>
    <t>46-38-14527</t>
  </si>
  <si>
    <t>46-38-14552</t>
  </si>
  <si>
    <t>46-38-15529</t>
  </si>
  <si>
    <t>46-38-14528</t>
  </si>
  <si>
    <t>46-38-15527</t>
  </si>
  <si>
    <t>46-38-14529</t>
  </si>
  <si>
    <t>46-38-14842</t>
  </si>
  <si>
    <t>46-38-14530</t>
  </si>
  <si>
    <t>46-38-15523</t>
  </si>
  <si>
    <t>46-38-15391</t>
  </si>
  <si>
    <t>46-38-14546</t>
  </si>
  <si>
    <t>46-38-15524</t>
  </si>
  <si>
    <t>46-38-15369</t>
  </si>
  <si>
    <t>46-38-14544</t>
  </si>
  <si>
    <t>46-38-15528</t>
  </si>
  <si>
    <t>46-38-14675</t>
  </si>
  <si>
    <t>46-38-14531</t>
  </si>
  <si>
    <t>46-38-14814</t>
  </si>
  <si>
    <t>46-38-14532</t>
  </si>
  <si>
    <t>46-38-14538</t>
  </si>
  <si>
    <t>46-38-14852</t>
  </si>
  <si>
    <t>46-38-14676</t>
  </si>
  <si>
    <t>46-38-14533</t>
  </si>
  <si>
    <t>46-38-14854</t>
  </si>
  <si>
    <t>46-38-15383</t>
  </si>
  <si>
    <t>46-38-14522</t>
  </si>
  <si>
    <t>46-38-15530</t>
  </si>
  <si>
    <t>46-38-14534</t>
  </si>
  <si>
    <t>46-38-15384</t>
  </si>
  <si>
    <t>46-38-14535</t>
  </si>
  <si>
    <t>46-38-15522</t>
  </si>
  <si>
    <t>46-38-14536</t>
  </si>
  <si>
    <t>46-38-14537</t>
  </si>
  <si>
    <t>АСТ ОКС, Р9</t>
  </si>
  <si>
    <t>Bella Ragazza Blanchetta</t>
  </si>
  <si>
    <t>Candybelle Bubblegum</t>
  </si>
  <si>
    <t>Double Annabelle</t>
  </si>
  <si>
    <t>Гортензия древовидная</t>
  </si>
  <si>
    <t>Magical Pinkerbell</t>
  </si>
  <si>
    <t>Pink Pincushion</t>
  </si>
  <si>
    <t>Ruby Annabelle</t>
  </si>
  <si>
    <t>White Ball</t>
  </si>
  <si>
    <t>BG</t>
  </si>
  <si>
    <t>BJ</t>
  </si>
  <si>
    <t>Brussels Lace</t>
  </si>
  <si>
    <t>BS</t>
  </si>
  <si>
    <t>Candy Love</t>
  </si>
  <si>
    <t>Colorful cocktail</t>
  </si>
  <si>
    <t>Diamantino</t>
  </si>
  <si>
    <t>Goliath</t>
  </si>
  <si>
    <t>Great Star Le Vasterival</t>
  </si>
  <si>
    <t>Hercules</t>
  </si>
  <si>
    <t>Limelight</t>
  </si>
  <si>
    <t>Little Apple</t>
  </si>
  <si>
    <t>Little Lime</t>
  </si>
  <si>
    <t>Magical Candle</t>
  </si>
  <si>
    <t>Magical Kilimanjaro</t>
  </si>
  <si>
    <t>Magical Mont Blanc</t>
  </si>
  <si>
    <t>Magical Moonlight</t>
  </si>
  <si>
    <t>Panatella</t>
  </si>
  <si>
    <t>Pandora</t>
  </si>
  <si>
    <t>Panflora</t>
  </si>
  <si>
    <t>Petite Star</t>
  </si>
  <si>
    <t>Pink and Rose</t>
  </si>
  <si>
    <t>Raspberry Pink</t>
  </si>
  <si>
    <t>Romantic Ace/Perle de Festival</t>
  </si>
  <si>
    <t>Royal Flower</t>
  </si>
  <si>
    <t>46-38-1597</t>
  </si>
  <si>
    <t>46-38-13275</t>
  </si>
  <si>
    <t>46-38-8845</t>
  </si>
  <si>
    <t>46-38-13277</t>
  </si>
  <si>
    <t>46-38-11151</t>
  </si>
  <si>
    <t>46-38-13279</t>
  </si>
  <si>
    <t>46-38-11150</t>
  </si>
  <si>
    <t>46-38-14749</t>
  </si>
  <si>
    <t>46-38-15168</t>
  </si>
  <si>
    <t>46-38-6698</t>
  </si>
  <si>
    <t>46-38-13281</t>
  </si>
  <si>
    <t>46-38-15993</t>
  </si>
  <si>
    <t>46-38-13282</t>
  </si>
  <si>
    <t>46-38-15169</t>
  </si>
  <si>
    <t>46-38-13283</t>
  </si>
  <si>
    <t>46-38-5094</t>
  </si>
  <si>
    <t>46-38-15515</t>
  </si>
  <si>
    <t>46-38-9759</t>
  </si>
  <si>
    <t>46-38-15994</t>
  </si>
  <si>
    <t>46-38-16340</t>
  </si>
  <si>
    <t>46-38-11432</t>
  </si>
  <si>
    <t>46-38-9128</t>
  </si>
  <si>
    <t>46-38-6699</t>
  </si>
  <si>
    <t>46-38-6700</t>
  </si>
  <si>
    <t>46-38-9757</t>
  </si>
  <si>
    <t>46-38-5095</t>
  </si>
  <si>
    <t>46-38-13272</t>
  </si>
  <si>
    <t>46-38-8847</t>
  </si>
  <si>
    <t>46-38-9758</t>
  </si>
  <si>
    <t>46-38-11136</t>
  </si>
  <si>
    <t>46-38-16342</t>
  </si>
  <si>
    <t>46-38-15165</t>
  </si>
  <si>
    <t>46-38-9736</t>
  </si>
  <si>
    <t>46-38-14750</t>
  </si>
  <si>
    <t>46-38-2334</t>
  </si>
  <si>
    <t>46-38-5093</t>
  </si>
  <si>
    <t>46-38-1598</t>
  </si>
  <si>
    <t>46-38-16331</t>
  </si>
  <si>
    <t>46-38-6701</t>
  </si>
  <si>
    <t>46-38-5092</t>
  </si>
  <si>
    <t>46-38-6702</t>
  </si>
  <si>
    <t>46-38-15164</t>
  </si>
  <si>
    <t>46-38-13285</t>
  </si>
  <si>
    <t>46-38-8250</t>
  </si>
  <si>
    <t>46-38-13286</t>
  </si>
  <si>
    <t>46-38-14752</t>
  </si>
  <si>
    <t>46-38-13288</t>
  </si>
  <si>
    <t>46-38-13289</t>
  </si>
  <si>
    <t>46-38-8251</t>
  </si>
  <si>
    <t>46-38-13290</t>
  </si>
  <si>
    <t>46-38-15516</t>
  </si>
  <si>
    <t>46-38-9737</t>
  </si>
  <si>
    <t>46-38-14753</t>
  </si>
  <si>
    <t>46-38-16341</t>
  </si>
  <si>
    <t>46-38-14755</t>
  </si>
  <si>
    <t>46-38-8848</t>
  </si>
  <si>
    <t>46-38-13292</t>
  </si>
  <si>
    <t>46-38-2150</t>
  </si>
  <si>
    <t>46-38-11433</t>
  </si>
  <si>
    <t>46-38-1937</t>
  </si>
  <si>
    <t>46-38-6703</t>
  </si>
  <si>
    <t>46-38-5188</t>
  </si>
  <si>
    <t>46-38-13293</t>
  </si>
  <si>
    <t>46-38-14757</t>
  </si>
  <si>
    <t>46-38-13291</t>
  </si>
  <si>
    <t>46-38-11934</t>
  </si>
  <si>
    <t>46-38-11866</t>
  </si>
  <si>
    <t>46-38-15167</t>
  </si>
  <si>
    <t>46-38-2151</t>
  </si>
  <si>
    <t>46-38-9738</t>
  </si>
  <si>
    <t>46-38-6706</t>
  </si>
  <si>
    <t>46-38-6707</t>
  </si>
  <si>
    <t>46-38-6708</t>
  </si>
  <si>
    <t>46-38-6227</t>
  </si>
  <si>
    <t>46-38-6709</t>
  </si>
  <si>
    <t>46-38-5096</t>
  </si>
  <si>
    <t>46-38-1802</t>
  </si>
  <si>
    <t>46-38-1802/1</t>
  </si>
  <si>
    <t>46-38-8163</t>
  </si>
  <si>
    <t>46-38-5187</t>
  </si>
  <si>
    <t>46-38-15056</t>
  </si>
  <si>
    <t>Земляника садовая</t>
  </si>
  <si>
    <t>Fragaria/Pineberry ananassa</t>
  </si>
  <si>
    <t>Albion</t>
  </si>
  <si>
    <t>Ananas</t>
  </si>
  <si>
    <t>Candiss</t>
  </si>
  <si>
    <t>Dely</t>
  </si>
  <si>
    <t>Elsanta</t>
  </si>
  <si>
    <t>Elvira</t>
  </si>
  <si>
    <t>Figaro</t>
  </si>
  <si>
    <t>Fragolaurea</t>
  </si>
  <si>
    <t>Honeoye</t>
  </si>
  <si>
    <t>Korona middle</t>
  </si>
  <si>
    <t>Lambada early</t>
  </si>
  <si>
    <t>Limalexia</t>
  </si>
  <si>
    <t>Lycia</t>
  </si>
  <si>
    <t>Mara des Bois</t>
  </si>
  <si>
    <t>Salsa</t>
  </si>
  <si>
    <t>San Andreas</t>
  </si>
  <si>
    <t>Selva</t>
  </si>
  <si>
    <t>Senga S.</t>
  </si>
  <si>
    <t>Sibilla</t>
  </si>
  <si>
    <t>Vima Tarda</t>
  </si>
  <si>
    <t>Берегиня</t>
  </si>
  <si>
    <t>Боровицкая</t>
  </si>
  <si>
    <t>Витязь</t>
  </si>
  <si>
    <t>Гармония</t>
  </si>
  <si>
    <t>Зефир</t>
  </si>
  <si>
    <t>Королева Елизавета II</t>
  </si>
  <si>
    <t>Мея</t>
  </si>
  <si>
    <t>Наше Подмосковье</t>
  </si>
  <si>
    <t>Фейерверк</t>
  </si>
  <si>
    <t>Фестивальная ромашка</t>
  </si>
  <si>
    <t>Царица</t>
  </si>
  <si>
    <t>Черри Берри</t>
  </si>
  <si>
    <t>Юния Смайдс</t>
  </si>
  <si>
    <t>46-38-4969</t>
  </si>
  <si>
    <t>46-38-11234</t>
  </si>
  <si>
    <t>46-38-7945</t>
  </si>
  <si>
    <t>46-38-4995</t>
  </si>
  <si>
    <t>46-38-9432</t>
  </si>
  <si>
    <t>46-38-4087</t>
  </si>
  <si>
    <t>46-38-4978</t>
  </si>
  <si>
    <t>46-38-6474</t>
  </si>
  <si>
    <t>46-38-12474/1</t>
  </si>
  <si>
    <t>46-38-4091</t>
  </si>
  <si>
    <t>46-38-4981</t>
  </si>
  <si>
    <t>46-38-4982</t>
  </si>
  <si>
    <t>46-38-9426</t>
  </si>
  <si>
    <t>46-38-9434/1</t>
  </si>
  <si>
    <t>46-38-6477</t>
  </si>
  <si>
    <t>46-38-4988</t>
  </si>
  <si>
    <t>46-38-4997</t>
  </si>
  <si>
    <t>46-38-8466</t>
  </si>
  <si>
    <t>46-38-4098/1</t>
  </si>
  <si>
    <t>46-38-10143</t>
  </si>
  <si>
    <t>46-38-7950</t>
  </si>
  <si>
    <t>46-38-15559</t>
  </si>
  <si>
    <t>46-38-15560</t>
  </si>
  <si>
    <t>46-38-14397</t>
  </si>
  <si>
    <t>46-38-16323</t>
  </si>
  <si>
    <t>46-38-15561</t>
  </si>
  <si>
    <t>46-38-10224</t>
  </si>
  <si>
    <t>46-38-15562</t>
  </si>
  <si>
    <t>46-38-15563</t>
  </si>
  <si>
    <t>46-38-14512</t>
  </si>
  <si>
    <t>46-38-15564</t>
  </si>
  <si>
    <t>46-38-14386</t>
  </si>
  <si>
    <t>46-38-14379</t>
  </si>
  <si>
    <t>46-38-15565</t>
  </si>
  <si>
    <t>46-38-15566</t>
  </si>
  <si>
    <t>Р9_Лиственные кустарники</t>
  </si>
  <si>
    <t>Р9_Земляника</t>
  </si>
  <si>
    <t>Р9_Гортензии</t>
  </si>
  <si>
    <t>ОКС_ Пионы</t>
  </si>
  <si>
    <t>ОКС_ Лиственные кустарники</t>
  </si>
  <si>
    <r>
      <rPr>
        <b/>
        <sz val="14"/>
        <rFont val="Calibri"/>
        <family val="2"/>
        <charset val="204"/>
        <scheme val="minor"/>
      </rPr>
      <t>ОКС</t>
    </r>
    <r>
      <rPr>
        <b/>
        <sz val="14"/>
        <color theme="1"/>
        <rFont val="Calibri"/>
        <family val="2"/>
        <scheme val="minor"/>
      </rPr>
      <t>_ Многолетние растения</t>
    </r>
  </si>
  <si>
    <t>ОКС_ Гортензии</t>
  </si>
  <si>
    <t>ОКС_ Многолетние растения</t>
  </si>
  <si>
    <t>Dart's Red Lady</t>
  </si>
  <si>
    <t>Erecta</t>
  </si>
  <si>
    <t>Golden Ring</t>
  </si>
  <si>
    <t>Red Pillar</t>
  </si>
  <si>
    <t>Black and White</t>
  </si>
  <si>
    <t>Red Prince</t>
  </si>
  <si>
    <t>Annys Winter Orange</t>
  </si>
  <si>
    <t>Boule de Nelge</t>
  </si>
  <si>
    <t>Orange Star</t>
  </si>
  <si>
    <t>Pink Beauty</t>
  </si>
  <si>
    <t>Snowflake</t>
  </si>
  <si>
    <t>Summer Wine</t>
  </si>
  <si>
    <t>Adelina</t>
  </si>
  <si>
    <t>Aucubaefolia</t>
  </si>
  <si>
    <t>Bogdan Khmelnitsky</t>
  </si>
  <si>
    <t>Den Pobedy</t>
  </si>
  <si>
    <t>Dresden China</t>
  </si>
  <si>
    <t>Flora</t>
  </si>
  <si>
    <t>Jeanne d'Arc</t>
  </si>
  <si>
    <t>Marechal Lannes</t>
  </si>
  <si>
    <t>Marshal Biruzov</t>
  </si>
  <si>
    <t>Marshal Malinovsky</t>
  </si>
  <si>
    <t>Marshal Sokolovsky</t>
  </si>
  <si>
    <t>Maximowicz</t>
  </si>
  <si>
    <t>Mazais Princis</t>
  </si>
  <si>
    <t>Monique Lemoine</t>
  </si>
  <si>
    <t>Montaigne</t>
  </si>
  <si>
    <t>Nadezhda</t>
  </si>
  <si>
    <t>Olimpiada Kolesnikova</t>
  </si>
  <si>
    <t>Olya</t>
  </si>
  <si>
    <t>Pamyat o Kolesnikove</t>
  </si>
  <si>
    <t>Primrose</t>
  </si>
  <si>
    <t>Sovetskaya Arktika</t>
  </si>
  <si>
    <t>Vechernyaya Moskva</t>
  </si>
  <si>
    <t>Violetta</t>
  </si>
  <si>
    <t>Русская песня</t>
  </si>
  <si>
    <t>Anne Shiach</t>
  </si>
  <si>
    <t>Agidel</t>
  </si>
  <si>
    <t>Albiflora</t>
  </si>
  <si>
    <t>Anthony Waterer</t>
  </si>
  <si>
    <t>Double Play Big Bang</t>
  </si>
  <si>
    <t>Genpei</t>
  </si>
  <si>
    <t>Macrophylla</t>
  </si>
  <si>
    <t>Воздушный десант</t>
  </si>
  <si>
    <t>46-38-5098</t>
  </si>
  <si>
    <t>46-38-3268</t>
  </si>
  <si>
    <t>46-38-2146</t>
  </si>
  <si>
    <t>46-38-2147</t>
  </si>
  <si>
    <t>46-38-2234</t>
  </si>
  <si>
    <t>46-38-2148</t>
  </si>
  <si>
    <t>46-38-11133</t>
  </si>
  <si>
    <t>46-38-2145</t>
  </si>
  <si>
    <t>46-38-13271</t>
  </si>
  <si>
    <t>46-38-5118</t>
  </si>
  <si>
    <t>46-38-8151</t>
  </si>
  <si>
    <t>46-38-1593</t>
  </si>
  <si>
    <t>46-38-8129</t>
  </si>
  <si>
    <t>46-38-15051</t>
  </si>
  <si>
    <t>46-38-9127</t>
  </si>
  <si>
    <t>46-38-11139</t>
  </si>
  <si>
    <t>46-38-16337</t>
  </si>
  <si>
    <t>46-38-1810</t>
  </si>
  <si>
    <t>46-38-15669</t>
  </si>
  <si>
    <t>46-38-11575</t>
  </si>
  <si>
    <t>46-38-2141</t>
  </si>
  <si>
    <t>46-38-11576</t>
  </si>
  <si>
    <t>46-38-6558</t>
  </si>
  <si>
    <t>46-38-11574</t>
  </si>
  <si>
    <t>46-38-16292</t>
  </si>
  <si>
    <t>46-38-6559</t>
  </si>
  <si>
    <t>46-38-3288</t>
  </si>
  <si>
    <t>46-38-5115</t>
  </si>
  <si>
    <t>46-38-1910</t>
  </si>
  <si>
    <t>46-38-13297</t>
  </si>
  <si>
    <t>46-38-4655</t>
  </si>
  <si>
    <t>46-38-6235</t>
  </si>
  <si>
    <t>46-38-5121</t>
  </si>
  <si>
    <t>46-38-2043</t>
  </si>
  <si>
    <t>46-38-13968</t>
  </si>
  <si>
    <t>46-38-2044</t>
  </si>
  <si>
    <t>46-38-1070</t>
  </si>
  <si>
    <t>46-38-15054</t>
  </si>
  <si>
    <t>46-38-1064</t>
  </si>
  <si>
    <t>46-38-16339</t>
  </si>
  <si>
    <t>46-38-11450</t>
  </si>
  <si>
    <t>46-38-15053</t>
  </si>
  <si>
    <t>46-38-1592</t>
  </si>
  <si>
    <t>46-38-9625</t>
  </si>
  <si>
    <t>46-38-5110</t>
  </si>
  <si>
    <t>46-38-6715</t>
  </si>
  <si>
    <t>46-38-11158</t>
  </si>
  <si>
    <t>46-38-9627</t>
  </si>
  <si>
    <t>46-38-10480</t>
  </si>
  <si>
    <t>46-38-6719</t>
  </si>
  <si>
    <t>46-38-6721</t>
  </si>
  <si>
    <t>46-38-9853</t>
  </si>
  <si>
    <t>46-38-9133</t>
  </si>
  <si>
    <t>46-38-9850</t>
  </si>
  <si>
    <t>46-38-10486</t>
  </si>
  <si>
    <t>46-38-9629</t>
  </si>
  <si>
    <t>46-38-9130</t>
  </si>
  <si>
    <t>46-38-6722</t>
  </si>
  <si>
    <t>46-38-6723</t>
  </si>
  <si>
    <t>46-38-6725</t>
  </si>
  <si>
    <t>46-38-9628</t>
  </si>
  <si>
    <t>46-38-5111</t>
  </si>
  <si>
    <t>46-38-5113</t>
  </si>
  <si>
    <t>46-38-6729</t>
  </si>
  <si>
    <t>46-38-9852</t>
  </si>
  <si>
    <t>46-38-9851</t>
  </si>
  <si>
    <t>46-38-6728</t>
  </si>
  <si>
    <t>46-38-11157</t>
  </si>
  <si>
    <t>46-38-11160</t>
  </si>
  <si>
    <t>46-38-2135</t>
  </si>
  <si>
    <t>46-38-11577</t>
  </si>
  <si>
    <t>46-38-9931</t>
  </si>
  <si>
    <t>46-38-1068</t>
  </si>
  <si>
    <t>46-38-1067</t>
  </si>
  <si>
    <t>46-38-9749</t>
  </si>
  <si>
    <t>46-38-5104</t>
  </si>
  <si>
    <t>46-38-1820</t>
  </si>
  <si>
    <t>46-38-16293</t>
  </si>
  <si>
    <t>46-38-2329</t>
  </si>
  <si>
    <t>46-38-2329/1</t>
  </si>
  <si>
    <t>46-38-1801</t>
  </si>
  <si>
    <t>46-38-1822</t>
  </si>
  <si>
    <t>46-38-8155</t>
  </si>
  <si>
    <t>46-38-1819</t>
  </si>
  <si>
    <t>46-38-15767</t>
  </si>
  <si>
    <t>46-38-10476</t>
  </si>
  <si>
    <t>Р9_Многолетние растения</t>
  </si>
  <si>
    <t>Бересклет Форчуна</t>
  </si>
  <si>
    <t>Emerald Gaiety</t>
  </si>
  <si>
    <t>Ирис мечевидный</t>
  </si>
  <si>
    <t>Iris ensata</t>
  </si>
  <si>
    <t>Katy Mendez</t>
  </si>
  <si>
    <t>Lilac Time</t>
  </si>
  <si>
    <t>Norah Leigh</t>
  </si>
  <si>
    <t>Weekend</t>
  </si>
  <si>
    <t>Color Glory</t>
  </si>
  <si>
    <t>46-38-11132</t>
  </si>
  <si>
    <t>46-38-15841</t>
  </si>
  <si>
    <t>46-38-15855</t>
  </si>
  <si>
    <t>46-38-15856</t>
  </si>
  <si>
    <t>46-38-15857</t>
  </si>
  <si>
    <t>46-38-15858</t>
  </si>
  <si>
    <t>46-38-5565</t>
  </si>
  <si>
    <t>46-38-13801</t>
  </si>
  <si>
    <t>46-38-8621</t>
  </si>
  <si>
    <t>46-38-9743</t>
  </si>
  <si>
    <t>46-38-15869</t>
  </si>
  <si>
    <t>46-38-15870</t>
  </si>
  <si>
    <t>46-38-15871</t>
  </si>
  <si>
    <t>46-38-15876</t>
  </si>
  <si>
    <t>46-38-15878</t>
  </si>
  <si>
    <t>46-38-15025</t>
  </si>
  <si>
    <t>46-38-15026</t>
  </si>
  <si>
    <t>46-38-15171</t>
  </si>
  <si>
    <t>46-38-13312</t>
  </si>
  <si>
    <t>46-38-15907</t>
  </si>
  <si>
    <t>46-38-15917</t>
  </si>
  <si>
    <t>Р9_Плодово-ягодные кустарники</t>
  </si>
  <si>
    <t>Актинидия коломикта</t>
  </si>
  <si>
    <t>Actinidia kolomikta</t>
  </si>
  <si>
    <t>Dr Szymanowski</t>
  </si>
  <si>
    <t>Vafelnaya</t>
  </si>
  <si>
    <t>Zemlianichnaia</t>
  </si>
  <si>
    <t>Голубика садовая</t>
  </si>
  <si>
    <t>Chandler</t>
  </si>
  <si>
    <t>Jersey</t>
  </si>
  <si>
    <t>Ежевика</t>
  </si>
  <si>
    <t>Rubus</t>
  </si>
  <si>
    <t>Thornfree</t>
  </si>
  <si>
    <t>Жимолость съедобная</t>
  </si>
  <si>
    <t>Wojtek / Войтек</t>
  </si>
  <si>
    <t>Дельфин</t>
  </si>
  <si>
    <t>Пётр Первый</t>
  </si>
  <si>
    <t>Пушкинская</t>
  </si>
  <si>
    <t>Малина западная</t>
  </si>
  <si>
    <t>Black Jewel / Блэк Джевел</t>
  </si>
  <si>
    <t>Polka / Полка</t>
  </si>
  <si>
    <t>Поляника (княженика)</t>
  </si>
  <si>
    <t>Rubus arcticus</t>
  </si>
  <si>
    <t>Astra / Астра</t>
  </si>
  <si>
    <t>Pima / Пима</t>
  </si>
  <si>
    <t>Орловский вальс</t>
  </si>
  <si>
    <t>Р9_Хвойные</t>
  </si>
  <si>
    <t>46-38-11127</t>
  </si>
  <si>
    <t>46-38-11128</t>
  </si>
  <si>
    <t>46-38-11130</t>
  </si>
  <si>
    <t>46-38-10463</t>
  </si>
  <si>
    <t>46-38-10470</t>
  </si>
  <si>
    <t>46-38-10474</t>
  </si>
  <si>
    <t>46-38-12011</t>
  </si>
  <si>
    <t>46-38-12006</t>
  </si>
  <si>
    <t>46-38-12010</t>
  </si>
  <si>
    <t>46-38-12009</t>
  </si>
  <si>
    <t>46-38-12030</t>
  </si>
  <si>
    <t>46-38-12032</t>
  </si>
  <si>
    <t>46-38-12033</t>
  </si>
  <si>
    <t>46-38-12037</t>
  </si>
  <si>
    <t>46-38-15647</t>
  </si>
  <si>
    <t>46-38-15644</t>
  </si>
  <si>
    <t>46-38-15645</t>
  </si>
  <si>
    <t>46-38-15642</t>
  </si>
  <si>
    <t>46-38-15641</t>
  </si>
  <si>
    <t>46-38-15646</t>
  </si>
  <si>
    <t>46-38-15648</t>
  </si>
  <si>
    <t>46-38-15643</t>
  </si>
  <si>
    <t>Aureospicata</t>
  </si>
  <si>
    <t>Columna</t>
  </si>
  <si>
    <t>Golden Globe</t>
  </si>
  <si>
    <t>Spiralis</t>
  </si>
  <si>
    <t>46-38-3667</t>
  </si>
  <si>
    <t>46-38-6563</t>
  </si>
  <si>
    <t>46-38-15224</t>
  </si>
  <si>
    <t>46-38-5129</t>
  </si>
  <si>
    <t>46-38-15664</t>
  </si>
  <si>
    <t>46-38-0743</t>
  </si>
  <si>
    <t>46-38-2461</t>
  </si>
  <si>
    <t>46-38-1746</t>
  </si>
  <si>
    <t>46-38-0744</t>
  </si>
  <si>
    <t>46-38-3684</t>
  </si>
  <si>
    <t>46-38-0745</t>
  </si>
  <si>
    <t>46-38-15223</t>
  </si>
  <si>
    <t>46-38-15222</t>
  </si>
  <si>
    <t>ЭКСТРА качество</t>
  </si>
  <si>
    <t>46-318-2650</t>
  </si>
  <si>
    <t>46-318-2651</t>
  </si>
  <si>
    <t>WRB_Выкопка</t>
  </si>
  <si>
    <t>WRB_Лиственные деревья</t>
  </si>
  <si>
    <t>WRB_Хвойные</t>
  </si>
  <si>
    <t>87-34-0338</t>
  </si>
  <si>
    <t>59-60-0827</t>
  </si>
  <si>
    <t>40-53-0445</t>
  </si>
  <si>
    <t>40-53-0449</t>
  </si>
  <si>
    <t>40-53-0450</t>
  </si>
  <si>
    <t>87-34</t>
  </si>
  <si>
    <t>59-60-0688</t>
  </si>
  <si>
    <t>87-34-0012</t>
  </si>
  <si>
    <t>87-34-0320</t>
  </si>
  <si>
    <t>87-34-0055</t>
  </si>
  <si>
    <t>40-53-0443</t>
  </si>
  <si>
    <t>59-60</t>
  </si>
  <si>
    <t>40-53-0184</t>
  </si>
  <si>
    <t>40-53-0040</t>
  </si>
  <si>
    <t>40-53-0373</t>
  </si>
  <si>
    <t>40-53-0187</t>
  </si>
  <si>
    <t>40-53-0343</t>
  </si>
  <si>
    <t>87-34-0227</t>
  </si>
  <si>
    <t>87-34-0273</t>
  </si>
  <si>
    <t>87-34-0240</t>
  </si>
  <si>
    <t xml:space="preserve">Picea pungens </t>
  </si>
  <si>
    <t>Larix kaempferi / japonica</t>
  </si>
  <si>
    <t>Abies koreana x lasiocarpa</t>
  </si>
  <si>
    <t>Pinus cembra</t>
  </si>
  <si>
    <t>Pinus contorta</t>
  </si>
  <si>
    <t>Пихта гибридная</t>
  </si>
  <si>
    <t>Сосна кедровая европейская</t>
  </si>
  <si>
    <t>Sonia</t>
  </si>
  <si>
    <t>Blue Ball</t>
  </si>
  <si>
    <t>Thomsen</t>
  </si>
  <si>
    <t>The Blues</t>
  </si>
  <si>
    <t>Blaze</t>
  </si>
  <si>
    <t>Golden Rain</t>
  </si>
  <si>
    <t>Magic Gold</t>
  </si>
  <si>
    <t>Diskus</t>
  </si>
  <si>
    <t>Sunshine</t>
  </si>
  <si>
    <t>Nana Balcanica Aurea</t>
  </si>
  <si>
    <t>Gnom</t>
  </si>
  <si>
    <t>Blue Cheese</t>
  </si>
  <si>
    <t>Chief Joseph</t>
  </si>
  <si>
    <t>Little Filly</t>
  </si>
  <si>
    <t>Malonyana Holub</t>
  </si>
  <si>
    <t>Zmatlik</t>
  </si>
  <si>
    <t>Chinese Baby</t>
  </si>
  <si>
    <t>Primo</t>
  </si>
  <si>
    <t>С2</t>
  </si>
  <si>
    <t>С3/Р16</t>
  </si>
  <si>
    <t>70-80</t>
  </si>
  <si>
    <t>25-35</t>
  </si>
  <si>
    <t>НОВИНКА осень 2026</t>
  </si>
  <si>
    <t>46-455-0024</t>
  </si>
  <si>
    <t>46-455-0025</t>
  </si>
  <si>
    <t>46-455-0026</t>
  </si>
  <si>
    <t>46-455-0027</t>
  </si>
  <si>
    <t>46-455-0029</t>
  </si>
  <si>
    <t>46-455-0030</t>
  </si>
  <si>
    <t>46-455-0006</t>
  </si>
  <si>
    <t>46-455-0007</t>
  </si>
  <si>
    <t>46-455-0008</t>
  </si>
  <si>
    <t>46-455-0009</t>
  </si>
  <si>
    <t>46-455-0001</t>
  </si>
  <si>
    <t>46-455-0002</t>
  </si>
  <si>
    <t>46-455-0003</t>
  </si>
  <si>
    <t>46-455-0004</t>
  </si>
  <si>
    <t>46-455-0005</t>
  </si>
  <si>
    <t>46-455-0010</t>
  </si>
  <si>
    <t>46-455-0011</t>
  </si>
  <si>
    <t>46-455-0012</t>
  </si>
  <si>
    <t>46-455-0013</t>
  </si>
  <si>
    <t>46-455-0028</t>
  </si>
  <si>
    <t>46-455-0019</t>
  </si>
  <si>
    <t>46-455-0020</t>
  </si>
  <si>
    <t>46-455-0021</t>
  </si>
  <si>
    <t>46-455-0022</t>
  </si>
  <si>
    <t>46-455-0023</t>
  </si>
  <si>
    <t>46-455-0014</t>
  </si>
  <si>
    <t>46-455-0015</t>
  </si>
  <si>
    <t>46-455-0016</t>
  </si>
  <si>
    <t>46-455-0017</t>
  </si>
  <si>
    <t>46-455-0018</t>
  </si>
  <si>
    <t>46-455-0031</t>
  </si>
  <si>
    <t>46-455-0032</t>
  </si>
  <si>
    <t>46-455-0033</t>
  </si>
  <si>
    <t>46-455-0034</t>
  </si>
  <si>
    <t>46-455-0035</t>
  </si>
  <si>
    <t>46-455-0036</t>
  </si>
  <si>
    <t>46-455-0037</t>
  </si>
  <si>
    <t>46-455-0038</t>
  </si>
  <si>
    <t>46-455-0039</t>
  </si>
  <si>
    <t>46-455-0040</t>
  </si>
  <si>
    <t>46-455-0041</t>
  </si>
  <si>
    <t>46-455-0042</t>
  </si>
  <si>
    <t>46-455-0043</t>
  </si>
  <si>
    <t>46-455-0044</t>
  </si>
  <si>
    <t>46-455-0045</t>
  </si>
  <si>
    <t>46-455-0046</t>
  </si>
  <si>
    <t>46-455-0047</t>
  </si>
  <si>
    <t>46-455-0048</t>
  </si>
  <si>
    <t>46-455-0049</t>
  </si>
  <si>
    <t>46-455-0050</t>
  </si>
  <si>
    <t>46-455-0051</t>
  </si>
  <si>
    <t>46-455-0052</t>
  </si>
  <si>
    <t>46-455-0053</t>
  </si>
  <si>
    <t>46-455-0054</t>
  </si>
  <si>
    <t>46-455-0055</t>
  </si>
  <si>
    <t>46-455-0056</t>
  </si>
  <si>
    <t>46-455-0057</t>
  </si>
  <si>
    <t>46-455-0058</t>
  </si>
  <si>
    <t>Алыча гибридная</t>
  </si>
  <si>
    <t>Мара</t>
  </si>
  <si>
    <t>Яблочный</t>
  </si>
  <si>
    <t>Пауль Скарлет</t>
  </si>
  <si>
    <t>Волочаевка</t>
  </si>
  <si>
    <t>Игрицкая</t>
  </si>
  <si>
    <t>Путинка</t>
  </si>
  <si>
    <t>Шоколадница</t>
  </si>
  <si>
    <t>Августовская Роса</t>
  </si>
  <si>
    <t>Забава</t>
  </si>
  <si>
    <t>Зимняя Десертная</t>
  </si>
  <si>
    <t>Москвичка</t>
  </si>
  <si>
    <t>Яковлевская</t>
  </si>
  <si>
    <t>Кормилица</t>
  </si>
  <si>
    <t>Спартанка</t>
  </si>
  <si>
    <t>Гирлянда</t>
  </si>
  <si>
    <t>Превосходная Веньяминова</t>
  </si>
  <si>
    <t>Пембина</t>
  </si>
  <si>
    <t>Ренклод Советский</t>
  </si>
  <si>
    <t>Тульская Чёрная</t>
  </si>
  <si>
    <t>Утро</t>
  </si>
  <si>
    <t>Яхонтовая</t>
  </si>
  <si>
    <t>Красная Горка</t>
  </si>
  <si>
    <t>Малыш</t>
  </si>
  <si>
    <t>Любимица Астахова</t>
  </si>
  <si>
    <t>Тютчевка</t>
  </si>
  <si>
    <t>Подарок Степанову</t>
  </si>
  <si>
    <t>Абрикосовое</t>
  </si>
  <si>
    <t>Алеся</t>
  </si>
  <si>
    <t>Антоновка обыкновенная</t>
  </si>
  <si>
    <t>Белорусское Сладкое</t>
  </si>
  <si>
    <t>Брянское золотистое</t>
  </si>
  <si>
    <t>Веньяминовское</t>
  </si>
  <si>
    <t>Ветеран</t>
  </si>
  <si>
    <t>Елена</t>
  </si>
  <si>
    <t>Имрус</t>
  </si>
  <si>
    <t>Кандиль Орловский</t>
  </si>
  <si>
    <t>Коричное Полосатое</t>
  </si>
  <si>
    <t>Подарок Графскому</t>
  </si>
  <si>
    <t>Поспех</t>
  </si>
  <si>
    <t>Строевское</t>
  </si>
  <si>
    <t>Яркое Лето</t>
  </si>
  <si>
    <t>Валюта</t>
  </si>
  <si>
    <t>Орловская Есения</t>
  </si>
  <si>
    <t>Зелёный Шум</t>
  </si>
  <si>
    <t>Московское Ожерелье</t>
  </si>
  <si>
    <t>Останкино</t>
  </si>
  <si>
    <t>Приокская</t>
  </si>
  <si>
    <t>Подарок Санкт-Петербургу</t>
  </si>
  <si>
    <t>Лиственница Кемпфера / японская</t>
  </si>
  <si>
    <t>Сосна скрученная,широкохвойная</t>
  </si>
  <si>
    <t>Henksgarden Beauty = Acrocona Seedling</t>
  </si>
  <si>
    <t>Horstmann = Horstmann's Pendula</t>
  </si>
  <si>
    <t>Silberlocke = Horstmanns Silberlocke</t>
  </si>
  <si>
    <t>C16,5</t>
  </si>
  <si>
    <t>C2,8</t>
  </si>
  <si>
    <t>Prunus cerasifera hybrida</t>
  </si>
  <si>
    <t>Боярышник декоративный</t>
  </si>
  <si>
    <t>Pyrus communis</t>
  </si>
  <si>
    <t>Prunus cerasus × avium</t>
  </si>
  <si>
    <t>средний</t>
  </si>
  <si>
    <t>позднний</t>
  </si>
  <si>
    <t>летний</t>
  </si>
  <si>
    <t>осенний</t>
  </si>
  <si>
    <t>зимний</t>
  </si>
  <si>
    <t>ранний</t>
  </si>
  <si>
    <t>поздний</t>
  </si>
  <si>
    <t>Всего</t>
  </si>
  <si>
    <t>свободно</t>
  </si>
  <si>
    <t>АСТ контейнер</t>
  </si>
  <si>
    <t>Выдача октябрь-ноябрь 2026</t>
  </si>
  <si>
    <t>46-38-12829</t>
  </si>
  <si>
    <t>46-38-11632</t>
  </si>
  <si>
    <t>46-38-12830</t>
  </si>
  <si>
    <t>46-38-15103</t>
  </si>
  <si>
    <t>46-38-15428</t>
  </si>
  <si>
    <t>46-38-11639</t>
  </si>
  <si>
    <t>46-38-16491</t>
  </si>
  <si>
    <t>46-38-16492</t>
  </si>
  <si>
    <r>
      <t>Выдача заказов: 
Наличие</t>
    </r>
    <r>
      <rPr>
        <sz val="11"/>
        <rFont val="Calibri"/>
        <family val="2"/>
        <charset val="204"/>
        <scheme val="minor"/>
      </rPr>
      <t xml:space="preserve"> - ежедневно после согласования с менеджером; </t>
    </r>
    <r>
      <rPr>
        <b/>
        <sz val="11"/>
        <rFont val="Calibri"/>
        <family val="2"/>
        <charset val="204"/>
        <scheme val="minor"/>
      </rPr>
      <t>Р9</t>
    </r>
    <r>
      <rPr>
        <sz val="11"/>
        <rFont val="Calibri"/>
        <family val="2"/>
        <charset val="204"/>
        <scheme val="minor"/>
      </rPr>
      <t xml:space="preserve"> - сентябрь 2026; </t>
    </r>
    <r>
      <rPr>
        <b/>
        <sz val="11"/>
        <rFont val="Calibri"/>
        <family val="2"/>
        <charset val="204"/>
        <scheme val="minor"/>
      </rPr>
      <t>ОКС и пионы</t>
    </r>
    <r>
      <rPr>
        <sz val="11"/>
        <rFont val="Calibri"/>
        <family val="2"/>
        <charset val="204"/>
        <scheme val="minor"/>
      </rPr>
      <t xml:space="preserve"> - октябрь-ноябрь 2026; </t>
    </r>
    <r>
      <rPr>
        <b/>
        <sz val="11"/>
        <rFont val="Calibri"/>
        <family val="2"/>
        <charset val="204"/>
        <scheme val="minor"/>
      </rPr>
      <t>WRB</t>
    </r>
    <r>
      <rPr>
        <sz val="11"/>
        <rFont val="Calibri"/>
        <family val="2"/>
        <charset val="204"/>
        <scheme val="minor"/>
      </rPr>
      <t xml:space="preserve"> - с  17 августа-ноябрь 2026</t>
    </r>
  </si>
  <si>
    <t>При покупке товаров ОКС - предложим контейнер С3 для пересадки на каждую позицию
со скидкой 50%</t>
  </si>
  <si>
    <t>Выдача сентябрь 2026</t>
  </si>
  <si>
    <t>46-38-16080</t>
  </si>
  <si>
    <t>46-38-16517</t>
  </si>
  <si>
    <t>C5    PA 75</t>
  </si>
  <si>
    <t>C10  25-30  PA 90</t>
  </si>
  <si>
    <t>C4  15-20  PA 40</t>
  </si>
  <si>
    <t>C5    PA 60</t>
  </si>
  <si>
    <t>C5/C7,5 30-40</t>
  </si>
  <si>
    <t>C12 30-40</t>
  </si>
  <si>
    <t>C7,5 20-25</t>
  </si>
  <si>
    <t>C7,5 40-55</t>
  </si>
  <si>
    <t>C7/C10 25-35</t>
  </si>
  <si>
    <t>C7,5 50-60</t>
  </si>
  <si>
    <t>C4 25-30</t>
  </si>
  <si>
    <t>C12 40-50</t>
  </si>
  <si>
    <t>C5    PA 90-100</t>
  </si>
  <si>
    <t>C5 35-60</t>
  </si>
  <si>
    <t>C7,5    PA 65-75</t>
  </si>
  <si>
    <t>C3 20-30</t>
  </si>
  <si>
    <t>Остатки СЦ</t>
  </si>
  <si>
    <t>46-38-16530</t>
  </si>
  <si>
    <t>46-38-16531</t>
  </si>
  <si>
    <t>46-38-15702</t>
  </si>
  <si>
    <t>46-38-16559</t>
  </si>
  <si>
    <t>46-38-16560</t>
  </si>
  <si>
    <t>46-38-16561</t>
  </si>
  <si>
    <t>46-38-16562</t>
  </si>
  <si>
    <t>46-38-16563</t>
  </si>
  <si>
    <t>46-38-16564</t>
  </si>
  <si>
    <t>46-38-16565</t>
  </si>
  <si>
    <t>ремонтантная</t>
  </si>
  <si>
    <t>240-260</t>
  </si>
  <si>
    <t>46-38-15974</t>
  </si>
  <si>
    <t>46-38-4332</t>
  </si>
  <si>
    <t>46-38-4333</t>
  </si>
  <si>
    <t>46-38-16532</t>
  </si>
  <si>
    <t>46-38-16533</t>
  </si>
  <si>
    <t>46-38-16534</t>
  </si>
  <si>
    <t>46-38-16535</t>
  </si>
  <si>
    <t>46-38-16536</t>
  </si>
  <si>
    <t>46-38-16537</t>
  </si>
  <si>
    <t>20-30 40-60</t>
  </si>
  <si>
    <t>20-30 80-100</t>
  </si>
  <si>
    <t>20-30 100-120</t>
  </si>
  <si>
    <t>20-30 120-140</t>
  </si>
  <si>
    <t>46-38-16539</t>
  </si>
  <si>
    <t>46-38-16540</t>
  </si>
  <si>
    <t>46-38-16538</t>
  </si>
  <si>
    <t>только с отбором</t>
  </si>
  <si>
    <t>46-38-16541</t>
  </si>
  <si>
    <t>46-38-11857</t>
  </si>
  <si>
    <t>260-280</t>
  </si>
  <si>
    <t>46-38-16544</t>
  </si>
  <si>
    <t>46-38-16545</t>
  </si>
  <si>
    <t>46-38-16556</t>
  </si>
  <si>
    <t>46-38-6261</t>
  </si>
  <si>
    <t>46-38-16557</t>
  </si>
  <si>
    <t>46-38-6262</t>
  </si>
  <si>
    <t>300-350</t>
  </si>
  <si>
    <t>46-38-16552</t>
  </si>
  <si>
    <t>46-38-4304</t>
  </si>
  <si>
    <t>46-38-4457</t>
  </si>
  <si>
    <t>46-38-4385</t>
  </si>
  <si>
    <t>46-38-16549</t>
  </si>
  <si>
    <t>46-38-16550</t>
  </si>
  <si>
    <t>46-38-16551</t>
  </si>
  <si>
    <t>Miky</t>
  </si>
  <si>
    <t>46-38-16553</t>
  </si>
  <si>
    <t>46-38-16554</t>
  </si>
  <si>
    <t>46-38-16555</t>
  </si>
  <si>
    <t>46-38-16546</t>
  </si>
  <si>
    <t>46-38-4413</t>
  </si>
  <si>
    <t>46-38-16547</t>
  </si>
  <si>
    <t>46-38-10007</t>
  </si>
  <si>
    <t>Smaragd Witbont</t>
  </si>
  <si>
    <t>46-38-9994</t>
  </si>
  <si>
    <t>46-38-9995</t>
  </si>
  <si>
    <t>46-38-4112</t>
  </si>
  <si>
    <t>46-38-4353</t>
  </si>
  <si>
    <t>46-38-2008</t>
  </si>
  <si>
    <t>46-38-9989</t>
  </si>
  <si>
    <t>Pumilio = var. pumilio</t>
  </si>
  <si>
    <t>Mughus = var. mughus</t>
  </si>
  <si>
    <t>46-38-16543</t>
  </si>
  <si>
    <t>46-38-15304</t>
  </si>
  <si>
    <t>46-38-15688</t>
  </si>
  <si>
    <t>46-38-2753</t>
  </si>
  <si>
    <t>46-38-16558</t>
  </si>
  <si>
    <t>46-38-4118</t>
  </si>
  <si>
    <t>46-38-0730</t>
  </si>
  <si>
    <t>46-38-8241</t>
  </si>
  <si>
    <t>46-38-9970</t>
  </si>
  <si>
    <t>Mugo</t>
  </si>
  <si>
    <t>46-38-16542</t>
  </si>
  <si>
    <t>46-318-2726</t>
  </si>
  <si>
    <t>46-318-2727</t>
  </si>
  <si>
    <t>46-318-2728</t>
  </si>
  <si>
    <t>46-318-2729</t>
  </si>
  <si>
    <t>1-2 дня</t>
  </si>
  <si>
    <t>Blue Crop</t>
  </si>
  <si>
    <t>46-38-8172</t>
  </si>
  <si>
    <t>46-361-0010</t>
  </si>
  <si>
    <t>нет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</si>
</sst>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4" formatCode="_-* #,##0.00\ &quot;₽&quot;_-;\-* #,##0.00\ &quot;₽&quot;_-;_-* &quot;-&quot;??\ &quot;₽&quot;_-;_-@_-"/>
    <numFmt numFmtId="43" formatCode="_-* #,##0.00_-;\-* #,##0.00_-;_-* &quot;-&quot;??_-;_-@_-"/>
    <numFmt numFmtId="164" formatCode="#,##0.00\ &quot;₽&quot;"/>
    <numFmt numFmtId="165" formatCode="#,##0\ &quot;₽&quot;"/>
    <numFmt numFmtId="166" formatCode="#,##0.00\ [$€-1];\-#,##0.00\ [$€-1]"/>
    <numFmt numFmtId="167" formatCode="_-* #,##0.00\ [$€-1]_-;\-* #,##0.00\ [$€-1]_-;_-* &quot;-&quot;??\ [$€-1]_-;_-@_-"/>
    <numFmt numFmtId="168" formatCode="0.0000"/>
    <numFmt numFmtId="169" formatCode="_-* #,##0\ [$₽-419]_-;\-* #,##0\ [$₽-419]_-;_-* &quot;-&quot;??\ [$₽-419]_-;_-@_-"/>
    <numFmt numFmtId="170" formatCode="#,##0_ ;\-#,##0\ "/>
    <numFmt numFmtId="171" formatCode="#,##0.00_ ;\-#,##0.00\ "/>
  </numFmts>
  <fonts count="10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scheme val="minor"/>
    </font>
    <font>
      <sz val="8"/>
      <name val="Arial"/>
      <family val="2"/>
      <charset val="204"/>
    </font>
    <font>
      <sz val="1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charset val="204"/>
      <scheme val="minor"/>
    </font>
    <font>
      <sz val="8"/>
      <name val="Arial"/>
      <family val="2"/>
    </font>
    <font>
      <i/>
      <sz val="11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b/>
      <sz val="10"/>
      <name val="Arial"/>
      <family val="2"/>
      <charset val="204"/>
    </font>
    <font>
      <b/>
      <sz val="11"/>
      <color theme="1"/>
      <name val="Arial"/>
      <family val="2"/>
      <charset val="204"/>
    </font>
    <font>
      <u/>
      <sz val="11"/>
      <color theme="10"/>
      <name val="Calibri"/>
      <family val="2"/>
      <scheme val="minor"/>
    </font>
    <font>
      <b/>
      <u/>
      <sz val="11"/>
      <color rgb="FFFF0000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Courier"/>
      <family val="1"/>
    </font>
    <font>
      <b/>
      <sz val="14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sz val="14"/>
      <name val="Calibri"/>
      <family val="2"/>
      <scheme val="minor"/>
    </font>
    <font>
      <sz val="11"/>
      <name val="Arial"/>
      <family val="2"/>
      <charset val="204"/>
    </font>
    <font>
      <sz val="11"/>
      <color theme="2"/>
      <name val="Calibri"/>
      <family val="2"/>
      <scheme val="minor"/>
    </font>
    <font>
      <sz val="9"/>
      <name val="Arial"/>
      <family val="2"/>
      <charset val="204"/>
    </font>
    <font>
      <i/>
      <sz val="9"/>
      <color rgb="FF545454"/>
      <name val="Calibri"/>
      <family val="2"/>
      <charset val="204"/>
      <scheme val="minor"/>
    </font>
    <font>
      <i/>
      <sz val="9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i/>
      <sz val="14"/>
      <color rgb="FF336F3E"/>
      <name val="Algerian"/>
      <family val="5"/>
    </font>
    <font>
      <b/>
      <i/>
      <sz val="12"/>
      <color theme="1"/>
      <name val="Bahnschrift SemiLight SemiConde"/>
      <family val="2"/>
      <charset val="204"/>
    </font>
    <font>
      <b/>
      <sz val="12"/>
      <color theme="1"/>
      <name val="Bahnschrift SemiLight SemiConde"/>
      <family val="2"/>
      <charset val="204"/>
    </font>
    <font>
      <i/>
      <sz val="12"/>
      <color rgb="FF3A3A3A"/>
      <name val="Bahnschrift SemiLight SemiConde"/>
      <family val="2"/>
      <charset val="204"/>
    </font>
    <font>
      <i/>
      <u/>
      <sz val="12"/>
      <color rgb="FF3A3A3A"/>
      <name val="Bahnschrift SemiLight SemiConde"/>
      <family val="2"/>
      <charset val="204"/>
    </font>
    <font>
      <i/>
      <u/>
      <sz val="11"/>
      <color rgb="FF3A3A3A"/>
      <name val="Calibri"/>
      <family val="2"/>
      <charset val="204"/>
      <scheme val="minor"/>
    </font>
    <font>
      <i/>
      <sz val="11"/>
      <color rgb="FF3A3A3A"/>
      <name val="Calibri"/>
      <family val="2"/>
      <charset val="204"/>
      <scheme val="minor"/>
    </font>
    <font>
      <sz val="11"/>
      <color rgb="FF3A3A3A"/>
      <name val="Calibri"/>
      <family val="2"/>
      <charset val="204"/>
      <scheme val="minor"/>
    </font>
    <font>
      <i/>
      <sz val="11"/>
      <color rgb="FF3A3A3A"/>
      <name val="Bahnschrift SemiLight SemiConde"/>
      <family val="2"/>
      <charset val="204"/>
    </font>
    <font>
      <i/>
      <sz val="11"/>
      <color rgb="FF3A3A3A"/>
      <name val="Calibri"/>
      <family val="2"/>
      <charset val="204"/>
    </font>
    <font>
      <sz val="11"/>
      <color rgb="FF3A3A3A"/>
      <name val="Arial"/>
      <family val="2"/>
      <charset val="204"/>
    </font>
    <font>
      <b/>
      <i/>
      <sz val="11"/>
      <color rgb="FF3A3A3A"/>
      <name val="Bahnschrift SemiLight SemiConde"/>
      <family val="2"/>
      <charset val="204"/>
    </font>
    <font>
      <b/>
      <i/>
      <sz val="11"/>
      <color theme="1" tint="0.249977111117893"/>
      <name val="Bahnschrift SemiLight SemiConde"/>
      <family val="2"/>
      <charset val="204"/>
    </font>
    <font>
      <b/>
      <i/>
      <sz val="14"/>
      <color rgb="FF2D533A"/>
      <name val="Calibri"/>
      <family val="2"/>
      <charset val="204"/>
      <scheme val="minor"/>
    </font>
    <font>
      <sz val="10"/>
      <name val="MS Sans Serif"/>
      <family val="2"/>
      <charset val="238"/>
    </font>
    <font>
      <sz val="8"/>
      <name val="Calibri"/>
      <family val="2"/>
      <charset val="204"/>
      <scheme val="minor"/>
    </font>
    <font>
      <b/>
      <sz val="11"/>
      <name val="Arial"/>
      <family val="2"/>
    </font>
    <font>
      <sz val="11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0"/>
      <color rgb="FFFF0000"/>
      <name val="Calibri"/>
      <family val="2"/>
      <charset val="204"/>
      <scheme val="minor"/>
    </font>
    <font>
      <b/>
      <sz val="11"/>
      <color rgb="FFFF0000"/>
      <name val="Arial"/>
      <family val="2"/>
      <charset val="204"/>
    </font>
    <font>
      <sz val="11"/>
      <color rgb="FFFF0000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2"/>
      <color rgb="FFFF0000"/>
      <name val="Calibri"/>
      <family val="2"/>
      <charset val="204"/>
      <scheme val="minor"/>
    </font>
    <font>
      <sz val="10"/>
      <color indexed="8"/>
      <name val="Arial"/>
      <family val="2"/>
      <charset val="238"/>
    </font>
    <font>
      <sz val="10"/>
      <color rgb="FFFF0000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sz val="12"/>
      <color rgb="FFFF0000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2"/>
      <color theme="0"/>
      <name val="Calibri"/>
      <family val="2"/>
      <charset val="204"/>
      <scheme val="minor"/>
    </font>
    <font>
      <b/>
      <sz val="20"/>
      <color theme="9" tint="-0.499984740745262"/>
      <name val="Arial Black"/>
      <family val="2"/>
      <charset val="204"/>
    </font>
    <font>
      <b/>
      <sz val="11"/>
      <name val="Arial"/>
      <family val="2"/>
      <charset val="204"/>
    </font>
    <font>
      <b/>
      <sz val="13"/>
      <color theme="1"/>
      <name val="Calibri"/>
      <family val="2"/>
      <charset val="204"/>
      <scheme val="minor"/>
    </font>
    <font>
      <b/>
      <sz val="13"/>
      <color rgb="FFFF0000"/>
      <name val="Calibri"/>
      <family val="2"/>
      <charset val="204"/>
      <scheme val="minor"/>
    </font>
    <font>
      <b/>
      <i/>
      <sz val="11"/>
      <color rgb="FFFF0000"/>
      <name val="Bahnschrift SemiLight SemiConde"/>
      <family val="2"/>
      <charset val="204"/>
    </font>
    <font>
      <b/>
      <sz val="14"/>
      <color rgb="FFFF000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9"/>
      <name val="Arial"/>
      <family val="2"/>
      <charset val="204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sz val="8"/>
      <name val="Arial"/>
      <family val="2"/>
      <charset val="204"/>
    </font>
    <font>
      <sz val="11"/>
      <color theme="0" tint="-0.249977111117893"/>
      <name val="Calibri"/>
      <family val="2"/>
      <scheme val="minor"/>
    </font>
    <font>
      <b/>
      <sz val="13"/>
      <color theme="0"/>
      <name val="Calibri"/>
      <family val="2"/>
      <charset val="204"/>
      <scheme val="minor"/>
    </font>
    <font>
      <sz val="12"/>
      <color theme="0"/>
      <name val="Calibri"/>
      <family val="2"/>
      <charset val="204"/>
      <scheme val="minor"/>
    </font>
    <font>
      <b/>
      <sz val="14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b/>
      <sz val="11"/>
      <color theme="9" tint="-0.499984740745262"/>
      <name val="Calibri"/>
      <family val="2"/>
      <charset val="204"/>
      <scheme val="minor"/>
    </font>
    <font>
      <b/>
      <sz val="9"/>
      <name val="Calibri"/>
      <family val="2"/>
      <scheme val="minor"/>
    </font>
    <font>
      <b/>
      <sz val="9"/>
      <name val="Calibri"/>
      <family val="2"/>
      <charset val="204"/>
      <scheme val="minor"/>
    </font>
    <font>
      <b/>
      <u/>
      <sz val="14"/>
      <color rgb="FFFF0000"/>
      <name val="Calibri"/>
      <family val="2"/>
      <scheme val="minor"/>
    </font>
    <font>
      <b/>
      <u/>
      <sz val="14"/>
      <color rgb="FFFF0000"/>
      <name val="Calibri"/>
      <family val="2"/>
      <charset val="204"/>
      <scheme val="minor"/>
    </font>
    <font>
      <sz val="10"/>
      <color rgb="FFC00000"/>
      <name val="Calibri"/>
      <family val="2"/>
      <charset val="204"/>
      <scheme val="minor"/>
    </font>
    <font>
      <sz val="11"/>
      <color rgb="FFC00000"/>
      <name val="Calibri"/>
      <family val="2"/>
      <charset val="204"/>
      <scheme val="minor"/>
    </font>
    <font>
      <b/>
      <sz val="10"/>
      <color rgb="FFC00000"/>
      <name val="Calibri"/>
      <family val="2"/>
      <charset val="204"/>
      <scheme val="minor"/>
    </font>
    <font>
      <b/>
      <u/>
      <sz val="14"/>
      <color rgb="FFC00000"/>
      <name val="Calibri"/>
      <family val="2"/>
      <charset val="204"/>
      <scheme val="minor"/>
    </font>
    <font>
      <b/>
      <sz val="11"/>
      <color rgb="FFC00000"/>
      <name val="Calibri"/>
      <family val="2"/>
      <charset val="204"/>
      <scheme val="minor"/>
    </font>
    <font>
      <b/>
      <sz val="11"/>
      <color rgb="FFC00000"/>
      <name val="Calibri"/>
      <family val="2"/>
      <charset val="204"/>
    </font>
    <font>
      <b/>
      <u/>
      <sz val="15"/>
      <color rgb="FF00B050"/>
      <name val="Calibri"/>
      <family val="2"/>
      <charset val="204"/>
      <scheme val="minor"/>
    </font>
    <font>
      <b/>
      <sz val="14"/>
      <color rgb="FFC00000"/>
      <name val="Calibri"/>
      <family val="2"/>
      <charset val="204"/>
      <scheme val="minor"/>
    </font>
    <font>
      <b/>
      <sz val="11"/>
      <color rgb="FF00B050"/>
      <name val="Calibri"/>
      <family val="2"/>
      <scheme val="minor"/>
    </font>
    <font>
      <b/>
      <sz val="15"/>
      <color rgb="FFC00000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b/>
      <sz val="11"/>
      <color theme="0" tint="-0.499984740745262"/>
      <name val="Calibri"/>
      <family val="2"/>
      <scheme val="minor"/>
    </font>
    <font>
      <sz val="9"/>
      <color theme="0" tint="-0.499984740745262"/>
      <name val="Calibri"/>
      <family val="2"/>
      <scheme val="minor"/>
    </font>
    <font>
      <b/>
      <sz val="8"/>
      <color rgb="FFFF0000"/>
      <name val="Calibri"/>
      <family val="2"/>
      <charset val="204"/>
      <scheme val="minor"/>
    </font>
    <font>
      <sz val="9"/>
      <color rgb="FFFF0000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/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hair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theme="1"/>
      </left>
      <right style="hair">
        <color theme="1"/>
      </right>
      <top style="hair">
        <color theme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29">
    <xf numFmtId="0" fontId="0" fillId="0" borderId="0"/>
    <xf numFmtId="0" fontId="5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0" fontId="1" fillId="0" borderId="0"/>
    <xf numFmtId="0" fontId="9" fillId="0" borderId="0"/>
    <xf numFmtId="0" fontId="14" fillId="0" borderId="0" applyNumberFormat="0" applyFill="0" applyBorder="0" applyAlignment="0" applyProtection="0"/>
    <xf numFmtId="0" fontId="5" fillId="0" borderId="0"/>
    <xf numFmtId="0" fontId="9" fillId="0" borderId="0"/>
    <xf numFmtId="0" fontId="1" fillId="0" borderId="0"/>
    <xf numFmtId="9" fontId="1" fillId="0" borderId="0" applyFont="0" applyFill="0" applyBorder="0" applyAlignment="0" applyProtection="0"/>
    <xf numFmtId="0" fontId="18" fillId="0" borderId="0"/>
    <xf numFmtId="0" fontId="9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42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52" fillId="0" borderId="0" applyNumberFormat="0" applyFill="0" applyBorder="0" applyAlignment="0" applyProtection="0"/>
    <xf numFmtId="0" fontId="54" fillId="0" borderId="0">
      <alignment vertical="top"/>
    </xf>
    <xf numFmtId="0" fontId="52" fillId="0" borderId="0" applyNumberFormat="0" applyFill="0" applyBorder="0" applyAlignment="0" applyProtection="0"/>
    <xf numFmtId="0" fontId="71" fillId="0" borderId="0"/>
    <xf numFmtId="0" fontId="5" fillId="0" borderId="0"/>
  </cellStyleXfs>
  <cellXfs count="378">
    <xf numFmtId="0" fontId="0" fillId="0" borderId="0" xfId="0"/>
    <xf numFmtId="0" fontId="1" fillId="0" borderId="0" xfId="6" applyProtection="1">
      <protection locked="0"/>
    </xf>
    <xf numFmtId="0" fontId="1" fillId="0" borderId="0" xfId="6" applyAlignment="1" applyProtection="1">
      <alignment horizontal="center" vertical="center"/>
      <protection locked="0"/>
    </xf>
    <xf numFmtId="0" fontId="15" fillId="0" borderId="0" xfId="8" applyFont="1" applyFill="1" applyAlignment="1" applyProtection="1">
      <alignment horizontal="center" vertical="center"/>
      <protection locked="0"/>
    </xf>
    <xf numFmtId="0" fontId="21" fillId="2" borderId="4" xfId="6" applyFont="1" applyFill="1" applyBorder="1" applyProtection="1">
      <protection locked="0"/>
    </xf>
    <xf numFmtId="1" fontId="22" fillId="2" borderId="3" xfId="7" applyNumberFormat="1" applyFont="1" applyFill="1" applyBorder="1" applyAlignment="1" applyProtection="1">
      <alignment horizontal="center" vertical="center" wrapText="1"/>
      <protection locked="0"/>
    </xf>
    <xf numFmtId="0" fontId="1" fillId="0" borderId="8" xfId="16" applyBorder="1"/>
    <xf numFmtId="0" fontId="1" fillId="0" borderId="9" xfId="16" applyBorder="1"/>
    <xf numFmtId="0" fontId="1" fillId="0" borderId="10" xfId="16" applyBorder="1"/>
    <xf numFmtId="0" fontId="1" fillId="0" borderId="0" xfId="16"/>
    <xf numFmtId="0" fontId="1" fillId="0" borderId="11" xfId="16" applyBorder="1"/>
    <xf numFmtId="0" fontId="1" fillId="0" borderId="12" xfId="16" applyBorder="1"/>
    <xf numFmtId="0" fontId="25" fillId="0" borderId="11" xfId="16" applyFont="1" applyBorder="1"/>
    <xf numFmtId="0" fontId="25" fillId="0" borderId="0" xfId="16" applyFont="1"/>
    <xf numFmtId="0" fontId="26" fillId="0" borderId="0" xfId="16" applyFont="1"/>
    <xf numFmtId="0" fontId="26" fillId="0" borderId="12" xfId="16" applyFont="1" applyBorder="1"/>
    <xf numFmtId="0" fontId="27" fillId="0" borderId="0" xfId="16" applyFont="1"/>
    <xf numFmtId="0" fontId="27" fillId="0" borderId="12" xfId="16" applyFont="1" applyBorder="1"/>
    <xf numFmtId="0" fontId="28" fillId="0" borderId="11" xfId="16" applyFont="1" applyBorder="1"/>
    <xf numFmtId="0" fontId="29" fillId="4" borderId="11" xfId="16" applyFont="1" applyFill="1" applyBorder="1" applyAlignment="1">
      <alignment horizontal="right"/>
    </xf>
    <xf numFmtId="0" fontId="29" fillId="0" borderId="0" xfId="16" applyFont="1"/>
    <xf numFmtId="0" fontId="30" fillId="0" borderId="0" xfId="16" applyFont="1"/>
    <xf numFmtId="0" fontId="30" fillId="0" borderId="12" xfId="16" applyFont="1" applyBorder="1"/>
    <xf numFmtId="0" fontId="31" fillId="4" borderId="11" xfId="16" applyFont="1" applyFill="1" applyBorder="1" applyAlignment="1">
      <alignment horizontal="left"/>
    </xf>
    <xf numFmtId="0" fontId="33" fillId="0" borderId="0" xfId="16" applyFont="1"/>
    <xf numFmtId="0" fontId="34" fillId="0" borderId="0" xfId="16" applyFont="1"/>
    <xf numFmtId="0" fontId="31" fillId="0" borderId="0" xfId="16" applyFont="1" applyAlignment="1">
      <alignment horizontal="left"/>
    </xf>
    <xf numFmtId="0" fontId="35" fillId="0" borderId="0" xfId="16" applyFont="1"/>
    <xf numFmtId="0" fontId="35" fillId="0" borderId="12" xfId="16" applyFont="1" applyBorder="1"/>
    <xf numFmtId="0" fontId="34" fillId="4" borderId="11" xfId="16" applyFont="1" applyFill="1" applyBorder="1"/>
    <xf numFmtId="0" fontId="36" fillId="0" borderId="0" xfId="16" applyFont="1" applyAlignment="1">
      <alignment horizontal="left" indent="2"/>
    </xf>
    <xf numFmtId="0" fontId="37" fillId="0" borderId="0" xfId="16" applyFont="1" applyAlignment="1">
      <alignment horizontal="right"/>
    </xf>
    <xf numFmtId="0" fontId="36" fillId="0" borderId="0" xfId="16" applyFont="1" applyAlignment="1">
      <alignment horizontal="left"/>
    </xf>
    <xf numFmtId="0" fontId="38" fillId="0" borderId="0" xfId="16" applyFont="1" applyAlignment="1">
      <alignment vertical="center"/>
    </xf>
    <xf numFmtId="0" fontId="10" fillId="4" borderId="11" xfId="16" applyFont="1" applyFill="1" applyBorder="1"/>
    <xf numFmtId="0" fontId="10" fillId="0" borderId="0" xfId="16" applyFont="1"/>
    <xf numFmtId="0" fontId="1" fillId="4" borderId="11" xfId="16" applyFill="1" applyBorder="1"/>
    <xf numFmtId="0" fontId="30" fillId="4" borderId="11" xfId="16" applyFont="1" applyFill="1" applyBorder="1" applyAlignment="1">
      <alignment horizontal="right"/>
    </xf>
    <xf numFmtId="0" fontId="39" fillId="0" borderId="0" xfId="16" applyFont="1" applyAlignment="1">
      <alignment horizontal="left"/>
    </xf>
    <xf numFmtId="0" fontId="2" fillId="0" borderId="0" xfId="16" applyFont="1"/>
    <xf numFmtId="0" fontId="2" fillId="0" borderId="12" xfId="16" applyFont="1" applyBorder="1"/>
    <xf numFmtId="0" fontId="30" fillId="4" borderId="11" xfId="16" applyFont="1" applyFill="1" applyBorder="1" applyAlignment="1">
      <alignment horizontal="right" vertical="top"/>
    </xf>
    <xf numFmtId="0" fontId="39" fillId="0" borderId="0" xfId="16" applyFont="1" applyAlignment="1">
      <alignment horizontal="left" vertical="top" wrapText="1"/>
    </xf>
    <xf numFmtId="0" fontId="2" fillId="0" borderId="12" xfId="16" applyFont="1" applyBorder="1" applyAlignment="1">
      <alignment vertical="top"/>
    </xf>
    <xf numFmtId="0" fontId="2" fillId="0" borderId="0" xfId="16" applyFont="1" applyAlignment="1">
      <alignment vertical="top"/>
    </xf>
    <xf numFmtId="0" fontId="36" fillId="0" borderId="0" xfId="16" applyFont="1" applyAlignment="1">
      <alignment horizontal="left" vertical="top" wrapText="1" indent="2"/>
    </xf>
    <xf numFmtId="0" fontId="1" fillId="0" borderId="13" xfId="16" applyBorder="1"/>
    <xf numFmtId="0" fontId="1" fillId="0" borderId="14" xfId="16" applyBorder="1"/>
    <xf numFmtId="0" fontId="1" fillId="0" borderId="15" xfId="16" applyBorder="1"/>
    <xf numFmtId="0" fontId="17" fillId="0" borderId="0" xfId="18" applyFont="1" applyAlignment="1">
      <alignment horizontal="left" vertical="top" wrapText="1"/>
    </xf>
    <xf numFmtId="0" fontId="41" fillId="0" borderId="0" xfId="16" applyFont="1"/>
    <xf numFmtId="0" fontId="22" fillId="5" borderId="16" xfId="7" applyFont="1" applyFill="1" applyBorder="1" applyAlignment="1" applyProtection="1">
      <alignment horizontal="center" vertical="top" wrapText="1"/>
      <protection hidden="1"/>
    </xf>
    <xf numFmtId="0" fontId="0" fillId="0" borderId="0" xfId="0" applyProtection="1">
      <protection hidden="1"/>
    </xf>
    <xf numFmtId="0" fontId="58" fillId="0" borderId="0" xfId="10" applyFont="1" applyAlignment="1" applyProtection="1">
      <alignment horizontal="left" vertical="center" indent="1"/>
      <protection hidden="1"/>
    </xf>
    <xf numFmtId="0" fontId="51" fillId="0" borderId="0" xfId="0" applyFont="1" applyProtection="1">
      <protection hidden="1"/>
    </xf>
    <xf numFmtId="44" fontId="56" fillId="0" borderId="0" xfId="6" applyNumberFormat="1" applyFont="1" applyAlignment="1" applyProtection="1">
      <alignment vertical="center"/>
      <protection hidden="1"/>
    </xf>
    <xf numFmtId="0" fontId="58" fillId="0" borderId="0" xfId="0" applyFont="1" applyAlignment="1" applyProtection="1">
      <alignment horizontal="left" vertical="center" indent="1"/>
      <protection hidden="1"/>
    </xf>
    <xf numFmtId="0" fontId="50" fillId="0" borderId="0" xfId="4" applyFont="1" applyAlignment="1" applyProtection="1">
      <alignment vertical="center"/>
      <protection hidden="1"/>
    </xf>
    <xf numFmtId="0" fontId="56" fillId="0" borderId="0" xfId="10" applyFont="1" applyAlignment="1" applyProtection="1">
      <alignment horizontal="left" vertical="center" indent="1"/>
      <protection hidden="1"/>
    </xf>
    <xf numFmtId="9" fontId="56" fillId="0" borderId="0" xfId="21" applyFont="1" applyFill="1" applyBorder="1" applyAlignment="1" applyProtection="1">
      <protection hidden="1"/>
    </xf>
    <xf numFmtId="0" fontId="63" fillId="3" borderId="3" xfId="0" applyFont="1" applyFill="1" applyBorder="1" applyProtection="1">
      <protection hidden="1"/>
    </xf>
    <xf numFmtId="0" fontId="51" fillId="0" borderId="6" xfId="0" applyFont="1" applyBorder="1" applyProtection="1">
      <protection hidden="1"/>
    </xf>
    <xf numFmtId="0" fontId="51" fillId="0" borderId="4" xfId="0" applyFont="1" applyBorder="1" applyProtection="1">
      <protection hidden="1"/>
    </xf>
    <xf numFmtId="0" fontId="51" fillId="0" borderId="5" xfId="0" applyFont="1" applyBorder="1" applyProtection="1">
      <protection hidden="1"/>
    </xf>
    <xf numFmtId="1" fontId="50" fillId="0" borderId="3" xfId="0" applyNumberFormat="1" applyFont="1" applyBorder="1" applyProtection="1">
      <protection hidden="1"/>
    </xf>
    <xf numFmtId="0" fontId="56" fillId="0" borderId="6" xfId="10" applyFont="1" applyBorder="1" applyAlignment="1" applyProtection="1">
      <alignment horizontal="left" vertical="center" indent="1"/>
      <protection hidden="1"/>
    </xf>
    <xf numFmtId="0" fontId="56" fillId="0" borderId="4" xfId="10" applyFont="1" applyBorder="1" applyAlignment="1" applyProtection="1">
      <alignment horizontal="left" vertical="center" indent="1"/>
      <protection hidden="1"/>
    </xf>
    <xf numFmtId="0" fontId="56" fillId="0" borderId="5" xfId="10" applyFont="1" applyBorder="1" applyAlignment="1" applyProtection="1">
      <alignment horizontal="left" vertical="center" indent="1"/>
      <protection hidden="1"/>
    </xf>
    <xf numFmtId="0" fontId="50" fillId="0" borderId="0" xfId="0" applyFont="1" applyProtection="1">
      <protection hidden="1"/>
    </xf>
    <xf numFmtId="164" fontId="0" fillId="0" borderId="0" xfId="0" applyNumberFormat="1" applyProtection="1">
      <protection hidden="1"/>
    </xf>
    <xf numFmtId="164" fontId="51" fillId="0" borderId="3" xfId="0" applyNumberFormat="1" applyFont="1" applyBorder="1" applyProtection="1">
      <protection hidden="1"/>
    </xf>
    <xf numFmtId="0" fontId="58" fillId="0" borderId="6" xfId="10" applyFont="1" applyBorder="1" applyAlignment="1" applyProtection="1">
      <alignment horizontal="left" vertical="center" indent="1"/>
      <protection hidden="1"/>
    </xf>
    <xf numFmtId="0" fontId="58" fillId="0" borderId="4" xfId="10" applyFont="1" applyBorder="1" applyAlignment="1" applyProtection="1">
      <alignment horizontal="left" vertical="center" indent="1"/>
      <protection hidden="1"/>
    </xf>
    <xf numFmtId="0" fontId="58" fillId="0" borderId="5" xfId="10" applyFont="1" applyBorder="1" applyAlignment="1" applyProtection="1">
      <alignment horizontal="left" vertical="center" indent="1"/>
      <protection hidden="1"/>
    </xf>
    <xf numFmtId="164" fontId="58" fillId="0" borderId="0" xfId="6" applyNumberFormat="1" applyFont="1" applyProtection="1">
      <protection hidden="1"/>
    </xf>
    <xf numFmtId="0" fontId="58" fillId="0" borderId="6" xfId="6" applyFont="1" applyBorder="1" applyAlignment="1" applyProtection="1">
      <alignment horizontal="left" vertical="center" indent="1"/>
      <protection hidden="1"/>
    </xf>
    <xf numFmtId="0" fontId="58" fillId="0" borderId="4" xfId="6" applyFont="1" applyBorder="1" applyAlignment="1" applyProtection="1">
      <alignment horizontal="left" vertical="center" indent="1"/>
      <protection hidden="1"/>
    </xf>
    <xf numFmtId="0" fontId="58" fillId="0" borderId="5" xfId="6" applyFont="1" applyBorder="1" applyAlignment="1" applyProtection="1">
      <alignment horizontal="left" vertical="center" indent="1"/>
      <protection hidden="1"/>
    </xf>
    <xf numFmtId="164" fontId="58" fillId="0" borderId="0" xfId="6" applyNumberFormat="1" applyFont="1" applyAlignment="1" applyProtection="1">
      <alignment horizontal="right"/>
      <protection hidden="1"/>
    </xf>
    <xf numFmtId="164" fontId="56" fillId="0" borderId="0" xfId="6" applyNumberFormat="1" applyFont="1" applyAlignment="1" applyProtection="1">
      <alignment horizontal="right"/>
      <protection hidden="1"/>
    </xf>
    <xf numFmtId="164" fontId="56" fillId="7" borderId="0" xfId="0" applyNumberFormat="1" applyFont="1" applyFill="1" applyProtection="1">
      <protection hidden="1"/>
    </xf>
    <xf numFmtId="0" fontId="56" fillId="7" borderId="0" xfId="0" applyFont="1" applyFill="1" applyProtection="1">
      <protection hidden="1"/>
    </xf>
    <xf numFmtId="0" fontId="57" fillId="0" borderId="4" xfId="10" applyFont="1" applyBorder="1" applyAlignment="1" applyProtection="1">
      <alignment horizontal="left" vertical="center" indent="1"/>
      <protection hidden="1"/>
    </xf>
    <xf numFmtId="0" fontId="57" fillId="0" borderId="0" xfId="10" applyFont="1" applyAlignment="1" applyProtection="1">
      <alignment horizontal="left" vertical="center" indent="1"/>
      <protection hidden="1"/>
    </xf>
    <xf numFmtId="0" fontId="53" fillId="0" borderId="4" xfId="0" applyFont="1" applyBorder="1" applyAlignment="1" applyProtection="1">
      <alignment horizontal="left" vertical="center" indent="1"/>
      <protection hidden="1"/>
    </xf>
    <xf numFmtId="0" fontId="57" fillId="7" borderId="4" xfId="0" applyFont="1" applyFill="1" applyBorder="1" applyAlignment="1" applyProtection="1">
      <alignment horizontal="left" vertical="center" indent="1"/>
      <protection hidden="1"/>
    </xf>
    <xf numFmtId="0" fontId="57" fillId="7" borderId="0" xfId="0" applyFont="1" applyFill="1" applyAlignment="1" applyProtection="1">
      <alignment horizontal="left" vertical="center" indent="1"/>
      <protection hidden="1"/>
    </xf>
    <xf numFmtId="0" fontId="57" fillId="0" borderId="0" xfId="0" applyFont="1" applyAlignment="1" applyProtection="1">
      <alignment horizontal="left" vertical="center" indent="1"/>
      <protection hidden="1"/>
    </xf>
    <xf numFmtId="164" fontId="51" fillId="0" borderId="3" xfId="0" applyNumberFormat="1" applyFont="1" applyBorder="1" applyAlignment="1" applyProtection="1">
      <alignment horizontal="right"/>
      <protection hidden="1"/>
    </xf>
    <xf numFmtId="164" fontId="50" fillId="0" borderId="3" xfId="0" applyNumberFormat="1" applyFont="1" applyBorder="1" applyAlignment="1" applyProtection="1">
      <alignment horizontal="right"/>
      <protection hidden="1"/>
    </xf>
    <xf numFmtId="0" fontId="58" fillId="0" borderId="0" xfId="0" applyFont="1" applyProtection="1">
      <protection hidden="1"/>
    </xf>
    <xf numFmtId="164" fontId="2" fillId="0" borderId="0" xfId="0" applyNumberFormat="1" applyFont="1" applyProtection="1">
      <protection hidden="1"/>
    </xf>
    <xf numFmtId="0" fontId="8" fillId="0" borderId="0" xfId="10" applyFont="1" applyAlignment="1" applyProtection="1">
      <alignment horizontal="left" vertical="center" indent="1"/>
      <protection hidden="1"/>
    </xf>
    <xf numFmtId="168" fontId="0" fillId="0" borderId="0" xfId="0" applyNumberFormat="1" applyProtection="1">
      <protection hidden="1"/>
    </xf>
    <xf numFmtId="0" fontId="0" fillId="0" borderId="0" xfId="0" applyAlignment="1" applyProtection="1">
      <alignment wrapText="1"/>
      <protection hidden="1"/>
    </xf>
    <xf numFmtId="0" fontId="62" fillId="0" borderId="0" xfId="7" applyFont="1" applyProtection="1">
      <protection hidden="1"/>
    </xf>
    <xf numFmtId="0" fontId="16" fillId="0" borderId="0" xfId="7" applyFont="1" applyAlignment="1" applyProtection="1">
      <alignment horizontal="center"/>
      <protection hidden="1"/>
    </xf>
    <xf numFmtId="0" fontId="16" fillId="0" borderId="0" xfId="7" applyFont="1" applyProtection="1">
      <protection hidden="1"/>
    </xf>
    <xf numFmtId="0" fontId="62" fillId="0" borderId="0" xfId="7" applyFont="1" applyAlignment="1" applyProtection="1">
      <alignment vertical="top"/>
      <protection hidden="1"/>
    </xf>
    <xf numFmtId="0" fontId="44" fillId="0" borderId="0" xfId="7" applyFont="1" applyAlignment="1" applyProtection="1">
      <alignment vertical="top"/>
      <protection hidden="1"/>
    </xf>
    <xf numFmtId="0" fontId="22" fillId="0" borderId="0" xfId="7" applyFont="1" applyProtection="1">
      <protection hidden="1"/>
    </xf>
    <xf numFmtId="0" fontId="44" fillId="0" borderId="0" xfId="7" applyFont="1" applyProtection="1">
      <protection hidden="1"/>
    </xf>
    <xf numFmtId="0" fontId="13" fillId="3" borderId="3" xfId="7" applyFont="1" applyFill="1" applyBorder="1" applyAlignment="1" applyProtection="1">
      <alignment horizontal="center" vertical="top" wrapText="1"/>
      <protection hidden="1"/>
    </xf>
    <xf numFmtId="0" fontId="0" fillId="3" borderId="3" xfId="0" applyFill="1" applyBorder="1" applyAlignment="1" applyProtection="1">
      <alignment vertical="top"/>
      <protection hidden="1"/>
    </xf>
    <xf numFmtId="0" fontId="46" fillId="3" borderId="3" xfId="7" applyFont="1" applyFill="1" applyBorder="1" applyAlignment="1" applyProtection="1">
      <alignment horizontal="center" vertical="top" wrapText="1"/>
      <protection hidden="1"/>
    </xf>
    <xf numFmtId="0" fontId="62" fillId="3" borderId="3" xfId="7" applyFont="1" applyFill="1" applyBorder="1" applyAlignment="1" applyProtection="1">
      <alignment horizontal="center" vertical="top" wrapText="1"/>
      <protection hidden="1"/>
    </xf>
    <xf numFmtId="0" fontId="45" fillId="2" borderId="3" xfId="7" applyFont="1" applyFill="1" applyBorder="1" applyAlignment="1" applyProtection="1">
      <alignment horizontal="center"/>
      <protection hidden="1"/>
    </xf>
    <xf numFmtId="0" fontId="16" fillId="2" borderId="3" xfId="7" applyFont="1" applyFill="1" applyBorder="1" applyAlignment="1" applyProtection="1">
      <alignment horizontal="center" vertical="top" wrapText="1"/>
      <protection hidden="1"/>
    </xf>
    <xf numFmtId="0" fontId="22" fillId="2" borderId="3" xfId="7" applyFont="1" applyFill="1" applyBorder="1" applyAlignment="1" applyProtection="1">
      <alignment horizontal="center" vertical="top" wrapText="1"/>
      <protection hidden="1"/>
    </xf>
    <xf numFmtId="0" fontId="0" fillId="0" borderId="16" xfId="0" applyBorder="1" applyAlignment="1" applyProtection="1">
      <alignment horizontal="center" vertical="center"/>
      <protection hidden="1"/>
    </xf>
    <xf numFmtId="2" fontId="0" fillId="0" borderId="16" xfId="0" applyNumberFormat="1" applyBorder="1" applyAlignment="1" applyProtection="1">
      <alignment horizontal="center" vertical="center"/>
      <protection hidden="1"/>
    </xf>
    <xf numFmtId="0" fontId="49" fillId="2" borderId="3" xfId="7" applyFont="1" applyFill="1" applyBorder="1" applyAlignment="1" applyProtection="1">
      <alignment horizontal="center" vertical="top" wrapText="1"/>
      <protection hidden="1"/>
    </xf>
    <xf numFmtId="0" fontId="49" fillId="2" borderId="3" xfId="7" applyFont="1" applyFill="1" applyBorder="1" applyAlignment="1" applyProtection="1">
      <alignment horizontal="left" vertical="top"/>
      <protection hidden="1"/>
    </xf>
    <xf numFmtId="2" fontId="6" fillId="0" borderId="16" xfId="0" applyNumberFormat="1" applyFont="1" applyBorder="1" applyAlignment="1" applyProtection="1">
      <alignment horizontal="center" vertical="center"/>
      <protection hidden="1"/>
    </xf>
    <xf numFmtId="0" fontId="49" fillId="2" borderId="3" xfId="7" applyFont="1" applyFill="1" applyBorder="1" applyAlignment="1" applyProtection="1">
      <alignment horizontal="center"/>
      <protection hidden="1"/>
    </xf>
    <xf numFmtId="2" fontId="8" fillId="0" borderId="16" xfId="0" applyNumberFormat="1" applyFont="1" applyBorder="1" applyAlignment="1" applyProtection="1">
      <alignment horizontal="left" vertical="center"/>
      <protection hidden="1"/>
    </xf>
    <xf numFmtId="165" fontId="16" fillId="2" borderId="3" xfId="7" applyNumberFormat="1" applyFont="1" applyFill="1" applyBorder="1" applyAlignment="1" applyProtection="1">
      <alignment horizontal="center" vertical="top" wrapText="1"/>
      <protection hidden="1"/>
    </xf>
    <xf numFmtId="165" fontId="45" fillId="2" borderId="3" xfId="7" applyNumberFormat="1" applyFont="1" applyFill="1" applyBorder="1" applyAlignment="1" applyProtection="1">
      <alignment horizontal="center" vertical="top" wrapText="1"/>
      <protection hidden="1"/>
    </xf>
    <xf numFmtId="164" fontId="45" fillId="2" borderId="3" xfId="7" applyNumberFormat="1" applyFont="1" applyFill="1" applyBorder="1" applyAlignment="1" applyProtection="1">
      <alignment horizontal="center" vertical="top" wrapText="1"/>
      <protection hidden="1"/>
    </xf>
    <xf numFmtId="0" fontId="6" fillId="0" borderId="16" xfId="0" applyFont="1" applyBorder="1" applyAlignment="1" applyProtection="1">
      <alignment horizontal="center" vertical="center"/>
      <protection hidden="1"/>
    </xf>
    <xf numFmtId="0" fontId="6" fillId="0" borderId="25" xfId="0" applyFont="1" applyBorder="1" applyAlignment="1" applyProtection="1">
      <alignment horizontal="center" vertical="center"/>
      <protection hidden="1"/>
    </xf>
    <xf numFmtId="2" fontId="0" fillId="0" borderId="25" xfId="0" applyNumberFormat="1" applyBorder="1" applyAlignment="1" applyProtection="1">
      <alignment horizontal="center" vertical="center"/>
      <protection hidden="1"/>
    </xf>
    <xf numFmtId="2" fontId="8" fillId="0" borderId="25" xfId="0" applyNumberFormat="1" applyFont="1" applyBorder="1" applyAlignment="1" applyProtection="1">
      <alignment horizontal="left" vertical="center"/>
      <protection hidden="1"/>
    </xf>
    <xf numFmtId="165" fontId="16" fillId="5" borderId="26" xfId="7" applyNumberFormat="1" applyFont="1" applyFill="1" applyBorder="1" applyAlignment="1" applyProtection="1">
      <alignment horizontal="center" vertical="top" wrapText="1"/>
      <protection hidden="1"/>
    </xf>
    <xf numFmtId="165" fontId="45" fillId="0" borderId="26" xfId="7" applyNumberFormat="1" applyFont="1" applyBorder="1" applyAlignment="1" applyProtection="1">
      <alignment horizontal="center" vertical="top" wrapText="1"/>
      <protection hidden="1"/>
    </xf>
    <xf numFmtId="164" fontId="45" fillId="0" borderId="26" xfId="7" applyNumberFormat="1" applyFont="1" applyBorder="1" applyAlignment="1" applyProtection="1">
      <alignment horizontal="center" vertical="top" wrapText="1"/>
      <protection hidden="1"/>
    </xf>
    <xf numFmtId="0" fontId="46" fillId="0" borderId="3" xfId="7" applyFont="1" applyBorder="1" applyAlignment="1" applyProtection="1">
      <alignment horizontal="center"/>
      <protection hidden="1"/>
    </xf>
    <xf numFmtId="0" fontId="2" fillId="0" borderId="3" xfId="0" applyFont="1" applyBorder="1" applyAlignment="1" applyProtection="1">
      <alignment horizontal="center" vertical="center"/>
      <protection hidden="1"/>
    </xf>
    <xf numFmtId="2" fontId="2" fillId="0" borderId="3" xfId="0" applyNumberFormat="1" applyFont="1" applyBorder="1" applyAlignment="1" applyProtection="1">
      <alignment horizontal="center" vertical="center"/>
      <protection hidden="1"/>
    </xf>
    <xf numFmtId="2" fontId="8" fillId="0" borderId="3" xfId="0" applyNumberFormat="1" applyFont="1" applyBorder="1" applyAlignment="1" applyProtection="1">
      <alignment horizontal="center" vertical="center"/>
      <protection hidden="1"/>
    </xf>
    <xf numFmtId="0" fontId="45" fillId="0" borderId="0" xfId="0" applyFont="1" applyProtection="1">
      <protection hidden="1"/>
    </xf>
    <xf numFmtId="0" fontId="0" fillId="0" borderId="3" xfId="0" applyBorder="1" applyProtection="1">
      <protection hidden="1"/>
    </xf>
    <xf numFmtId="0" fontId="11" fillId="0" borderId="3" xfId="0" applyFont="1" applyBorder="1" applyAlignment="1" applyProtection="1">
      <alignment wrapText="1"/>
      <protection hidden="1"/>
    </xf>
    <xf numFmtId="0" fontId="6" fillId="0" borderId="3" xfId="0" applyFont="1" applyBorder="1" applyProtection="1">
      <protection hidden="1"/>
    </xf>
    <xf numFmtId="0" fontId="46" fillId="0" borderId="3" xfId="7" applyFont="1" applyBorder="1" applyAlignment="1" applyProtection="1">
      <alignment horizontal="right"/>
      <protection hidden="1"/>
    </xf>
    <xf numFmtId="165" fontId="2" fillId="0" borderId="3" xfId="0" applyNumberFormat="1" applyFont="1" applyBorder="1" applyAlignment="1" applyProtection="1">
      <alignment horizontal="center" vertical="center"/>
      <protection hidden="1"/>
    </xf>
    <xf numFmtId="165" fontId="2" fillId="3" borderId="3" xfId="0" applyNumberFormat="1" applyFont="1" applyFill="1" applyBorder="1" applyAlignment="1" applyProtection="1">
      <alignment horizontal="center" vertical="center"/>
      <protection hidden="1"/>
    </xf>
    <xf numFmtId="0" fontId="2" fillId="0" borderId="3" xfId="0" applyFont="1" applyBorder="1" applyProtection="1">
      <protection hidden="1"/>
    </xf>
    <xf numFmtId="0" fontId="2" fillId="0" borderId="3" xfId="0" applyFont="1" applyBorder="1" applyAlignment="1" applyProtection="1">
      <alignment horizontal="center"/>
      <protection hidden="1"/>
    </xf>
    <xf numFmtId="2" fontId="2" fillId="0" borderId="3" xfId="0" applyNumberFormat="1" applyFont="1" applyBorder="1" applyAlignment="1" applyProtection="1">
      <alignment horizontal="center"/>
      <protection hidden="1"/>
    </xf>
    <xf numFmtId="2" fontId="2" fillId="3" borderId="3" xfId="0" applyNumberFormat="1" applyFont="1" applyFill="1" applyBorder="1" applyAlignment="1" applyProtection="1">
      <alignment horizontal="center"/>
      <protection hidden="1"/>
    </xf>
    <xf numFmtId="0" fontId="2" fillId="0" borderId="0" xfId="0" applyFont="1" applyProtection="1">
      <protection hidden="1"/>
    </xf>
    <xf numFmtId="0" fontId="46" fillId="0" borderId="0" xfId="7" applyFont="1" applyAlignment="1" applyProtection="1">
      <alignment horizontal="right"/>
      <protection hidden="1"/>
    </xf>
    <xf numFmtId="165" fontId="2" fillId="0" borderId="0" xfId="0" applyNumberFormat="1" applyFont="1" applyAlignment="1" applyProtection="1">
      <alignment horizontal="center" vertical="center"/>
      <protection hidden="1"/>
    </xf>
    <xf numFmtId="0" fontId="45" fillId="0" borderId="0" xfId="7" applyFont="1" applyAlignment="1" applyProtection="1">
      <alignment horizontal="right"/>
      <protection hidden="1"/>
    </xf>
    <xf numFmtId="0" fontId="0" fillId="0" borderId="0" xfId="0" applyAlignment="1" applyProtection="1">
      <alignment vertical="top" wrapText="1"/>
      <protection hidden="1"/>
    </xf>
    <xf numFmtId="0" fontId="0" fillId="0" borderId="3" xfId="0" applyBorder="1" applyAlignment="1" applyProtection="1">
      <alignment vertical="top" wrapText="1"/>
      <protection hidden="1"/>
    </xf>
    <xf numFmtId="0" fontId="0" fillId="0" borderId="3" xfId="0" applyBorder="1" applyAlignment="1" applyProtection="1">
      <alignment horizontal="center"/>
      <protection hidden="1"/>
    </xf>
    <xf numFmtId="0" fontId="50" fillId="0" borderId="1" xfId="0" applyFont="1" applyBorder="1" applyAlignment="1" applyProtection="1">
      <alignment horizontal="center" vertical="top" wrapText="1"/>
      <protection hidden="1"/>
    </xf>
    <xf numFmtId="0" fontId="11" fillId="0" borderId="0" xfId="0" applyFont="1" applyAlignment="1" applyProtection="1">
      <alignment horizontal="center" vertical="center"/>
      <protection hidden="1"/>
    </xf>
    <xf numFmtId="0" fontId="51" fillId="0" borderId="1" xfId="0" applyFont="1" applyBorder="1" applyProtection="1">
      <protection hidden="1"/>
    </xf>
    <xf numFmtId="0" fontId="58" fillId="0" borderId="1" xfId="0" applyFont="1" applyBorder="1" applyAlignment="1" applyProtection="1">
      <alignment horizontal="center"/>
      <protection hidden="1"/>
    </xf>
    <xf numFmtId="0" fontId="51" fillId="0" borderId="1" xfId="0" applyFont="1" applyBorder="1" applyAlignment="1" applyProtection="1">
      <alignment horizontal="center"/>
      <protection hidden="1"/>
    </xf>
    <xf numFmtId="0" fontId="58" fillId="0" borderId="1" xfId="0" applyFont="1" applyBorder="1" applyProtection="1">
      <protection hidden="1"/>
    </xf>
    <xf numFmtId="0" fontId="56" fillId="0" borderId="6" xfId="6" applyFont="1" applyBorder="1" applyAlignment="1" applyProtection="1">
      <alignment horizontal="left" vertical="center" indent="1"/>
      <protection hidden="1"/>
    </xf>
    <xf numFmtId="0" fontId="57" fillId="7" borderId="3" xfId="0" applyFont="1" applyFill="1" applyBorder="1" applyProtection="1">
      <protection locked="0"/>
    </xf>
    <xf numFmtId="0" fontId="6" fillId="0" borderId="0" xfId="0" applyFont="1" applyProtection="1">
      <protection hidden="1"/>
    </xf>
    <xf numFmtId="0" fontId="22" fillId="0" borderId="0" xfId="7" applyFont="1" applyAlignment="1" applyProtection="1">
      <alignment horizontal="center"/>
      <protection hidden="1"/>
    </xf>
    <xf numFmtId="165" fontId="22" fillId="2" borderId="3" xfId="7" applyNumberFormat="1" applyFont="1" applyFill="1" applyBorder="1" applyAlignment="1" applyProtection="1">
      <alignment horizontal="center" vertical="top" wrapText="1"/>
      <protection hidden="1"/>
    </xf>
    <xf numFmtId="165" fontId="22" fillId="0" borderId="26" xfId="7" applyNumberFormat="1" applyFont="1" applyBorder="1" applyAlignment="1" applyProtection="1">
      <alignment horizontal="center" vertical="top" wrapText="1"/>
      <protection hidden="1"/>
    </xf>
    <xf numFmtId="0" fontId="8" fillId="0" borderId="3" xfId="0" applyFont="1" applyBorder="1" applyProtection="1">
      <protection hidden="1"/>
    </xf>
    <xf numFmtId="0" fontId="8" fillId="0" borderId="0" xfId="0" applyFont="1" applyProtection="1">
      <protection hidden="1"/>
    </xf>
    <xf numFmtId="0" fontId="6" fillId="0" borderId="0" xfId="0" applyFont="1" applyAlignment="1" applyProtection="1">
      <alignment vertical="top" wrapText="1"/>
      <protection hidden="1"/>
    </xf>
    <xf numFmtId="0" fontId="1" fillId="0" borderId="0" xfId="6" applyProtection="1">
      <protection hidden="1"/>
    </xf>
    <xf numFmtId="0" fontId="8" fillId="3" borderId="2" xfId="1" applyFont="1" applyFill="1" applyBorder="1" applyAlignment="1" applyProtection="1">
      <alignment horizontal="left" vertical="top" wrapText="1"/>
      <protection hidden="1"/>
    </xf>
    <xf numFmtId="0" fontId="4" fillId="0" borderId="0" xfId="4" applyFont="1" applyProtection="1">
      <protection hidden="1"/>
    </xf>
    <xf numFmtId="0" fontId="19" fillId="2" borderId="6" xfId="6" applyFont="1" applyFill="1" applyBorder="1" applyAlignment="1" applyProtection="1">
      <alignment horizontal="left" vertical="center"/>
      <protection hidden="1"/>
    </xf>
    <xf numFmtId="0" fontId="20" fillId="2" borderId="4" xfId="6" applyFont="1" applyFill="1" applyBorder="1" applyAlignment="1" applyProtection="1">
      <alignment horizontal="center" vertical="center"/>
      <protection hidden="1"/>
    </xf>
    <xf numFmtId="0" fontId="4" fillId="0" borderId="3" xfId="7" applyFont="1" applyBorder="1" applyAlignment="1" applyProtection="1">
      <alignment horizontal="left" vertical="top"/>
      <protection hidden="1"/>
    </xf>
    <xf numFmtId="0" fontId="11" fillId="0" borderId="0" xfId="6" applyFont="1" applyAlignment="1" applyProtection="1">
      <alignment horizontal="left"/>
      <protection hidden="1"/>
    </xf>
    <xf numFmtId="0" fontId="23" fillId="0" borderId="0" xfId="4" applyFont="1" applyProtection="1">
      <protection hidden="1"/>
    </xf>
    <xf numFmtId="0" fontId="1" fillId="0" borderId="0" xfId="6" applyAlignment="1" applyProtection="1">
      <alignment horizontal="left" vertical="center"/>
      <protection locked="0"/>
    </xf>
    <xf numFmtId="0" fontId="61" fillId="0" borderId="0" xfId="6" applyFont="1" applyAlignment="1" applyProtection="1">
      <alignment horizontal="center" vertical="center"/>
      <protection locked="0"/>
    </xf>
    <xf numFmtId="0" fontId="1" fillId="0" borderId="0" xfId="6" applyAlignment="1" applyProtection="1">
      <alignment horizontal="left"/>
      <protection locked="0"/>
    </xf>
    <xf numFmtId="0" fontId="13" fillId="0" borderId="0" xfId="1" applyFont="1" applyAlignment="1" applyProtection="1">
      <alignment horizontal="center" vertical="center"/>
      <protection locked="0"/>
    </xf>
    <xf numFmtId="0" fontId="2" fillId="0" borderId="0" xfId="6" applyFont="1" applyProtection="1">
      <protection locked="0"/>
    </xf>
    <xf numFmtId="0" fontId="16" fillId="0" borderId="0" xfId="9" applyFont="1" applyProtection="1">
      <protection locked="0"/>
    </xf>
    <xf numFmtId="0" fontId="13" fillId="0" borderId="0" xfId="9" applyFont="1" applyAlignment="1" applyProtection="1">
      <alignment horizontal="center" vertical="center"/>
      <protection locked="0"/>
    </xf>
    <xf numFmtId="0" fontId="0" fillId="0" borderId="0" xfId="1" applyFont="1" applyAlignment="1" applyProtection="1">
      <alignment horizontal="left" vertical="center"/>
      <protection locked="0"/>
    </xf>
    <xf numFmtId="0" fontId="56" fillId="0" borderId="0" xfId="10" applyFont="1" applyAlignment="1" applyProtection="1">
      <alignment horizontal="left" vertical="center" indent="1"/>
      <protection locked="0"/>
    </xf>
    <xf numFmtId="0" fontId="6" fillId="0" borderId="0" xfId="1" applyFont="1" applyAlignment="1" applyProtection="1">
      <alignment horizontal="left" vertical="center"/>
      <protection locked="0"/>
    </xf>
    <xf numFmtId="0" fontId="60" fillId="0" borderId="0" xfId="26" applyFont="1" applyFill="1" applyBorder="1" applyAlignment="1" applyProtection="1">
      <protection locked="0"/>
    </xf>
    <xf numFmtId="0" fontId="6" fillId="0" borderId="0" xfId="6" applyFont="1" applyProtection="1">
      <protection locked="0"/>
    </xf>
    <xf numFmtId="0" fontId="55" fillId="0" borderId="0" xfId="0" applyFont="1" applyProtection="1">
      <protection locked="0"/>
    </xf>
    <xf numFmtId="0" fontId="8" fillId="0" borderId="0" xfId="6" applyFont="1" applyAlignment="1" applyProtection="1">
      <alignment horizontal="right" vertical="center" indent="1"/>
      <protection locked="0"/>
    </xf>
    <xf numFmtId="0" fontId="6" fillId="0" borderId="0" xfId="6" applyFont="1" applyAlignment="1" applyProtection="1">
      <alignment vertical="center"/>
      <protection locked="0"/>
    </xf>
    <xf numFmtId="0" fontId="0" fillId="0" borderId="0" xfId="0" applyProtection="1">
      <protection locked="0"/>
    </xf>
    <xf numFmtId="0" fontId="8" fillId="3" borderId="2" xfId="1" applyFont="1" applyFill="1" applyBorder="1" applyAlignment="1" applyProtection="1">
      <alignment horizontal="center" vertical="top" wrapText="1"/>
      <protection locked="0"/>
    </xf>
    <xf numFmtId="0" fontId="8" fillId="3" borderId="2" xfId="9" applyFont="1" applyFill="1" applyBorder="1" applyAlignment="1" applyProtection="1">
      <alignment horizontal="center" vertical="top" wrapText="1"/>
      <protection locked="0"/>
    </xf>
    <xf numFmtId="0" fontId="19" fillId="2" borderId="4" xfId="6" applyFont="1" applyFill="1" applyBorder="1" applyAlignment="1" applyProtection="1">
      <alignment horizontal="left" vertical="center"/>
      <protection locked="0"/>
    </xf>
    <xf numFmtId="0" fontId="19" fillId="2" borderId="4" xfId="6" applyFont="1" applyFill="1" applyBorder="1" applyAlignment="1" applyProtection="1">
      <alignment horizontal="left" vertical="center" indent="1"/>
      <protection locked="0"/>
    </xf>
    <xf numFmtId="0" fontId="19" fillId="2" borderId="4" xfId="6" applyFont="1" applyFill="1" applyBorder="1" applyAlignment="1" applyProtection="1">
      <alignment horizontal="center" vertical="center"/>
      <protection locked="0"/>
    </xf>
    <xf numFmtId="0" fontId="20" fillId="2" borderId="4" xfId="6" applyFont="1" applyFill="1" applyBorder="1" applyAlignment="1" applyProtection="1">
      <alignment horizontal="center" vertical="center"/>
      <protection locked="0"/>
    </xf>
    <xf numFmtId="0" fontId="21" fillId="2" borderId="4" xfId="6" applyFont="1" applyFill="1" applyBorder="1" applyAlignment="1" applyProtection="1">
      <alignment horizontal="center"/>
      <protection locked="0"/>
    </xf>
    <xf numFmtId="0" fontId="4" fillId="2" borderId="4" xfId="4" applyFont="1" applyFill="1" applyBorder="1" applyAlignment="1" applyProtection="1">
      <alignment horizontal="center"/>
      <protection locked="0"/>
    </xf>
    <xf numFmtId="0" fontId="4" fillId="2" borderId="5" xfId="4" applyFont="1" applyFill="1" applyBorder="1" applyAlignment="1" applyProtection="1">
      <alignment horizontal="center"/>
      <protection locked="0"/>
    </xf>
    <xf numFmtId="0" fontId="4" fillId="0" borderId="3" xfId="7" applyFont="1" applyBorder="1" applyAlignment="1" applyProtection="1">
      <alignment horizontal="left" vertical="top"/>
      <protection locked="0"/>
    </xf>
    <xf numFmtId="49" fontId="4" fillId="0" borderId="3" xfId="4" applyNumberFormat="1" applyFont="1" applyBorder="1" applyAlignment="1" applyProtection="1">
      <alignment horizontal="center" vertical="center"/>
      <protection locked="0"/>
    </xf>
    <xf numFmtId="44" fontId="11" fillId="0" borderId="3" xfId="4" applyNumberFormat="1" applyFont="1" applyBorder="1" applyAlignment="1" applyProtection="1">
      <alignment horizontal="left" vertical="center"/>
      <protection locked="0"/>
    </xf>
    <xf numFmtId="167" fontId="4" fillId="0" borderId="3" xfId="15" applyNumberFormat="1" applyFont="1" applyBorder="1" applyAlignment="1" applyProtection="1">
      <alignment horizontal="left" vertical="top"/>
      <protection locked="0"/>
    </xf>
    <xf numFmtId="0" fontId="4" fillId="0" borderId="3" xfId="4" applyFont="1" applyBorder="1" applyAlignment="1" applyProtection="1">
      <alignment horizontal="left" vertical="center" indent="1"/>
      <protection locked="0"/>
    </xf>
    <xf numFmtId="0" fontId="2" fillId="2" borderId="4" xfId="6" applyFont="1" applyFill="1" applyBorder="1" applyAlignment="1" applyProtection="1">
      <alignment horizontal="left" vertical="center"/>
      <protection locked="0"/>
    </xf>
    <xf numFmtId="0" fontId="2" fillId="2" borderId="4" xfId="14" applyFont="1" applyFill="1" applyBorder="1" applyAlignment="1" applyProtection="1">
      <alignment horizontal="left" vertical="center"/>
      <protection locked="0"/>
    </xf>
    <xf numFmtId="165" fontId="48" fillId="3" borderId="3" xfId="7" applyNumberFormat="1" applyFont="1" applyFill="1" applyBorder="1" applyAlignment="1" applyProtection="1">
      <alignment horizontal="center" vertical="top" wrapText="1"/>
      <protection hidden="1"/>
    </xf>
    <xf numFmtId="0" fontId="57" fillId="7" borderId="0" xfId="0" applyFont="1" applyFill="1" applyProtection="1">
      <protection hidden="1"/>
    </xf>
    <xf numFmtId="0" fontId="0" fillId="7" borderId="0" xfId="0" applyFill="1" applyProtection="1">
      <protection hidden="1"/>
    </xf>
    <xf numFmtId="164" fontId="59" fillId="0" borderId="0" xfId="0" applyNumberFormat="1" applyFont="1" applyProtection="1">
      <protection hidden="1"/>
    </xf>
    <xf numFmtId="0" fontId="59" fillId="0" borderId="0" xfId="10" applyFont="1" applyAlignment="1" applyProtection="1">
      <alignment horizontal="left" vertical="center" indent="1"/>
      <protection hidden="1"/>
    </xf>
    <xf numFmtId="0" fontId="59" fillId="3" borderId="3" xfId="10" applyFont="1" applyFill="1" applyBorder="1" applyAlignment="1" applyProtection="1">
      <alignment vertical="center"/>
      <protection hidden="1"/>
    </xf>
    <xf numFmtId="0" fontId="56" fillId="3" borderId="3" xfId="10" applyFont="1" applyFill="1" applyBorder="1" applyAlignment="1" applyProtection="1">
      <alignment vertical="center"/>
      <protection hidden="1"/>
    </xf>
    <xf numFmtId="164" fontId="59" fillId="3" borderId="3" xfId="0" applyNumberFormat="1" applyFont="1" applyFill="1" applyBorder="1" applyAlignment="1" applyProtection="1">
      <alignment vertical="center"/>
      <protection hidden="1"/>
    </xf>
    <xf numFmtId="0" fontId="3" fillId="0" borderId="0" xfId="6" applyFont="1" applyAlignment="1" applyProtection="1">
      <alignment horizontal="left"/>
      <protection locked="0"/>
    </xf>
    <xf numFmtId="44" fontId="66" fillId="3" borderId="3" xfId="6" applyNumberFormat="1" applyFont="1" applyFill="1" applyBorder="1" applyAlignment="1" applyProtection="1">
      <alignment vertical="center"/>
      <protection hidden="1"/>
    </xf>
    <xf numFmtId="9" fontId="57" fillId="2" borderId="6" xfId="21" applyFont="1" applyFill="1" applyBorder="1" applyAlignment="1" applyProtection="1">
      <alignment horizontal="center" vertical="center"/>
      <protection hidden="1"/>
    </xf>
    <xf numFmtId="0" fontId="6" fillId="0" borderId="0" xfId="6" applyFont="1" applyProtection="1">
      <protection hidden="1"/>
    </xf>
    <xf numFmtId="0" fontId="8" fillId="8" borderId="0" xfId="6" applyFont="1" applyFill="1" applyProtection="1">
      <protection hidden="1"/>
    </xf>
    <xf numFmtId="1" fontId="67" fillId="8" borderId="0" xfId="2" applyNumberFormat="1" applyFont="1" applyFill="1" applyAlignment="1" applyProtection="1">
      <alignment horizontal="center"/>
      <protection hidden="1"/>
    </xf>
    <xf numFmtId="0" fontId="4" fillId="0" borderId="5" xfId="7" applyFont="1" applyBorder="1" applyAlignment="1" applyProtection="1">
      <alignment horizontal="left"/>
      <protection locked="0"/>
    </xf>
    <xf numFmtId="49" fontId="4" fillId="0" borderId="3" xfId="4" applyNumberFormat="1" applyFont="1" applyBorder="1" applyAlignment="1" applyProtection="1">
      <alignment horizontal="left" vertical="center"/>
      <protection locked="0"/>
    </xf>
    <xf numFmtId="49" fontId="69" fillId="0" borderId="3" xfId="4" applyNumberFormat="1" applyFont="1" applyBorder="1" applyAlignment="1" applyProtection="1">
      <alignment horizontal="left" vertical="center" indent="1"/>
      <protection locked="0"/>
    </xf>
    <xf numFmtId="0" fontId="70" fillId="0" borderId="3" xfId="4" applyFont="1" applyBorder="1" applyAlignment="1" applyProtection="1">
      <alignment horizontal="center" vertical="center"/>
      <protection hidden="1"/>
    </xf>
    <xf numFmtId="0" fontId="50" fillId="6" borderId="3" xfId="4" applyFont="1" applyFill="1" applyBorder="1" applyAlignment="1" applyProtection="1">
      <alignment horizontal="left" vertical="center"/>
      <protection locked="0"/>
    </xf>
    <xf numFmtId="0" fontId="50" fillId="6" borderId="3" xfId="4" applyFont="1" applyFill="1" applyBorder="1" applyAlignment="1" applyProtection="1">
      <alignment vertical="center"/>
      <protection locked="0"/>
    </xf>
    <xf numFmtId="170" fontId="70" fillId="0" borderId="3" xfId="4" applyNumberFormat="1" applyFont="1" applyBorder="1" applyAlignment="1" applyProtection="1">
      <alignment vertical="center"/>
      <protection hidden="1"/>
    </xf>
    <xf numFmtId="171" fontId="4" fillId="0" borderId="3" xfId="4" applyNumberFormat="1" applyFont="1" applyBorder="1" applyAlignment="1" applyProtection="1">
      <alignment horizontal="center" vertical="center"/>
      <protection hidden="1"/>
    </xf>
    <xf numFmtId="0" fontId="11" fillId="9" borderId="2" xfId="1" applyFont="1" applyFill="1" applyBorder="1" applyAlignment="1" applyProtection="1">
      <alignment horizontal="center" vertical="top" wrapText="1"/>
      <protection locked="0"/>
    </xf>
    <xf numFmtId="0" fontId="0" fillId="0" borderId="0" xfId="6" applyFont="1" applyAlignment="1" applyProtection="1">
      <alignment vertical="center" wrapText="1"/>
      <protection locked="0"/>
    </xf>
    <xf numFmtId="170" fontId="70" fillId="2" borderId="3" xfId="4" applyNumberFormat="1" applyFont="1" applyFill="1" applyBorder="1" applyAlignment="1" applyProtection="1">
      <alignment vertical="center"/>
      <protection hidden="1"/>
    </xf>
    <xf numFmtId="0" fontId="68" fillId="0" borderId="0" xfId="7" applyFont="1" applyAlignment="1" applyProtection="1">
      <alignment wrapText="1"/>
      <protection locked="0"/>
    </xf>
    <xf numFmtId="1" fontId="20" fillId="10" borderId="3" xfId="6" applyNumberFormat="1" applyFont="1" applyFill="1" applyBorder="1" applyAlignment="1" applyProtection="1">
      <alignment horizontal="center" vertical="center"/>
      <protection locked="0"/>
    </xf>
    <xf numFmtId="0" fontId="59" fillId="0" borderId="0" xfId="10" applyFont="1" applyAlignment="1" applyProtection="1">
      <alignment horizontal="left" vertical="center" indent="1"/>
      <protection locked="0"/>
    </xf>
    <xf numFmtId="170" fontId="66" fillId="3" borderId="3" xfId="6" applyNumberFormat="1" applyFont="1" applyFill="1" applyBorder="1" applyAlignment="1" applyProtection="1">
      <alignment vertical="center"/>
      <protection hidden="1"/>
    </xf>
    <xf numFmtId="164" fontId="53" fillId="0" borderId="3" xfId="0" applyNumberFormat="1" applyFont="1" applyBorder="1" applyProtection="1">
      <protection hidden="1"/>
    </xf>
    <xf numFmtId="164" fontId="57" fillId="0" borderId="3" xfId="0" applyNumberFormat="1" applyFont="1" applyBorder="1" applyProtection="1">
      <protection hidden="1"/>
    </xf>
    <xf numFmtId="0" fontId="73" fillId="0" borderId="0" xfId="0" applyFont="1" applyAlignment="1" applyProtection="1">
      <alignment horizontal="center"/>
      <protection hidden="1"/>
    </xf>
    <xf numFmtId="0" fontId="60" fillId="0" borderId="0" xfId="0" applyFont="1" applyProtection="1">
      <protection hidden="1"/>
    </xf>
    <xf numFmtId="170" fontId="60" fillId="0" borderId="0" xfId="0" applyNumberFormat="1" applyFont="1" applyProtection="1">
      <protection hidden="1"/>
    </xf>
    <xf numFmtId="166" fontId="74" fillId="0" borderId="0" xfId="6" applyNumberFormat="1" applyFont="1" applyAlignment="1" applyProtection="1">
      <alignment vertical="center"/>
      <protection hidden="1"/>
    </xf>
    <xf numFmtId="164" fontId="74" fillId="0" borderId="0" xfId="6" applyNumberFormat="1" applyFont="1" applyProtection="1">
      <protection hidden="1"/>
    </xf>
    <xf numFmtId="166" fontId="74" fillId="0" borderId="0" xfId="6" applyNumberFormat="1" applyFont="1" applyAlignment="1" applyProtection="1">
      <alignment horizontal="right" vertical="center"/>
      <protection hidden="1"/>
    </xf>
    <xf numFmtId="164" fontId="74" fillId="0" borderId="0" xfId="6" applyNumberFormat="1" applyFont="1" applyAlignment="1" applyProtection="1">
      <alignment horizontal="right"/>
      <protection hidden="1"/>
    </xf>
    <xf numFmtId="166" fontId="60" fillId="0" borderId="0" xfId="6" applyNumberFormat="1" applyFont="1" applyAlignment="1" applyProtection="1">
      <alignment horizontal="right" vertical="center"/>
      <protection hidden="1"/>
    </xf>
    <xf numFmtId="164" fontId="60" fillId="0" borderId="0" xfId="6" applyNumberFormat="1" applyFont="1" applyAlignment="1" applyProtection="1">
      <alignment horizontal="right"/>
      <protection hidden="1"/>
    </xf>
    <xf numFmtId="0" fontId="24" fillId="0" borderId="0" xfId="7" applyFont="1" applyAlignment="1" applyProtection="1">
      <alignment wrapText="1"/>
      <protection locked="0"/>
    </xf>
    <xf numFmtId="0" fontId="5" fillId="0" borderId="0" xfId="7" applyFont="1" applyAlignment="1" applyProtection="1">
      <alignment wrapText="1"/>
      <protection locked="0"/>
    </xf>
    <xf numFmtId="0" fontId="59" fillId="0" borderId="3" xfId="10" applyFont="1" applyBorder="1" applyAlignment="1" applyProtection="1">
      <alignment horizontal="left" vertical="center" indent="1"/>
      <protection locked="0"/>
    </xf>
    <xf numFmtId="0" fontId="4" fillId="0" borderId="0" xfId="6" applyFont="1" applyProtection="1">
      <protection locked="0"/>
    </xf>
    <xf numFmtId="0" fontId="4" fillId="0" borderId="3" xfId="4" applyFont="1" applyBorder="1" applyAlignment="1" applyProtection="1">
      <alignment horizontal="center" vertical="center"/>
      <protection hidden="1"/>
    </xf>
    <xf numFmtId="0" fontId="72" fillId="0" borderId="0" xfId="6" applyFont="1" applyAlignment="1" applyProtection="1">
      <alignment horizontal="left"/>
      <protection hidden="1"/>
    </xf>
    <xf numFmtId="0" fontId="72" fillId="0" borderId="0" xfId="4" applyFont="1" applyAlignment="1" applyProtection="1">
      <alignment horizontal="left"/>
      <protection hidden="1"/>
    </xf>
    <xf numFmtId="169" fontId="72" fillId="0" borderId="0" xfId="4" applyNumberFormat="1" applyFont="1" applyAlignment="1" applyProtection="1">
      <alignment horizontal="left"/>
      <protection hidden="1"/>
    </xf>
    <xf numFmtId="0" fontId="72" fillId="0" borderId="0" xfId="0" applyFont="1" applyAlignment="1">
      <alignment horizontal="left"/>
    </xf>
    <xf numFmtId="49" fontId="70" fillId="0" borderId="3" xfId="4" applyNumberFormat="1" applyFont="1" applyBorder="1" applyAlignment="1" applyProtection="1">
      <alignment horizontal="left" vertical="center"/>
      <protection locked="0"/>
    </xf>
    <xf numFmtId="0" fontId="76" fillId="0" borderId="3" xfId="7" applyFont="1" applyBorder="1" applyAlignment="1" applyProtection="1">
      <alignment horizontal="left" vertical="top"/>
      <protection locked="0"/>
    </xf>
    <xf numFmtId="0" fontId="76" fillId="0" borderId="3" xfId="7" applyFont="1" applyBorder="1" applyAlignment="1" applyProtection="1">
      <alignment horizontal="left" vertical="top"/>
      <protection hidden="1"/>
    </xf>
    <xf numFmtId="0" fontId="6" fillId="0" borderId="0" xfId="6" applyFont="1" applyAlignment="1" applyProtection="1">
      <alignment horizontal="left"/>
      <protection hidden="1"/>
    </xf>
    <xf numFmtId="0" fontId="59" fillId="8" borderId="18" xfId="10" applyFont="1" applyFill="1" applyBorder="1" applyAlignment="1" applyProtection="1">
      <alignment horizontal="left" vertical="center" indent="1"/>
      <protection locked="0"/>
    </xf>
    <xf numFmtId="0" fontId="59" fillId="8" borderId="0" xfId="10" applyFont="1" applyFill="1" applyAlignment="1" applyProtection="1">
      <alignment horizontal="left" vertical="center" indent="1"/>
      <protection locked="0"/>
    </xf>
    <xf numFmtId="0" fontId="6" fillId="8" borderId="18" xfId="6" applyFont="1" applyFill="1" applyBorder="1" applyProtection="1">
      <protection locked="0"/>
    </xf>
    <xf numFmtId="0" fontId="6" fillId="8" borderId="19" xfId="6" applyFont="1" applyFill="1" applyBorder="1" applyProtection="1">
      <protection locked="0"/>
    </xf>
    <xf numFmtId="4" fontId="59" fillId="8" borderId="20" xfId="10" applyNumberFormat="1" applyFont="1" applyFill="1" applyBorder="1" applyAlignment="1" applyProtection="1">
      <alignment horizontal="right" vertical="center"/>
      <protection locked="0"/>
    </xf>
    <xf numFmtId="4" fontId="59" fillId="8" borderId="0" xfId="10" applyNumberFormat="1" applyFont="1" applyFill="1" applyAlignment="1" applyProtection="1">
      <alignment horizontal="right" vertical="center"/>
      <protection locked="0"/>
    </xf>
    <xf numFmtId="0" fontId="6" fillId="8" borderId="0" xfId="6" applyFont="1" applyFill="1" applyProtection="1">
      <protection locked="0"/>
    </xf>
    <xf numFmtId="0" fontId="6" fillId="8" borderId="21" xfId="6" applyFont="1" applyFill="1" applyBorder="1" applyProtection="1">
      <protection locked="0"/>
    </xf>
    <xf numFmtId="0" fontId="6" fillId="8" borderId="23" xfId="6" applyFont="1" applyFill="1" applyBorder="1" applyProtection="1">
      <protection locked="0"/>
    </xf>
    <xf numFmtId="0" fontId="6" fillId="8" borderId="24" xfId="6" applyFont="1" applyFill="1" applyBorder="1" applyProtection="1">
      <protection locked="0"/>
    </xf>
    <xf numFmtId="0" fontId="4" fillId="0" borderId="3" xfId="0" applyFont="1" applyBorder="1"/>
    <xf numFmtId="1" fontId="67" fillId="8" borderId="0" xfId="2" applyNumberFormat="1" applyFont="1" applyFill="1" applyAlignment="1" applyProtection="1">
      <alignment horizontal="center" vertical="center"/>
      <protection hidden="1"/>
    </xf>
    <xf numFmtId="0" fontId="1" fillId="0" borderId="20" xfId="6" applyBorder="1" applyProtection="1">
      <protection locked="0"/>
    </xf>
    <xf numFmtId="171" fontId="47" fillId="9" borderId="0" xfId="6" applyNumberFormat="1" applyFont="1" applyFill="1" applyProtection="1">
      <protection locked="0"/>
    </xf>
    <xf numFmtId="44" fontId="4" fillId="0" borderId="3" xfId="4" applyNumberFormat="1" applyFont="1" applyBorder="1" applyAlignment="1" applyProtection="1">
      <alignment horizontal="center" vertical="center"/>
      <protection hidden="1"/>
    </xf>
    <xf numFmtId="0" fontId="81" fillId="0" borderId="0" xfId="6" applyFont="1" applyAlignment="1" applyProtection="1">
      <alignment horizontal="left" vertical="center"/>
      <protection locked="0"/>
    </xf>
    <xf numFmtId="3" fontId="2" fillId="3" borderId="0" xfId="0" applyNumberFormat="1" applyFont="1" applyFill="1"/>
    <xf numFmtId="3" fontId="2" fillId="3" borderId="0" xfId="0" applyNumberFormat="1" applyFont="1" applyFill="1" applyAlignment="1">
      <alignment wrapText="1"/>
    </xf>
    <xf numFmtId="3" fontId="2" fillId="3" borderId="3" xfId="0" applyNumberFormat="1" applyFont="1" applyFill="1" applyBorder="1" applyAlignment="1">
      <alignment horizontal="center" vertical="center" wrapText="1"/>
    </xf>
    <xf numFmtId="3" fontId="2" fillId="3" borderId="6" xfId="0" applyNumberFormat="1" applyFont="1" applyFill="1" applyBorder="1" applyAlignment="1">
      <alignment horizontal="center" vertical="center" wrapText="1"/>
    </xf>
    <xf numFmtId="0" fontId="2" fillId="0" borderId="0" xfId="6" applyFont="1" applyAlignment="1" applyProtection="1">
      <alignment wrapText="1"/>
      <protection locked="0"/>
    </xf>
    <xf numFmtId="0" fontId="15" fillId="2" borderId="4" xfId="26" applyFont="1" applyFill="1" applyBorder="1" applyAlignment="1" applyProtection="1">
      <alignment horizontal="left" vertical="center"/>
      <protection locked="0"/>
    </xf>
    <xf numFmtId="0" fontId="15" fillId="2" borderId="4" xfId="26" applyFont="1" applyFill="1" applyBorder="1" applyAlignment="1" applyProtection="1">
      <alignment horizontal="center" vertical="center"/>
      <protection locked="0"/>
    </xf>
    <xf numFmtId="0" fontId="11" fillId="2" borderId="4" xfId="26" applyFont="1" applyFill="1" applyBorder="1" applyAlignment="1" applyProtection="1">
      <alignment horizontal="left" vertical="center" indent="1"/>
      <protection locked="0"/>
    </xf>
    <xf numFmtId="0" fontId="15" fillId="2" borderId="4" xfId="26" applyFont="1" applyFill="1" applyBorder="1" applyAlignment="1" applyProtection="1">
      <alignment horizontal="left" vertical="center" indent="1"/>
      <protection locked="0"/>
    </xf>
    <xf numFmtId="49" fontId="69" fillId="12" borderId="3" xfId="4" applyNumberFormat="1" applyFont="1" applyFill="1" applyBorder="1" applyAlignment="1" applyProtection="1">
      <alignment horizontal="left" vertical="center" indent="1"/>
      <protection locked="0"/>
    </xf>
    <xf numFmtId="44" fontId="11" fillId="12" borderId="3" xfId="4" applyNumberFormat="1" applyFont="1" applyFill="1" applyBorder="1" applyAlignment="1" applyProtection="1">
      <alignment horizontal="left" vertical="center"/>
      <protection locked="0"/>
    </xf>
    <xf numFmtId="167" fontId="4" fillId="12" borderId="3" xfId="15" applyNumberFormat="1" applyFont="1" applyFill="1" applyBorder="1" applyAlignment="1" applyProtection="1">
      <alignment horizontal="left" vertical="top"/>
      <protection locked="0"/>
    </xf>
    <xf numFmtId="0" fontId="83" fillId="2" borderId="4" xfId="26" applyFont="1" applyFill="1" applyBorder="1" applyAlignment="1" applyProtection="1">
      <alignment vertical="center"/>
      <protection locked="0"/>
    </xf>
    <xf numFmtId="170" fontId="70" fillId="12" borderId="3" xfId="4" applyNumberFormat="1" applyFont="1" applyFill="1" applyBorder="1" applyAlignment="1" applyProtection="1">
      <alignment vertical="center"/>
      <protection hidden="1"/>
    </xf>
    <xf numFmtId="49" fontId="70" fillId="0" borderId="3" xfId="4" applyNumberFormat="1" applyFont="1" applyBorder="1" applyAlignment="1" applyProtection="1">
      <alignment horizontal="left" vertical="center" indent="1"/>
      <protection locked="0"/>
    </xf>
    <xf numFmtId="0" fontId="84" fillId="0" borderId="0" xfId="0" applyFont="1" applyProtection="1">
      <protection locked="0"/>
    </xf>
    <xf numFmtId="0" fontId="88" fillId="0" borderId="0" xfId="1" applyFont="1" applyAlignment="1" applyProtection="1">
      <alignment horizontal="left" vertical="center"/>
      <protection locked="0"/>
    </xf>
    <xf numFmtId="0" fontId="4" fillId="0" borderId="0" xfId="6" applyFont="1" applyProtection="1">
      <protection hidden="1"/>
    </xf>
    <xf numFmtId="0" fontId="70" fillId="3" borderId="2" xfId="1" applyFont="1" applyFill="1" applyBorder="1" applyAlignment="1" applyProtection="1">
      <alignment horizontal="left" vertical="top" wrapText="1"/>
      <protection hidden="1"/>
    </xf>
    <xf numFmtId="0" fontId="75" fillId="2" borderId="6" xfId="6" applyFont="1" applyFill="1" applyBorder="1" applyAlignment="1" applyProtection="1">
      <alignment horizontal="left" vertical="center"/>
      <protection hidden="1"/>
    </xf>
    <xf numFmtId="0" fontId="75" fillId="2" borderId="6" xfId="6" applyFont="1" applyFill="1" applyBorder="1" applyAlignment="1" applyProtection="1">
      <alignment horizontal="center" vertical="center"/>
      <protection hidden="1"/>
    </xf>
    <xf numFmtId="0" fontId="80" fillId="0" borderId="4" xfId="7" applyFont="1" applyBorder="1" applyAlignment="1" applyProtection="1">
      <alignment horizontal="left" vertical="top" wrapText="1"/>
      <protection locked="0"/>
    </xf>
    <xf numFmtId="0" fontId="4" fillId="0" borderId="27" xfId="0" applyFont="1" applyBorder="1" applyAlignment="1">
      <alignment vertical="top" wrapText="1"/>
    </xf>
    <xf numFmtId="17" fontId="4" fillId="0" borderId="3" xfId="7" applyNumberFormat="1" applyFont="1" applyBorder="1" applyAlignment="1" applyProtection="1">
      <alignment horizontal="left" vertical="top"/>
      <protection locked="0"/>
    </xf>
    <xf numFmtId="0" fontId="90" fillId="0" borderId="0" xfId="26" applyFont="1" applyProtection="1">
      <protection locked="0"/>
    </xf>
    <xf numFmtId="0" fontId="50" fillId="7" borderId="0" xfId="6" applyFont="1" applyFill="1" applyProtection="1">
      <protection locked="0"/>
    </xf>
    <xf numFmtId="0" fontId="50" fillId="7" borderId="0" xfId="0" applyFont="1" applyFill="1"/>
    <xf numFmtId="0" fontId="88" fillId="3" borderId="0" xfId="1" applyFont="1" applyFill="1" applyAlignment="1" applyProtection="1">
      <alignment horizontal="left" vertical="center"/>
      <protection locked="0"/>
    </xf>
    <xf numFmtId="0" fontId="1" fillId="3" borderId="0" xfId="6" applyFill="1" applyAlignment="1" applyProtection="1">
      <alignment horizontal="left"/>
      <protection locked="0"/>
    </xf>
    <xf numFmtId="0" fontId="1" fillId="3" borderId="0" xfId="6" applyFill="1" applyAlignment="1" applyProtection="1">
      <alignment horizontal="left" vertical="center"/>
      <protection locked="0"/>
    </xf>
    <xf numFmtId="0" fontId="1" fillId="3" borderId="0" xfId="6" applyFill="1" applyAlignment="1" applyProtection="1">
      <alignment horizontal="center" vertical="center"/>
      <protection locked="0"/>
    </xf>
    <xf numFmtId="0" fontId="20" fillId="2" borderId="4" xfId="6" applyFont="1" applyFill="1" applyBorder="1" applyAlignment="1" applyProtection="1">
      <alignment horizontal="left" vertical="center"/>
      <protection locked="0"/>
    </xf>
    <xf numFmtId="170" fontId="92" fillId="0" borderId="3" xfId="4" applyNumberFormat="1" applyFont="1" applyBorder="1" applyAlignment="1" applyProtection="1">
      <alignment vertical="center"/>
      <protection hidden="1"/>
    </xf>
    <xf numFmtId="0" fontId="64" fillId="0" borderId="0" xfId="6" applyFont="1" applyAlignment="1" applyProtection="1">
      <alignment horizontal="right"/>
      <protection locked="0"/>
    </xf>
    <xf numFmtId="0" fontId="93" fillId="8" borderId="22" xfId="26" applyFont="1" applyFill="1" applyBorder="1" applyAlignment="1" applyProtection="1">
      <alignment vertical="center"/>
      <protection locked="0"/>
    </xf>
    <xf numFmtId="0" fontId="91" fillId="8" borderId="23" xfId="26" applyFont="1" applyFill="1" applyBorder="1" applyAlignment="1" applyProtection="1">
      <alignment vertical="center"/>
      <protection locked="0"/>
    </xf>
    <xf numFmtId="0" fontId="64" fillId="0" borderId="0" xfId="6" applyFont="1" applyAlignment="1" applyProtection="1">
      <alignment horizontal="left"/>
      <protection locked="0"/>
    </xf>
    <xf numFmtId="0" fontId="4" fillId="0" borderId="3" xfId="7" applyFont="1" applyBorder="1" applyAlignment="1" applyProtection="1">
      <alignment horizontal="center" vertical="top"/>
      <protection locked="0"/>
    </xf>
    <xf numFmtId="49" fontId="4" fillId="0" borderId="6" xfId="4" applyNumberFormat="1" applyFont="1" applyBorder="1" applyAlignment="1" applyProtection="1">
      <alignment horizontal="left" vertical="center"/>
      <protection locked="0"/>
    </xf>
    <xf numFmtId="1" fontId="94" fillId="0" borderId="3" xfId="0" applyNumberFormat="1" applyFont="1" applyBorder="1" applyAlignment="1">
      <alignment horizontal="right" vertical="top"/>
    </xf>
    <xf numFmtId="49" fontId="69" fillId="0" borderId="5" xfId="4" applyNumberFormat="1" applyFont="1" applyBorder="1" applyAlignment="1" applyProtection="1">
      <alignment horizontal="left" vertical="center" indent="1"/>
      <protection locked="0"/>
    </xf>
    <xf numFmtId="49" fontId="70" fillId="0" borderId="5" xfId="4" applyNumberFormat="1" applyFont="1" applyBorder="1" applyAlignment="1" applyProtection="1">
      <alignment horizontal="left" vertical="center"/>
      <protection locked="0"/>
    </xf>
    <xf numFmtId="1" fontId="95" fillId="8" borderId="0" xfId="2" applyNumberFormat="1" applyFont="1" applyFill="1" applyAlignment="1" applyProtection="1">
      <alignment horizontal="center" vertical="center"/>
      <protection hidden="1"/>
    </xf>
    <xf numFmtId="0" fontId="80" fillId="0" borderId="3" xfId="7" applyFont="1" applyBorder="1" applyAlignment="1" applyProtection="1">
      <alignment horizontal="left" vertical="top"/>
      <protection locked="0"/>
    </xf>
    <xf numFmtId="0" fontId="4" fillId="0" borderId="27" xfId="0" applyFont="1" applyBorder="1" applyAlignment="1">
      <alignment horizontal="left" vertical="top"/>
    </xf>
    <xf numFmtId="2" fontId="94" fillId="0" borderId="3" xfId="0" applyNumberFormat="1" applyFont="1" applyBorder="1" applyAlignment="1">
      <alignment horizontal="right" vertical="top"/>
    </xf>
    <xf numFmtId="49" fontId="4" fillId="0" borderId="5" xfId="4" applyNumberFormat="1" applyFont="1" applyBorder="1" applyAlignment="1" applyProtection="1">
      <alignment horizontal="center" vertical="center"/>
      <protection locked="0"/>
    </xf>
    <xf numFmtId="4" fontId="94" fillId="0" borderId="3" xfId="0" applyNumberFormat="1" applyFont="1" applyBorder="1" applyAlignment="1">
      <alignment horizontal="right" vertical="top"/>
    </xf>
    <xf numFmtId="0" fontId="75" fillId="2" borderId="4" xfId="6" applyFont="1" applyFill="1" applyBorder="1" applyAlignment="1" applyProtection="1">
      <alignment horizontal="left" vertical="center"/>
      <protection locked="0"/>
    </xf>
    <xf numFmtId="49" fontId="92" fillId="0" borderId="3" xfId="4" applyNumberFormat="1" applyFont="1" applyBorder="1" applyAlignment="1" applyProtection="1">
      <alignment horizontal="center" vertical="center"/>
      <protection locked="0"/>
    </xf>
    <xf numFmtId="49" fontId="92" fillId="0" borderId="3" xfId="4" applyNumberFormat="1" applyFont="1" applyBorder="1" applyAlignment="1" applyProtection="1">
      <alignment horizontal="left" vertical="center" indent="1"/>
      <protection locked="0"/>
    </xf>
    <xf numFmtId="0" fontId="8" fillId="8" borderId="7" xfId="4" applyFont="1" applyFill="1" applyBorder="1" applyAlignment="1" applyProtection="1">
      <alignment horizontal="center" vertical="top" wrapText="1"/>
      <protection hidden="1"/>
    </xf>
    <xf numFmtId="1" fontId="55" fillId="8" borderId="0" xfId="2" applyNumberFormat="1" applyFont="1" applyFill="1" applyAlignment="1" applyProtection="1">
      <alignment horizontal="center" vertical="center"/>
      <protection hidden="1"/>
    </xf>
    <xf numFmtId="170" fontId="92" fillId="2" borderId="3" xfId="4" applyNumberFormat="1" applyFont="1" applyFill="1" applyBorder="1" applyAlignment="1" applyProtection="1">
      <alignment vertical="center"/>
      <protection hidden="1"/>
    </xf>
    <xf numFmtId="0" fontId="4" fillId="2" borderId="3" xfId="7" applyFont="1" applyFill="1" applyBorder="1" applyAlignment="1" applyProtection="1">
      <alignment horizontal="left" vertical="top"/>
      <protection locked="0"/>
    </xf>
    <xf numFmtId="0" fontId="4" fillId="2" borderId="5" xfId="7" applyFont="1" applyFill="1" applyBorder="1" applyAlignment="1" applyProtection="1">
      <alignment horizontal="left"/>
      <protection locked="0"/>
    </xf>
    <xf numFmtId="49" fontId="4" fillId="2" borderId="3" xfId="4" applyNumberFormat="1" applyFont="1" applyFill="1" applyBorder="1" applyAlignment="1" applyProtection="1">
      <alignment horizontal="left" vertical="center"/>
      <protection locked="0"/>
    </xf>
    <xf numFmtId="49" fontId="92" fillId="2" borderId="3" xfId="4" applyNumberFormat="1" applyFont="1" applyFill="1" applyBorder="1" applyAlignment="1" applyProtection="1">
      <alignment horizontal="center" vertical="center"/>
      <protection locked="0"/>
    </xf>
    <xf numFmtId="49" fontId="4" fillId="2" borderId="3" xfId="4" applyNumberFormat="1" applyFont="1" applyFill="1" applyBorder="1" applyAlignment="1" applyProtection="1">
      <alignment horizontal="center" vertical="center"/>
      <protection locked="0"/>
    </xf>
    <xf numFmtId="0" fontId="70" fillId="2" borderId="3" xfId="4" applyFont="1" applyFill="1" applyBorder="1" applyAlignment="1" applyProtection="1">
      <alignment horizontal="center" vertical="center"/>
      <protection hidden="1"/>
    </xf>
    <xf numFmtId="0" fontId="96" fillId="0" borderId="3" xfId="7" applyFont="1" applyBorder="1" applyAlignment="1" applyProtection="1">
      <alignment horizontal="left" vertical="top"/>
      <protection locked="0"/>
    </xf>
    <xf numFmtId="0" fontId="96" fillId="0" borderId="3" xfId="7" applyFont="1" applyBorder="1" applyAlignment="1" applyProtection="1">
      <alignment horizontal="center" vertical="top"/>
      <protection locked="0"/>
    </xf>
    <xf numFmtId="49" fontId="96" fillId="0" borderId="3" xfId="4" applyNumberFormat="1" applyFont="1" applyBorder="1" applyAlignment="1" applyProtection="1">
      <alignment horizontal="left" vertical="center"/>
      <protection locked="0"/>
    </xf>
    <xf numFmtId="49" fontId="97" fillId="0" borderId="3" xfId="4" applyNumberFormat="1" applyFont="1" applyBorder="1" applyAlignment="1" applyProtection="1">
      <alignment horizontal="left" vertical="center"/>
      <protection locked="0"/>
    </xf>
    <xf numFmtId="49" fontId="98" fillId="0" borderId="3" xfId="4" applyNumberFormat="1" applyFont="1" applyBorder="1" applyAlignment="1" applyProtection="1">
      <alignment horizontal="left" vertical="center" indent="1"/>
      <protection locked="0"/>
    </xf>
    <xf numFmtId="49" fontId="97" fillId="0" borderId="3" xfId="4" applyNumberFormat="1" applyFont="1" applyBorder="1" applyAlignment="1" applyProtection="1">
      <alignment horizontal="center" vertical="center"/>
      <protection locked="0"/>
    </xf>
    <xf numFmtId="0" fontId="96" fillId="0" borderId="5" xfId="7" applyFont="1" applyBorder="1" applyAlignment="1" applyProtection="1">
      <alignment horizontal="left"/>
      <protection locked="0"/>
    </xf>
    <xf numFmtId="0" fontId="8" fillId="11" borderId="7" xfId="4" applyFont="1" applyFill="1" applyBorder="1" applyAlignment="1" applyProtection="1">
      <alignment horizontal="center" vertical="top" wrapText="1"/>
      <protection hidden="1"/>
    </xf>
    <xf numFmtId="0" fontId="8" fillId="13" borderId="7" xfId="4" applyFont="1" applyFill="1" applyBorder="1" applyAlignment="1" applyProtection="1">
      <alignment horizontal="center" vertical="top" wrapText="1"/>
      <protection hidden="1"/>
    </xf>
    <xf numFmtId="49" fontId="96" fillId="0" borderId="6" xfId="4" applyNumberFormat="1" applyFont="1" applyBorder="1" applyAlignment="1" applyProtection="1">
      <alignment horizontal="left" vertical="center"/>
      <protection locked="0"/>
    </xf>
    <xf numFmtId="0" fontId="96" fillId="0" borderId="3" xfId="0" applyFont="1" applyBorder="1"/>
    <xf numFmtId="0" fontId="0" fillId="0" borderId="0" xfId="0" applyAlignment="1">
      <alignment vertical="center"/>
    </xf>
    <xf numFmtId="49" fontId="70" fillId="0" borderId="3" xfId="4" applyNumberFormat="1" applyFont="1" applyBorder="1" applyAlignment="1" applyProtection="1">
      <alignment horizontal="center" vertical="center"/>
      <protection locked="0"/>
    </xf>
    <xf numFmtId="49" fontId="100" fillId="0" borderId="3" xfId="4" applyNumberFormat="1" applyFont="1" applyBorder="1" applyAlignment="1" applyProtection="1">
      <alignment horizontal="left" vertical="center" indent="1"/>
      <protection locked="0"/>
    </xf>
    <xf numFmtId="0" fontId="6" fillId="0" borderId="0" xfId="6" applyFont="1" applyAlignment="1" applyProtection="1">
      <alignment wrapText="1"/>
      <protection hidden="1"/>
    </xf>
    <xf numFmtId="0" fontId="96" fillId="2" borderId="3" xfId="7" applyFont="1" applyFill="1" applyBorder="1" applyAlignment="1" applyProtection="1">
      <alignment horizontal="left" vertical="top"/>
      <protection locked="0"/>
    </xf>
    <xf numFmtId="0" fontId="96" fillId="2" borderId="5" xfId="7" applyFont="1" applyFill="1" applyBorder="1" applyAlignment="1" applyProtection="1">
      <alignment horizontal="left"/>
      <protection locked="0"/>
    </xf>
    <xf numFmtId="0" fontId="99" fillId="11" borderId="0" xfId="6" applyFont="1" applyFill="1" applyAlignment="1" applyProtection="1">
      <alignment horizontal="center" wrapText="1"/>
      <protection hidden="1"/>
    </xf>
    <xf numFmtId="0" fontId="99" fillId="13" borderId="0" xfId="6" applyFont="1" applyFill="1" applyAlignment="1" applyProtection="1">
      <alignment horizontal="center"/>
      <protection hidden="1"/>
    </xf>
    <xf numFmtId="0" fontId="82" fillId="2" borderId="4" xfId="6" applyFont="1" applyFill="1" applyBorder="1" applyAlignment="1" applyProtection="1">
      <alignment horizontal="center" vertical="center"/>
      <protection locked="0"/>
    </xf>
    <xf numFmtId="0" fontId="24" fillId="0" borderId="0" xfId="7" applyFont="1" applyAlignment="1" applyProtection="1">
      <alignment horizontal="center" vertical="top" wrapText="1"/>
      <protection locked="0"/>
    </xf>
    <xf numFmtId="3" fontId="59" fillId="8" borderId="17" xfId="10" applyNumberFormat="1" applyFont="1" applyFill="1" applyBorder="1" applyAlignment="1" applyProtection="1">
      <alignment horizontal="right" vertical="center"/>
      <protection locked="0"/>
    </xf>
    <xf numFmtId="3" fontId="59" fillId="8" borderId="18" xfId="10" applyNumberFormat="1" applyFont="1" applyFill="1" applyBorder="1" applyAlignment="1" applyProtection="1">
      <alignment horizontal="right" vertical="center"/>
      <protection locked="0"/>
    </xf>
    <xf numFmtId="4" fontId="59" fillId="8" borderId="20" xfId="10" applyNumberFormat="1" applyFont="1" applyFill="1" applyBorder="1" applyAlignment="1" applyProtection="1">
      <alignment horizontal="right" vertical="center"/>
      <protection locked="0"/>
    </xf>
    <xf numFmtId="4" fontId="59" fillId="8" borderId="0" xfId="10" applyNumberFormat="1" applyFont="1" applyFill="1" applyAlignment="1" applyProtection="1">
      <alignment horizontal="right" vertical="center"/>
      <protection locked="0"/>
    </xf>
    <xf numFmtId="0" fontId="87" fillId="0" borderId="0" xfId="8" applyFont="1" applyFill="1" applyAlignment="1" applyProtection="1">
      <alignment horizontal="center" vertical="center"/>
      <protection locked="0"/>
    </xf>
    <xf numFmtId="0" fontId="8" fillId="0" borderId="0" xfId="1" applyFont="1" applyAlignment="1" applyProtection="1">
      <alignment horizontal="left" vertical="center" wrapText="1"/>
      <protection locked="0"/>
    </xf>
    <xf numFmtId="0" fontId="88" fillId="3" borderId="0" xfId="1" applyFont="1" applyFill="1" applyAlignment="1" applyProtection="1">
      <alignment horizontal="left" vertical="center" wrapText="1"/>
      <protection locked="0"/>
    </xf>
    <xf numFmtId="0" fontId="88" fillId="3" borderId="0" xfId="1" applyFont="1" applyFill="1" applyAlignment="1" applyProtection="1">
      <alignment horizontal="left" vertical="center"/>
      <protection locked="0"/>
    </xf>
    <xf numFmtId="0" fontId="39" fillId="0" borderId="0" xfId="16" applyFont="1" applyAlignment="1">
      <alignment horizontal="left" vertical="top" wrapText="1"/>
    </xf>
    <xf numFmtId="0" fontId="36" fillId="0" borderId="0" xfId="16" applyFont="1" applyAlignment="1">
      <alignment horizontal="left" vertical="top" wrapText="1" indent="2"/>
    </xf>
    <xf numFmtId="0" fontId="17" fillId="0" borderId="0" xfId="18" applyFont="1" applyAlignment="1">
      <alignment horizontal="left" vertical="top" wrapText="1"/>
    </xf>
    <xf numFmtId="0" fontId="36" fillId="0" borderId="0" xfId="16" applyFont="1" applyAlignment="1">
      <alignment horizontal="left" vertical="top" wrapText="1" indent="3"/>
    </xf>
    <xf numFmtId="0" fontId="36" fillId="0" borderId="0" xfId="16" quotePrefix="1" applyFont="1" applyAlignment="1">
      <alignment horizontal="left" vertical="top" wrapText="1" indent="4"/>
    </xf>
    <xf numFmtId="0" fontId="36" fillId="0" borderId="0" xfId="16" applyFont="1" applyAlignment="1">
      <alignment horizontal="left" vertical="top" wrapText="1" indent="4"/>
    </xf>
    <xf numFmtId="0" fontId="40" fillId="0" borderId="0" xfId="19" applyFont="1" applyAlignment="1">
      <alignment vertical="top" wrapText="1"/>
    </xf>
    <xf numFmtId="0" fontId="39" fillId="0" borderId="0" xfId="19" applyFont="1" applyAlignment="1">
      <alignment horizontal="left" vertical="top" wrapText="1"/>
    </xf>
    <xf numFmtId="0" fontId="12" fillId="2" borderId="17" xfId="13" applyFont="1" applyFill="1" applyBorder="1" applyAlignment="1" applyProtection="1">
      <alignment horizontal="left" vertical="top" wrapText="1"/>
      <protection hidden="1"/>
    </xf>
    <xf numFmtId="0" fontId="12" fillId="2" borderId="18" xfId="13" applyFont="1" applyFill="1" applyBorder="1" applyAlignment="1" applyProtection="1">
      <alignment horizontal="left" vertical="top" wrapText="1"/>
      <protection hidden="1"/>
    </xf>
    <xf numFmtId="0" fontId="12" fillId="2" borderId="19" xfId="13" applyFont="1" applyFill="1" applyBorder="1" applyAlignment="1" applyProtection="1">
      <alignment horizontal="left" vertical="top" wrapText="1"/>
      <protection hidden="1"/>
    </xf>
    <xf numFmtId="0" fontId="12" fillId="2" borderId="20" xfId="13" applyFont="1" applyFill="1" applyBorder="1" applyAlignment="1" applyProtection="1">
      <alignment horizontal="left" vertical="top" wrapText="1"/>
      <protection hidden="1"/>
    </xf>
    <xf numFmtId="0" fontId="12" fillId="2" borderId="0" xfId="13" applyFont="1" applyFill="1" applyAlignment="1" applyProtection="1">
      <alignment horizontal="left" vertical="top" wrapText="1"/>
      <protection hidden="1"/>
    </xf>
    <xf numFmtId="0" fontId="12" fillId="2" borderId="21" xfId="13" applyFont="1" applyFill="1" applyBorder="1" applyAlignment="1" applyProtection="1">
      <alignment horizontal="left" vertical="top" wrapText="1"/>
      <protection hidden="1"/>
    </xf>
    <xf numFmtId="0" fontId="12" fillId="2" borderId="22" xfId="13" applyFont="1" applyFill="1" applyBorder="1" applyAlignment="1" applyProtection="1">
      <alignment horizontal="left" vertical="top" wrapText="1"/>
      <protection hidden="1"/>
    </xf>
    <xf numFmtId="0" fontId="12" fillId="2" borderId="23" xfId="13" applyFont="1" applyFill="1" applyBorder="1" applyAlignment="1" applyProtection="1">
      <alignment horizontal="left" vertical="top" wrapText="1"/>
      <protection hidden="1"/>
    </xf>
    <xf numFmtId="0" fontId="12" fillId="2" borderId="24" xfId="13" applyFont="1" applyFill="1" applyBorder="1" applyAlignment="1" applyProtection="1">
      <alignment horizontal="left" vertical="top" wrapText="1"/>
      <protection hidden="1"/>
    </xf>
  </cellXfs>
  <cellStyles count="29">
    <cellStyle name="Normalny 2" xfId="25" xr:uid="{D45D5553-5EC0-4D73-9725-3C52A61E56FC}"/>
    <cellStyle name="Normalny_Arkusz1" xfId="20" xr:uid="{9CF388B4-A2BD-4EC0-B040-3E1D65BAEC82}"/>
    <cellStyle name="Гиперссылка" xfId="26" builtinId="8"/>
    <cellStyle name="Гиперссылка 2" xfId="8" xr:uid="{453BCD3D-41E9-46CB-AEE1-AEF39312D7C8}"/>
    <cellStyle name="Гиперссылка 2 2" xfId="24" xr:uid="{1ACF1049-0130-40DC-9006-FF7C56388460}"/>
    <cellStyle name="Обычный" xfId="0" builtinId="0"/>
    <cellStyle name="Обычный 11" xfId="6" xr:uid="{677D8109-E252-4B9B-A72C-CEAB48230A8F}"/>
    <cellStyle name="Обычный 2" xfId="2" xr:uid="{D5547BAC-5161-4D35-84ED-2ACEF8835AE4}"/>
    <cellStyle name="Обычный 2 2" xfId="15" xr:uid="{DD876A5E-2F7A-439A-A980-FED4615A93B1}"/>
    <cellStyle name="Обычный 2 2 2" xfId="7" xr:uid="{3BF89333-2828-4A03-8821-2DA31BFDD6D9}"/>
    <cellStyle name="Обычный 2 2 2 2" xfId="9" xr:uid="{0D9460C0-CD53-4E7A-9BDA-5F3BEC8D2D2F}"/>
    <cellStyle name="Обычный 2 2 3" xfId="4" xr:uid="{6BEEBF1F-B86C-49C9-A55D-9EB4FBF73987}"/>
    <cellStyle name="Обычный 2 3" xfId="11" xr:uid="{0021E64D-07A6-43A1-A232-4EB06548870D}"/>
    <cellStyle name="Обычный 2 3 2" xfId="1" xr:uid="{7CB56070-188D-47D2-BE23-621517443535}"/>
    <cellStyle name="Обычный 2 5 2 2 2 2" xfId="19" xr:uid="{841E6DAC-8E1D-47AD-B40F-93B3161C2BF8}"/>
    <cellStyle name="Обычный 2 5 2 2 3" xfId="22" xr:uid="{B2D1B672-EADB-4DCF-A706-D842C56CECCA}"/>
    <cellStyle name="Обычный 3" xfId="27" xr:uid="{749F2395-6D75-4CA3-AC31-9A9A7238A582}"/>
    <cellStyle name="Обычный 3 2" xfId="17" xr:uid="{BA5A218F-D478-489E-9F1D-3DD70979DB39}"/>
    <cellStyle name="Обычный 3 2 2" xfId="18" xr:uid="{2D57F9AE-19DE-4EEA-B3F4-2CC8F52C92E0}"/>
    <cellStyle name="Обычный 3 2 3" xfId="23" xr:uid="{089DFF40-B3E8-4801-AAEA-7812E4BE1BDF}"/>
    <cellStyle name="Обычный 4" xfId="28" xr:uid="{EE797068-4B76-4B21-8DEC-409709BB11FC}"/>
    <cellStyle name="Обычный 4 2" xfId="16" xr:uid="{8FFF7F3A-286B-4752-968B-27F1FB337284}"/>
    <cellStyle name="Обычный_Лист1" xfId="10" xr:uid="{9288ECFD-CBC1-42CD-910B-F238EFFCCA46}"/>
    <cellStyle name="Обычный_Лист1 2" xfId="13" xr:uid="{6EE13CEE-007C-4031-82D8-8A83AC9B1FC9}"/>
    <cellStyle name="Обычный_наличие" xfId="14" xr:uid="{5BE1C5A0-17AB-4DA6-B597-E5E18EF6E23C}"/>
    <cellStyle name="Процентный" xfId="21" builtinId="5"/>
    <cellStyle name="Процентный 2" xfId="12" xr:uid="{16B07365-3FF8-43BD-8BF9-6C0C99FFF555}"/>
    <cellStyle name="Финансовый 2" xfId="3" xr:uid="{786DBEA9-601E-434C-8C00-3A95F8DEBE06}"/>
    <cellStyle name="Финансовый 3" xfId="5" xr:uid="{7D6C0572-2BE7-4FC2-B71E-52CA9E1E75BA}"/>
  </cellStyles>
  <dxfs count="26"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  <fill>
        <patternFill>
          <bgColor rgb="FFFF9999"/>
        </patternFill>
      </fill>
    </dxf>
    <dxf>
      <font>
        <b/>
        <i val="0"/>
      </font>
      <fill>
        <patternFill>
          <bgColor rgb="FFFF9999"/>
        </patternFill>
      </fill>
    </dxf>
    <dxf>
      <font>
        <b/>
        <i val="0"/>
      </font>
      <fill>
        <patternFill>
          <bgColor rgb="FFFF9999"/>
        </patternFill>
      </fill>
    </dxf>
  </dxfs>
  <tableStyles count="0" defaultTableStyle="TableStyleMedium2" defaultPivotStyle="PivotStyleLight16"/>
  <colors>
    <mruColors>
      <color rgb="FFCC66FF"/>
      <color rgb="FFFF99CC"/>
      <color rgb="FFF880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2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1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2.png"/><Relationship Id="rId2" Type="http://schemas.openxmlformats.org/officeDocument/2006/relationships/image" Target="../media/image11.png"/><Relationship Id="rId1" Type="http://schemas.openxmlformats.org/officeDocument/2006/relationships/image" Target="../media/image8.png"/></Relationships>
</file>

<file path=xl/drawings/_rels/vmlDrawing1.vml.rels><?xml version="1.0" encoding="UTF-8" standalone="yes"?>
<Relationships xmlns="http://schemas.openxmlformats.org/package/2006/relationships"><Relationship Id="rId26" Type="http://schemas.openxmlformats.org/officeDocument/2006/relationships/image" Target="../media/image38.png"/><Relationship Id="rId21" Type="http://schemas.openxmlformats.org/officeDocument/2006/relationships/image" Target="../media/image33.png"/><Relationship Id="rId42" Type="http://schemas.openxmlformats.org/officeDocument/2006/relationships/image" Target="../media/image54.png"/><Relationship Id="rId47" Type="http://schemas.openxmlformats.org/officeDocument/2006/relationships/image" Target="../media/image59.png"/><Relationship Id="rId63" Type="http://schemas.openxmlformats.org/officeDocument/2006/relationships/image" Target="../media/image75.png"/><Relationship Id="rId68" Type="http://schemas.openxmlformats.org/officeDocument/2006/relationships/image" Target="../media/image80.png"/><Relationship Id="rId16" Type="http://schemas.openxmlformats.org/officeDocument/2006/relationships/image" Target="../media/image28.png"/><Relationship Id="rId11" Type="http://schemas.openxmlformats.org/officeDocument/2006/relationships/image" Target="../media/image23.png"/><Relationship Id="rId24" Type="http://schemas.openxmlformats.org/officeDocument/2006/relationships/image" Target="../media/image36.png"/><Relationship Id="rId32" Type="http://schemas.openxmlformats.org/officeDocument/2006/relationships/image" Target="../media/image44.png"/><Relationship Id="rId37" Type="http://schemas.openxmlformats.org/officeDocument/2006/relationships/image" Target="../media/image49.png"/><Relationship Id="rId40" Type="http://schemas.openxmlformats.org/officeDocument/2006/relationships/image" Target="../media/image52.png"/><Relationship Id="rId45" Type="http://schemas.openxmlformats.org/officeDocument/2006/relationships/image" Target="../media/image57.png"/><Relationship Id="rId53" Type="http://schemas.openxmlformats.org/officeDocument/2006/relationships/image" Target="../media/image65.png"/><Relationship Id="rId58" Type="http://schemas.openxmlformats.org/officeDocument/2006/relationships/image" Target="../media/image70.png"/><Relationship Id="rId66" Type="http://schemas.openxmlformats.org/officeDocument/2006/relationships/image" Target="../media/image78.png"/><Relationship Id="rId74" Type="http://schemas.openxmlformats.org/officeDocument/2006/relationships/image" Target="../media/image86.png"/><Relationship Id="rId5" Type="http://schemas.openxmlformats.org/officeDocument/2006/relationships/image" Target="../media/image17.png"/><Relationship Id="rId61" Type="http://schemas.openxmlformats.org/officeDocument/2006/relationships/image" Target="../media/image73.png"/><Relationship Id="rId19" Type="http://schemas.openxmlformats.org/officeDocument/2006/relationships/image" Target="../media/image31.png"/><Relationship Id="rId14" Type="http://schemas.openxmlformats.org/officeDocument/2006/relationships/image" Target="../media/image26.png"/><Relationship Id="rId22" Type="http://schemas.openxmlformats.org/officeDocument/2006/relationships/image" Target="../media/image34.png"/><Relationship Id="rId27" Type="http://schemas.openxmlformats.org/officeDocument/2006/relationships/image" Target="../media/image39.png"/><Relationship Id="rId30" Type="http://schemas.openxmlformats.org/officeDocument/2006/relationships/image" Target="../media/image42.png"/><Relationship Id="rId35" Type="http://schemas.openxmlformats.org/officeDocument/2006/relationships/image" Target="../media/image47.png"/><Relationship Id="rId43" Type="http://schemas.openxmlformats.org/officeDocument/2006/relationships/image" Target="../media/image55.png"/><Relationship Id="rId48" Type="http://schemas.openxmlformats.org/officeDocument/2006/relationships/image" Target="../media/image60.png"/><Relationship Id="rId56" Type="http://schemas.openxmlformats.org/officeDocument/2006/relationships/image" Target="../media/image68.png"/><Relationship Id="rId64" Type="http://schemas.openxmlformats.org/officeDocument/2006/relationships/image" Target="../media/image76.png"/><Relationship Id="rId69" Type="http://schemas.openxmlformats.org/officeDocument/2006/relationships/image" Target="../media/image81.png"/><Relationship Id="rId77" Type="http://schemas.openxmlformats.org/officeDocument/2006/relationships/image" Target="../media/image89.png"/><Relationship Id="rId8" Type="http://schemas.openxmlformats.org/officeDocument/2006/relationships/image" Target="../media/image20.png"/><Relationship Id="rId51" Type="http://schemas.openxmlformats.org/officeDocument/2006/relationships/image" Target="../media/image63.png"/><Relationship Id="rId72" Type="http://schemas.openxmlformats.org/officeDocument/2006/relationships/image" Target="../media/image84.png"/><Relationship Id="rId3" Type="http://schemas.openxmlformats.org/officeDocument/2006/relationships/image" Target="../media/image15.png"/><Relationship Id="rId12" Type="http://schemas.openxmlformats.org/officeDocument/2006/relationships/image" Target="../media/image24.png"/><Relationship Id="rId17" Type="http://schemas.openxmlformats.org/officeDocument/2006/relationships/image" Target="../media/image29.png"/><Relationship Id="rId25" Type="http://schemas.openxmlformats.org/officeDocument/2006/relationships/image" Target="../media/image37.png"/><Relationship Id="rId33" Type="http://schemas.openxmlformats.org/officeDocument/2006/relationships/image" Target="../media/image45.png"/><Relationship Id="rId38" Type="http://schemas.openxmlformats.org/officeDocument/2006/relationships/image" Target="../media/image50.png"/><Relationship Id="rId46" Type="http://schemas.openxmlformats.org/officeDocument/2006/relationships/image" Target="../media/image58.png"/><Relationship Id="rId59" Type="http://schemas.openxmlformats.org/officeDocument/2006/relationships/image" Target="../media/image71.png"/><Relationship Id="rId67" Type="http://schemas.openxmlformats.org/officeDocument/2006/relationships/image" Target="../media/image79.png"/><Relationship Id="rId20" Type="http://schemas.openxmlformats.org/officeDocument/2006/relationships/image" Target="../media/image32.png"/><Relationship Id="rId41" Type="http://schemas.openxmlformats.org/officeDocument/2006/relationships/image" Target="../media/image53.png"/><Relationship Id="rId54" Type="http://schemas.openxmlformats.org/officeDocument/2006/relationships/image" Target="../media/image66.png"/><Relationship Id="rId62" Type="http://schemas.openxmlformats.org/officeDocument/2006/relationships/image" Target="../media/image74.png"/><Relationship Id="rId70" Type="http://schemas.openxmlformats.org/officeDocument/2006/relationships/image" Target="../media/image82.png"/><Relationship Id="rId75" Type="http://schemas.openxmlformats.org/officeDocument/2006/relationships/image" Target="../media/image87.png"/><Relationship Id="rId1" Type="http://schemas.openxmlformats.org/officeDocument/2006/relationships/image" Target="../media/image13.png"/><Relationship Id="rId6" Type="http://schemas.openxmlformats.org/officeDocument/2006/relationships/image" Target="../media/image18.png"/><Relationship Id="rId15" Type="http://schemas.openxmlformats.org/officeDocument/2006/relationships/image" Target="../media/image27.png"/><Relationship Id="rId23" Type="http://schemas.openxmlformats.org/officeDocument/2006/relationships/image" Target="../media/image35.png"/><Relationship Id="rId28" Type="http://schemas.openxmlformats.org/officeDocument/2006/relationships/image" Target="../media/image40.png"/><Relationship Id="rId36" Type="http://schemas.openxmlformats.org/officeDocument/2006/relationships/image" Target="../media/image48.png"/><Relationship Id="rId49" Type="http://schemas.openxmlformats.org/officeDocument/2006/relationships/image" Target="../media/image61.png"/><Relationship Id="rId57" Type="http://schemas.openxmlformats.org/officeDocument/2006/relationships/image" Target="../media/image69.png"/><Relationship Id="rId10" Type="http://schemas.openxmlformats.org/officeDocument/2006/relationships/image" Target="../media/image22.png"/><Relationship Id="rId31" Type="http://schemas.openxmlformats.org/officeDocument/2006/relationships/image" Target="../media/image43.png"/><Relationship Id="rId44" Type="http://schemas.openxmlformats.org/officeDocument/2006/relationships/image" Target="../media/image56.png"/><Relationship Id="rId52" Type="http://schemas.openxmlformats.org/officeDocument/2006/relationships/image" Target="../media/image64.png"/><Relationship Id="rId60" Type="http://schemas.openxmlformats.org/officeDocument/2006/relationships/image" Target="../media/image72.png"/><Relationship Id="rId65" Type="http://schemas.openxmlformats.org/officeDocument/2006/relationships/image" Target="../media/image77.png"/><Relationship Id="rId73" Type="http://schemas.openxmlformats.org/officeDocument/2006/relationships/image" Target="../media/image85.png"/><Relationship Id="rId4" Type="http://schemas.openxmlformats.org/officeDocument/2006/relationships/image" Target="../media/image16.png"/><Relationship Id="rId9" Type="http://schemas.openxmlformats.org/officeDocument/2006/relationships/image" Target="../media/image21.png"/><Relationship Id="rId13" Type="http://schemas.openxmlformats.org/officeDocument/2006/relationships/image" Target="../media/image25.png"/><Relationship Id="rId18" Type="http://schemas.openxmlformats.org/officeDocument/2006/relationships/image" Target="../media/image30.png"/><Relationship Id="rId39" Type="http://schemas.openxmlformats.org/officeDocument/2006/relationships/image" Target="../media/image51.png"/><Relationship Id="rId34" Type="http://schemas.openxmlformats.org/officeDocument/2006/relationships/image" Target="../media/image46.png"/><Relationship Id="rId50" Type="http://schemas.openxmlformats.org/officeDocument/2006/relationships/image" Target="../media/image62.png"/><Relationship Id="rId55" Type="http://schemas.openxmlformats.org/officeDocument/2006/relationships/image" Target="../media/image67.png"/><Relationship Id="rId76" Type="http://schemas.openxmlformats.org/officeDocument/2006/relationships/image" Target="../media/image88.png"/><Relationship Id="rId7" Type="http://schemas.openxmlformats.org/officeDocument/2006/relationships/image" Target="../media/image19.png"/><Relationship Id="rId71" Type="http://schemas.openxmlformats.org/officeDocument/2006/relationships/image" Target="../media/image83.png"/><Relationship Id="rId2" Type="http://schemas.openxmlformats.org/officeDocument/2006/relationships/image" Target="../media/image14.png"/><Relationship Id="rId29" Type="http://schemas.openxmlformats.org/officeDocument/2006/relationships/image" Target="../media/image4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0</xdr:row>
      <xdr:rowOff>22151</xdr:rowOff>
    </xdr:from>
    <xdr:to>
      <xdr:col>15</xdr:col>
      <xdr:colOff>657225</xdr:colOff>
      <xdr:row>8</xdr:row>
      <xdr:rowOff>121832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9BEC87BC-7A82-4B76-89C6-F3973D6EEAB3}"/>
            </a:ext>
          </a:extLst>
        </xdr:cNvPr>
        <xdr:cNvSpPr txBox="1"/>
      </xdr:nvSpPr>
      <xdr:spPr>
        <a:xfrm>
          <a:off x="613410" y="22151"/>
          <a:ext cx="8898255" cy="1562721"/>
        </a:xfrm>
        <a:prstGeom prst="rect">
          <a:avLst/>
        </a:prstGeom>
        <a:solidFill>
          <a:srgbClr val="02392F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b"/>
        <a:lstStyle/>
        <a:p>
          <a:pPr algn="l"/>
          <a:r>
            <a:rPr lang="ru-RU" sz="1000">
              <a:solidFill>
                <a:schemeClr val="bg1"/>
              </a:solidFill>
              <a:latin typeface="Arial" panose="020B0604020202020204" pitchFamily="7" charset="0"/>
              <a:cs typeface="Arial" panose="020B0604020202020204" pitchFamily="7" charset="0"/>
            </a:rPr>
            <a:t>Московская область, Каширский район, дер. Барабаново</a:t>
          </a:r>
        </a:p>
        <a:p>
          <a:pPr algn="l"/>
          <a:r>
            <a:rPr lang="ru-RU" sz="1000">
              <a:solidFill>
                <a:schemeClr val="bg1"/>
              </a:solidFill>
              <a:latin typeface="Arial" panose="020B0604020202020204" pitchFamily="7" charset="0"/>
              <a:cs typeface="Arial" panose="020B0604020202020204" pitchFamily="7" charset="0"/>
            </a:rPr>
            <a:t>Тел.: +7 925 022 88 21;  +7 925 023 18 95;  +7 925 022 48 61</a:t>
          </a:r>
          <a:br>
            <a:rPr lang="ru-RU" sz="1000">
              <a:solidFill>
                <a:schemeClr val="bg1"/>
              </a:solidFill>
              <a:latin typeface="Arial" panose="020B0604020202020204" pitchFamily="7" charset="0"/>
              <a:cs typeface="Arial" panose="020B0604020202020204" pitchFamily="7" charset="0"/>
            </a:rPr>
          </a:br>
          <a:r>
            <a:rPr lang="en-US" sz="1000">
              <a:solidFill>
                <a:schemeClr val="bg1"/>
              </a:solidFill>
              <a:latin typeface="Arial" panose="020B0604020202020204" pitchFamily="7" charset="0"/>
              <a:cs typeface="Arial" panose="020B0604020202020204" pitchFamily="7" charset="0"/>
            </a:rPr>
            <a:t>E-mail: opt1@sadovaypalitra.ru</a:t>
          </a:r>
          <a:r>
            <a:rPr lang="ru-RU" sz="1000">
              <a:solidFill>
                <a:schemeClr val="bg1"/>
              </a:solidFill>
              <a:latin typeface="Arial" panose="020B0604020202020204" pitchFamily="7" charset="0"/>
              <a:cs typeface="Arial" panose="020B0604020202020204" pitchFamily="7" charset="0"/>
            </a:rPr>
            <a:t>;  </a:t>
          </a:r>
          <a:r>
            <a:rPr lang="en-US" sz="1000">
              <a:solidFill>
                <a:schemeClr val="bg1"/>
              </a:solidFill>
              <a:latin typeface="Arial" panose="020B0604020202020204" pitchFamily="7" charset="0"/>
              <a:cs typeface="Arial" panose="020B0604020202020204" pitchFamily="7" charset="0"/>
            </a:rPr>
            <a:t>opt2@sadovaypalitra.ru</a:t>
          </a:r>
          <a:r>
            <a:rPr lang="ru-RU" sz="1000">
              <a:solidFill>
                <a:schemeClr val="bg1"/>
              </a:solidFill>
              <a:latin typeface="Arial" panose="020B0604020202020204" pitchFamily="7" charset="0"/>
              <a:cs typeface="Arial" panose="020B0604020202020204" pitchFamily="7" charset="0"/>
            </a:rPr>
            <a:t>;  </a:t>
          </a:r>
          <a:r>
            <a:rPr lang="en-US" sz="1100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opt</a:t>
          </a:r>
          <a:r>
            <a:rPr lang="ru-RU" sz="1100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3</a:t>
          </a:r>
          <a:r>
            <a:rPr lang="en-US" sz="1000">
              <a:solidFill>
                <a:schemeClr val="bg1"/>
              </a:solidFill>
              <a:latin typeface="Arial" panose="020B0604020202020204" pitchFamily="7" charset="0"/>
              <a:cs typeface="Arial" panose="020B0604020202020204" pitchFamily="7" charset="0"/>
            </a:rPr>
            <a:t>@sadovaypalitra.ru</a:t>
          </a:r>
          <a:br>
            <a:rPr lang="ru-RU" sz="1000">
              <a:solidFill>
                <a:schemeClr val="bg1"/>
              </a:solidFill>
              <a:latin typeface="Arial" panose="020B0604020202020204" pitchFamily="7" charset="0"/>
              <a:cs typeface="Arial" panose="020B0604020202020204" pitchFamily="7" charset="0"/>
            </a:rPr>
          </a:br>
          <a:endParaRPr lang="ru-RU" sz="1000">
            <a:solidFill>
              <a:schemeClr val="bg1"/>
            </a:solidFill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oneCellAnchor>
    <xdr:from>
      <xdr:col>1</xdr:col>
      <xdr:colOff>30125</xdr:colOff>
      <xdr:row>10</xdr:row>
      <xdr:rowOff>12847</xdr:rowOff>
    </xdr:from>
    <xdr:ext cx="7140652" cy="442579"/>
    <xdr:pic>
      <xdr:nvPicPr>
        <xdr:cNvPr id="3" name="Рисунок 2">
          <a:extLst>
            <a:ext uri="{FF2B5EF4-FFF2-40B4-BE49-F238E27FC236}">
              <a16:creationId xmlns:a16="http://schemas.microsoft.com/office/drawing/2014/main" id="{F9406046-1338-461C-964B-C10FA49B31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4485" y="1841647"/>
          <a:ext cx="7140652" cy="442579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53</xdr:row>
      <xdr:rowOff>0</xdr:rowOff>
    </xdr:from>
    <xdr:ext cx="2400631" cy="494010"/>
    <xdr:pic>
      <xdr:nvPicPr>
        <xdr:cNvPr id="4" name="Рисунок 3">
          <a:extLst>
            <a:ext uri="{FF2B5EF4-FFF2-40B4-BE49-F238E27FC236}">
              <a16:creationId xmlns:a16="http://schemas.microsoft.com/office/drawing/2014/main" id="{050D321E-D298-4F0E-861F-1AE480947C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13410" y="9692640"/>
          <a:ext cx="2400631" cy="49401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64</xdr:row>
      <xdr:rowOff>0</xdr:rowOff>
    </xdr:from>
    <xdr:ext cx="2996706" cy="474957"/>
    <xdr:pic>
      <xdr:nvPicPr>
        <xdr:cNvPr id="5" name="Рисунок 4">
          <a:extLst>
            <a:ext uri="{FF2B5EF4-FFF2-40B4-BE49-F238E27FC236}">
              <a16:creationId xmlns:a16="http://schemas.microsoft.com/office/drawing/2014/main" id="{73076162-F81E-4CE7-8B56-67EF12939A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13410" y="11704320"/>
          <a:ext cx="2996706" cy="474957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22</xdr:row>
      <xdr:rowOff>44302</xdr:rowOff>
    </xdr:from>
    <xdr:ext cx="7302602" cy="519360"/>
    <xdr:pic>
      <xdr:nvPicPr>
        <xdr:cNvPr id="6" name="Рисунок 5">
          <a:extLst>
            <a:ext uri="{FF2B5EF4-FFF2-40B4-BE49-F238E27FC236}">
              <a16:creationId xmlns:a16="http://schemas.microsoft.com/office/drawing/2014/main" id="{6EF4E398-ADB0-4AFF-A9CD-28BCA88F47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13410" y="4067662"/>
          <a:ext cx="7302602" cy="51936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37</xdr:row>
      <xdr:rowOff>11076</xdr:rowOff>
    </xdr:from>
    <xdr:ext cx="6377188" cy="522589"/>
    <xdr:pic>
      <xdr:nvPicPr>
        <xdr:cNvPr id="7" name="Рисунок 6">
          <a:extLst>
            <a:ext uri="{FF2B5EF4-FFF2-40B4-BE49-F238E27FC236}">
              <a16:creationId xmlns:a16="http://schemas.microsoft.com/office/drawing/2014/main" id="{B4383C51-123D-4EE8-B86B-1D481F3260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613410" y="6777636"/>
          <a:ext cx="6377188" cy="522589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82</xdr:row>
      <xdr:rowOff>0</xdr:rowOff>
    </xdr:from>
    <xdr:ext cx="4861142" cy="474957"/>
    <xdr:pic>
      <xdr:nvPicPr>
        <xdr:cNvPr id="8" name="Рисунок 7">
          <a:extLst>
            <a:ext uri="{FF2B5EF4-FFF2-40B4-BE49-F238E27FC236}">
              <a16:creationId xmlns:a16="http://schemas.microsoft.com/office/drawing/2014/main" id="{EB40F5DA-6CE4-4F0F-806E-1A4DA9C07A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613410" y="14996160"/>
          <a:ext cx="4861142" cy="474957"/>
        </a:xfrm>
        <a:prstGeom prst="rect">
          <a:avLst/>
        </a:prstGeom>
      </xdr:spPr>
    </xdr:pic>
    <xdr:clientData/>
  </xdr:oneCellAnchor>
  <xdr:oneCellAnchor>
    <xdr:from>
      <xdr:col>1</xdr:col>
      <xdr:colOff>22860</xdr:colOff>
      <xdr:row>50</xdr:row>
      <xdr:rowOff>76200</xdr:rowOff>
    </xdr:from>
    <xdr:ext cx="5461009" cy="470603"/>
    <xdr:pic>
      <xdr:nvPicPr>
        <xdr:cNvPr id="9" name="Рисунок 8">
          <a:extLst>
            <a:ext uri="{FF2B5EF4-FFF2-40B4-BE49-F238E27FC236}">
              <a16:creationId xmlns:a16="http://schemas.microsoft.com/office/drawing/2014/main" id="{110379D3-DE24-4349-A1C2-F7CE7DDD45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617220" y="9220200"/>
          <a:ext cx="5461009" cy="470603"/>
        </a:xfrm>
        <a:prstGeom prst="rect">
          <a:avLst/>
        </a:prstGeom>
      </xdr:spPr>
    </xdr:pic>
    <xdr:clientData/>
  </xdr:oneCellAnchor>
  <xdr:oneCellAnchor>
    <xdr:from>
      <xdr:col>14</xdr:col>
      <xdr:colOff>22860</xdr:colOff>
      <xdr:row>0</xdr:row>
      <xdr:rowOff>45720</xdr:rowOff>
    </xdr:from>
    <xdr:ext cx="1585089" cy="1524000"/>
    <xdr:pic>
      <xdr:nvPicPr>
        <xdr:cNvPr id="10" name="Рисунок 9">
          <a:extLst>
            <a:ext uri="{FF2B5EF4-FFF2-40B4-BE49-F238E27FC236}">
              <a16:creationId xmlns:a16="http://schemas.microsoft.com/office/drawing/2014/main" id="{590AF267-7053-4B54-8B14-636FF2B36D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7635240" y="45720"/>
          <a:ext cx="1585089" cy="1524000"/>
        </a:xfrm>
        <a:prstGeom prst="rect">
          <a:avLst/>
        </a:prstGeom>
      </xdr:spPr>
    </xdr:pic>
    <xdr:clientData/>
  </xdr:oneCellAnchor>
  <xdr:oneCellAnchor>
    <xdr:from>
      <xdr:col>1</xdr:col>
      <xdr:colOff>45719</xdr:colOff>
      <xdr:row>86</xdr:row>
      <xdr:rowOff>83820</xdr:rowOff>
    </xdr:from>
    <xdr:ext cx="8878502" cy="2339340"/>
    <xdr:pic>
      <xdr:nvPicPr>
        <xdr:cNvPr id="11" name="Рисунок 10">
          <a:extLst>
            <a:ext uri="{FF2B5EF4-FFF2-40B4-BE49-F238E27FC236}">
              <a16:creationId xmlns:a16="http://schemas.microsoft.com/office/drawing/2014/main" id="{4AE6C2B8-622E-4B61-BF99-F981D448FB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274319" y="23911560"/>
          <a:ext cx="8878502" cy="2339340"/>
        </a:xfrm>
        <a:prstGeom prst="rect">
          <a:avLst/>
        </a:prstGeom>
      </xdr:spPr>
    </xdr:pic>
    <xdr:clientData/>
  </xdr:oneCellAnchor>
  <xdr:oneCellAnchor>
    <xdr:from>
      <xdr:col>3</xdr:col>
      <xdr:colOff>297180</xdr:colOff>
      <xdr:row>100</xdr:row>
      <xdr:rowOff>60960</xdr:rowOff>
    </xdr:from>
    <xdr:ext cx="6038095" cy="409524"/>
    <xdr:pic>
      <xdr:nvPicPr>
        <xdr:cNvPr id="12" name="Рисунок 11">
          <a:extLst>
            <a:ext uri="{FF2B5EF4-FFF2-40B4-BE49-F238E27FC236}">
              <a16:creationId xmlns:a16="http://schemas.microsoft.com/office/drawing/2014/main" id="{90D3BA26-4704-4F20-AA9C-13816E7AE4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2080260" y="18348960"/>
          <a:ext cx="6038095" cy="409524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448234</xdr:colOff>
      <xdr:row>0</xdr:row>
      <xdr:rowOff>170329</xdr:rowOff>
    </xdr:from>
    <xdr:to>
      <xdr:col>14</xdr:col>
      <xdr:colOff>770964</xdr:colOff>
      <xdr:row>18</xdr:row>
      <xdr:rowOff>18238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122342E5-DB46-4A0C-A547-D5860B17CE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8234" y="170329"/>
          <a:ext cx="2949389" cy="2779368"/>
        </a:xfrm>
        <a:prstGeom prst="rect">
          <a:avLst/>
        </a:prstGeom>
      </xdr:spPr>
    </xdr:pic>
    <xdr:clientData/>
  </xdr:twoCellAnchor>
  <xdr:twoCellAnchor editAs="oneCell">
    <xdr:from>
      <xdr:col>26</xdr:col>
      <xdr:colOff>161369</xdr:colOff>
      <xdr:row>0</xdr:row>
      <xdr:rowOff>98611</xdr:rowOff>
    </xdr:from>
    <xdr:to>
      <xdr:col>27</xdr:col>
      <xdr:colOff>408801</xdr:colOff>
      <xdr:row>6</xdr:row>
      <xdr:rowOff>71717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1DDB81F0-9040-5978-58CE-7207189D6A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3070545" y="98611"/>
          <a:ext cx="1179762" cy="1156447"/>
        </a:xfrm>
        <a:prstGeom prst="rect">
          <a:avLst/>
        </a:prstGeom>
      </xdr:spPr>
    </xdr:pic>
    <xdr:clientData/>
  </xdr:twoCellAnchor>
  <xdr:twoCellAnchor editAs="oneCell">
    <xdr:from>
      <xdr:col>27</xdr:col>
      <xdr:colOff>519955</xdr:colOff>
      <xdr:row>0</xdr:row>
      <xdr:rowOff>69991</xdr:rowOff>
    </xdr:from>
    <xdr:to>
      <xdr:col>29</xdr:col>
      <xdr:colOff>959224</xdr:colOff>
      <xdr:row>6</xdr:row>
      <xdr:rowOff>45041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36391B1A-5DE6-99DD-0B3C-308026C4C9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4361461" y="69991"/>
          <a:ext cx="1165410" cy="1158391"/>
        </a:xfrm>
        <a:prstGeom prst="rect">
          <a:avLst/>
        </a:prstGeom>
      </xdr:spPr>
    </xdr:pic>
    <xdr:clientData/>
  </xdr:twoCellAnchor>
  <xdr:twoCellAnchor editAs="oneCell">
    <xdr:from>
      <xdr:col>14</xdr:col>
      <xdr:colOff>8963</xdr:colOff>
      <xdr:row>4228</xdr:row>
      <xdr:rowOff>116541</xdr:rowOff>
    </xdr:from>
    <xdr:to>
      <xdr:col>14</xdr:col>
      <xdr:colOff>1271194</xdr:colOff>
      <xdr:row>4234</xdr:row>
      <xdr:rowOff>171421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65B70729-1107-49B6-BFA3-6B514EE31A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23881" y="645718800"/>
          <a:ext cx="1262231" cy="1256151"/>
        </a:xfrm>
        <a:prstGeom prst="rect">
          <a:avLst/>
        </a:prstGeom>
      </xdr:spPr>
    </xdr:pic>
    <xdr:clientData/>
  </xdr:twoCellAnchor>
  <xdr:twoCellAnchor editAs="oneCell">
    <xdr:from>
      <xdr:col>17</xdr:col>
      <xdr:colOff>71719</xdr:colOff>
      <xdr:row>4228</xdr:row>
      <xdr:rowOff>172053</xdr:rowOff>
    </xdr:from>
    <xdr:to>
      <xdr:col>20</xdr:col>
      <xdr:colOff>184681</xdr:colOff>
      <xdr:row>4234</xdr:row>
      <xdr:rowOff>127229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6D7BA3C-C82C-4A0C-8DBC-08A2C7CC5E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866966" y="645774312"/>
          <a:ext cx="1179762" cy="1156447"/>
        </a:xfrm>
        <a:prstGeom prst="rect">
          <a:avLst/>
        </a:prstGeom>
      </xdr:spPr>
    </xdr:pic>
    <xdr:clientData/>
  </xdr:twoCellAnchor>
  <xdr:twoCellAnchor editAs="oneCell">
    <xdr:from>
      <xdr:col>20</xdr:col>
      <xdr:colOff>708211</xdr:colOff>
      <xdr:row>4228</xdr:row>
      <xdr:rowOff>143435</xdr:rowOff>
    </xdr:from>
    <xdr:to>
      <xdr:col>22</xdr:col>
      <xdr:colOff>80680</xdr:colOff>
      <xdr:row>4234</xdr:row>
      <xdr:rowOff>100555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9346862F-C7C0-4C62-BD0F-76D837376F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570258" y="645745694"/>
          <a:ext cx="1165410" cy="1158391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88;&#1072;&#1073;&#1086;&#1090;&#1072;_&#1087;&#1083;&#1072;&#1085;&#1090;&#1084;&#1072;&#1088;&#1082;&#1077;&#1090;\&#1046;&#1072;&#1085;&#1085;&#1077;&#1090;\2021\&#1089;&#1077;&#1085;&#1090;&#1103;&#1073;&#1088;&#1100;\909\&#1050;&#1086;&#1087;&#1080;&#1103;%20paeonia_aut_2021%20(2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DChuzhinova/Documents/&#1055;&#1088;&#1072;&#1081;&#1089;-&#1083;&#1080;&#1089;&#1090;&#1099;/&#1050;&#1072;&#1089;&#1089;&#1077;&#1090;&#1099;/&#1056;&#1072;&#1073;&#1086;&#1095;&#1080;&#1077;%20&#1087;&#1088;&#1072;&#1081;&#1089;&#1099;/&#1050;&#1072;&#1089;&#1089;&#1077;&#1090;&#1099;%202021-2022%20&#1088;&#1072;&#1073;&#1086;&#1095;&#1080;&#1081;%20(&#1080;&#1090;&#1086;&#1075;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DChuzhinova/Downloads/Renault%20(2)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treme/Desktop/&#1089;&#1077;&#1085;&#1090;&#1103;&#1073;&#1088;&#1100;%202021/&#1088;&#1072;&#1073;&#1086;&#1090;&#1072;%20&#1089;&#1077;&#1085;&#1090;&#1103;&#1073;&#1088;&#1100;%202021/&#1089;&#1077;&#1085;&#1090;&#1103;&#1073;&#1088;&#1100;/1709/&#1087;&#1080;&#1086;&#1085;&#1099;%20&#1089;&#1090;&#1086;&#1082;%20170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счет"/>
      <sheetName val="Лист1"/>
      <sheetName val="Лист2"/>
      <sheetName val="проверка"/>
      <sheetName val="paeonia crates aut 2021"/>
      <sheetName val="Условия работы"/>
    </sheetNames>
    <sheetDataSet>
      <sheetData sheetId="0" refreshError="1"/>
      <sheetData sheetId="1" refreshError="1"/>
      <sheetData sheetId="2">
        <row r="1">
          <cell r="A1" t="str">
            <v>Артикул</v>
          </cell>
          <cell r="B1" t="str">
            <v>минус резерв</v>
          </cell>
          <cell r="C1" t="str">
            <v>минус резерв</v>
          </cell>
        </row>
        <row r="2">
          <cell r="A2" t="str">
            <v>87-104-0004</v>
          </cell>
          <cell r="B2">
            <v>0</v>
          </cell>
          <cell r="C2">
            <v>0</v>
          </cell>
        </row>
        <row r="3">
          <cell r="A3" t="str">
            <v>87-104-0005</v>
          </cell>
          <cell r="B3">
            <v>0</v>
          </cell>
          <cell r="C3">
            <v>0</v>
          </cell>
        </row>
        <row r="4">
          <cell r="A4" t="str">
            <v>87-104-0010</v>
          </cell>
          <cell r="B4">
            <v>30</v>
          </cell>
          <cell r="C4">
            <v>30</v>
          </cell>
        </row>
        <row r="5">
          <cell r="A5" t="str">
            <v>87-104-0017</v>
          </cell>
          <cell r="B5">
            <v>25</v>
          </cell>
          <cell r="C5">
            <v>25</v>
          </cell>
        </row>
        <row r="6">
          <cell r="A6" t="str">
            <v>87-104-0018</v>
          </cell>
          <cell r="B6">
            <v>25</v>
          </cell>
          <cell r="C6">
            <v>25</v>
          </cell>
        </row>
        <row r="7">
          <cell r="A7" t="str">
            <v>87-104-0038</v>
          </cell>
          <cell r="B7">
            <v>0</v>
          </cell>
          <cell r="C7">
            <v>0</v>
          </cell>
        </row>
        <row r="8">
          <cell r="A8" t="str">
            <v>87-104-0056</v>
          </cell>
          <cell r="B8">
            <v>0</v>
          </cell>
          <cell r="C8">
            <v>0</v>
          </cell>
        </row>
        <row r="9">
          <cell r="A9" t="str">
            <v>87-104-0057</v>
          </cell>
          <cell r="B9">
            <v>0</v>
          </cell>
          <cell r="C9">
            <v>0</v>
          </cell>
        </row>
        <row r="10">
          <cell r="A10" t="str">
            <v>87-104-0089</v>
          </cell>
          <cell r="B10">
            <v>0</v>
          </cell>
          <cell r="C10">
            <v>0</v>
          </cell>
        </row>
        <row r="11">
          <cell r="A11" t="str">
            <v>87-104-0139</v>
          </cell>
          <cell r="B11">
            <v>35</v>
          </cell>
          <cell r="C11">
            <v>35</v>
          </cell>
        </row>
        <row r="12">
          <cell r="A12" t="str">
            <v>87-104-0148</v>
          </cell>
          <cell r="B12">
            <v>25</v>
          </cell>
          <cell r="C12">
            <v>25</v>
          </cell>
        </row>
        <row r="13">
          <cell r="A13" t="str">
            <v>87-104-0152</v>
          </cell>
          <cell r="B13">
            <v>-15</v>
          </cell>
          <cell r="C13">
            <v>0</v>
          </cell>
        </row>
        <row r="14">
          <cell r="A14" t="str">
            <v>87-104-0154</v>
          </cell>
          <cell r="B14">
            <v>0</v>
          </cell>
          <cell r="C14">
            <v>0</v>
          </cell>
        </row>
        <row r="15">
          <cell r="A15" t="str">
            <v>87-104-0257</v>
          </cell>
          <cell r="B15">
            <v>50</v>
          </cell>
          <cell r="C15">
            <v>50</v>
          </cell>
        </row>
        <row r="16">
          <cell r="A16" t="str">
            <v>87-104-0258</v>
          </cell>
          <cell r="B16">
            <v>-15</v>
          </cell>
          <cell r="C16">
            <v>0</v>
          </cell>
        </row>
        <row r="17">
          <cell r="A17" t="str">
            <v>87-104-0273</v>
          </cell>
          <cell r="B17">
            <v>0</v>
          </cell>
          <cell r="C17">
            <v>0</v>
          </cell>
        </row>
        <row r="18">
          <cell r="A18" t="str">
            <v>87-104-0309</v>
          </cell>
          <cell r="B18">
            <v>15</v>
          </cell>
          <cell r="C18">
            <v>15</v>
          </cell>
        </row>
        <row r="19">
          <cell r="A19" t="str">
            <v>87-104-0321</v>
          </cell>
          <cell r="B19">
            <v>-15</v>
          </cell>
          <cell r="C19">
            <v>0</v>
          </cell>
        </row>
        <row r="20">
          <cell r="A20" t="str">
            <v>87-104-0360</v>
          </cell>
          <cell r="B20">
            <v>0</v>
          </cell>
          <cell r="C20">
            <v>0</v>
          </cell>
        </row>
        <row r="21">
          <cell r="A21" t="str">
            <v>87-104-0361</v>
          </cell>
          <cell r="B21">
            <v>140</v>
          </cell>
          <cell r="C21">
            <v>140</v>
          </cell>
        </row>
        <row r="22">
          <cell r="A22" t="str">
            <v>87-104-0362</v>
          </cell>
          <cell r="B22">
            <v>-55</v>
          </cell>
          <cell r="C22">
            <v>0</v>
          </cell>
        </row>
        <row r="23">
          <cell r="A23" t="str">
            <v>87-104-0363</v>
          </cell>
          <cell r="B23">
            <v>15</v>
          </cell>
          <cell r="C23">
            <v>15</v>
          </cell>
        </row>
        <row r="24">
          <cell r="A24" t="str">
            <v>87-104-0367</v>
          </cell>
          <cell r="B24">
            <v>40</v>
          </cell>
          <cell r="C24">
            <v>40</v>
          </cell>
        </row>
        <row r="25">
          <cell r="A25" t="str">
            <v>87-104-0404</v>
          </cell>
          <cell r="B25">
            <v>4</v>
          </cell>
          <cell r="C25">
            <v>4</v>
          </cell>
        </row>
        <row r="26">
          <cell r="A26" t="str">
            <v>87-104-0414</v>
          </cell>
          <cell r="B26">
            <v>20</v>
          </cell>
          <cell r="C26">
            <v>20</v>
          </cell>
        </row>
        <row r="27">
          <cell r="A27" t="str">
            <v>87-104-0417</v>
          </cell>
          <cell r="B27">
            <v>0</v>
          </cell>
          <cell r="C27">
            <v>0</v>
          </cell>
        </row>
        <row r="28">
          <cell r="A28" t="str">
            <v>87-104-0418</v>
          </cell>
          <cell r="B28">
            <v>0</v>
          </cell>
          <cell r="C28">
            <v>0</v>
          </cell>
        </row>
        <row r="29">
          <cell r="A29" t="str">
            <v>87-104-0433</v>
          </cell>
          <cell r="B29">
            <v>55</v>
          </cell>
          <cell r="C29">
            <v>55</v>
          </cell>
        </row>
        <row r="30">
          <cell r="A30" t="str">
            <v>87-104-0434</v>
          </cell>
          <cell r="B30">
            <v>25</v>
          </cell>
          <cell r="C30">
            <v>25</v>
          </cell>
        </row>
        <row r="31">
          <cell r="A31" t="str">
            <v>87-104-0442</v>
          </cell>
          <cell r="B31">
            <v>0</v>
          </cell>
          <cell r="C31">
            <v>0</v>
          </cell>
        </row>
        <row r="32">
          <cell r="A32" t="str">
            <v>87-104-0462</v>
          </cell>
          <cell r="B32">
            <v>-15</v>
          </cell>
          <cell r="C32">
            <v>0</v>
          </cell>
        </row>
        <row r="33">
          <cell r="A33" t="str">
            <v>87-104-0472</v>
          </cell>
          <cell r="B33">
            <v>60</v>
          </cell>
          <cell r="C33">
            <v>60</v>
          </cell>
        </row>
        <row r="34">
          <cell r="A34" t="str">
            <v>87-104-0473</v>
          </cell>
          <cell r="B34">
            <v>10</v>
          </cell>
          <cell r="C34">
            <v>10</v>
          </cell>
        </row>
        <row r="35">
          <cell r="A35" t="str">
            <v>87-104-0489</v>
          </cell>
          <cell r="B35">
            <v>0</v>
          </cell>
          <cell r="C35">
            <v>0</v>
          </cell>
        </row>
        <row r="36">
          <cell r="A36" t="str">
            <v>87-104-0491</v>
          </cell>
          <cell r="B36">
            <v>-20</v>
          </cell>
          <cell r="C36">
            <v>0</v>
          </cell>
        </row>
        <row r="37">
          <cell r="A37" t="str">
            <v>87-104-0492</v>
          </cell>
          <cell r="B37">
            <v>70</v>
          </cell>
          <cell r="C37">
            <v>70</v>
          </cell>
        </row>
        <row r="38">
          <cell r="A38" t="str">
            <v>87-104-0493</v>
          </cell>
          <cell r="B38">
            <v>-5</v>
          </cell>
          <cell r="C38">
            <v>0</v>
          </cell>
        </row>
        <row r="39">
          <cell r="A39" t="str">
            <v>87-104-0509</v>
          </cell>
          <cell r="B39">
            <v>0</v>
          </cell>
          <cell r="C39">
            <v>0</v>
          </cell>
        </row>
        <row r="40">
          <cell r="A40" t="str">
            <v>87-104-0519</v>
          </cell>
          <cell r="B40">
            <v>38</v>
          </cell>
          <cell r="C40">
            <v>38</v>
          </cell>
        </row>
        <row r="41">
          <cell r="A41" t="str">
            <v>87-104-0528</v>
          </cell>
          <cell r="B41">
            <v>95</v>
          </cell>
          <cell r="C41">
            <v>95</v>
          </cell>
        </row>
        <row r="42">
          <cell r="A42" t="str">
            <v>87-104-0529</v>
          </cell>
          <cell r="B42">
            <v>40</v>
          </cell>
          <cell r="C42">
            <v>40</v>
          </cell>
        </row>
        <row r="43">
          <cell r="A43" t="str">
            <v>87-104-0538</v>
          </cell>
          <cell r="B43">
            <v>60</v>
          </cell>
          <cell r="C43">
            <v>60</v>
          </cell>
        </row>
        <row r="44">
          <cell r="A44" t="str">
            <v>87-104-0539</v>
          </cell>
          <cell r="B44">
            <v>0</v>
          </cell>
          <cell r="C44">
            <v>0</v>
          </cell>
        </row>
        <row r="45">
          <cell r="A45" t="str">
            <v>87-104-0540</v>
          </cell>
          <cell r="B45">
            <v>0</v>
          </cell>
          <cell r="C45">
            <v>0</v>
          </cell>
        </row>
        <row r="46">
          <cell r="A46" t="str">
            <v>87-104-0556</v>
          </cell>
          <cell r="B46">
            <v>0</v>
          </cell>
          <cell r="C46">
            <v>0</v>
          </cell>
        </row>
        <row r="47">
          <cell r="A47" t="str">
            <v>87-104-0557</v>
          </cell>
          <cell r="B47">
            <v>60</v>
          </cell>
          <cell r="C47">
            <v>60</v>
          </cell>
        </row>
        <row r="48">
          <cell r="A48" t="str">
            <v>87-104-0583</v>
          </cell>
          <cell r="B48">
            <v>30</v>
          </cell>
          <cell r="C48">
            <v>30</v>
          </cell>
        </row>
        <row r="49">
          <cell r="A49" t="str">
            <v>87-104-0594</v>
          </cell>
          <cell r="B49">
            <v>40</v>
          </cell>
          <cell r="C49">
            <v>40</v>
          </cell>
        </row>
        <row r="50">
          <cell r="A50" t="str">
            <v>87-104-0595</v>
          </cell>
          <cell r="B50">
            <v>-20</v>
          </cell>
          <cell r="C50">
            <v>0</v>
          </cell>
        </row>
        <row r="51">
          <cell r="A51" t="str">
            <v>87-104-0596</v>
          </cell>
          <cell r="B51">
            <v>26</v>
          </cell>
          <cell r="C51">
            <v>26</v>
          </cell>
        </row>
        <row r="52">
          <cell r="A52" t="str">
            <v>87-104-0598</v>
          </cell>
          <cell r="B52">
            <v>70</v>
          </cell>
          <cell r="C52">
            <v>70</v>
          </cell>
        </row>
        <row r="53">
          <cell r="A53" t="str">
            <v>87-104-0599</v>
          </cell>
          <cell r="B53">
            <v>0</v>
          </cell>
          <cell r="C53">
            <v>0</v>
          </cell>
        </row>
        <row r="54">
          <cell r="A54" t="str">
            <v>87-104-0611</v>
          </cell>
          <cell r="B54">
            <v>-25</v>
          </cell>
          <cell r="C54">
            <v>0</v>
          </cell>
        </row>
        <row r="55">
          <cell r="A55" t="str">
            <v>87-104-0642</v>
          </cell>
          <cell r="B55">
            <v>82</v>
          </cell>
          <cell r="C55">
            <v>82</v>
          </cell>
        </row>
        <row r="56">
          <cell r="A56" t="str">
            <v>87-104-0643</v>
          </cell>
          <cell r="B56">
            <v>0</v>
          </cell>
          <cell r="C56">
            <v>0</v>
          </cell>
        </row>
        <row r="57">
          <cell r="A57" t="str">
            <v>87-104-0644</v>
          </cell>
          <cell r="B57">
            <v>0</v>
          </cell>
          <cell r="C57">
            <v>0</v>
          </cell>
        </row>
        <row r="58">
          <cell r="A58" t="str">
            <v>87-104-0645</v>
          </cell>
          <cell r="B58">
            <v>0</v>
          </cell>
          <cell r="C58">
            <v>0</v>
          </cell>
        </row>
        <row r="59">
          <cell r="A59" t="str">
            <v>87-104-0657</v>
          </cell>
          <cell r="B59">
            <v>-25</v>
          </cell>
          <cell r="C59">
            <v>0</v>
          </cell>
        </row>
        <row r="60">
          <cell r="A60" t="str">
            <v>87-104-0677</v>
          </cell>
          <cell r="B60">
            <v>15</v>
          </cell>
          <cell r="C60">
            <v>15</v>
          </cell>
        </row>
        <row r="61">
          <cell r="A61" t="str">
            <v>87-104-0689</v>
          </cell>
          <cell r="B61">
            <v>0</v>
          </cell>
          <cell r="C61">
            <v>0</v>
          </cell>
        </row>
        <row r="62">
          <cell r="A62" t="str">
            <v>87-104-0703</v>
          </cell>
          <cell r="B62">
            <v>20</v>
          </cell>
          <cell r="C62">
            <v>20</v>
          </cell>
        </row>
        <row r="63">
          <cell r="A63" t="str">
            <v>87-104-0705</v>
          </cell>
          <cell r="B63">
            <v>90</v>
          </cell>
          <cell r="C63">
            <v>90</v>
          </cell>
        </row>
        <row r="64">
          <cell r="A64" t="str">
            <v>87-104-0711</v>
          </cell>
          <cell r="B64">
            <v>20</v>
          </cell>
          <cell r="C64">
            <v>20</v>
          </cell>
        </row>
        <row r="65">
          <cell r="A65" t="str">
            <v>87-104-0745</v>
          </cell>
          <cell r="B65">
            <v>5</v>
          </cell>
          <cell r="C65">
            <v>5</v>
          </cell>
        </row>
        <row r="66">
          <cell r="A66" t="str">
            <v>87-104-0764</v>
          </cell>
          <cell r="B66">
            <v>0</v>
          </cell>
          <cell r="C66">
            <v>0</v>
          </cell>
        </row>
        <row r="67">
          <cell r="A67" t="str">
            <v>87-104-0766</v>
          </cell>
          <cell r="B67">
            <v>0</v>
          </cell>
          <cell r="C67">
            <v>0</v>
          </cell>
        </row>
        <row r="68">
          <cell r="A68" t="str">
            <v>87-104-0786</v>
          </cell>
          <cell r="B68">
            <v>-10</v>
          </cell>
          <cell r="C68">
            <v>0</v>
          </cell>
        </row>
        <row r="69">
          <cell r="A69" t="str">
            <v>87-104-0957</v>
          </cell>
          <cell r="B69">
            <v>0</v>
          </cell>
          <cell r="C69">
            <v>0</v>
          </cell>
        </row>
        <row r="70">
          <cell r="A70" t="str">
            <v>87-107-0091</v>
          </cell>
          <cell r="B70">
            <v>0</v>
          </cell>
          <cell r="C70">
            <v>0</v>
          </cell>
        </row>
        <row r="71">
          <cell r="A71" t="str">
            <v>87-107-0092</v>
          </cell>
          <cell r="B71">
            <v>0</v>
          </cell>
          <cell r="C71">
            <v>0</v>
          </cell>
        </row>
        <row r="72">
          <cell r="A72" t="str">
            <v>87-107-0099</v>
          </cell>
          <cell r="B72">
            <v>1</v>
          </cell>
          <cell r="C72">
            <v>1</v>
          </cell>
        </row>
        <row r="73">
          <cell r="A73" t="str">
            <v>87-107-0100</v>
          </cell>
          <cell r="B73">
            <v>65</v>
          </cell>
          <cell r="C73">
            <v>65</v>
          </cell>
        </row>
        <row r="74">
          <cell r="A74" t="str">
            <v>87-107-0101</v>
          </cell>
          <cell r="B74">
            <v>50</v>
          </cell>
          <cell r="C74">
            <v>50</v>
          </cell>
        </row>
        <row r="75">
          <cell r="A75" t="str">
            <v>87-107-0125</v>
          </cell>
          <cell r="B75">
            <v>-10</v>
          </cell>
          <cell r="C75">
            <v>0</v>
          </cell>
        </row>
        <row r="76">
          <cell r="A76" t="str">
            <v>87-107-0128</v>
          </cell>
          <cell r="B76">
            <v>120</v>
          </cell>
          <cell r="C76">
            <v>120</v>
          </cell>
        </row>
        <row r="77">
          <cell r="A77" t="str">
            <v>87-107-0129</v>
          </cell>
          <cell r="B77">
            <v>45</v>
          </cell>
          <cell r="C77">
            <v>45</v>
          </cell>
        </row>
        <row r="78">
          <cell r="A78" t="str">
            <v>87-107-0131</v>
          </cell>
          <cell r="B78">
            <v>5</v>
          </cell>
          <cell r="C78">
            <v>5</v>
          </cell>
        </row>
        <row r="79">
          <cell r="A79" t="str">
            <v>87-107-0132</v>
          </cell>
          <cell r="B79">
            <v>0</v>
          </cell>
          <cell r="C79">
            <v>0</v>
          </cell>
        </row>
        <row r="80">
          <cell r="A80" t="str">
            <v>87-107-0133</v>
          </cell>
          <cell r="B80">
            <v>0</v>
          </cell>
          <cell r="C80">
            <v>0</v>
          </cell>
        </row>
        <row r="81">
          <cell r="A81" t="str">
            <v>87-107-0137</v>
          </cell>
          <cell r="B81">
            <v>0</v>
          </cell>
          <cell r="C81">
            <v>0</v>
          </cell>
        </row>
        <row r="82">
          <cell r="A82" t="str">
            <v>87-107-0143</v>
          </cell>
          <cell r="B82">
            <v>25</v>
          </cell>
          <cell r="C82">
            <v>25</v>
          </cell>
        </row>
        <row r="83">
          <cell r="A83" t="str">
            <v>87-107-0150</v>
          </cell>
          <cell r="B83">
            <v>0</v>
          </cell>
          <cell r="C83">
            <v>0</v>
          </cell>
        </row>
        <row r="84">
          <cell r="A84" t="str">
            <v>87-107-0158</v>
          </cell>
          <cell r="B84">
            <v>0</v>
          </cell>
          <cell r="C84">
            <v>0</v>
          </cell>
        </row>
        <row r="85">
          <cell r="A85" t="str">
            <v>87-107-0169</v>
          </cell>
          <cell r="B85">
            <v>0</v>
          </cell>
          <cell r="C85">
            <v>0</v>
          </cell>
        </row>
        <row r="86">
          <cell r="A86" t="str">
            <v>87-107-0170</v>
          </cell>
          <cell r="B86">
            <v>0</v>
          </cell>
          <cell r="C86">
            <v>0</v>
          </cell>
        </row>
        <row r="87">
          <cell r="A87" t="str">
            <v>87-107-0171</v>
          </cell>
          <cell r="B87">
            <v>18</v>
          </cell>
          <cell r="C87">
            <v>18</v>
          </cell>
        </row>
        <row r="88">
          <cell r="A88" t="str">
            <v>87-107-0172</v>
          </cell>
          <cell r="B88">
            <v>25</v>
          </cell>
          <cell r="C88">
            <v>25</v>
          </cell>
        </row>
        <row r="89">
          <cell r="A89" t="str">
            <v>87-107-0173</v>
          </cell>
          <cell r="B89">
            <v>60</v>
          </cell>
          <cell r="C89">
            <v>60</v>
          </cell>
        </row>
        <row r="90">
          <cell r="A90" t="str">
            <v>87-107-0174</v>
          </cell>
          <cell r="B90">
            <v>-5</v>
          </cell>
          <cell r="C90">
            <v>0</v>
          </cell>
        </row>
        <row r="91">
          <cell r="A91" t="str">
            <v>87-107-0177</v>
          </cell>
          <cell r="B91">
            <v>5</v>
          </cell>
          <cell r="C91">
            <v>5</v>
          </cell>
        </row>
        <row r="92">
          <cell r="A92" t="str">
            <v>87-107-0178</v>
          </cell>
          <cell r="B92">
            <v>0</v>
          </cell>
          <cell r="C92">
            <v>0</v>
          </cell>
        </row>
        <row r="93">
          <cell r="A93" t="str">
            <v>87-107-0183</v>
          </cell>
          <cell r="B93">
            <v>70</v>
          </cell>
          <cell r="C93">
            <v>70</v>
          </cell>
        </row>
        <row r="94">
          <cell r="A94" t="str">
            <v>87-107-0184</v>
          </cell>
          <cell r="B94">
            <v>15</v>
          </cell>
          <cell r="C94">
            <v>15</v>
          </cell>
        </row>
        <row r="95">
          <cell r="A95" t="str">
            <v>87-107-0195</v>
          </cell>
          <cell r="B95">
            <v>-13</v>
          </cell>
          <cell r="C95">
            <v>0</v>
          </cell>
        </row>
        <row r="96">
          <cell r="A96" t="str">
            <v>87-107-0197</v>
          </cell>
          <cell r="B96">
            <v>0</v>
          </cell>
          <cell r="C96">
            <v>0</v>
          </cell>
        </row>
        <row r="97">
          <cell r="A97" t="str">
            <v>87-107-0198</v>
          </cell>
          <cell r="B97">
            <v>0</v>
          </cell>
          <cell r="C97">
            <v>0</v>
          </cell>
        </row>
        <row r="98">
          <cell r="A98" t="str">
            <v>87-107-0200</v>
          </cell>
          <cell r="B98">
            <v>10</v>
          </cell>
          <cell r="C98">
            <v>10</v>
          </cell>
        </row>
        <row r="99">
          <cell r="A99" t="str">
            <v>87-107-0204</v>
          </cell>
          <cell r="B99">
            <v>5</v>
          </cell>
          <cell r="C99">
            <v>5</v>
          </cell>
        </row>
        <row r="100">
          <cell r="A100" t="str">
            <v>87-107-0208</v>
          </cell>
          <cell r="B100">
            <v>30</v>
          </cell>
          <cell r="C100">
            <v>30</v>
          </cell>
        </row>
        <row r="101">
          <cell r="A101" t="str">
            <v>87-107-0209</v>
          </cell>
          <cell r="B101">
            <v>-40</v>
          </cell>
          <cell r="C101">
            <v>0</v>
          </cell>
        </row>
        <row r="102">
          <cell r="A102" t="str">
            <v>87-107-0213</v>
          </cell>
          <cell r="B102">
            <v>0</v>
          </cell>
          <cell r="C102">
            <v>0</v>
          </cell>
        </row>
        <row r="103">
          <cell r="A103" t="str">
            <v>87-107-0214</v>
          </cell>
          <cell r="B103">
            <v>60</v>
          </cell>
          <cell r="C103">
            <v>60</v>
          </cell>
        </row>
        <row r="104">
          <cell r="A104" t="str">
            <v>87-107-0216</v>
          </cell>
          <cell r="B104">
            <v>10</v>
          </cell>
          <cell r="C104">
            <v>10</v>
          </cell>
        </row>
        <row r="105">
          <cell r="A105" t="str">
            <v>87-107-0224</v>
          </cell>
          <cell r="B105">
            <v>30</v>
          </cell>
          <cell r="C105">
            <v>30</v>
          </cell>
        </row>
        <row r="106">
          <cell r="A106" t="str">
            <v>87-107-0234</v>
          </cell>
          <cell r="B106">
            <v>15</v>
          </cell>
          <cell r="C106">
            <v>15</v>
          </cell>
        </row>
        <row r="107">
          <cell r="A107" t="str">
            <v>87-107-0235</v>
          </cell>
          <cell r="B107">
            <v>30</v>
          </cell>
          <cell r="C107">
            <v>30</v>
          </cell>
        </row>
        <row r="108">
          <cell r="A108" t="str">
            <v>87-107-0238</v>
          </cell>
          <cell r="B108">
            <v>0</v>
          </cell>
          <cell r="C108">
            <v>0</v>
          </cell>
        </row>
        <row r="109">
          <cell r="A109" t="str">
            <v>87-107-0241</v>
          </cell>
          <cell r="B109">
            <v>-5</v>
          </cell>
          <cell r="C109">
            <v>0</v>
          </cell>
        </row>
        <row r="110">
          <cell r="A110" t="str">
            <v>87-107-0242</v>
          </cell>
          <cell r="B110">
            <v>0</v>
          </cell>
          <cell r="C110">
            <v>0</v>
          </cell>
        </row>
        <row r="111">
          <cell r="A111" t="str">
            <v>87-107-0243</v>
          </cell>
          <cell r="B111">
            <v>0</v>
          </cell>
          <cell r="C111">
            <v>0</v>
          </cell>
        </row>
        <row r="112">
          <cell r="A112" t="str">
            <v>87-107-0245</v>
          </cell>
          <cell r="B112">
            <v>10</v>
          </cell>
          <cell r="C112">
            <v>10</v>
          </cell>
        </row>
        <row r="113">
          <cell r="A113" t="str">
            <v>87-107-0246</v>
          </cell>
          <cell r="B113">
            <v>-10</v>
          </cell>
          <cell r="C113">
            <v>0</v>
          </cell>
        </row>
        <row r="114">
          <cell r="A114" t="str">
            <v>87-107-0253</v>
          </cell>
          <cell r="B114">
            <v>50</v>
          </cell>
          <cell r="C114">
            <v>50</v>
          </cell>
        </row>
        <row r="115">
          <cell r="A115" t="str">
            <v>87-107-0254</v>
          </cell>
          <cell r="B115">
            <v>10</v>
          </cell>
          <cell r="C115">
            <v>10</v>
          </cell>
        </row>
        <row r="116">
          <cell r="A116" t="str">
            <v>87-107-0298</v>
          </cell>
          <cell r="B116">
            <v>0</v>
          </cell>
          <cell r="C116">
            <v>0</v>
          </cell>
        </row>
        <row r="117">
          <cell r="A117" t="str">
            <v>87-107-0311</v>
          </cell>
          <cell r="B117">
            <v>0</v>
          </cell>
          <cell r="C117">
            <v>0</v>
          </cell>
        </row>
        <row r="118">
          <cell r="A118" t="str">
            <v>87-107-0314</v>
          </cell>
          <cell r="B118">
            <v>0</v>
          </cell>
          <cell r="C118">
            <v>0</v>
          </cell>
        </row>
        <row r="119">
          <cell r="A119" t="str">
            <v>87-107-0315</v>
          </cell>
          <cell r="B119">
            <v>100</v>
          </cell>
          <cell r="C119">
            <v>100</v>
          </cell>
        </row>
        <row r="120">
          <cell r="A120" t="str">
            <v>87-52-0002</v>
          </cell>
          <cell r="B120">
            <v>1335</v>
          </cell>
          <cell r="C120">
            <v>1335</v>
          </cell>
        </row>
        <row r="121">
          <cell r="A121" t="str">
            <v>87-52-0003</v>
          </cell>
          <cell r="B121">
            <v>10</v>
          </cell>
          <cell r="C121">
            <v>10</v>
          </cell>
        </row>
        <row r="122">
          <cell r="A122" t="str">
            <v>87-52-0004</v>
          </cell>
          <cell r="B122">
            <v>0</v>
          </cell>
          <cell r="C122">
            <v>0</v>
          </cell>
        </row>
        <row r="123">
          <cell r="A123" t="str">
            <v>87-52-0005</v>
          </cell>
          <cell r="B123">
            <v>-80</v>
          </cell>
          <cell r="C123">
            <v>0</v>
          </cell>
        </row>
        <row r="124">
          <cell r="A124" t="str">
            <v>87-52-0007</v>
          </cell>
          <cell r="B124">
            <v>145</v>
          </cell>
          <cell r="C124">
            <v>145</v>
          </cell>
        </row>
        <row r="125">
          <cell r="A125" t="str">
            <v>87-52-0011</v>
          </cell>
          <cell r="B125">
            <v>0</v>
          </cell>
          <cell r="C125">
            <v>0</v>
          </cell>
        </row>
        <row r="126">
          <cell r="A126" t="str">
            <v>87-52-0018</v>
          </cell>
          <cell r="B126">
            <v>20</v>
          </cell>
          <cell r="C126">
            <v>20</v>
          </cell>
        </row>
        <row r="127">
          <cell r="A127" t="str">
            <v>87-52-0019</v>
          </cell>
          <cell r="B127">
            <v>1</v>
          </cell>
          <cell r="C127">
            <v>1</v>
          </cell>
        </row>
        <row r="128">
          <cell r="A128" t="str">
            <v>87-52-0021</v>
          </cell>
          <cell r="B128">
            <v>55</v>
          </cell>
          <cell r="C128">
            <v>55</v>
          </cell>
        </row>
        <row r="129">
          <cell r="A129" t="str">
            <v>87-52-0034</v>
          </cell>
          <cell r="B129">
            <v>-25</v>
          </cell>
          <cell r="C129">
            <v>0</v>
          </cell>
        </row>
        <row r="130">
          <cell r="A130" t="str">
            <v>87-52-0035</v>
          </cell>
          <cell r="B130">
            <v>-15</v>
          </cell>
          <cell r="C130">
            <v>0</v>
          </cell>
        </row>
        <row r="131">
          <cell r="A131" t="str">
            <v>87-52-0036</v>
          </cell>
          <cell r="B131">
            <v>-10</v>
          </cell>
          <cell r="C131">
            <v>0</v>
          </cell>
        </row>
        <row r="132">
          <cell r="A132" t="str">
            <v>87-52-0037</v>
          </cell>
          <cell r="B132">
            <v>45</v>
          </cell>
          <cell r="C132">
            <v>45</v>
          </cell>
        </row>
        <row r="133">
          <cell r="A133" t="str">
            <v>87-52-0038</v>
          </cell>
          <cell r="B133">
            <v>0</v>
          </cell>
          <cell r="C133">
            <v>0</v>
          </cell>
        </row>
        <row r="134">
          <cell r="A134" t="str">
            <v>87-52-0039</v>
          </cell>
          <cell r="B134">
            <v>80</v>
          </cell>
          <cell r="C134">
            <v>80</v>
          </cell>
        </row>
        <row r="135">
          <cell r="A135" t="str">
            <v>87-52-0041</v>
          </cell>
          <cell r="B135">
            <v>0</v>
          </cell>
          <cell r="C135">
            <v>0</v>
          </cell>
        </row>
        <row r="136">
          <cell r="A136" t="str">
            <v>87-52-0042</v>
          </cell>
          <cell r="B136">
            <v>50</v>
          </cell>
          <cell r="C136">
            <v>50</v>
          </cell>
        </row>
        <row r="137">
          <cell r="A137" t="str">
            <v>87-52-0043</v>
          </cell>
          <cell r="B137">
            <v>0</v>
          </cell>
          <cell r="C137">
            <v>0</v>
          </cell>
        </row>
        <row r="138">
          <cell r="A138" t="str">
            <v>87-52-0050</v>
          </cell>
          <cell r="B138">
            <v>20</v>
          </cell>
          <cell r="C138">
            <v>20</v>
          </cell>
        </row>
        <row r="139">
          <cell r="A139" t="str">
            <v>87-52-0053</v>
          </cell>
          <cell r="B139">
            <v>75</v>
          </cell>
          <cell r="C139">
            <v>75</v>
          </cell>
        </row>
        <row r="140">
          <cell r="A140" t="str">
            <v>87-52-0055</v>
          </cell>
          <cell r="B140">
            <v>10</v>
          </cell>
          <cell r="C140">
            <v>10</v>
          </cell>
        </row>
        <row r="141">
          <cell r="A141" t="str">
            <v>87-52-0056</v>
          </cell>
          <cell r="B141">
            <v>40</v>
          </cell>
          <cell r="C141">
            <v>40</v>
          </cell>
        </row>
        <row r="142">
          <cell r="A142" t="str">
            <v>87-52-0061</v>
          </cell>
          <cell r="B142">
            <v>25</v>
          </cell>
          <cell r="C142">
            <v>25</v>
          </cell>
        </row>
        <row r="143">
          <cell r="A143" t="str">
            <v>87-52-0068</v>
          </cell>
          <cell r="B143">
            <v>55</v>
          </cell>
          <cell r="C143">
            <v>55</v>
          </cell>
        </row>
        <row r="144">
          <cell r="A144" t="str">
            <v>87-52-0069</v>
          </cell>
          <cell r="B144">
            <v>-25</v>
          </cell>
          <cell r="C144">
            <v>0</v>
          </cell>
        </row>
        <row r="145">
          <cell r="A145" t="str">
            <v>87-52-0070</v>
          </cell>
          <cell r="B145">
            <v>-20</v>
          </cell>
          <cell r="C145">
            <v>0</v>
          </cell>
        </row>
        <row r="146">
          <cell r="A146" t="str">
            <v>87-52-0071</v>
          </cell>
          <cell r="B146">
            <v>155</v>
          </cell>
          <cell r="C146">
            <v>155</v>
          </cell>
        </row>
        <row r="147">
          <cell r="A147" t="str">
            <v>87-52-0072</v>
          </cell>
          <cell r="B147">
            <v>0</v>
          </cell>
          <cell r="C147">
            <v>0</v>
          </cell>
        </row>
        <row r="148">
          <cell r="A148" t="str">
            <v>87-52-0073</v>
          </cell>
          <cell r="B148">
            <v>0</v>
          </cell>
          <cell r="C148">
            <v>0</v>
          </cell>
        </row>
        <row r="149">
          <cell r="A149" t="str">
            <v>87-52-0075</v>
          </cell>
          <cell r="B149">
            <v>0</v>
          </cell>
          <cell r="C149">
            <v>0</v>
          </cell>
        </row>
        <row r="150">
          <cell r="A150" t="str">
            <v>87-52-0077</v>
          </cell>
          <cell r="B150">
            <v>90</v>
          </cell>
          <cell r="C150">
            <v>90</v>
          </cell>
        </row>
        <row r="151">
          <cell r="A151" t="str">
            <v>87-52-0079</v>
          </cell>
          <cell r="B151">
            <v>-39</v>
          </cell>
          <cell r="C151">
            <v>0</v>
          </cell>
        </row>
        <row r="152">
          <cell r="A152" t="str">
            <v>87-52-0080</v>
          </cell>
          <cell r="B152">
            <v>125</v>
          </cell>
          <cell r="C152">
            <v>125</v>
          </cell>
        </row>
        <row r="153">
          <cell r="A153" t="str">
            <v>87-52-0082</v>
          </cell>
          <cell r="B153">
            <v>1</v>
          </cell>
          <cell r="C153">
            <v>1</v>
          </cell>
        </row>
        <row r="154">
          <cell r="A154" t="str">
            <v>87-52-0088</v>
          </cell>
          <cell r="B154">
            <v>0</v>
          </cell>
          <cell r="C154">
            <v>0</v>
          </cell>
        </row>
        <row r="155">
          <cell r="A155" t="str">
            <v>87-52-0091</v>
          </cell>
          <cell r="B155">
            <v>0</v>
          </cell>
          <cell r="C155">
            <v>0</v>
          </cell>
        </row>
        <row r="156">
          <cell r="A156" t="str">
            <v>87-52-0093</v>
          </cell>
          <cell r="B156">
            <v>-25</v>
          </cell>
          <cell r="C156">
            <v>0</v>
          </cell>
        </row>
        <row r="157">
          <cell r="A157" t="str">
            <v>87-52-0094</v>
          </cell>
          <cell r="B157">
            <v>205</v>
          </cell>
          <cell r="C157">
            <v>205</v>
          </cell>
        </row>
        <row r="158">
          <cell r="A158" t="str">
            <v>87-52-0095</v>
          </cell>
          <cell r="B158">
            <v>25</v>
          </cell>
          <cell r="C158">
            <v>25</v>
          </cell>
        </row>
        <row r="159">
          <cell r="A159" t="str">
            <v>87-52-0097</v>
          </cell>
          <cell r="B159">
            <v>70</v>
          </cell>
          <cell r="C159">
            <v>70</v>
          </cell>
        </row>
        <row r="160">
          <cell r="A160" t="str">
            <v>87-52-0098</v>
          </cell>
          <cell r="B160">
            <v>0</v>
          </cell>
          <cell r="C160">
            <v>0</v>
          </cell>
        </row>
        <row r="161">
          <cell r="A161" t="str">
            <v>87-52-0101</v>
          </cell>
          <cell r="B161">
            <v>25</v>
          </cell>
          <cell r="C161">
            <v>25</v>
          </cell>
        </row>
        <row r="162">
          <cell r="A162" t="str">
            <v>87-52-0102</v>
          </cell>
          <cell r="B162">
            <v>10</v>
          </cell>
          <cell r="C162">
            <v>10</v>
          </cell>
        </row>
        <row r="163">
          <cell r="A163" t="str">
            <v>87-52-0104</v>
          </cell>
          <cell r="B163">
            <v>45</v>
          </cell>
          <cell r="C163">
            <v>45</v>
          </cell>
        </row>
        <row r="164">
          <cell r="A164" t="str">
            <v>87-52-0113</v>
          </cell>
          <cell r="B164">
            <v>10</v>
          </cell>
          <cell r="C164">
            <v>10</v>
          </cell>
        </row>
        <row r="165">
          <cell r="A165" t="str">
            <v>87-52-0115</v>
          </cell>
          <cell r="B165">
            <v>5</v>
          </cell>
          <cell r="C165">
            <v>5</v>
          </cell>
        </row>
        <row r="166">
          <cell r="A166" t="str">
            <v>87-52-0116</v>
          </cell>
          <cell r="B166">
            <v>10</v>
          </cell>
          <cell r="C166">
            <v>10</v>
          </cell>
        </row>
        <row r="167">
          <cell r="A167" t="str">
            <v>87-52-0118</v>
          </cell>
          <cell r="B167">
            <v>20</v>
          </cell>
          <cell r="C167">
            <v>20</v>
          </cell>
        </row>
        <row r="168">
          <cell r="A168" t="str">
            <v>87-52-0119</v>
          </cell>
          <cell r="B168">
            <v>180</v>
          </cell>
          <cell r="C168">
            <v>180</v>
          </cell>
        </row>
        <row r="169">
          <cell r="A169" t="str">
            <v>87-52-0123</v>
          </cell>
          <cell r="B169">
            <v>20</v>
          </cell>
          <cell r="C169">
            <v>20</v>
          </cell>
        </row>
        <row r="170">
          <cell r="A170" t="str">
            <v>87-52-0125</v>
          </cell>
          <cell r="B170">
            <v>-20</v>
          </cell>
          <cell r="C170">
            <v>0</v>
          </cell>
        </row>
        <row r="171">
          <cell r="A171" t="str">
            <v>87-52-0126</v>
          </cell>
          <cell r="B171">
            <v>-15</v>
          </cell>
          <cell r="C171">
            <v>0</v>
          </cell>
        </row>
        <row r="172">
          <cell r="A172" t="str">
            <v>87-52-0127</v>
          </cell>
          <cell r="B172">
            <v>0</v>
          </cell>
          <cell r="C172">
            <v>0</v>
          </cell>
        </row>
        <row r="173">
          <cell r="A173" t="str">
            <v>87-52-0136</v>
          </cell>
          <cell r="B173">
            <v>30</v>
          </cell>
          <cell r="C173">
            <v>30</v>
          </cell>
        </row>
        <row r="174">
          <cell r="A174" t="str">
            <v>87-52-0138</v>
          </cell>
          <cell r="B174">
            <v>105</v>
          </cell>
          <cell r="C174">
            <v>105</v>
          </cell>
        </row>
        <row r="175">
          <cell r="A175" t="str">
            <v>87-52-0143</v>
          </cell>
          <cell r="B175">
            <v>435</v>
          </cell>
          <cell r="C175">
            <v>435</v>
          </cell>
        </row>
        <row r="176">
          <cell r="A176" t="str">
            <v>87-52-0144</v>
          </cell>
          <cell r="B176">
            <v>0</v>
          </cell>
          <cell r="C176">
            <v>0</v>
          </cell>
        </row>
        <row r="177">
          <cell r="A177" t="str">
            <v>87-52-0145</v>
          </cell>
          <cell r="B177">
            <v>40</v>
          </cell>
          <cell r="C177">
            <v>40</v>
          </cell>
        </row>
        <row r="178">
          <cell r="A178" t="str">
            <v>87-52-0150</v>
          </cell>
          <cell r="B178">
            <v>0</v>
          </cell>
          <cell r="C178">
            <v>0</v>
          </cell>
        </row>
        <row r="179">
          <cell r="A179" t="str">
            <v>87-52-0151</v>
          </cell>
          <cell r="B179">
            <v>30</v>
          </cell>
          <cell r="C179">
            <v>30</v>
          </cell>
        </row>
        <row r="180">
          <cell r="A180" t="str">
            <v>87-52-0157</v>
          </cell>
          <cell r="B180">
            <v>29</v>
          </cell>
          <cell r="C180">
            <v>29</v>
          </cell>
        </row>
        <row r="181">
          <cell r="A181" t="str">
            <v>87-52-0158</v>
          </cell>
          <cell r="B181">
            <v>24</v>
          </cell>
          <cell r="C181">
            <v>24</v>
          </cell>
        </row>
        <row r="182">
          <cell r="A182" t="str">
            <v>87-52-0159</v>
          </cell>
          <cell r="B182">
            <v>0</v>
          </cell>
          <cell r="C182">
            <v>0</v>
          </cell>
        </row>
        <row r="183">
          <cell r="A183" t="str">
            <v>87-52-0160</v>
          </cell>
          <cell r="B183">
            <v>0</v>
          </cell>
          <cell r="C183">
            <v>0</v>
          </cell>
        </row>
        <row r="184">
          <cell r="A184" t="str">
            <v>87-52-0161</v>
          </cell>
          <cell r="B184">
            <v>30</v>
          </cell>
          <cell r="C184">
            <v>30</v>
          </cell>
        </row>
        <row r="185">
          <cell r="A185" t="str">
            <v>87-52-0162</v>
          </cell>
          <cell r="B185">
            <v>34</v>
          </cell>
          <cell r="C185">
            <v>34</v>
          </cell>
        </row>
        <row r="186">
          <cell r="A186" t="str">
            <v>87-52-0164</v>
          </cell>
          <cell r="B186">
            <v>60</v>
          </cell>
          <cell r="C186">
            <v>60</v>
          </cell>
        </row>
        <row r="187">
          <cell r="A187" t="str">
            <v>87-52-0165</v>
          </cell>
          <cell r="B187">
            <v>5</v>
          </cell>
          <cell r="C187">
            <v>5</v>
          </cell>
        </row>
        <row r="188">
          <cell r="A188" t="str">
            <v>87-52-0166</v>
          </cell>
          <cell r="B188">
            <v>-25</v>
          </cell>
          <cell r="C188">
            <v>0</v>
          </cell>
        </row>
        <row r="189">
          <cell r="A189" t="str">
            <v>87-52-0169</v>
          </cell>
          <cell r="B189">
            <v>35</v>
          </cell>
          <cell r="C189">
            <v>35</v>
          </cell>
        </row>
        <row r="190">
          <cell r="A190" t="str">
            <v>87-52-0170</v>
          </cell>
          <cell r="B190">
            <v>25</v>
          </cell>
          <cell r="C190">
            <v>25</v>
          </cell>
        </row>
        <row r="191">
          <cell r="A191" t="str">
            <v>87-52-0174</v>
          </cell>
          <cell r="B191">
            <v>70</v>
          </cell>
          <cell r="C191">
            <v>70</v>
          </cell>
        </row>
        <row r="192">
          <cell r="A192" t="str">
            <v>87-52-0177</v>
          </cell>
          <cell r="B192">
            <v>15</v>
          </cell>
          <cell r="C192">
            <v>15</v>
          </cell>
        </row>
        <row r="193">
          <cell r="A193" t="str">
            <v>87-52-0178</v>
          </cell>
          <cell r="B193">
            <v>0</v>
          </cell>
          <cell r="C193">
            <v>0</v>
          </cell>
        </row>
        <row r="194">
          <cell r="A194" t="str">
            <v>87-52-0191</v>
          </cell>
          <cell r="B194">
            <v>35</v>
          </cell>
          <cell r="C194">
            <v>35</v>
          </cell>
        </row>
        <row r="195">
          <cell r="A195" t="str">
            <v>87-52-0192</v>
          </cell>
          <cell r="B195">
            <v>35</v>
          </cell>
          <cell r="C195">
            <v>35</v>
          </cell>
        </row>
        <row r="196">
          <cell r="A196" t="str">
            <v>87-52-0193</v>
          </cell>
          <cell r="B196">
            <v>40</v>
          </cell>
          <cell r="C196">
            <v>40</v>
          </cell>
        </row>
        <row r="197">
          <cell r="A197" t="str">
            <v>87-52-0194</v>
          </cell>
          <cell r="B197">
            <v>-10</v>
          </cell>
          <cell r="C197">
            <v>0</v>
          </cell>
        </row>
        <row r="198">
          <cell r="A198" t="str">
            <v>87-52-0195</v>
          </cell>
          <cell r="B198">
            <v>19</v>
          </cell>
          <cell r="C198">
            <v>19</v>
          </cell>
        </row>
        <row r="199">
          <cell r="A199" t="str">
            <v>87-52-0196</v>
          </cell>
          <cell r="B199">
            <v>10</v>
          </cell>
          <cell r="C199">
            <v>10</v>
          </cell>
        </row>
        <row r="200">
          <cell r="A200" t="str">
            <v>87-52-0197</v>
          </cell>
          <cell r="B200">
            <v>-10</v>
          </cell>
          <cell r="C200">
            <v>0</v>
          </cell>
        </row>
        <row r="201">
          <cell r="A201" t="str">
            <v>87-52-0198</v>
          </cell>
          <cell r="B201">
            <v>25</v>
          </cell>
          <cell r="C201">
            <v>25</v>
          </cell>
        </row>
        <row r="202">
          <cell r="A202" t="str">
            <v>87-52-0203</v>
          </cell>
          <cell r="B202">
            <v>11</v>
          </cell>
          <cell r="C202">
            <v>11</v>
          </cell>
        </row>
        <row r="203">
          <cell r="A203" t="str">
            <v>87-52-0205</v>
          </cell>
          <cell r="B203">
            <v>25</v>
          </cell>
          <cell r="C203">
            <v>25</v>
          </cell>
        </row>
        <row r="204">
          <cell r="A204" t="str">
            <v>87-52-0206</v>
          </cell>
          <cell r="B204">
            <v>55</v>
          </cell>
          <cell r="C204">
            <v>55</v>
          </cell>
        </row>
        <row r="205">
          <cell r="A205" t="str">
            <v>87-52-0210</v>
          </cell>
          <cell r="B205">
            <v>-5</v>
          </cell>
          <cell r="C205">
            <v>0</v>
          </cell>
        </row>
        <row r="206">
          <cell r="A206" t="str">
            <v>87-52-0213</v>
          </cell>
          <cell r="B206">
            <v>5</v>
          </cell>
          <cell r="C206">
            <v>5</v>
          </cell>
        </row>
        <row r="207">
          <cell r="A207" t="str">
            <v>87-52-0214</v>
          </cell>
          <cell r="B207">
            <v>80</v>
          </cell>
          <cell r="C207">
            <v>80</v>
          </cell>
        </row>
        <row r="208">
          <cell r="A208" t="str">
            <v>87-52-0216</v>
          </cell>
          <cell r="B208">
            <v>-10</v>
          </cell>
          <cell r="C208">
            <v>0</v>
          </cell>
        </row>
        <row r="209">
          <cell r="A209" t="str">
            <v>87-52-0220</v>
          </cell>
          <cell r="B209">
            <v>-5</v>
          </cell>
          <cell r="C209">
            <v>0</v>
          </cell>
        </row>
        <row r="210">
          <cell r="A210" t="str">
            <v>87-52-0221</v>
          </cell>
          <cell r="B210">
            <v>8</v>
          </cell>
          <cell r="C210">
            <v>8</v>
          </cell>
        </row>
        <row r="211">
          <cell r="A211" t="str">
            <v>87-52-0222</v>
          </cell>
          <cell r="B211">
            <v>-55</v>
          </cell>
          <cell r="C211">
            <v>0</v>
          </cell>
        </row>
        <row r="212">
          <cell r="A212" t="str">
            <v>87-52-0223</v>
          </cell>
          <cell r="B212">
            <v>0</v>
          </cell>
          <cell r="C212">
            <v>0</v>
          </cell>
        </row>
        <row r="213">
          <cell r="A213" t="str">
            <v>87-52-0225</v>
          </cell>
          <cell r="B213">
            <v>0</v>
          </cell>
          <cell r="C213">
            <v>0</v>
          </cell>
        </row>
        <row r="214">
          <cell r="A214" t="str">
            <v>87-52-0229</v>
          </cell>
          <cell r="B214">
            <v>45</v>
          </cell>
          <cell r="C214">
            <v>45</v>
          </cell>
        </row>
        <row r="215">
          <cell r="A215" t="str">
            <v>87-52-0230</v>
          </cell>
          <cell r="B215">
            <v>-10</v>
          </cell>
          <cell r="C215">
            <v>0</v>
          </cell>
        </row>
        <row r="216">
          <cell r="A216" t="str">
            <v>87-52-0231</v>
          </cell>
          <cell r="B216">
            <v>0</v>
          </cell>
          <cell r="C216">
            <v>0</v>
          </cell>
        </row>
        <row r="217">
          <cell r="A217" t="str">
            <v>87-52-0232</v>
          </cell>
          <cell r="B217">
            <v>175</v>
          </cell>
          <cell r="C217">
            <v>175</v>
          </cell>
        </row>
        <row r="218">
          <cell r="A218" t="str">
            <v>87-52-0233</v>
          </cell>
          <cell r="B218">
            <v>25</v>
          </cell>
          <cell r="C218">
            <v>25</v>
          </cell>
        </row>
        <row r="219">
          <cell r="A219" t="str">
            <v>87-52-0234</v>
          </cell>
          <cell r="B219">
            <v>245</v>
          </cell>
          <cell r="C219">
            <v>245</v>
          </cell>
        </row>
        <row r="220">
          <cell r="A220" t="str">
            <v>87-52-0238</v>
          </cell>
          <cell r="B220">
            <v>75</v>
          </cell>
          <cell r="C220">
            <v>75</v>
          </cell>
        </row>
        <row r="221">
          <cell r="A221" t="str">
            <v>87-52-0242</v>
          </cell>
          <cell r="B221">
            <v>-15</v>
          </cell>
          <cell r="C221">
            <v>0</v>
          </cell>
        </row>
        <row r="222">
          <cell r="A222" t="str">
            <v>87-52-0250</v>
          </cell>
          <cell r="B222">
            <v>10</v>
          </cell>
          <cell r="C222">
            <v>10</v>
          </cell>
        </row>
        <row r="223">
          <cell r="A223" t="str">
            <v>87-52-0251</v>
          </cell>
          <cell r="B223">
            <v>30</v>
          </cell>
          <cell r="C223">
            <v>30</v>
          </cell>
        </row>
        <row r="224">
          <cell r="A224" t="str">
            <v>87-52-0252</v>
          </cell>
          <cell r="B224">
            <v>0</v>
          </cell>
          <cell r="C224">
            <v>0</v>
          </cell>
        </row>
        <row r="225">
          <cell r="A225" t="str">
            <v>87-52-0255</v>
          </cell>
          <cell r="B225">
            <v>30</v>
          </cell>
          <cell r="C225">
            <v>30</v>
          </cell>
        </row>
        <row r="226">
          <cell r="A226" t="str">
            <v>87-52-0258</v>
          </cell>
          <cell r="B226">
            <v>165</v>
          </cell>
          <cell r="C226">
            <v>165</v>
          </cell>
        </row>
        <row r="227">
          <cell r="A227" t="str">
            <v>87-52-0262</v>
          </cell>
          <cell r="B227">
            <v>-15</v>
          </cell>
          <cell r="C227">
            <v>0</v>
          </cell>
        </row>
        <row r="228">
          <cell r="A228" t="str">
            <v>87-52-0263</v>
          </cell>
          <cell r="B228">
            <v>-10</v>
          </cell>
          <cell r="C228">
            <v>0</v>
          </cell>
        </row>
        <row r="229">
          <cell r="A229" t="str">
            <v>87-52-0264</v>
          </cell>
          <cell r="B229">
            <v>12</v>
          </cell>
          <cell r="C229">
            <v>12</v>
          </cell>
        </row>
        <row r="230">
          <cell r="A230" t="str">
            <v>87-52-0265</v>
          </cell>
          <cell r="B230">
            <v>50</v>
          </cell>
          <cell r="C230">
            <v>50</v>
          </cell>
        </row>
        <row r="231">
          <cell r="A231" t="str">
            <v>87-52-0266</v>
          </cell>
          <cell r="B231">
            <v>2</v>
          </cell>
          <cell r="C231">
            <v>2</v>
          </cell>
        </row>
        <row r="232">
          <cell r="A232" t="str">
            <v>87-52-0274</v>
          </cell>
          <cell r="B232">
            <v>35</v>
          </cell>
          <cell r="C232">
            <v>35</v>
          </cell>
        </row>
        <row r="233">
          <cell r="A233" t="str">
            <v>87-52-0276</v>
          </cell>
          <cell r="B233">
            <v>40</v>
          </cell>
          <cell r="C233">
            <v>40</v>
          </cell>
        </row>
        <row r="234">
          <cell r="A234" t="str">
            <v>87-52-0277</v>
          </cell>
          <cell r="B234">
            <v>15</v>
          </cell>
          <cell r="C234">
            <v>15</v>
          </cell>
        </row>
        <row r="235">
          <cell r="A235" t="str">
            <v>87-52-0279</v>
          </cell>
          <cell r="B235">
            <v>5</v>
          </cell>
          <cell r="C235">
            <v>5</v>
          </cell>
        </row>
        <row r="236">
          <cell r="A236" t="str">
            <v>87-52-0280</v>
          </cell>
          <cell r="B236">
            <v>35</v>
          </cell>
          <cell r="C236">
            <v>35</v>
          </cell>
        </row>
        <row r="237">
          <cell r="A237" t="str">
            <v>87-52-0284</v>
          </cell>
          <cell r="B237">
            <v>20</v>
          </cell>
          <cell r="C237">
            <v>20</v>
          </cell>
        </row>
        <row r="238">
          <cell r="A238" t="str">
            <v>87-52-0286</v>
          </cell>
          <cell r="B238">
            <v>0</v>
          </cell>
          <cell r="C238">
            <v>0</v>
          </cell>
        </row>
        <row r="239">
          <cell r="A239" t="str">
            <v>87-52-0287</v>
          </cell>
          <cell r="B239">
            <v>5</v>
          </cell>
          <cell r="C239">
            <v>5</v>
          </cell>
        </row>
        <row r="240">
          <cell r="A240" t="str">
            <v>87-52-0288</v>
          </cell>
          <cell r="B240">
            <v>65</v>
          </cell>
          <cell r="C240">
            <v>65</v>
          </cell>
        </row>
        <row r="241">
          <cell r="A241" t="str">
            <v>87-52-0290</v>
          </cell>
          <cell r="B241">
            <v>100</v>
          </cell>
          <cell r="C241">
            <v>100</v>
          </cell>
        </row>
        <row r="242">
          <cell r="A242" t="str">
            <v>87-52-0297</v>
          </cell>
          <cell r="B242">
            <v>0</v>
          </cell>
          <cell r="C242">
            <v>0</v>
          </cell>
        </row>
        <row r="243">
          <cell r="A243" t="str">
            <v>87-52-0299</v>
          </cell>
          <cell r="B243">
            <v>0</v>
          </cell>
          <cell r="C243">
            <v>0</v>
          </cell>
        </row>
        <row r="244">
          <cell r="A244" t="str">
            <v>87-52-0300</v>
          </cell>
          <cell r="B244">
            <v>105</v>
          </cell>
          <cell r="C244">
            <v>105</v>
          </cell>
        </row>
        <row r="245">
          <cell r="A245" t="str">
            <v>87-52-0304</v>
          </cell>
          <cell r="B245">
            <v>340</v>
          </cell>
          <cell r="C245">
            <v>340</v>
          </cell>
        </row>
        <row r="246">
          <cell r="A246" t="str">
            <v>87-52-0305</v>
          </cell>
          <cell r="B246">
            <v>90</v>
          </cell>
          <cell r="C246">
            <v>90</v>
          </cell>
        </row>
        <row r="247">
          <cell r="A247" t="str">
            <v>87-52-0306</v>
          </cell>
          <cell r="B247">
            <v>15</v>
          </cell>
          <cell r="C247">
            <v>15</v>
          </cell>
        </row>
        <row r="248">
          <cell r="A248" t="str">
            <v>87-52-0311</v>
          </cell>
          <cell r="B248">
            <v>0</v>
          </cell>
          <cell r="C248">
            <v>0</v>
          </cell>
        </row>
        <row r="249">
          <cell r="A249" t="str">
            <v>87-52-0312</v>
          </cell>
          <cell r="B249">
            <v>30</v>
          </cell>
          <cell r="C249">
            <v>30</v>
          </cell>
        </row>
        <row r="250">
          <cell r="A250" t="str">
            <v>87-52-0315</v>
          </cell>
          <cell r="B250">
            <v>20</v>
          </cell>
          <cell r="C250">
            <v>20</v>
          </cell>
        </row>
        <row r="251">
          <cell r="A251" t="str">
            <v>87-52-0318</v>
          </cell>
          <cell r="B251">
            <v>19</v>
          </cell>
          <cell r="C251">
            <v>19</v>
          </cell>
        </row>
        <row r="252">
          <cell r="A252" t="str">
            <v>87-52-0335</v>
          </cell>
          <cell r="B252">
            <v>-220</v>
          </cell>
          <cell r="C252">
            <v>0</v>
          </cell>
        </row>
        <row r="253">
          <cell r="A253" t="str">
            <v>87-52-0340</v>
          </cell>
          <cell r="B253">
            <v>0</v>
          </cell>
          <cell r="C253">
            <v>0</v>
          </cell>
        </row>
        <row r="254">
          <cell r="A254" t="str">
            <v>87-52-0341</v>
          </cell>
          <cell r="B254">
            <v>3</v>
          </cell>
          <cell r="C254">
            <v>3</v>
          </cell>
        </row>
        <row r="255">
          <cell r="A255" t="str">
            <v>87-52-0342</v>
          </cell>
          <cell r="B255">
            <v>-5</v>
          </cell>
          <cell r="C255">
            <v>0</v>
          </cell>
        </row>
        <row r="256">
          <cell r="A256" t="str">
            <v>87-52-0344</v>
          </cell>
          <cell r="B256">
            <v>-15</v>
          </cell>
          <cell r="C256">
            <v>0</v>
          </cell>
        </row>
        <row r="257">
          <cell r="A257" t="str">
            <v>87-52-0346</v>
          </cell>
          <cell r="B257">
            <v>-15</v>
          </cell>
          <cell r="C257">
            <v>0</v>
          </cell>
        </row>
        <row r="258">
          <cell r="A258" t="str">
            <v>87-52-0379</v>
          </cell>
          <cell r="B258">
            <v>18</v>
          </cell>
          <cell r="C258">
            <v>18</v>
          </cell>
        </row>
        <row r="259">
          <cell r="A259" t="str">
            <v>87-52-0380</v>
          </cell>
          <cell r="B259">
            <v>0</v>
          </cell>
          <cell r="C259">
            <v>0</v>
          </cell>
        </row>
        <row r="260">
          <cell r="A260" t="str">
            <v>87-52-0381</v>
          </cell>
          <cell r="B260">
            <v>70</v>
          </cell>
          <cell r="C260">
            <v>70</v>
          </cell>
        </row>
        <row r="261">
          <cell r="A261" t="str">
            <v>87-52-0382</v>
          </cell>
          <cell r="B261">
            <v>0</v>
          </cell>
          <cell r="C261">
            <v>0</v>
          </cell>
        </row>
        <row r="262">
          <cell r="A262" t="str">
            <v>87-52-0387</v>
          </cell>
          <cell r="B262">
            <v>0</v>
          </cell>
          <cell r="C262">
            <v>0</v>
          </cell>
        </row>
        <row r="263">
          <cell r="A263" t="str">
            <v>87-52-0388</v>
          </cell>
          <cell r="B263">
            <v>0</v>
          </cell>
          <cell r="C263">
            <v>0</v>
          </cell>
        </row>
        <row r="264">
          <cell r="A264" t="str">
            <v>87-52-0391</v>
          </cell>
          <cell r="B264">
            <v>7</v>
          </cell>
          <cell r="C264">
            <v>7</v>
          </cell>
        </row>
        <row r="265">
          <cell r="A265" t="str">
            <v>87-52-0392</v>
          </cell>
          <cell r="B265">
            <v>25</v>
          </cell>
          <cell r="C265">
            <v>25</v>
          </cell>
        </row>
        <row r="266">
          <cell r="A266" t="str">
            <v>87-52-0395</v>
          </cell>
          <cell r="B266">
            <v>0</v>
          </cell>
          <cell r="C266">
            <v>0</v>
          </cell>
        </row>
        <row r="267">
          <cell r="A267" t="str">
            <v>87-52-0399</v>
          </cell>
          <cell r="B267">
            <v>6</v>
          </cell>
          <cell r="C267">
            <v>6</v>
          </cell>
        </row>
        <row r="268">
          <cell r="A268" t="str">
            <v>87-52-0448</v>
          </cell>
          <cell r="B268">
            <v>25</v>
          </cell>
          <cell r="C268">
            <v>25</v>
          </cell>
        </row>
        <row r="269">
          <cell r="A269" t="str">
            <v>87-52-0465</v>
          </cell>
          <cell r="B269">
            <v>0</v>
          </cell>
          <cell r="C269">
            <v>0</v>
          </cell>
        </row>
        <row r="270">
          <cell r="A270" t="str">
            <v>87-52-0488</v>
          </cell>
          <cell r="B270">
            <v>5</v>
          </cell>
          <cell r="C270">
            <v>5</v>
          </cell>
        </row>
        <row r="271">
          <cell r="A271" t="str">
            <v>87-52-0489</v>
          </cell>
          <cell r="B271">
            <v>-20</v>
          </cell>
          <cell r="C271">
            <v>0</v>
          </cell>
        </row>
        <row r="272">
          <cell r="A272" t="str">
            <v>87-52-0493</v>
          </cell>
          <cell r="B272">
            <v>0</v>
          </cell>
          <cell r="C272">
            <v>0</v>
          </cell>
        </row>
        <row r="273">
          <cell r="A273" t="str">
            <v>87-52-0495</v>
          </cell>
          <cell r="B273">
            <v>25</v>
          </cell>
          <cell r="C273">
            <v>25</v>
          </cell>
        </row>
        <row r="274">
          <cell r="A274" t="str">
            <v>87-52-0500</v>
          </cell>
          <cell r="B274">
            <v>20</v>
          </cell>
          <cell r="C274">
            <v>20</v>
          </cell>
        </row>
        <row r="275">
          <cell r="A275" t="str">
            <v>87-52-0501</v>
          </cell>
          <cell r="B275">
            <v>5</v>
          </cell>
          <cell r="C275">
            <v>5</v>
          </cell>
        </row>
        <row r="276">
          <cell r="A276" t="str">
            <v>87-52-0503</v>
          </cell>
          <cell r="B276">
            <v>35</v>
          </cell>
          <cell r="C276">
            <v>35</v>
          </cell>
        </row>
        <row r="277">
          <cell r="A277" t="str">
            <v>87-52-0511</v>
          </cell>
          <cell r="B277">
            <v>0</v>
          </cell>
          <cell r="C277">
            <v>0</v>
          </cell>
        </row>
        <row r="278">
          <cell r="A278" t="str">
            <v>87-52-0512</v>
          </cell>
          <cell r="B278">
            <v>0</v>
          </cell>
          <cell r="C278">
            <v>0</v>
          </cell>
        </row>
        <row r="279">
          <cell r="A279" t="str">
            <v>87-52-0515</v>
          </cell>
          <cell r="B279">
            <v>25</v>
          </cell>
          <cell r="C279">
            <v>25</v>
          </cell>
        </row>
        <row r="280">
          <cell r="A280" t="str">
            <v>87-52-0516</v>
          </cell>
          <cell r="B280">
            <v>-15</v>
          </cell>
          <cell r="C280">
            <v>0</v>
          </cell>
        </row>
        <row r="281">
          <cell r="A281" t="str">
            <v>87-52-0526</v>
          </cell>
          <cell r="B281">
            <v>30</v>
          </cell>
          <cell r="C281">
            <v>30</v>
          </cell>
        </row>
        <row r="282">
          <cell r="A282" t="str">
            <v>87-52-0541</v>
          </cell>
          <cell r="B282">
            <v>60</v>
          </cell>
          <cell r="C282">
            <v>60</v>
          </cell>
        </row>
        <row r="283">
          <cell r="A283" t="str">
            <v>87-52-0542</v>
          </cell>
          <cell r="B283">
            <v>-30</v>
          </cell>
          <cell r="C283">
            <v>0</v>
          </cell>
        </row>
        <row r="284">
          <cell r="A284" t="str">
            <v>87-52-0551</v>
          </cell>
          <cell r="B284">
            <v>30</v>
          </cell>
          <cell r="C284">
            <v>30</v>
          </cell>
        </row>
        <row r="285">
          <cell r="A285" t="str">
            <v>87-52-0552</v>
          </cell>
          <cell r="B285">
            <v>20</v>
          </cell>
          <cell r="C285">
            <v>20</v>
          </cell>
        </row>
        <row r="286">
          <cell r="A286" t="str">
            <v>87-52-0575</v>
          </cell>
          <cell r="B286">
            <v>65</v>
          </cell>
          <cell r="C286">
            <v>65</v>
          </cell>
        </row>
        <row r="287">
          <cell r="A287" t="str">
            <v>87-52-0576</v>
          </cell>
          <cell r="B287">
            <v>65</v>
          </cell>
          <cell r="C287">
            <v>65</v>
          </cell>
        </row>
        <row r="288">
          <cell r="A288" t="str">
            <v>87-52-0579</v>
          </cell>
          <cell r="B288">
            <v>55</v>
          </cell>
          <cell r="C288">
            <v>55</v>
          </cell>
        </row>
        <row r="289">
          <cell r="A289" t="str">
            <v>87-52-0585</v>
          </cell>
          <cell r="B289">
            <v>20</v>
          </cell>
          <cell r="C289">
            <v>20</v>
          </cell>
        </row>
        <row r="290">
          <cell r="A290" t="str">
            <v>87-77-0017</v>
          </cell>
          <cell r="B290">
            <v>0</v>
          </cell>
          <cell r="C290">
            <v>0</v>
          </cell>
        </row>
        <row r="291">
          <cell r="A291" t="str">
            <v>87-77-0023</v>
          </cell>
          <cell r="B291">
            <v>40</v>
          </cell>
          <cell r="C291">
            <v>40</v>
          </cell>
        </row>
        <row r="292">
          <cell r="A292" t="str">
            <v>87-77-0039</v>
          </cell>
          <cell r="B292">
            <v>0</v>
          </cell>
          <cell r="C292">
            <v>0</v>
          </cell>
        </row>
        <row r="293">
          <cell r="A293" t="str">
            <v>87-77-0040</v>
          </cell>
          <cell r="B293">
            <v>20</v>
          </cell>
          <cell r="C293">
            <v>20</v>
          </cell>
        </row>
        <row r="294">
          <cell r="A294" t="str">
            <v>87-77-0045</v>
          </cell>
          <cell r="B294">
            <v>0</v>
          </cell>
          <cell r="C294">
            <v>0</v>
          </cell>
        </row>
        <row r="295">
          <cell r="A295" t="str">
            <v>87-77-0053</v>
          </cell>
          <cell r="B295">
            <v>0</v>
          </cell>
          <cell r="C295">
            <v>0</v>
          </cell>
        </row>
        <row r="296">
          <cell r="A296" t="str">
            <v>87-77-1308</v>
          </cell>
          <cell r="B296">
            <v>0</v>
          </cell>
          <cell r="C296">
            <v>0</v>
          </cell>
        </row>
        <row r="297">
          <cell r="A297" t="str">
            <v>87-77-1314</v>
          </cell>
          <cell r="B297">
            <v>52</v>
          </cell>
          <cell r="C297">
            <v>52</v>
          </cell>
        </row>
        <row r="298">
          <cell r="A298" t="str">
            <v>87-77-1315</v>
          </cell>
          <cell r="B298">
            <v>45</v>
          </cell>
          <cell r="C298">
            <v>45</v>
          </cell>
        </row>
        <row r="299">
          <cell r="A299" t="str">
            <v>87-77-1331</v>
          </cell>
          <cell r="B299">
            <v>0</v>
          </cell>
          <cell r="C299">
            <v>0</v>
          </cell>
        </row>
        <row r="300">
          <cell r="A300" t="str">
            <v>87-77-1332</v>
          </cell>
          <cell r="B300">
            <v>45</v>
          </cell>
          <cell r="C300">
            <v>45</v>
          </cell>
        </row>
        <row r="301">
          <cell r="A301" t="str">
            <v>87-77-1336</v>
          </cell>
          <cell r="B301">
            <v>0</v>
          </cell>
          <cell r="C301">
            <v>0</v>
          </cell>
        </row>
        <row r="302">
          <cell r="A302" t="str">
            <v>87-77-1344</v>
          </cell>
          <cell r="B302">
            <v>0</v>
          </cell>
          <cell r="C302">
            <v>0</v>
          </cell>
        </row>
        <row r="303">
          <cell r="A303" t="str">
            <v>87-77-1346</v>
          </cell>
          <cell r="B303">
            <v>95</v>
          </cell>
          <cell r="C303">
            <v>95</v>
          </cell>
        </row>
        <row r="304">
          <cell r="A304" t="str">
            <v>87-77-1379</v>
          </cell>
          <cell r="B304">
            <v>-15</v>
          </cell>
          <cell r="C304">
            <v>0</v>
          </cell>
        </row>
        <row r="305">
          <cell r="A305" t="str">
            <v>87-77-1381</v>
          </cell>
          <cell r="B305">
            <v>55</v>
          </cell>
          <cell r="C305">
            <v>55</v>
          </cell>
        </row>
        <row r="306">
          <cell r="A306" t="str">
            <v>87-77-1399</v>
          </cell>
          <cell r="B306">
            <v>35</v>
          </cell>
          <cell r="C306">
            <v>35</v>
          </cell>
        </row>
        <row r="307">
          <cell r="A307" t="str">
            <v>87-77-1422</v>
          </cell>
          <cell r="B307">
            <v>0</v>
          </cell>
          <cell r="C307">
            <v>0</v>
          </cell>
        </row>
        <row r="308">
          <cell r="A308" t="str">
            <v>87-77-1428</v>
          </cell>
          <cell r="B308">
            <v>210</v>
          </cell>
          <cell r="C308">
            <v>210</v>
          </cell>
        </row>
        <row r="309">
          <cell r="A309" t="str">
            <v>87-77-1434</v>
          </cell>
          <cell r="B309">
            <v>195</v>
          </cell>
          <cell r="C309">
            <v>195</v>
          </cell>
        </row>
        <row r="310">
          <cell r="A310" t="str">
            <v>87-77-1456</v>
          </cell>
          <cell r="B310">
            <v>0</v>
          </cell>
          <cell r="C310">
            <v>0</v>
          </cell>
        </row>
        <row r="311">
          <cell r="A311" t="str">
            <v>87-77-1472</v>
          </cell>
          <cell r="B311">
            <v>20</v>
          </cell>
          <cell r="C311">
            <v>20</v>
          </cell>
        </row>
        <row r="312">
          <cell r="A312" t="str">
            <v>87-77-1479</v>
          </cell>
          <cell r="B312">
            <v>0</v>
          </cell>
          <cell r="C312">
            <v>0</v>
          </cell>
        </row>
        <row r="313">
          <cell r="A313" t="str">
            <v>87-77-1501</v>
          </cell>
          <cell r="B313">
            <v>0</v>
          </cell>
          <cell r="C313">
            <v>0</v>
          </cell>
        </row>
        <row r="314">
          <cell r="A314" t="str">
            <v>87-77-1556</v>
          </cell>
          <cell r="B314">
            <v>190</v>
          </cell>
          <cell r="C314">
            <v>190</v>
          </cell>
        </row>
        <row r="315">
          <cell r="A315" t="str">
            <v>87-77-1557</v>
          </cell>
          <cell r="B315">
            <v>0</v>
          </cell>
          <cell r="C315">
            <v>0</v>
          </cell>
        </row>
        <row r="316">
          <cell r="A316" t="str">
            <v>87-77-1606</v>
          </cell>
          <cell r="B316">
            <v>-20</v>
          </cell>
          <cell r="C316">
            <v>0</v>
          </cell>
        </row>
        <row r="317">
          <cell r="A317" t="str">
            <v>87-77-1643</v>
          </cell>
          <cell r="B317">
            <v>-40</v>
          </cell>
          <cell r="C317">
            <v>0</v>
          </cell>
        </row>
        <row r="318">
          <cell r="A318" t="str">
            <v>87-77-1654</v>
          </cell>
          <cell r="B318">
            <v>20</v>
          </cell>
          <cell r="C318">
            <v>20</v>
          </cell>
        </row>
        <row r="319">
          <cell r="A319" t="str">
            <v>87-77-1691</v>
          </cell>
          <cell r="B319">
            <v>70</v>
          </cell>
          <cell r="C319">
            <v>70</v>
          </cell>
        </row>
        <row r="320">
          <cell r="A320" t="str">
            <v>87-77-1692</v>
          </cell>
          <cell r="B320">
            <v>-10</v>
          </cell>
          <cell r="C320">
            <v>0</v>
          </cell>
        </row>
        <row r="321">
          <cell r="A321" t="str">
            <v>87-77-1706</v>
          </cell>
          <cell r="B321">
            <v>105</v>
          </cell>
          <cell r="C321">
            <v>105</v>
          </cell>
        </row>
        <row r="322">
          <cell r="A322" t="str">
            <v>87-77-1707</v>
          </cell>
          <cell r="B322">
            <v>175</v>
          </cell>
          <cell r="C322">
            <v>175</v>
          </cell>
        </row>
        <row r="323">
          <cell r="A323" t="str">
            <v>87-77-1733</v>
          </cell>
          <cell r="B323">
            <v>10</v>
          </cell>
          <cell r="C323">
            <v>10</v>
          </cell>
        </row>
        <row r="324">
          <cell r="A324" t="str">
            <v>87-77-1735</v>
          </cell>
          <cell r="B324">
            <v>2</v>
          </cell>
          <cell r="C324">
            <v>2</v>
          </cell>
        </row>
        <row r="325">
          <cell r="A325" t="str">
            <v>87-77-1736</v>
          </cell>
          <cell r="B325">
            <v>-25</v>
          </cell>
          <cell r="C325">
            <v>0</v>
          </cell>
        </row>
        <row r="326">
          <cell r="A326" t="str">
            <v>87-77-1737</v>
          </cell>
          <cell r="B326">
            <v>5</v>
          </cell>
          <cell r="C326">
            <v>5</v>
          </cell>
        </row>
        <row r="327">
          <cell r="A327" t="str">
            <v>87-77-1767</v>
          </cell>
          <cell r="B327">
            <v>45</v>
          </cell>
          <cell r="C327">
            <v>45</v>
          </cell>
        </row>
        <row r="328">
          <cell r="A328" t="str">
            <v>87-77-1768</v>
          </cell>
          <cell r="B328">
            <v>-45</v>
          </cell>
          <cell r="C328">
            <v>0</v>
          </cell>
        </row>
        <row r="329">
          <cell r="A329" t="str">
            <v>87-77-1788</v>
          </cell>
          <cell r="B329">
            <v>70</v>
          </cell>
          <cell r="C329">
            <v>70</v>
          </cell>
        </row>
        <row r="330">
          <cell r="A330" t="str">
            <v>87-77-1789</v>
          </cell>
          <cell r="B330">
            <v>-30</v>
          </cell>
          <cell r="C330">
            <v>0</v>
          </cell>
        </row>
        <row r="331">
          <cell r="A331" t="str">
            <v>87-77-1830</v>
          </cell>
          <cell r="B331">
            <v>5</v>
          </cell>
          <cell r="C331">
            <v>5</v>
          </cell>
        </row>
        <row r="332">
          <cell r="A332" t="str">
            <v>87-77-1834</v>
          </cell>
          <cell r="B332">
            <v>0</v>
          </cell>
          <cell r="C332">
            <v>0</v>
          </cell>
        </row>
        <row r="333">
          <cell r="A333" t="str">
            <v>87-77-1848</v>
          </cell>
          <cell r="B333">
            <v>0</v>
          </cell>
          <cell r="C333">
            <v>0</v>
          </cell>
        </row>
        <row r="334">
          <cell r="A334" t="str">
            <v>87-77-1858</v>
          </cell>
          <cell r="B334">
            <v>-5</v>
          </cell>
          <cell r="C334">
            <v>0</v>
          </cell>
        </row>
        <row r="335">
          <cell r="A335" t="str">
            <v>87-77-1859</v>
          </cell>
          <cell r="B335">
            <v>40</v>
          </cell>
          <cell r="C335">
            <v>40</v>
          </cell>
        </row>
        <row r="336">
          <cell r="A336" t="str">
            <v>87-77-1862</v>
          </cell>
          <cell r="B336">
            <v>35</v>
          </cell>
          <cell r="C336">
            <v>35</v>
          </cell>
        </row>
        <row r="337">
          <cell r="A337" t="str">
            <v>87-77-1871</v>
          </cell>
          <cell r="B337">
            <v>0</v>
          </cell>
          <cell r="C337">
            <v>0</v>
          </cell>
        </row>
        <row r="338">
          <cell r="A338" t="str">
            <v>87-77-1904</v>
          </cell>
          <cell r="B338">
            <v>0</v>
          </cell>
          <cell r="C338">
            <v>0</v>
          </cell>
        </row>
        <row r="339">
          <cell r="A339" t="str">
            <v>87-77-1908</v>
          </cell>
          <cell r="B339">
            <v>0</v>
          </cell>
          <cell r="C339">
            <v>0</v>
          </cell>
        </row>
      </sheetData>
      <sheetData sheetId="3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ecostek 2021"/>
      <sheetName val="2022"/>
      <sheetName val="Лист5"/>
      <sheetName val="Hecostek 2022"/>
      <sheetName val="рабочий кассеты"/>
      <sheetName val="рабочий кассеты Хекостек"/>
      <sheetName val="Hecostek 2021 (3)"/>
      <sheetName val="Условия работы"/>
      <sheetName val="2021 (2)"/>
      <sheetName val="Условия работы хеко"/>
      <sheetName val="Черенки в кассетах_успех"/>
      <sheetName val="рабочий 2022"/>
      <sheetName val="Лист1"/>
      <sheetName val="Лист2"/>
      <sheetName val="202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13">
          <cell r="A13" t="str">
            <v>87-10-1402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>
        <row r="10">
          <cell r="A10" t="str">
            <v>87-10-0896</v>
          </cell>
          <cell r="B10" t="str">
            <v>Acer pal. 'Atropurpureum'</v>
          </cell>
          <cell r="C10" t="str">
            <v>MP66</v>
          </cell>
          <cell r="D10" t="str">
            <v>Directly</v>
          </cell>
          <cell r="F10">
            <v>1.08</v>
          </cell>
          <cell r="G10">
            <v>0.97</v>
          </cell>
          <cell r="H10">
            <v>0.91</v>
          </cell>
          <cell r="J10">
            <v>1.32192</v>
          </cell>
          <cell r="K10">
            <v>1.1872799999999999</v>
          </cell>
          <cell r="L10">
            <v>0.91</v>
          </cell>
        </row>
        <row r="11">
          <cell r="A11" t="str">
            <v>87-10-1221</v>
          </cell>
          <cell r="B11" t="str">
            <v>Acer pal. 'Elegans'</v>
          </cell>
          <cell r="C11" t="str">
            <v>MP66</v>
          </cell>
          <cell r="D11" t="str">
            <v>Directly</v>
          </cell>
          <cell r="F11">
            <v>1.08</v>
          </cell>
          <cell r="G11">
            <v>0.97</v>
          </cell>
          <cell r="H11">
            <v>0.91</v>
          </cell>
          <cell r="J11">
            <v>1.32192</v>
          </cell>
          <cell r="K11">
            <v>1.1872799999999999</v>
          </cell>
          <cell r="L11">
            <v>0.91</v>
          </cell>
        </row>
        <row r="12">
          <cell r="A12" t="str">
            <v>87-10-1222</v>
          </cell>
          <cell r="B12" t="str">
            <v>Acer pal. 'Katsura'</v>
          </cell>
          <cell r="C12" t="str">
            <v>MP66</v>
          </cell>
          <cell r="D12" t="str">
            <v>Directly</v>
          </cell>
          <cell r="F12">
            <v>1.08</v>
          </cell>
          <cell r="G12">
            <v>0.97</v>
          </cell>
          <cell r="H12">
            <v>0.91</v>
          </cell>
          <cell r="J12">
            <v>1.32192</v>
          </cell>
          <cell r="K12">
            <v>1.1872799999999999</v>
          </cell>
          <cell r="L12">
            <v>0.91</v>
          </cell>
        </row>
        <row r="13">
          <cell r="A13" t="str">
            <v>87-10-1215</v>
          </cell>
          <cell r="B13" t="str">
            <v>Acer pal. 'Orange Dream'</v>
          </cell>
          <cell r="C13" t="str">
            <v>MP66</v>
          </cell>
          <cell r="D13" t="str">
            <v>Directly</v>
          </cell>
          <cell r="F13">
            <v>1.08</v>
          </cell>
          <cell r="G13">
            <v>0.97</v>
          </cell>
          <cell r="H13">
            <v>0.91</v>
          </cell>
          <cell r="J13">
            <v>1.32192</v>
          </cell>
          <cell r="K13">
            <v>1.1872799999999999</v>
          </cell>
          <cell r="L13">
            <v>0.91</v>
          </cell>
        </row>
        <row r="14">
          <cell r="A14" t="str">
            <v>87-10-1401</v>
          </cell>
          <cell r="B14" t="str">
            <v>Aronia melanocarpa 'Hugin'</v>
          </cell>
          <cell r="C14" t="str">
            <v>MP104</v>
          </cell>
          <cell r="D14" t="str">
            <v>Directly</v>
          </cell>
          <cell r="F14">
            <v>0.52</v>
          </cell>
          <cell r="G14">
            <v>0.41</v>
          </cell>
          <cell r="H14">
            <v>0.35</v>
          </cell>
          <cell r="J14">
            <v>0.63648000000000005</v>
          </cell>
          <cell r="K14">
            <v>0.50183999999999995</v>
          </cell>
          <cell r="L14">
            <v>0.35</v>
          </cell>
        </row>
        <row r="15">
          <cell r="A15" t="str">
            <v>87-10-1402</v>
          </cell>
          <cell r="B15" t="str">
            <v>Aronia prunifolia 'Nero'</v>
          </cell>
          <cell r="C15" t="str">
            <v>MP104</v>
          </cell>
          <cell r="D15" t="str">
            <v>Directly</v>
          </cell>
          <cell r="F15">
            <v>0.52</v>
          </cell>
          <cell r="G15">
            <v>0.41</v>
          </cell>
          <cell r="H15">
            <v>0.35</v>
          </cell>
          <cell r="J15">
            <v>0.63648000000000005</v>
          </cell>
          <cell r="K15">
            <v>0.50183999999999995</v>
          </cell>
          <cell r="L15">
            <v>0.35</v>
          </cell>
        </row>
        <row r="16">
          <cell r="A16" t="str">
            <v>87-10-1283</v>
          </cell>
          <cell r="B16" t="str">
            <v>Aronia prunifolia 'Viking'</v>
          </cell>
          <cell r="C16" t="str">
            <v>MP104</v>
          </cell>
          <cell r="D16" t="str">
            <v>Directly</v>
          </cell>
          <cell r="F16">
            <v>0.52</v>
          </cell>
          <cell r="G16">
            <v>0.41</v>
          </cell>
          <cell r="H16">
            <v>0.35</v>
          </cell>
          <cell r="J16">
            <v>0.63648000000000005</v>
          </cell>
          <cell r="K16">
            <v>0.50183999999999995</v>
          </cell>
          <cell r="L16">
            <v>0.35</v>
          </cell>
        </row>
        <row r="17">
          <cell r="A17" t="str">
            <v>87-10-0006</v>
          </cell>
          <cell r="B17" t="str">
            <v>Berberis buxifolia 'Nana'</v>
          </cell>
          <cell r="C17" t="str">
            <v>MP150</v>
          </cell>
          <cell r="D17" t="str">
            <v>Directly</v>
          </cell>
          <cell r="F17">
            <v>0.59000000000000008</v>
          </cell>
          <cell r="G17">
            <v>0.48</v>
          </cell>
          <cell r="H17">
            <v>0.42</v>
          </cell>
          <cell r="J17">
            <v>0.72216000000000014</v>
          </cell>
          <cell r="K17">
            <v>0.58751999999999993</v>
          </cell>
          <cell r="L17">
            <v>0.42</v>
          </cell>
        </row>
        <row r="18">
          <cell r="A18" t="str">
            <v>87-10-0897</v>
          </cell>
          <cell r="B18" t="str">
            <v>Berberis candidula</v>
          </cell>
          <cell r="C18" t="str">
            <v>MP150</v>
          </cell>
          <cell r="D18" t="str">
            <v>Directly</v>
          </cell>
          <cell r="F18">
            <v>0.53</v>
          </cell>
          <cell r="G18">
            <v>0.42</v>
          </cell>
          <cell r="H18">
            <v>0.36</v>
          </cell>
          <cell r="J18">
            <v>0.64872000000000007</v>
          </cell>
          <cell r="K18">
            <v>0.51407999999999998</v>
          </cell>
          <cell r="L18">
            <v>0.36</v>
          </cell>
        </row>
        <row r="19">
          <cell r="A19" t="str">
            <v>87-10-0943</v>
          </cell>
          <cell r="B19" t="str">
            <v>Berberis frikartii 'Amstelveen'</v>
          </cell>
          <cell r="C19" t="str">
            <v>MP150</v>
          </cell>
          <cell r="D19" t="str">
            <v>Directly</v>
          </cell>
          <cell r="F19">
            <v>0.53</v>
          </cell>
          <cell r="G19">
            <v>0.42</v>
          </cell>
          <cell r="H19">
            <v>0.36</v>
          </cell>
          <cell r="J19">
            <v>0.64872000000000007</v>
          </cell>
          <cell r="K19">
            <v>0.51407999999999998</v>
          </cell>
          <cell r="L19">
            <v>0.36</v>
          </cell>
        </row>
        <row r="20">
          <cell r="A20" t="str">
            <v>87-10-0941</v>
          </cell>
          <cell r="B20" t="str">
            <v>Berberis frikartii 'Telstar'</v>
          </cell>
          <cell r="C20" t="str">
            <v>MP150</v>
          </cell>
          <cell r="D20" t="str">
            <v>Directly</v>
          </cell>
          <cell r="F20">
            <v>0.53</v>
          </cell>
          <cell r="G20">
            <v>0.42</v>
          </cell>
          <cell r="H20">
            <v>0.36</v>
          </cell>
          <cell r="J20">
            <v>0.64872000000000007</v>
          </cell>
          <cell r="K20">
            <v>0.51407999999999998</v>
          </cell>
          <cell r="L20">
            <v>0.36</v>
          </cell>
        </row>
        <row r="21">
          <cell r="A21" t="str">
            <v>87-10-0957</v>
          </cell>
          <cell r="B21" t="str">
            <v>Berberis int. 'Wallich's Purple'</v>
          </cell>
          <cell r="C21" t="str">
            <v>MP150</v>
          </cell>
          <cell r="D21" t="str">
            <v>Directly</v>
          </cell>
          <cell r="F21">
            <v>0.53</v>
          </cell>
          <cell r="G21">
            <v>0.42</v>
          </cell>
          <cell r="H21">
            <v>0.36</v>
          </cell>
          <cell r="J21">
            <v>0.64872000000000007</v>
          </cell>
          <cell r="K21">
            <v>0.51407999999999998</v>
          </cell>
          <cell r="L21">
            <v>0.36</v>
          </cell>
        </row>
        <row r="22">
          <cell r="A22" t="str">
            <v>87-10-0008</v>
          </cell>
          <cell r="B22" t="str">
            <v>Berberis media 'Parkjuweel'</v>
          </cell>
          <cell r="C22" t="str">
            <v>MP150</v>
          </cell>
          <cell r="D22" t="str">
            <v>Directly</v>
          </cell>
          <cell r="F22">
            <v>0.53</v>
          </cell>
          <cell r="G22">
            <v>0.42</v>
          </cell>
          <cell r="H22">
            <v>0.36</v>
          </cell>
          <cell r="J22">
            <v>0.64872000000000007</v>
          </cell>
          <cell r="K22">
            <v>0.51407999999999998</v>
          </cell>
          <cell r="L22">
            <v>0.36</v>
          </cell>
        </row>
        <row r="23">
          <cell r="A23" t="str">
            <v>87-10-0819</v>
          </cell>
          <cell r="B23" t="str">
            <v>Berberis media 'Red Jewel'</v>
          </cell>
          <cell r="C23" t="str">
            <v>MP150</v>
          </cell>
          <cell r="D23" t="str">
            <v>Directly</v>
          </cell>
          <cell r="F23">
            <v>0.53</v>
          </cell>
          <cell r="G23">
            <v>0.42</v>
          </cell>
          <cell r="H23">
            <v>0.36</v>
          </cell>
          <cell r="J23">
            <v>0.64872000000000007</v>
          </cell>
          <cell r="K23">
            <v>0.51407999999999998</v>
          </cell>
          <cell r="L23">
            <v>0.36</v>
          </cell>
        </row>
        <row r="24">
          <cell r="A24" t="str">
            <v>87-10-0009</v>
          </cell>
          <cell r="B24" t="str">
            <v>Berberis ott. 'Auricoma'</v>
          </cell>
          <cell r="C24" t="str">
            <v>MP150</v>
          </cell>
          <cell r="D24" t="str">
            <v>Directly</v>
          </cell>
          <cell r="F24">
            <v>0.53</v>
          </cell>
          <cell r="G24">
            <v>0.42</v>
          </cell>
          <cell r="H24">
            <v>0.36</v>
          </cell>
          <cell r="J24">
            <v>0.64872000000000007</v>
          </cell>
          <cell r="K24">
            <v>0.51407999999999998</v>
          </cell>
          <cell r="L24">
            <v>0.36</v>
          </cell>
        </row>
        <row r="25">
          <cell r="A25" t="str">
            <v>87-10-0833</v>
          </cell>
          <cell r="B25" t="str">
            <v>Berberis ott. 'Silver Miles'</v>
          </cell>
          <cell r="C25" t="str">
            <v>MP150</v>
          </cell>
          <cell r="D25" t="str">
            <v>Directly</v>
          </cell>
          <cell r="F25">
            <v>0.53</v>
          </cell>
          <cell r="G25">
            <v>0.42</v>
          </cell>
          <cell r="H25">
            <v>0.36</v>
          </cell>
          <cell r="J25">
            <v>0.64872000000000007</v>
          </cell>
          <cell r="K25">
            <v>0.51407999999999998</v>
          </cell>
          <cell r="L25">
            <v>0.36</v>
          </cell>
        </row>
        <row r="26">
          <cell r="A26" t="str">
            <v>87-10-0011</v>
          </cell>
          <cell r="B26" t="str">
            <v>Berberis ott. 'Superba'</v>
          </cell>
          <cell r="C26" t="str">
            <v>MP150</v>
          </cell>
          <cell r="D26" t="str">
            <v>Directly</v>
          </cell>
          <cell r="F26">
            <v>0.53</v>
          </cell>
          <cell r="G26">
            <v>0.42</v>
          </cell>
          <cell r="H26">
            <v>0.36</v>
          </cell>
          <cell r="J26">
            <v>0.64872000000000007</v>
          </cell>
          <cell r="K26">
            <v>0.51407999999999998</v>
          </cell>
          <cell r="L26">
            <v>0.36</v>
          </cell>
        </row>
        <row r="27">
          <cell r="A27" t="str">
            <v>87-10-0013</v>
          </cell>
          <cell r="B27" t="str">
            <v>Berberis thunb. 'Atropurpurea Nana'</v>
          </cell>
          <cell r="C27" t="str">
            <v>MP150</v>
          </cell>
          <cell r="D27" t="str">
            <v>Directly</v>
          </cell>
          <cell r="F27">
            <v>0.53</v>
          </cell>
          <cell r="G27">
            <v>0.42</v>
          </cell>
          <cell r="H27">
            <v>0.36</v>
          </cell>
          <cell r="J27">
            <v>0.64872000000000007</v>
          </cell>
          <cell r="K27">
            <v>0.51407999999999998</v>
          </cell>
          <cell r="L27">
            <v>0.36</v>
          </cell>
        </row>
        <row r="28">
          <cell r="A28" t="str">
            <v>87-10-0014</v>
          </cell>
          <cell r="B28" t="str">
            <v>Berberis thunb. 'Aurea'</v>
          </cell>
          <cell r="C28" t="str">
            <v>MP150</v>
          </cell>
          <cell r="D28" t="str">
            <v>Directly</v>
          </cell>
          <cell r="F28">
            <v>0.53</v>
          </cell>
          <cell r="G28">
            <v>0.42</v>
          </cell>
          <cell r="H28">
            <v>0.36</v>
          </cell>
          <cell r="J28">
            <v>0.64872000000000007</v>
          </cell>
          <cell r="K28">
            <v>0.51407999999999998</v>
          </cell>
          <cell r="L28">
            <v>0.36</v>
          </cell>
        </row>
        <row r="29">
          <cell r="A29" t="str">
            <v>87-10-0015</v>
          </cell>
          <cell r="B29" t="str">
            <v>Berberis thunb. 'Bagatelle'</v>
          </cell>
          <cell r="C29" t="str">
            <v>MP150</v>
          </cell>
          <cell r="D29" t="str">
            <v>Directly</v>
          </cell>
          <cell r="F29">
            <v>0.53</v>
          </cell>
          <cell r="G29">
            <v>0.42</v>
          </cell>
          <cell r="H29">
            <v>0.36</v>
          </cell>
          <cell r="J29">
            <v>0.64872000000000007</v>
          </cell>
          <cell r="K29">
            <v>0.51407999999999998</v>
          </cell>
          <cell r="L29">
            <v>0.36</v>
          </cell>
        </row>
        <row r="30">
          <cell r="A30" t="str">
            <v>87-10-0016</v>
          </cell>
          <cell r="B30" t="str">
            <v>Berberis thunb. 'Bonanza Gold' PBR  ®</v>
          </cell>
          <cell r="C30" t="str">
            <v>mp150</v>
          </cell>
          <cell r="D30" t="str">
            <v>Directly</v>
          </cell>
          <cell r="F30">
            <v>1.29</v>
          </cell>
          <cell r="G30">
            <v>1.18</v>
          </cell>
          <cell r="H30">
            <v>1.1200000000000001</v>
          </cell>
          <cell r="J30">
            <v>1.5789600000000001</v>
          </cell>
          <cell r="K30">
            <v>1.44432</v>
          </cell>
          <cell r="L30">
            <v>1.1200000000000001</v>
          </cell>
        </row>
        <row r="31">
          <cell r="A31" t="str">
            <v>87-10-0898</v>
          </cell>
          <cell r="B31" t="str">
            <v>Berberis thunb. 'Carmen'</v>
          </cell>
          <cell r="C31" t="str">
            <v>MP150</v>
          </cell>
          <cell r="D31" t="str">
            <v>Directly</v>
          </cell>
          <cell r="F31">
            <v>0.53</v>
          </cell>
          <cell r="G31">
            <v>0.42</v>
          </cell>
          <cell r="H31">
            <v>0.36</v>
          </cell>
          <cell r="J31">
            <v>0.64872000000000007</v>
          </cell>
          <cell r="K31">
            <v>0.51407999999999998</v>
          </cell>
          <cell r="L31">
            <v>0.36</v>
          </cell>
        </row>
        <row r="32">
          <cell r="A32" t="str">
            <v>87-10-1275</v>
          </cell>
          <cell r="B32" t="str">
            <v>Berberis thunb. 'Chicquita' PBR ®</v>
          </cell>
          <cell r="C32" t="str">
            <v>MP150</v>
          </cell>
          <cell r="D32" t="str">
            <v>Directly</v>
          </cell>
          <cell r="F32">
            <v>1.01</v>
          </cell>
          <cell r="G32">
            <v>0.9</v>
          </cell>
          <cell r="H32">
            <v>0.84</v>
          </cell>
          <cell r="J32">
            <v>1.23624</v>
          </cell>
          <cell r="K32">
            <v>1.1016000000000001</v>
          </cell>
          <cell r="L32">
            <v>0.84</v>
          </cell>
        </row>
        <row r="33">
          <cell r="A33" t="str">
            <v>87-10-1276</v>
          </cell>
          <cell r="B33" t="str">
            <v>Berberis thunb. 'Chocolate Summer'PBR ®</v>
          </cell>
          <cell r="C33" t="str">
            <v>MP150</v>
          </cell>
          <cell r="D33" t="str">
            <v>Directly</v>
          </cell>
          <cell r="F33">
            <v>1.01</v>
          </cell>
          <cell r="G33">
            <v>0.9</v>
          </cell>
          <cell r="H33">
            <v>0.84</v>
          </cell>
          <cell r="J33">
            <v>1.23624</v>
          </cell>
          <cell r="K33">
            <v>1.1016000000000001</v>
          </cell>
          <cell r="L33">
            <v>0.84</v>
          </cell>
        </row>
        <row r="34">
          <cell r="A34" t="str">
            <v>87-10-1223</v>
          </cell>
          <cell r="B34" t="str">
            <v>Berberis thunb. 'Concorde'</v>
          </cell>
          <cell r="C34" t="str">
            <v>MP150</v>
          </cell>
          <cell r="D34" t="str">
            <v>Directly</v>
          </cell>
          <cell r="F34">
            <v>0.53</v>
          </cell>
          <cell r="G34">
            <v>0.42</v>
          </cell>
          <cell r="H34">
            <v>0.36</v>
          </cell>
          <cell r="J34">
            <v>0.64872000000000007</v>
          </cell>
          <cell r="K34">
            <v>0.51407999999999998</v>
          </cell>
          <cell r="L34">
            <v>0.36</v>
          </cell>
        </row>
        <row r="35">
          <cell r="A35" t="str">
            <v>87-10-0756</v>
          </cell>
          <cell r="B35" t="str">
            <v>Berberis thunb. 'Coral' PBR ®</v>
          </cell>
          <cell r="C35" t="str">
            <v>MP150</v>
          </cell>
          <cell r="D35" t="str">
            <v>Directly</v>
          </cell>
          <cell r="F35">
            <v>1.01</v>
          </cell>
          <cell r="G35">
            <v>0.9</v>
          </cell>
          <cell r="H35">
            <v>0.84</v>
          </cell>
          <cell r="J35">
            <v>1.23624</v>
          </cell>
          <cell r="K35">
            <v>1.1016000000000001</v>
          </cell>
          <cell r="L35">
            <v>0.84</v>
          </cell>
        </row>
        <row r="36">
          <cell r="A36" t="str">
            <v>87-10-0017</v>
          </cell>
          <cell r="B36" t="str">
            <v>Berberis thunb. 'Coronita'</v>
          </cell>
          <cell r="C36" t="str">
            <v>MP150</v>
          </cell>
          <cell r="D36" t="str">
            <v>Directly</v>
          </cell>
          <cell r="F36">
            <v>0.53</v>
          </cell>
          <cell r="G36">
            <v>0.42</v>
          </cell>
          <cell r="H36">
            <v>0.36</v>
          </cell>
          <cell r="J36">
            <v>0.64872000000000007</v>
          </cell>
          <cell r="K36">
            <v>0.51407999999999998</v>
          </cell>
          <cell r="L36">
            <v>0.36</v>
          </cell>
        </row>
        <row r="37">
          <cell r="A37" t="str">
            <v>87-10-0018</v>
          </cell>
          <cell r="B37" t="str">
            <v>Berberis thunb. 'Dart's Red Lady'</v>
          </cell>
          <cell r="C37" t="str">
            <v>MP150</v>
          </cell>
          <cell r="D37" t="str">
            <v>Directly</v>
          </cell>
          <cell r="F37">
            <v>0.53</v>
          </cell>
          <cell r="G37">
            <v>0.42</v>
          </cell>
          <cell r="H37">
            <v>0.36</v>
          </cell>
          <cell r="J37">
            <v>0.64872000000000007</v>
          </cell>
          <cell r="K37">
            <v>0.51407999999999998</v>
          </cell>
          <cell r="L37">
            <v>0.36</v>
          </cell>
        </row>
        <row r="38">
          <cell r="A38" t="str">
            <v>87-10-0019</v>
          </cell>
          <cell r="B38" t="str">
            <v>Berberis thunb. 'Erecta'</v>
          </cell>
          <cell r="C38" t="str">
            <v>MP150</v>
          </cell>
          <cell r="D38" t="str">
            <v>Directly</v>
          </cell>
          <cell r="F38">
            <v>0.53</v>
          </cell>
          <cell r="G38">
            <v>0.42</v>
          </cell>
          <cell r="H38">
            <v>0.36</v>
          </cell>
          <cell r="J38">
            <v>0.64872000000000007</v>
          </cell>
          <cell r="K38">
            <v>0.51407999999999998</v>
          </cell>
          <cell r="L38">
            <v>0.36</v>
          </cell>
        </row>
        <row r="39">
          <cell r="A39" t="str">
            <v>87-10-1269</v>
          </cell>
          <cell r="B39" t="str">
            <v>Berberis thunb. 'Florence' PBR ®</v>
          </cell>
          <cell r="C39" t="str">
            <v>MP150</v>
          </cell>
          <cell r="D39" t="str">
            <v>Directly</v>
          </cell>
          <cell r="F39">
            <v>1.01</v>
          </cell>
          <cell r="G39">
            <v>0.9</v>
          </cell>
          <cell r="H39">
            <v>0.84</v>
          </cell>
          <cell r="J39">
            <v>1.23624</v>
          </cell>
          <cell r="K39">
            <v>1.1016000000000001</v>
          </cell>
          <cell r="L39">
            <v>0.84</v>
          </cell>
        </row>
        <row r="40">
          <cell r="A40" t="str">
            <v>87-10-0020</v>
          </cell>
          <cell r="B40" t="str">
            <v>Berberis thunb. 'Golden Ring'</v>
          </cell>
          <cell r="C40" t="str">
            <v>MP150</v>
          </cell>
          <cell r="D40" t="str">
            <v>Directly</v>
          </cell>
          <cell r="F40">
            <v>0.53</v>
          </cell>
          <cell r="G40">
            <v>0.42</v>
          </cell>
          <cell r="H40">
            <v>0.36</v>
          </cell>
          <cell r="J40">
            <v>0.64872000000000007</v>
          </cell>
          <cell r="K40">
            <v>0.51407999999999998</v>
          </cell>
          <cell r="L40">
            <v>0.36</v>
          </cell>
        </row>
        <row r="41">
          <cell r="A41" t="str">
            <v>87-10-1403</v>
          </cell>
          <cell r="B41" t="str">
            <v>Berberis thunb. 'Goldalite'</v>
          </cell>
          <cell r="C41" t="str">
            <v>MP150</v>
          </cell>
          <cell r="D41" t="str">
            <v>Directly</v>
          </cell>
          <cell r="F41">
            <v>0.53</v>
          </cell>
          <cell r="G41">
            <v>0.42</v>
          </cell>
          <cell r="H41">
            <v>0.36</v>
          </cell>
          <cell r="J41">
            <v>0.64872000000000007</v>
          </cell>
          <cell r="K41">
            <v>0.51407999999999998</v>
          </cell>
          <cell r="L41">
            <v>0.36</v>
          </cell>
        </row>
        <row r="42">
          <cell r="A42" t="str">
            <v>87-10-1112</v>
          </cell>
          <cell r="B42" t="str">
            <v>Berberis thunb. 'Golden Ruby'(Goruzam)  PBR ®</v>
          </cell>
          <cell r="C42" t="str">
            <v>MP150</v>
          </cell>
          <cell r="D42" t="str">
            <v>Directly</v>
          </cell>
          <cell r="F42">
            <v>1.01</v>
          </cell>
          <cell r="G42">
            <v>0.9</v>
          </cell>
          <cell r="H42">
            <v>0.84</v>
          </cell>
          <cell r="J42">
            <v>1.23624</v>
          </cell>
          <cell r="K42">
            <v>1.1016000000000001</v>
          </cell>
          <cell r="L42">
            <v>0.84</v>
          </cell>
        </row>
        <row r="43">
          <cell r="A43" t="str">
            <v>87-10-1214</v>
          </cell>
          <cell r="B43" t="str">
            <v>Berberis thunb. 'Golden Torch' PBR ®</v>
          </cell>
          <cell r="C43" t="str">
            <v>MP150</v>
          </cell>
          <cell r="D43" t="str">
            <v>Directly</v>
          </cell>
          <cell r="F43">
            <v>1.01</v>
          </cell>
          <cell r="G43">
            <v>0.9</v>
          </cell>
          <cell r="H43">
            <v>0.84</v>
          </cell>
          <cell r="J43">
            <v>1.23624</v>
          </cell>
          <cell r="K43">
            <v>1.1016000000000001</v>
          </cell>
          <cell r="L43">
            <v>0.84</v>
          </cell>
        </row>
        <row r="44">
          <cell r="A44" t="str">
            <v>87-10-0021</v>
          </cell>
          <cell r="B44" t="str">
            <v>Berberis thunb. 'Green Carpet'</v>
          </cell>
          <cell r="C44" t="str">
            <v>MP150</v>
          </cell>
          <cell r="D44" t="str">
            <v>Directly</v>
          </cell>
          <cell r="F44">
            <v>0.53</v>
          </cell>
          <cell r="G44">
            <v>0.42</v>
          </cell>
          <cell r="H44">
            <v>0.36</v>
          </cell>
          <cell r="J44">
            <v>0.64872000000000007</v>
          </cell>
          <cell r="K44">
            <v>0.51407999999999998</v>
          </cell>
          <cell r="L44">
            <v>0.36</v>
          </cell>
        </row>
        <row r="45">
          <cell r="A45" t="str">
            <v>87-10-0022</v>
          </cell>
          <cell r="B45" t="str">
            <v>Berberis thunb. 'Green Ornament'</v>
          </cell>
          <cell r="C45" t="str">
            <v>MP150</v>
          </cell>
          <cell r="D45" t="str">
            <v>Directly</v>
          </cell>
          <cell r="F45">
            <v>0.53</v>
          </cell>
          <cell r="G45">
            <v>0.42</v>
          </cell>
          <cell r="H45">
            <v>0.36</v>
          </cell>
          <cell r="J45">
            <v>0.64872000000000007</v>
          </cell>
          <cell r="K45">
            <v>0.51407999999999998</v>
          </cell>
          <cell r="L45">
            <v>0.36</v>
          </cell>
        </row>
        <row r="46">
          <cell r="A46" t="str">
            <v>87-10-0023</v>
          </cell>
          <cell r="B46" t="str">
            <v>Berberis thunb. 'Harlequin'</v>
          </cell>
          <cell r="C46" t="str">
            <v>MP150</v>
          </cell>
          <cell r="D46" t="str">
            <v>Directly</v>
          </cell>
          <cell r="F46">
            <v>0.55000000000000004</v>
          </cell>
          <cell r="G46">
            <v>0.44</v>
          </cell>
          <cell r="H46">
            <v>0.38</v>
          </cell>
          <cell r="J46">
            <v>0.67320000000000002</v>
          </cell>
          <cell r="K46">
            <v>0.53856000000000004</v>
          </cell>
          <cell r="L46">
            <v>0.38</v>
          </cell>
        </row>
        <row r="47">
          <cell r="A47" t="str">
            <v>87-10-0824</v>
          </cell>
          <cell r="B47" t="str">
            <v>Berberis thunb. 'Helmond Pillar'</v>
          </cell>
          <cell r="C47" t="str">
            <v>MP150</v>
          </cell>
          <cell r="D47" t="str">
            <v>Directly</v>
          </cell>
          <cell r="F47">
            <v>0.53</v>
          </cell>
          <cell r="G47">
            <v>0.42</v>
          </cell>
          <cell r="H47">
            <v>0.36</v>
          </cell>
          <cell r="J47">
            <v>0.64872000000000007</v>
          </cell>
          <cell r="K47">
            <v>0.51407999999999998</v>
          </cell>
          <cell r="L47">
            <v>0.36</v>
          </cell>
        </row>
        <row r="48">
          <cell r="A48" t="str">
            <v>87-10-0966</v>
          </cell>
          <cell r="B48" t="str">
            <v>Berberis thunb. 'Kelleriis'</v>
          </cell>
          <cell r="C48" t="str">
            <v>MP150</v>
          </cell>
          <cell r="D48" t="str">
            <v>Directly</v>
          </cell>
          <cell r="F48">
            <v>0.53</v>
          </cell>
          <cell r="G48">
            <v>0.42</v>
          </cell>
          <cell r="H48">
            <v>0.36</v>
          </cell>
          <cell r="J48">
            <v>0.64872000000000007</v>
          </cell>
          <cell r="K48">
            <v>0.51407999999999998</v>
          </cell>
          <cell r="L48">
            <v>0.36</v>
          </cell>
        </row>
        <row r="49">
          <cell r="A49" t="str">
            <v>87-10-0024</v>
          </cell>
          <cell r="B49" t="str">
            <v>Berberis thunb. 'Kobold'</v>
          </cell>
          <cell r="C49" t="str">
            <v>MP150</v>
          </cell>
          <cell r="D49" t="str">
            <v>Directly</v>
          </cell>
          <cell r="F49">
            <v>0.53</v>
          </cell>
          <cell r="G49">
            <v>0.42</v>
          </cell>
          <cell r="H49">
            <v>0.36</v>
          </cell>
          <cell r="J49">
            <v>0.64872000000000007</v>
          </cell>
          <cell r="K49">
            <v>0.51407999999999998</v>
          </cell>
          <cell r="L49">
            <v>0.36</v>
          </cell>
        </row>
        <row r="50">
          <cell r="A50" t="str">
            <v>87-10-1134</v>
          </cell>
          <cell r="B50" t="str">
            <v>Berberis thunb. 'Lutin Rouge' PBR ®</v>
          </cell>
          <cell r="C50" t="str">
            <v>MP150</v>
          </cell>
          <cell r="D50" t="str">
            <v>Directly</v>
          </cell>
          <cell r="F50">
            <v>1.01</v>
          </cell>
          <cell r="G50">
            <v>0.9</v>
          </cell>
          <cell r="H50">
            <v>0.84</v>
          </cell>
          <cell r="J50">
            <v>1.23624</v>
          </cell>
          <cell r="K50">
            <v>1.1016000000000001</v>
          </cell>
          <cell r="L50">
            <v>0.84</v>
          </cell>
        </row>
        <row r="51">
          <cell r="A51" t="str">
            <v>87-10-0025</v>
          </cell>
          <cell r="B51" t="str">
            <v>Berberis thunb. 'Maria' PBR ®</v>
          </cell>
          <cell r="C51" t="str">
            <v>MP150</v>
          </cell>
          <cell r="D51" t="str">
            <v>Directly</v>
          </cell>
          <cell r="F51">
            <v>1.04</v>
          </cell>
          <cell r="G51">
            <v>0.93</v>
          </cell>
          <cell r="H51">
            <v>0.87</v>
          </cell>
          <cell r="J51">
            <v>1.2729600000000001</v>
          </cell>
          <cell r="K51">
            <v>1.1383200000000002</v>
          </cell>
          <cell r="L51">
            <v>0.87</v>
          </cell>
        </row>
        <row r="52">
          <cell r="A52" t="str">
            <v>87-10-0899</v>
          </cell>
          <cell r="B52" t="str">
            <v>Berberis thunb. 'Natasza' PBR ®</v>
          </cell>
          <cell r="C52" t="str">
            <v>MP150</v>
          </cell>
          <cell r="D52" t="str">
            <v>Directly</v>
          </cell>
          <cell r="F52">
            <v>1.01</v>
          </cell>
          <cell r="G52">
            <v>0.9</v>
          </cell>
          <cell r="H52">
            <v>0.84</v>
          </cell>
          <cell r="J52">
            <v>1.23624</v>
          </cell>
          <cell r="K52">
            <v>1.1016000000000001</v>
          </cell>
          <cell r="L52">
            <v>0.84</v>
          </cell>
        </row>
        <row r="53">
          <cell r="A53" t="str">
            <v>87-10-1404</v>
          </cell>
          <cell r="B53" t="str">
            <v xml:space="preserve">Berberis thunb. 'Orange Carpet' </v>
          </cell>
          <cell r="C53" t="str">
            <v>MP150</v>
          </cell>
          <cell r="D53" t="str">
            <v>Directly</v>
          </cell>
          <cell r="F53">
            <v>0.66</v>
          </cell>
          <cell r="G53">
            <v>0.55000000000000004</v>
          </cell>
          <cell r="H53">
            <v>0.49</v>
          </cell>
          <cell r="J53">
            <v>0.80784</v>
          </cell>
          <cell r="K53">
            <v>0.67320000000000002</v>
          </cell>
          <cell r="L53">
            <v>0.49</v>
          </cell>
        </row>
        <row r="54">
          <cell r="A54" t="str">
            <v>87-10-1563</v>
          </cell>
          <cell r="B54" t="str">
            <v>Berberis thunb. 'Orange Ice'  PBR ®</v>
          </cell>
          <cell r="C54" t="str">
            <v>MP150</v>
          </cell>
          <cell r="D54" t="str">
            <v>Directly</v>
          </cell>
          <cell r="F54">
            <v>1.01</v>
          </cell>
          <cell r="G54">
            <v>0.9</v>
          </cell>
          <cell r="H54">
            <v>0.84</v>
          </cell>
          <cell r="J54">
            <v>1.23624</v>
          </cell>
          <cell r="K54">
            <v>1.1016000000000001</v>
          </cell>
          <cell r="L54">
            <v>0.84</v>
          </cell>
        </row>
        <row r="55">
          <cell r="A55" t="str">
            <v>87-10-1098</v>
          </cell>
          <cell r="B55" t="str">
            <v>Berberis thunb. 'Orange Sunrise' PBR ®</v>
          </cell>
          <cell r="C55" t="str">
            <v>MP150</v>
          </cell>
          <cell r="D55" t="str">
            <v>Directly</v>
          </cell>
          <cell r="F55">
            <v>1.01</v>
          </cell>
          <cell r="G55">
            <v>0.9</v>
          </cell>
          <cell r="H55">
            <v>0.84</v>
          </cell>
          <cell r="J55">
            <v>1.23624</v>
          </cell>
          <cell r="K55">
            <v>1.1016000000000001</v>
          </cell>
          <cell r="L55">
            <v>0.84</v>
          </cell>
        </row>
        <row r="56">
          <cell r="A56" t="str">
            <v>87-10-1646</v>
          </cell>
          <cell r="B56" t="str">
            <v>Berberis thunb. 'Pink Bird' PBR ®</v>
          </cell>
          <cell r="C56" t="str">
            <v>MP150</v>
          </cell>
          <cell r="D56" t="str">
            <v>Directly</v>
          </cell>
          <cell r="F56">
            <v>1.01</v>
          </cell>
          <cell r="G56">
            <v>0.9</v>
          </cell>
          <cell r="H56">
            <v>0.84</v>
          </cell>
          <cell r="J56">
            <v>1.23624</v>
          </cell>
          <cell r="K56">
            <v>1.1016000000000001</v>
          </cell>
          <cell r="L56">
            <v>0.84</v>
          </cell>
        </row>
        <row r="57">
          <cell r="A57" t="str">
            <v>87-10-0026</v>
          </cell>
          <cell r="B57" t="str">
            <v>Berberis thunb. 'Pink Queen'</v>
          </cell>
          <cell r="C57" t="str">
            <v>MP150</v>
          </cell>
          <cell r="D57" t="str">
            <v>Directly</v>
          </cell>
          <cell r="F57">
            <v>0.53</v>
          </cell>
          <cell r="G57">
            <v>0.42</v>
          </cell>
          <cell r="H57">
            <v>0.36</v>
          </cell>
          <cell r="J57">
            <v>0.64872000000000007</v>
          </cell>
          <cell r="K57">
            <v>0.51407999999999998</v>
          </cell>
          <cell r="L57">
            <v>0.36</v>
          </cell>
        </row>
        <row r="58">
          <cell r="A58" t="str">
            <v>87-10-0027</v>
          </cell>
          <cell r="B58" t="str">
            <v>Berberis thunb. 'Powwow'</v>
          </cell>
          <cell r="C58" t="str">
            <v>MP150</v>
          </cell>
          <cell r="D58" t="str">
            <v>Directly</v>
          </cell>
          <cell r="F58">
            <v>0.53</v>
          </cell>
          <cell r="G58">
            <v>0.42</v>
          </cell>
          <cell r="H58">
            <v>0.36</v>
          </cell>
          <cell r="J58">
            <v>0.64872000000000007</v>
          </cell>
          <cell r="K58">
            <v>0.51407999999999998</v>
          </cell>
          <cell r="L58">
            <v>0.36</v>
          </cell>
        </row>
        <row r="59">
          <cell r="A59" t="str">
            <v>87-10-0028</v>
          </cell>
          <cell r="B59" t="str">
            <v>Berberis thunb. 'Red Chief'</v>
          </cell>
          <cell r="C59" t="str">
            <v>MP150</v>
          </cell>
          <cell r="D59" t="str">
            <v>Directly</v>
          </cell>
          <cell r="F59">
            <v>0.53</v>
          </cell>
          <cell r="G59">
            <v>0.42</v>
          </cell>
          <cell r="H59">
            <v>0.36</v>
          </cell>
          <cell r="J59">
            <v>0.64872000000000007</v>
          </cell>
          <cell r="K59">
            <v>0.51407999999999998</v>
          </cell>
          <cell r="L59">
            <v>0.36</v>
          </cell>
        </row>
        <row r="60">
          <cell r="A60" t="str">
            <v>87-10-1263</v>
          </cell>
          <cell r="B60" t="str">
            <v>Berberis thunb. 'Red Compact' PBR  ®</v>
          </cell>
          <cell r="C60" t="str">
            <v>MP150</v>
          </cell>
          <cell r="D60" t="str">
            <v>Directly</v>
          </cell>
          <cell r="F60">
            <v>1.01</v>
          </cell>
          <cell r="G60">
            <v>0.9</v>
          </cell>
          <cell r="H60">
            <v>0.84</v>
          </cell>
          <cell r="J60">
            <v>1.23624</v>
          </cell>
          <cell r="K60">
            <v>1.1016000000000001</v>
          </cell>
          <cell r="L60">
            <v>0.84</v>
          </cell>
        </row>
        <row r="61">
          <cell r="A61" t="str">
            <v>87-10-0029</v>
          </cell>
          <cell r="B61" t="str">
            <v>Berberis thunb. 'Red Pillar'</v>
          </cell>
          <cell r="C61" t="str">
            <v>MP150</v>
          </cell>
          <cell r="D61" t="str">
            <v>Directly</v>
          </cell>
          <cell r="F61">
            <v>0.53</v>
          </cell>
          <cell r="G61">
            <v>0.42</v>
          </cell>
          <cell r="H61">
            <v>0.36</v>
          </cell>
          <cell r="J61">
            <v>0.64872000000000007</v>
          </cell>
          <cell r="K61">
            <v>0.51407999999999998</v>
          </cell>
          <cell r="L61">
            <v>0.36</v>
          </cell>
        </row>
        <row r="62">
          <cell r="A62" t="str">
            <v>87-10-0030</v>
          </cell>
          <cell r="B62" t="str">
            <v>Berberis thunb. 'Red Rocket'</v>
          </cell>
          <cell r="C62" t="str">
            <v>MP150</v>
          </cell>
          <cell r="D62" t="str">
            <v>Directly</v>
          </cell>
          <cell r="F62">
            <v>0.53</v>
          </cell>
          <cell r="G62">
            <v>0.42</v>
          </cell>
          <cell r="H62">
            <v>0.36</v>
          </cell>
          <cell r="J62">
            <v>0.64872000000000007</v>
          </cell>
          <cell r="K62">
            <v>0.51407999999999998</v>
          </cell>
          <cell r="L62">
            <v>0.36</v>
          </cell>
        </row>
        <row r="63">
          <cell r="A63" t="str">
            <v>87-10-0031</v>
          </cell>
          <cell r="B63" t="str">
            <v>Berberis thunb. 'Rose Glow'</v>
          </cell>
          <cell r="C63" t="str">
            <v>MP150</v>
          </cell>
          <cell r="D63" t="str">
            <v>Directly</v>
          </cell>
          <cell r="F63">
            <v>0.53</v>
          </cell>
          <cell r="G63">
            <v>0.42</v>
          </cell>
          <cell r="H63">
            <v>0.36</v>
          </cell>
          <cell r="J63">
            <v>0.64872000000000007</v>
          </cell>
          <cell r="K63">
            <v>0.51407999999999998</v>
          </cell>
          <cell r="L63">
            <v>0.36</v>
          </cell>
        </row>
        <row r="64">
          <cell r="A64" t="str">
            <v>87-10-0032</v>
          </cell>
          <cell r="B64" t="str">
            <v>Berberis thunb. 'Rosetta'</v>
          </cell>
          <cell r="C64" t="str">
            <v>MP150</v>
          </cell>
          <cell r="D64" t="str">
            <v>Directly</v>
          </cell>
          <cell r="F64">
            <v>0.53</v>
          </cell>
          <cell r="G64">
            <v>0.42</v>
          </cell>
          <cell r="H64">
            <v>0.36</v>
          </cell>
          <cell r="J64">
            <v>0.64872000000000007</v>
          </cell>
          <cell r="K64">
            <v>0.51407999999999998</v>
          </cell>
          <cell r="L64">
            <v>0.36</v>
          </cell>
        </row>
        <row r="65">
          <cell r="A65" t="str">
            <v>87-10-1565</v>
          </cell>
          <cell r="B65" t="str">
            <v xml:space="preserve">Berberis thunb. 'Ruby Star'  PBR ® </v>
          </cell>
          <cell r="C65" t="str">
            <v>MP150</v>
          </cell>
          <cell r="D65" t="str">
            <v>Directly</v>
          </cell>
          <cell r="F65">
            <v>1.01</v>
          </cell>
          <cell r="G65">
            <v>0.9</v>
          </cell>
          <cell r="H65">
            <v>0.84</v>
          </cell>
          <cell r="J65">
            <v>1.23624</v>
          </cell>
          <cell r="K65">
            <v>1.1016000000000001</v>
          </cell>
          <cell r="L65">
            <v>0.84</v>
          </cell>
        </row>
        <row r="66">
          <cell r="A66" t="str">
            <v>87-10-0989</v>
          </cell>
          <cell r="B66" t="str">
            <v>Berberis thunb. 'Silver Beauty'</v>
          </cell>
          <cell r="C66" t="str">
            <v>MP150</v>
          </cell>
          <cell r="D66" t="str">
            <v>Directly</v>
          </cell>
          <cell r="F66">
            <v>0.53</v>
          </cell>
          <cell r="G66">
            <v>0.42</v>
          </cell>
          <cell r="H66">
            <v>0.36</v>
          </cell>
          <cell r="J66">
            <v>0.64872000000000007</v>
          </cell>
          <cell r="K66">
            <v>0.51407999999999998</v>
          </cell>
          <cell r="L66">
            <v>0.36</v>
          </cell>
        </row>
        <row r="67">
          <cell r="A67" t="str">
            <v>87-10-1270</v>
          </cell>
          <cell r="B67" t="str">
            <v>Berberis thunb. 'Summer Sunset' PBR ®</v>
          </cell>
          <cell r="C67" t="str">
            <v>MP150</v>
          </cell>
          <cell r="D67" t="str">
            <v>Directly</v>
          </cell>
          <cell r="F67">
            <v>1.01</v>
          </cell>
          <cell r="G67">
            <v>0.9</v>
          </cell>
          <cell r="H67">
            <v>0.84</v>
          </cell>
          <cell r="J67">
            <v>1.23624</v>
          </cell>
          <cell r="K67">
            <v>1.1016000000000001</v>
          </cell>
          <cell r="L67">
            <v>0.84</v>
          </cell>
        </row>
        <row r="68">
          <cell r="A68" t="str">
            <v>87-10-0967</v>
          </cell>
          <cell r="B68" t="str">
            <v>Berberis thunb. 'Sunny'</v>
          </cell>
          <cell r="C68" t="str">
            <v>MP150</v>
          </cell>
          <cell r="D68" t="str">
            <v>Directly</v>
          </cell>
          <cell r="F68">
            <v>0.56000000000000005</v>
          </cell>
          <cell r="G68">
            <v>0.45</v>
          </cell>
          <cell r="H68">
            <v>0.39</v>
          </cell>
          <cell r="J68">
            <v>0.68544000000000005</v>
          </cell>
          <cell r="K68">
            <v>0.55080000000000007</v>
          </cell>
          <cell r="L68">
            <v>0.39</v>
          </cell>
        </row>
        <row r="69">
          <cell r="A69" t="str">
            <v>87-10-1405</v>
          </cell>
          <cell r="B69" t="str">
            <v>Berberis thunb. 'Venice' PBR ®</v>
          </cell>
          <cell r="C69" t="str">
            <v>MP150</v>
          </cell>
          <cell r="D69" t="str">
            <v>Directly</v>
          </cell>
          <cell r="F69">
            <v>1.01</v>
          </cell>
          <cell r="G69">
            <v>0.9</v>
          </cell>
          <cell r="H69">
            <v>0.84</v>
          </cell>
          <cell r="J69">
            <v>1.23624</v>
          </cell>
          <cell r="K69">
            <v>1.1016000000000001</v>
          </cell>
          <cell r="L69">
            <v>0.84</v>
          </cell>
        </row>
        <row r="70">
          <cell r="A70" t="str">
            <v>87-10-1647</v>
          </cell>
          <cell r="B70" t="str">
            <v>Berberis thunb. 'Yellow Bird' PBR ®</v>
          </cell>
          <cell r="C70" t="str">
            <v>MP150</v>
          </cell>
          <cell r="D70" t="str">
            <v>Directly</v>
          </cell>
          <cell r="F70">
            <v>1.01</v>
          </cell>
          <cell r="G70">
            <v>0.9</v>
          </cell>
          <cell r="H70">
            <v>0.84</v>
          </cell>
          <cell r="J70">
            <v>1.23624</v>
          </cell>
          <cell r="K70">
            <v>1.1016000000000001</v>
          </cell>
          <cell r="L70">
            <v>0.84</v>
          </cell>
        </row>
        <row r="71">
          <cell r="A71" t="str">
            <v>87-10-0841</v>
          </cell>
          <cell r="B71" t="str">
            <v>Buddleja alternifolia</v>
          </cell>
          <cell r="C71" t="str">
            <v>MP150</v>
          </cell>
          <cell r="D71" t="str">
            <v>Directly</v>
          </cell>
          <cell r="F71">
            <v>0.44</v>
          </cell>
          <cell r="G71">
            <v>0.34</v>
          </cell>
          <cell r="H71">
            <v>0.28000000000000003</v>
          </cell>
          <cell r="J71">
            <v>0.53856000000000004</v>
          </cell>
          <cell r="K71">
            <v>0.41616000000000003</v>
          </cell>
          <cell r="L71">
            <v>0.28000000000000003</v>
          </cell>
        </row>
        <row r="72">
          <cell r="A72" t="str">
            <v>87-10-1135</v>
          </cell>
          <cell r="B72" t="str">
            <v>Buddleja alternifolia 'Unique' PBR ®</v>
          </cell>
          <cell r="C72" t="str">
            <v>MP150</v>
          </cell>
          <cell r="D72" t="str">
            <v>Directly</v>
          </cell>
          <cell r="F72">
            <v>1.08</v>
          </cell>
          <cell r="G72">
            <v>0.97</v>
          </cell>
          <cell r="H72">
            <v>0.91</v>
          </cell>
          <cell r="J72">
            <v>1.32192</v>
          </cell>
          <cell r="K72">
            <v>1.1872799999999999</v>
          </cell>
          <cell r="L72">
            <v>0.91</v>
          </cell>
        </row>
        <row r="73">
          <cell r="A73" t="str">
            <v>87-10-0036</v>
          </cell>
          <cell r="B73" t="str">
            <v>Buddleja dav. 'Adonis Blue' ('Adokoop'PBR)  ®</v>
          </cell>
          <cell r="C73" t="str">
            <v>MP104</v>
          </cell>
          <cell r="D73" t="str">
            <v>Directly</v>
          </cell>
          <cell r="F73">
            <v>1.02</v>
          </cell>
          <cell r="G73">
            <v>0.91</v>
          </cell>
          <cell r="H73">
            <v>0.85</v>
          </cell>
          <cell r="J73">
            <v>1.24848</v>
          </cell>
          <cell r="K73">
            <v>1.1138400000000002</v>
          </cell>
          <cell r="L73">
            <v>0.85</v>
          </cell>
        </row>
        <row r="74">
          <cell r="A74" t="str">
            <v>87-10-0037</v>
          </cell>
          <cell r="B74" t="str">
            <v>Buddleja dav. 'African Queen'</v>
          </cell>
          <cell r="C74" t="str">
            <v>MP104</v>
          </cell>
          <cell r="D74" t="str">
            <v>Directly</v>
          </cell>
          <cell r="F74">
            <v>0.43</v>
          </cell>
          <cell r="G74">
            <v>0.32</v>
          </cell>
          <cell r="H74">
            <v>0.27</v>
          </cell>
          <cell r="J74">
            <v>0.52632000000000001</v>
          </cell>
          <cell r="K74">
            <v>0.39168000000000003</v>
          </cell>
          <cell r="L74">
            <v>0.27</v>
          </cell>
        </row>
        <row r="75">
          <cell r="A75" t="str">
            <v>87-10-0038</v>
          </cell>
          <cell r="B75" t="str">
            <v>Buddleja dav. 'Black Knight'</v>
          </cell>
          <cell r="C75" t="str">
            <v>MP104</v>
          </cell>
          <cell r="D75" t="str">
            <v>Directly</v>
          </cell>
          <cell r="F75">
            <v>0.43</v>
          </cell>
          <cell r="G75">
            <v>0.32</v>
          </cell>
          <cell r="H75">
            <v>0.27</v>
          </cell>
          <cell r="J75">
            <v>0.52632000000000001</v>
          </cell>
          <cell r="K75">
            <v>0.39168000000000003</v>
          </cell>
          <cell r="L75">
            <v>0.27</v>
          </cell>
        </row>
        <row r="76">
          <cell r="A76" t="str">
            <v>87-10-1566</v>
          </cell>
          <cell r="B76" t="str">
            <v>Buddleja dav. 'Border Beauty'</v>
          </cell>
          <cell r="C76" t="str">
            <v>MP104</v>
          </cell>
          <cell r="D76" t="str">
            <v>extra</v>
          </cell>
          <cell r="F76">
            <v>0.43</v>
          </cell>
          <cell r="G76">
            <v>0.32</v>
          </cell>
          <cell r="H76">
            <v>0.27</v>
          </cell>
          <cell r="J76">
            <v>0.52632000000000001</v>
          </cell>
          <cell r="K76">
            <v>0.39168000000000003</v>
          </cell>
          <cell r="L76">
            <v>0.27</v>
          </cell>
        </row>
        <row r="77">
          <cell r="A77" t="str">
            <v>87-10-0040</v>
          </cell>
          <cell r="B77" t="str">
            <v>Buddleja dav. 'Empire Blue'</v>
          </cell>
          <cell r="C77" t="str">
            <v>MP104</v>
          </cell>
          <cell r="D77" t="str">
            <v>Directly</v>
          </cell>
          <cell r="F77">
            <v>0.43</v>
          </cell>
          <cell r="G77">
            <v>0.32</v>
          </cell>
          <cell r="H77">
            <v>0.27</v>
          </cell>
          <cell r="J77">
            <v>0.52632000000000001</v>
          </cell>
          <cell r="K77">
            <v>0.39168000000000003</v>
          </cell>
          <cell r="L77">
            <v>0.27</v>
          </cell>
        </row>
        <row r="78">
          <cell r="A78" t="str">
            <v>87-10-0842</v>
          </cell>
          <cell r="B78" t="str">
            <v>Buddleja dav. 'Fascinating'</v>
          </cell>
          <cell r="C78" t="str">
            <v>MP104</v>
          </cell>
          <cell r="D78" t="str">
            <v>Directly</v>
          </cell>
          <cell r="F78">
            <v>0.43</v>
          </cell>
          <cell r="G78">
            <v>0.32</v>
          </cell>
          <cell r="H78">
            <v>0.27</v>
          </cell>
          <cell r="J78">
            <v>0.52632000000000001</v>
          </cell>
          <cell r="K78">
            <v>0.39168000000000003</v>
          </cell>
          <cell r="L78">
            <v>0.27</v>
          </cell>
        </row>
        <row r="79">
          <cell r="A79" t="str">
            <v>87-10-1648</v>
          </cell>
          <cell r="B79" t="str">
            <v>Buddleja dav. 'Gulliver' PBR</v>
          </cell>
          <cell r="C79" t="str">
            <v>MP104</v>
          </cell>
          <cell r="D79" t="str">
            <v>Directly</v>
          </cell>
          <cell r="F79">
            <v>1.1500000000000001</v>
          </cell>
          <cell r="G79">
            <v>1.04</v>
          </cell>
          <cell r="H79">
            <v>0.98</v>
          </cell>
          <cell r="J79">
            <v>1.4076000000000002</v>
          </cell>
          <cell r="K79">
            <v>1.2729600000000001</v>
          </cell>
          <cell r="L79">
            <v>0.98</v>
          </cell>
        </row>
        <row r="80">
          <cell r="A80" t="str">
            <v>87-10-0843</v>
          </cell>
          <cell r="B80" t="str">
            <v>Buddleja dav. 'Harlequin'</v>
          </cell>
          <cell r="C80" t="str">
            <v>MP104</v>
          </cell>
          <cell r="D80" t="str">
            <v>Directly</v>
          </cell>
          <cell r="F80">
            <v>0.52</v>
          </cell>
          <cell r="G80">
            <v>0.41</v>
          </cell>
          <cell r="H80">
            <v>0.35</v>
          </cell>
          <cell r="J80">
            <v>0.63648000000000005</v>
          </cell>
          <cell r="K80">
            <v>0.50183999999999995</v>
          </cell>
          <cell r="L80">
            <v>0.35</v>
          </cell>
        </row>
        <row r="81">
          <cell r="A81" t="str">
            <v>87-10-0044</v>
          </cell>
          <cell r="B81" t="str">
            <v>Buddleja dav. 'Ile de France'</v>
          </cell>
          <cell r="C81" t="str">
            <v>MP104</v>
          </cell>
          <cell r="D81" t="str">
            <v>Directly</v>
          </cell>
          <cell r="F81">
            <v>0.43</v>
          </cell>
          <cell r="G81">
            <v>0.32</v>
          </cell>
          <cell r="H81">
            <v>0.27</v>
          </cell>
          <cell r="J81">
            <v>0.52632000000000001</v>
          </cell>
          <cell r="K81">
            <v>0.39168000000000003</v>
          </cell>
          <cell r="L81">
            <v>0.27</v>
          </cell>
        </row>
        <row r="82">
          <cell r="A82" t="str">
            <v>87-10-1567</v>
          </cell>
          <cell r="B82" t="str">
            <v>Buddleja dav. 'Marbled White' PBR  ®</v>
          </cell>
          <cell r="C82" t="str">
            <v>MP104</v>
          </cell>
          <cell r="D82" t="str">
            <v>Directly</v>
          </cell>
          <cell r="F82">
            <v>1.02</v>
          </cell>
          <cell r="G82">
            <v>0.91</v>
          </cell>
          <cell r="H82">
            <v>0.85</v>
          </cell>
          <cell r="J82">
            <v>1.24848</v>
          </cell>
          <cell r="K82">
            <v>1.1138400000000002</v>
          </cell>
          <cell r="L82">
            <v>0.85</v>
          </cell>
        </row>
        <row r="83">
          <cell r="A83" t="str">
            <v>87-10-0046</v>
          </cell>
          <cell r="B83" t="str">
            <v>Buddleja davidii Moonshine ('Buddma'PBR)</v>
          </cell>
          <cell r="C83" t="str">
            <v>MP104</v>
          </cell>
          <cell r="D83" t="str">
            <v>Directly</v>
          </cell>
          <cell r="F83">
            <v>1.02</v>
          </cell>
          <cell r="G83">
            <v>0.91</v>
          </cell>
          <cell r="H83">
            <v>0.85</v>
          </cell>
          <cell r="J83">
            <v>1.24848</v>
          </cell>
          <cell r="K83">
            <v>1.1138400000000002</v>
          </cell>
          <cell r="L83">
            <v>0.85</v>
          </cell>
        </row>
        <row r="84">
          <cell r="A84" t="str">
            <v>87-10-1568</v>
          </cell>
          <cell r="B84" t="str">
            <v>Buddleja dav. 'Nanho Blue'</v>
          </cell>
          <cell r="C84" t="str">
            <v>MP150</v>
          </cell>
          <cell r="D84" t="str">
            <v>Directly</v>
          </cell>
          <cell r="F84">
            <v>0.43</v>
          </cell>
          <cell r="G84">
            <v>0.32</v>
          </cell>
          <cell r="H84">
            <v>0.27</v>
          </cell>
          <cell r="J84">
            <v>0.52632000000000001</v>
          </cell>
          <cell r="K84">
            <v>0.39168000000000003</v>
          </cell>
          <cell r="L84">
            <v>0.27</v>
          </cell>
        </row>
        <row r="85">
          <cell r="A85" t="str">
            <v>87-10-1488</v>
          </cell>
          <cell r="B85" t="str">
            <v>Buddleja dav. 'Nanho Purple'</v>
          </cell>
          <cell r="C85" t="str">
            <v>MP150</v>
          </cell>
          <cell r="D85" t="str">
            <v>Directly</v>
          </cell>
          <cell r="F85">
            <v>0.43</v>
          </cell>
          <cell r="G85">
            <v>0.32</v>
          </cell>
          <cell r="H85">
            <v>0.27</v>
          </cell>
          <cell r="J85">
            <v>0.52632000000000001</v>
          </cell>
          <cell r="K85">
            <v>0.39168000000000003</v>
          </cell>
          <cell r="L85">
            <v>0.27</v>
          </cell>
        </row>
        <row r="86">
          <cell r="A86" t="str">
            <v>87-10-0048</v>
          </cell>
          <cell r="B86" t="str">
            <v>Buddleja dav. 'Nanho Purple'</v>
          </cell>
          <cell r="C86" t="str">
            <v>MP104</v>
          </cell>
          <cell r="D86" t="str">
            <v>Directly</v>
          </cell>
          <cell r="F86">
            <v>0.43</v>
          </cell>
          <cell r="G86">
            <v>0.32</v>
          </cell>
          <cell r="H86">
            <v>0.27</v>
          </cell>
          <cell r="J86">
            <v>0.52632000000000001</v>
          </cell>
          <cell r="K86">
            <v>0.39168000000000003</v>
          </cell>
          <cell r="L86">
            <v>0.27</v>
          </cell>
        </row>
        <row r="87">
          <cell r="A87" t="str">
            <v>87-10-1569</v>
          </cell>
          <cell r="B87" t="str">
            <v>Buddleja dav. 'Nanho White'</v>
          </cell>
          <cell r="C87" t="str">
            <v>MP150</v>
          </cell>
          <cell r="D87" t="str">
            <v>Directly</v>
          </cell>
          <cell r="F87">
            <v>0.43</v>
          </cell>
          <cell r="G87">
            <v>0.32</v>
          </cell>
          <cell r="H87">
            <v>0.27</v>
          </cell>
          <cell r="J87">
            <v>0.52632000000000001</v>
          </cell>
          <cell r="K87">
            <v>0.39168000000000003</v>
          </cell>
          <cell r="L87">
            <v>0.27</v>
          </cell>
        </row>
        <row r="88">
          <cell r="A88" t="str">
            <v>87-10-0050</v>
          </cell>
          <cell r="B88" t="str">
            <v>Buddleja dav. nanhoensis</v>
          </cell>
          <cell r="C88" t="str">
            <v>MP144</v>
          </cell>
          <cell r="D88" t="str">
            <v>Directly</v>
          </cell>
          <cell r="F88">
            <v>0.43</v>
          </cell>
          <cell r="G88">
            <v>0.32</v>
          </cell>
          <cell r="H88">
            <v>0.27</v>
          </cell>
          <cell r="J88">
            <v>0.52632000000000001</v>
          </cell>
          <cell r="K88">
            <v>0.39168000000000003</v>
          </cell>
          <cell r="L88">
            <v>0.27</v>
          </cell>
        </row>
        <row r="89">
          <cell r="A89" t="str">
            <v>87-10-0051</v>
          </cell>
          <cell r="B89" t="str">
            <v>Buddleja dav. 'Orchid Beauty'</v>
          </cell>
          <cell r="C89" t="str">
            <v>MP104</v>
          </cell>
          <cell r="D89" t="str">
            <v>Directly</v>
          </cell>
          <cell r="F89">
            <v>0.43</v>
          </cell>
          <cell r="G89">
            <v>0.32</v>
          </cell>
          <cell r="H89">
            <v>0.27</v>
          </cell>
          <cell r="J89">
            <v>0.52632000000000001</v>
          </cell>
          <cell r="K89">
            <v>0.39168000000000003</v>
          </cell>
          <cell r="L89">
            <v>0.27</v>
          </cell>
        </row>
        <row r="90">
          <cell r="A90" t="str">
            <v>87-10-0052</v>
          </cell>
          <cell r="B90" t="str">
            <v>Buddleja davidii Peacock ('Peakeep'PBR) ®</v>
          </cell>
          <cell r="C90" t="str">
            <v>MP104</v>
          </cell>
          <cell r="D90" t="str">
            <v>Directly</v>
          </cell>
          <cell r="F90">
            <v>1.02</v>
          </cell>
          <cell r="G90">
            <v>0.91</v>
          </cell>
          <cell r="H90">
            <v>0.85</v>
          </cell>
          <cell r="J90">
            <v>1.24848</v>
          </cell>
          <cell r="K90">
            <v>1.1138400000000002</v>
          </cell>
          <cell r="L90">
            <v>0.85</v>
          </cell>
        </row>
        <row r="91">
          <cell r="A91" t="str">
            <v>87-10-0053</v>
          </cell>
          <cell r="B91" t="str">
            <v>Buddleja dav. 'Pink Delight'</v>
          </cell>
          <cell r="C91" t="str">
            <v>MP104</v>
          </cell>
          <cell r="D91" t="str">
            <v>Directly</v>
          </cell>
          <cell r="F91">
            <v>0.43</v>
          </cell>
          <cell r="G91">
            <v>0.32</v>
          </cell>
          <cell r="H91">
            <v>0.27</v>
          </cell>
          <cell r="J91">
            <v>0.52632000000000001</v>
          </cell>
          <cell r="K91">
            <v>0.39168000000000003</v>
          </cell>
          <cell r="L91">
            <v>0.27</v>
          </cell>
        </row>
        <row r="92">
          <cell r="A92" t="str">
            <v>87-10-0054</v>
          </cell>
          <cell r="B92" t="str">
            <v>Buddleja dav. 'Royal Red'</v>
          </cell>
          <cell r="C92" t="str">
            <v>MP104</v>
          </cell>
          <cell r="D92" t="str">
            <v>Directly</v>
          </cell>
          <cell r="F92">
            <v>0.43</v>
          </cell>
          <cell r="G92">
            <v>0.32</v>
          </cell>
          <cell r="H92">
            <v>0.27</v>
          </cell>
          <cell r="J92">
            <v>0.52632000000000001</v>
          </cell>
          <cell r="K92">
            <v>0.39168000000000003</v>
          </cell>
          <cell r="L92">
            <v>0.27</v>
          </cell>
        </row>
        <row r="93">
          <cell r="A93" t="str">
            <v>87-10-1570</v>
          </cell>
          <cell r="B93" t="str">
            <v>Buddleja dav. 'Santana'</v>
          </cell>
          <cell r="C93" t="str">
            <v>MP104</v>
          </cell>
          <cell r="D93" t="str">
            <v>Directly</v>
          </cell>
          <cell r="F93">
            <v>0.43</v>
          </cell>
          <cell r="G93">
            <v>0.32</v>
          </cell>
          <cell r="H93">
            <v>0.27</v>
          </cell>
          <cell r="J93">
            <v>0.52632000000000001</v>
          </cell>
          <cell r="K93">
            <v>0.39168000000000003</v>
          </cell>
          <cell r="L93">
            <v>0.27</v>
          </cell>
        </row>
        <row r="94">
          <cell r="A94" t="str">
            <v>87-10-1138</v>
          </cell>
          <cell r="B94" t="str">
            <v>Buddleja davidii Silver Anniversary ('Morning Mist'PBR)®</v>
          </cell>
          <cell r="C94" t="str">
            <v>MP104</v>
          </cell>
          <cell r="D94" t="str">
            <v>Directly</v>
          </cell>
          <cell r="F94">
            <v>1.02</v>
          </cell>
          <cell r="G94">
            <v>0.91</v>
          </cell>
          <cell r="H94">
            <v>0.85</v>
          </cell>
          <cell r="J94">
            <v>1.24848</v>
          </cell>
          <cell r="K94">
            <v>1.1138400000000002</v>
          </cell>
          <cell r="L94">
            <v>0.85</v>
          </cell>
        </row>
        <row r="95">
          <cell r="A95" t="str">
            <v>87-10-1139</v>
          </cell>
          <cell r="B95" t="str">
            <v>Buddleja davidii Sugar Plum ('Lonplum'PBR)®</v>
          </cell>
          <cell r="C95" t="str">
            <v>MP104</v>
          </cell>
          <cell r="D95" t="str">
            <v>Directly</v>
          </cell>
          <cell r="F95">
            <v>1.02</v>
          </cell>
          <cell r="G95">
            <v>0.91</v>
          </cell>
          <cell r="H95">
            <v>0.85</v>
          </cell>
          <cell r="J95">
            <v>1.24848</v>
          </cell>
          <cell r="K95">
            <v>1.1138400000000002</v>
          </cell>
          <cell r="L95">
            <v>0.85</v>
          </cell>
        </row>
        <row r="96">
          <cell r="A96" t="str">
            <v>87-10-0056</v>
          </cell>
          <cell r="B96" t="str">
            <v>Buddleja dav. 'Summer Beauty'</v>
          </cell>
          <cell r="C96" t="str">
            <v>MP104</v>
          </cell>
          <cell r="D96" t="str">
            <v>Directly</v>
          </cell>
          <cell r="F96">
            <v>0.43</v>
          </cell>
          <cell r="G96">
            <v>0.32</v>
          </cell>
          <cell r="H96">
            <v>0.27</v>
          </cell>
          <cell r="J96">
            <v>0.52632000000000001</v>
          </cell>
          <cell r="K96">
            <v>0.39168000000000003</v>
          </cell>
          <cell r="L96">
            <v>0.27</v>
          </cell>
        </row>
        <row r="97">
          <cell r="A97" t="str">
            <v>87-10-0057</v>
          </cell>
          <cell r="B97" t="str">
            <v>Buddleja dav. 'White Bouquet'</v>
          </cell>
          <cell r="C97" t="str">
            <v>MP104</v>
          </cell>
          <cell r="D97" t="str">
            <v>Directly</v>
          </cell>
          <cell r="F97">
            <v>0.43</v>
          </cell>
          <cell r="G97">
            <v>0.32</v>
          </cell>
          <cell r="H97">
            <v>0.27</v>
          </cell>
          <cell r="J97">
            <v>0.52632000000000001</v>
          </cell>
          <cell r="K97">
            <v>0.39168000000000003</v>
          </cell>
          <cell r="L97">
            <v>0.27</v>
          </cell>
        </row>
        <row r="98">
          <cell r="A98" t="str">
            <v>87-10-0058</v>
          </cell>
          <cell r="B98" t="str">
            <v>Buddleja dav. 'White Profusion'</v>
          </cell>
          <cell r="C98" t="str">
            <v>MP104</v>
          </cell>
          <cell r="D98" t="str">
            <v>Directly</v>
          </cell>
          <cell r="F98">
            <v>0.43</v>
          </cell>
          <cell r="G98">
            <v>0.32</v>
          </cell>
          <cell r="H98">
            <v>0.27</v>
          </cell>
          <cell r="J98">
            <v>0.52632000000000001</v>
          </cell>
          <cell r="K98">
            <v>0.39168000000000003</v>
          </cell>
          <cell r="L98">
            <v>0.27</v>
          </cell>
        </row>
        <row r="99">
          <cell r="A99" t="str">
            <v>87-10-0968</v>
          </cell>
          <cell r="B99" t="str">
            <v>Buddleja 'Dreaming Lavender' PBR ®</v>
          </cell>
          <cell r="C99" t="str">
            <v>MP104</v>
          </cell>
          <cell r="D99" t="str">
            <v>Directly</v>
          </cell>
          <cell r="F99">
            <v>1.29</v>
          </cell>
          <cell r="G99">
            <v>1.18</v>
          </cell>
          <cell r="H99">
            <v>1.1200000000000001</v>
          </cell>
          <cell r="J99">
            <v>1.5789600000000001</v>
          </cell>
          <cell r="K99">
            <v>1.44432</v>
          </cell>
          <cell r="L99">
            <v>1.1200000000000001</v>
          </cell>
        </row>
        <row r="100">
          <cell r="A100" t="str">
            <v>87-10-1406</v>
          </cell>
          <cell r="B100" t="str">
            <v>Buddleja 'Dreaming Lavender' PBR ®</v>
          </cell>
          <cell r="C100" t="str">
            <v>MP150</v>
          </cell>
          <cell r="D100" t="str">
            <v>Directly</v>
          </cell>
          <cell r="F100">
            <v>1.29</v>
          </cell>
          <cell r="G100">
            <v>1.18</v>
          </cell>
          <cell r="H100">
            <v>1.1200000000000001</v>
          </cell>
          <cell r="J100">
            <v>1.5789600000000001</v>
          </cell>
          <cell r="K100">
            <v>1.44432</v>
          </cell>
          <cell r="L100">
            <v>1.1200000000000001</v>
          </cell>
        </row>
        <row r="101">
          <cell r="A101" t="str">
            <v>87-10-0969</v>
          </cell>
          <cell r="B101" t="str">
            <v>Buddleja 'Dreaming Orange' PBR ®</v>
          </cell>
          <cell r="C101" t="str">
            <v>MP104</v>
          </cell>
          <cell r="D101" t="str">
            <v>Directly</v>
          </cell>
          <cell r="F101">
            <v>1.29</v>
          </cell>
          <cell r="G101">
            <v>1.18</v>
          </cell>
          <cell r="H101">
            <v>1.1200000000000001</v>
          </cell>
          <cell r="J101">
            <v>1.5789600000000001</v>
          </cell>
          <cell r="K101">
            <v>1.44432</v>
          </cell>
          <cell r="L101">
            <v>1.1200000000000001</v>
          </cell>
        </row>
        <row r="102">
          <cell r="A102" t="str">
            <v>87-10-1408</v>
          </cell>
          <cell r="B102" t="str">
            <v>Buddleja 'Dreaming Purple' PBR ®</v>
          </cell>
          <cell r="C102" t="str">
            <v>MP150</v>
          </cell>
          <cell r="D102" t="str">
            <v>Directly</v>
          </cell>
          <cell r="F102">
            <v>1.29</v>
          </cell>
          <cell r="G102">
            <v>1.18</v>
          </cell>
          <cell r="H102">
            <v>1.1200000000000001</v>
          </cell>
          <cell r="J102">
            <v>1.5789600000000001</v>
          </cell>
          <cell r="K102">
            <v>1.44432</v>
          </cell>
          <cell r="L102">
            <v>1.1200000000000001</v>
          </cell>
        </row>
        <row r="103">
          <cell r="A103" t="str">
            <v>87-10-0970</v>
          </cell>
          <cell r="B103" t="str">
            <v>Buddleja 'Dreaming Purple' PBR ®</v>
          </cell>
          <cell r="C103" t="str">
            <v>MP104</v>
          </cell>
          <cell r="D103" t="str">
            <v>Directly</v>
          </cell>
          <cell r="F103">
            <v>1.29</v>
          </cell>
          <cell r="G103">
            <v>1.18</v>
          </cell>
          <cell r="H103">
            <v>1.1200000000000001</v>
          </cell>
          <cell r="J103">
            <v>1.5789600000000001</v>
          </cell>
          <cell r="K103">
            <v>1.44432</v>
          </cell>
          <cell r="L103">
            <v>1.1200000000000001</v>
          </cell>
        </row>
        <row r="104">
          <cell r="A104" t="str">
            <v>87-10-1489</v>
          </cell>
          <cell r="B104" t="str">
            <v>Buddleja 'Dreaming White'  PBR ®</v>
          </cell>
          <cell r="C104" t="str">
            <v>MP150</v>
          </cell>
          <cell r="D104" t="str">
            <v>Directly</v>
          </cell>
          <cell r="F104">
            <v>1.29</v>
          </cell>
          <cell r="G104">
            <v>1.18</v>
          </cell>
          <cell r="H104">
            <v>1.1200000000000001</v>
          </cell>
          <cell r="J104">
            <v>1.5789600000000001</v>
          </cell>
          <cell r="K104">
            <v>1.44432</v>
          </cell>
          <cell r="L104">
            <v>1.1200000000000001</v>
          </cell>
        </row>
        <row r="105">
          <cell r="A105" t="str">
            <v>87-10-0971</v>
          </cell>
          <cell r="B105" t="str">
            <v>Buddleja 'Dreaming White'  PBR ®</v>
          </cell>
          <cell r="C105" t="str">
            <v>MP104</v>
          </cell>
          <cell r="D105" t="str">
            <v>Directly</v>
          </cell>
          <cell r="F105">
            <v>1.29</v>
          </cell>
          <cell r="G105">
            <v>1.18</v>
          </cell>
          <cell r="H105">
            <v>1.1200000000000001</v>
          </cell>
          <cell r="J105">
            <v>1.5789600000000001</v>
          </cell>
          <cell r="K105">
            <v>1.44432</v>
          </cell>
          <cell r="L105">
            <v>1.1200000000000001</v>
          </cell>
        </row>
        <row r="106">
          <cell r="A106" t="str">
            <v>87-10-0972</v>
          </cell>
          <cell r="B106" t="str">
            <v>Buddleja 'Purple Splendor' PBR ®</v>
          </cell>
          <cell r="C106" t="str">
            <v>MP104</v>
          </cell>
          <cell r="D106" t="str">
            <v>Directly</v>
          </cell>
          <cell r="F106">
            <v>1.29</v>
          </cell>
          <cell r="G106">
            <v>1.18</v>
          </cell>
          <cell r="H106">
            <v>1.1200000000000001</v>
          </cell>
          <cell r="J106">
            <v>1.5789600000000001</v>
          </cell>
          <cell r="K106">
            <v>1.44432</v>
          </cell>
          <cell r="L106">
            <v>1.1200000000000001</v>
          </cell>
        </row>
        <row r="107">
          <cell r="A107" t="str">
            <v>87-10-1777</v>
          </cell>
          <cell r="B107" t="str">
            <v>Buddleja flutterby T. 'Lavender' PBR  ®</v>
          </cell>
          <cell r="C107" t="str">
            <v>MP150</v>
          </cell>
          <cell r="D107" t="str">
            <v>Directly</v>
          </cell>
          <cell r="F107">
            <v>1.36</v>
          </cell>
          <cell r="G107">
            <v>1.25</v>
          </cell>
          <cell r="H107">
            <v>1.19</v>
          </cell>
          <cell r="J107">
            <v>1.6646400000000001</v>
          </cell>
          <cell r="K107">
            <v>1.53</v>
          </cell>
          <cell r="L107">
            <v>1.19</v>
          </cell>
        </row>
        <row r="108">
          <cell r="A108" t="str">
            <v>87-10-1490</v>
          </cell>
          <cell r="B108" t="str">
            <v>Buddleja flutterby T. 'Peace' PBR ®</v>
          </cell>
          <cell r="C108" t="str">
            <v>MP150</v>
          </cell>
          <cell r="D108" t="str">
            <v>Directly</v>
          </cell>
          <cell r="F108">
            <v>1.36</v>
          </cell>
          <cell r="G108">
            <v>1.25</v>
          </cell>
          <cell r="H108">
            <v>1.19</v>
          </cell>
          <cell r="J108">
            <v>1.6646400000000001</v>
          </cell>
          <cell r="K108">
            <v>1.53</v>
          </cell>
          <cell r="L108">
            <v>1.19</v>
          </cell>
        </row>
        <row r="109">
          <cell r="A109" t="str">
            <v>87-10-0975</v>
          </cell>
          <cell r="B109" t="str">
            <v>Buddleja flutterby T. 'Pink' PBR ®</v>
          </cell>
          <cell r="C109" t="str">
            <v>MP104</v>
          </cell>
          <cell r="D109" t="str">
            <v>Directly</v>
          </cell>
          <cell r="F109">
            <v>1.36</v>
          </cell>
          <cell r="G109">
            <v>1.25</v>
          </cell>
          <cell r="H109">
            <v>1.19</v>
          </cell>
          <cell r="J109">
            <v>1.6646400000000001</v>
          </cell>
          <cell r="K109">
            <v>1.53</v>
          </cell>
          <cell r="L109">
            <v>1.19</v>
          </cell>
        </row>
        <row r="110">
          <cell r="A110" t="str">
            <v>87-10-0062</v>
          </cell>
          <cell r="B110" t="str">
            <v>Buddleja 'Lochinch'</v>
          </cell>
          <cell r="C110" t="str">
            <v>MP104</v>
          </cell>
          <cell r="D110" t="str">
            <v>Directly</v>
          </cell>
          <cell r="F110">
            <v>0.43</v>
          </cell>
          <cell r="G110">
            <v>0.32</v>
          </cell>
          <cell r="H110">
            <v>0.27</v>
          </cell>
          <cell r="J110">
            <v>0.52632000000000001</v>
          </cell>
          <cell r="K110">
            <v>0.39168000000000003</v>
          </cell>
          <cell r="L110">
            <v>0.27</v>
          </cell>
        </row>
        <row r="111">
          <cell r="A111" t="str">
            <v>87-10-0042</v>
          </cell>
          <cell r="B111" t="str">
            <v>Buddleja weyeriana 'Flower Power</v>
          </cell>
          <cell r="C111" t="str">
            <v>MP104</v>
          </cell>
          <cell r="D111" t="str">
            <v>Directly</v>
          </cell>
          <cell r="F111">
            <v>0.52</v>
          </cell>
          <cell r="G111">
            <v>0.41</v>
          </cell>
          <cell r="H111">
            <v>0.35</v>
          </cell>
          <cell r="J111">
            <v>0.63648000000000005</v>
          </cell>
          <cell r="K111">
            <v>0.50183999999999995</v>
          </cell>
          <cell r="L111">
            <v>0.35</v>
          </cell>
        </row>
        <row r="112">
          <cell r="A112" t="str">
            <v>87-10-0064</v>
          </cell>
          <cell r="B112" t="str">
            <v>Buddleja weyeriana 'Sungold'</v>
          </cell>
          <cell r="C112" t="str">
            <v>MP104</v>
          </cell>
          <cell r="D112" t="str">
            <v>Directly</v>
          </cell>
          <cell r="F112">
            <v>0.52</v>
          </cell>
          <cell r="G112">
            <v>0.41</v>
          </cell>
          <cell r="H112">
            <v>0.35</v>
          </cell>
          <cell r="J112">
            <v>0.63648000000000005</v>
          </cell>
          <cell r="K112">
            <v>0.50183999999999995</v>
          </cell>
          <cell r="L112">
            <v>0.35</v>
          </cell>
        </row>
        <row r="113">
          <cell r="A113" t="str">
            <v>87-10-0065</v>
          </cell>
          <cell r="B113" t="str">
            <v>Buddleja 'White Ball'</v>
          </cell>
          <cell r="C113" t="str">
            <v>MP104</v>
          </cell>
          <cell r="D113" t="str">
            <v>Directly</v>
          </cell>
          <cell r="F113">
            <v>0.43</v>
          </cell>
          <cell r="G113">
            <v>0.32</v>
          </cell>
          <cell r="H113">
            <v>0.27</v>
          </cell>
          <cell r="J113">
            <v>0.52632000000000001</v>
          </cell>
          <cell r="K113">
            <v>0.39168000000000003</v>
          </cell>
          <cell r="L113">
            <v>0.27</v>
          </cell>
        </row>
        <row r="114">
          <cell r="A114" t="str">
            <v>87-10-0066</v>
          </cell>
          <cell r="B114" t="str">
            <v>Buxus sempervirens</v>
          </cell>
          <cell r="C114" t="str">
            <v>MP144</v>
          </cell>
          <cell r="D114" t="str">
            <v>Directly</v>
          </cell>
          <cell r="F114">
            <v>0.39999999999999997</v>
          </cell>
          <cell r="G114">
            <v>0.3</v>
          </cell>
          <cell r="H114">
            <v>0.25</v>
          </cell>
          <cell r="J114">
            <v>0.48959999999999992</v>
          </cell>
          <cell r="K114">
            <v>0.36719999999999997</v>
          </cell>
          <cell r="L114">
            <v>0.25</v>
          </cell>
        </row>
        <row r="115">
          <cell r="A115" t="str">
            <v>87-10-1571</v>
          </cell>
          <cell r="B115" t="str">
            <v>Buxus micr. 'Faulkner'</v>
          </cell>
          <cell r="C115" t="str">
            <v>MP150</v>
          </cell>
          <cell r="D115" t="str">
            <v>Directly</v>
          </cell>
          <cell r="F115">
            <v>0.39999999999999997</v>
          </cell>
          <cell r="G115">
            <v>0.3</v>
          </cell>
          <cell r="H115">
            <v>0.25</v>
          </cell>
          <cell r="J115">
            <v>0.48959999999999992</v>
          </cell>
          <cell r="K115">
            <v>0.36719999999999997</v>
          </cell>
          <cell r="L115">
            <v>0.25</v>
          </cell>
        </row>
        <row r="116">
          <cell r="A116" t="str">
            <v>87-10-0067</v>
          </cell>
          <cell r="B116" t="str">
            <v>Callicarpa bodinieri giraldii</v>
          </cell>
          <cell r="C116" t="str">
            <v>MP104</v>
          </cell>
          <cell r="D116" t="str">
            <v>Directly</v>
          </cell>
          <cell r="F116">
            <v>0.44</v>
          </cell>
          <cell r="G116">
            <v>0.34</v>
          </cell>
          <cell r="H116">
            <v>0.28000000000000003</v>
          </cell>
          <cell r="J116">
            <v>0.53856000000000004</v>
          </cell>
          <cell r="K116">
            <v>0.41616000000000003</v>
          </cell>
          <cell r="L116">
            <v>0.28000000000000003</v>
          </cell>
        </row>
        <row r="117">
          <cell r="A117" t="str">
            <v>87-10-0068</v>
          </cell>
          <cell r="B117" t="str">
            <v>Callicarpa bodinieri 'Profusion'</v>
          </cell>
          <cell r="C117" t="str">
            <v>MP104</v>
          </cell>
          <cell r="D117" t="str">
            <v>Directly</v>
          </cell>
          <cell r="F117">
            <v>0.44</v>
          </cell>
          <cell r="G117">
            <v>0.34</v>
          </cell>
          <cell r="H117">
            <v>0.28000000000000003</v>
          </cell>
          <cell r="J117">
            <v>0.53856000000000004</v>
          </cell>
          <cell r="K117">
            <v>0.41616000000000003</v>
          </cell>
          <cell r="L117">
            <v>0.28000000000000003</v>
          </cell>
        </row>
        <row r="118">
          <cell r="A118" t="str">
            <v>87-10-0069</v>
          </cell>
          <cell r="B118" t="str">
            <v>Callicarpa japonica 'Leucocarpa'</v>
          </cell>
          <cell r="C118" t="str">
            <v>MP104</v>
          </cell>
          <cell r="D118" t="str">
            <v>Directly</v>
          </cell>
          <cell r="F118">
            <v>0.44</v>
          </cell>
          <cell r="G118">
            <v>0.34</v>
          </cell>
          <cell r="H118">
            <v>0.28000000000000003</v>
          </cell>
          <cell r="J118">
            <v>0.53856000000000004</v>
          </cell>
          <cell r="K118">
            <v>0.41616000000000003</v>
          </cell>
          <cell r="L118">
            <v>0.28000000000000003</v>
          </cell>
        </row>
        <row r="119">
          <cell r="A119" t="str">
            <v>87-10-1409</v>
          </cell>
          <cell r="B119" t="str">
            <v>Caryopteris clandonensis Blue Empire ('Elst33'PBR) ®</v>
          </cell>
          <cell r="C119" t="str">
            <v>MP150</v>
          </cell>
          <cell r="D119" t="str">
            <v>Directly</v>
          </cell>
          <cell r="F119">
            <v>1.0900000000000001</v>
          </cell>
          <cell r="G119">
            <v>0.98</v>
          </cell>
          <cell r="H119">
            <v>0.92</v>
          </cell>
          <cell r="J119">
            <v>1.33416</v>
          </cell>
          <cell r="K119">
            <v>1.1995199999999999</v>
          </cell>
          <cell r="L119">
            <v>0.92</v>
          </cell>
        </row>
        <row r="120">
          <cell r="A120" t="str">
            <v>87-10-0904</v>
          </cell>
          <cell r="B120" t="str">
            <v>Caryopteris cland. 'Ferndown'</v>
          </cell>
          <cell r="C120" t="str">
            <v>MP150</v>
          </cell>
          <cell r="D120" t="str">
            <v>Directly</v>
          </cell>
          <cell r="F120">
            <v>0.52</v>
          </cell>
          <cell r="G120">
            <v>0.41</v>
          </cell>
          <cell r="H120">
            <v>0.35</v>
          </cell>
          <cell r="J120">
            <v>0.63648000000000005</v>
          </cell>
          <cell r="K120">
            <v>0.50183999999999995</v>
          </cell>
          <cell r="L120">
            <v>0.35</v>
          </cell>
        </row>
        <row r="121">
          <cell r="A121" t="str">
            <v>87-10-0992</v>
          </cell>
          <cell r="B121" t="str">
            <v>Caryopteris cland. 'First Choiche'</v>
          </cell>
          <cell r="C121" t="str">
            <v>MP150</v>
          </cell>
          <cell r="D121" t="str">
            <v>Directly</v>
          </cell>
          <cell r="F121">
            <v>0.52</v>
          </cell>
          <cell r="G121">
            <v>0.41</v>
          </cell>
          <cell r="H121">
            <v>0.35</v>
          </cell>
          <cell r="J121">
            <v>0.63648000000000005</v>
          </cell>
          <cell r="K121">
            <v>0.50183999999999995</v>
          </cell>
          <cell r="L121">
            <v>0.35</v>
          </cell>
        </row>
        <row r="122">
          <cell r="A122" t="str">
            <v>87-10-0072</v>
          </cell>
          <cell r="B122" t="str">
            <v>Caryopteris clandonensis Grand Bleu® ('Inoveris'PBR)®</v>
          </cell>
          <cell r="C122" t="str">
            <v>MP150</v>
          </cell>
          <cell r="D122" t="str">
            <v>Directly</v>
          </cell>
          <cell r="F122">
            <v>1.0900000000000001</v>
          </cell>
          <cell r="G122">
            <v>0.98</v>
          </cell>
          <cell r="H122">
            <v>0.92</v>
          </cell>
          <cell r="J122">
            <v>1.33416</v>
          </cell>
          <cell r="K122">
            <v>1.1995199999999999</v>
          </cell>
          <cell r="L122">
            <v>0.92</v>
          </cell>
        </row>
        <row r="123">
          <cell r="A123" t="str">
            <v>87-10-0070</v>
          </cell>
          <cell r="B123" t="str">
            <v>Caryopteris cland. 'Heavenly Blue'</v>
          </cell>
          <cell r="C123" t="str">
            <v>MP150</v>
          </cell>
          <cell r="D123" t="str">
            <v>Directly</v>
          </cell>
          <cell r="F123">
            <v>0.52</v>
          </cell>
          <cell r="G123">
            <v>0.41</v>
          </cell>
          <cell r="H123">
            <v>0.35</v>
          </cell>
          <cell r="J123">
            <v>0.63648000000000005</v>
          </cell>
          <cell r="K123">
            <v>0.50183999999999995</v>
          </cell>
          <cell r="L123">
            <v>0.35</v>
          </cell>
        </row>
        <row r="124">
          <cell r="A124" t="str">
            <v>87-10-0071</v>
          </cell>
          <cell r="B124" t="str">
            <v>Caryopteris clandonensis Hint of Gold ('Lisaura'PBR) ®</v>
          </cell>
          <cell r="C124" t="str">
            <v>MP150</v>
          </cell>
          <cell r="D124" t="str">
            <v>Directly</v>
          </cell>
          <cell r="F124">
            <v>1.0900000000000001</v>
          </cell>
          <cell r="G124">
            <v>0.98</v>
          </cell>
          <cell r="H124">
            <v>0.92</v>
          </cell>
          <cell r="J124">
            <v>1.33416</v>
          </cell>
          <cell r="K124">
            <v>1.1995199999999999</v>
          </cell>
          <cell r="L124">
            <v>0.92</v>
          </cell>
        </row>
        <row r="125">
          <cell r="A125" t="str">
            <v>87-10-0074</v>
          </cell>
          <cell r="B125" t="str">
            <v>Caryopteris cland. 'Kew Blue'</v>
          </cell>
          <cell r="C125" t="str">
            <v>MP150</v>
          </cell>
          <cell r="D125" t="str">
            <v>Directly</v>
          </cell>
          <cell r="F125">
            <v>0.52</v>
          </cell>
          <cell r="G125">
            <v>0.41</v>
          </cell>
          <cell r="H125">
            <v>0.35</v>
          </cell>
          <cell r="J125">
            <v>0.63648000000000005</v>
          </cell>
          <cell r="K125">
            <v>0.50183999999999995</v>
          </cell>
          <cell r="L125">
            <v>0.35</v>
          </cell>
        </row>
        <row r="126">
          <cell r="A126" t="str">
            <v>87-10-1410</v>
          </cell>
          <cell r="B126" t="str">
            <v>Caryopteris cland.Pink Perfection ('Lisspin'PBR) ®</v>
          </cell>
          <cell r="C126" t="str">
            <v>MP150</v>
          </cell>
          <cell r="D126" t="str">
            <v>Directly</v>
          </cell>
          <cell r="F126">
            <v>1.0900000000000001</v>
          </cell>
          <cell r="G126">
            <v>0.98</v>
          </cell>
          <cell r="H126">
            <v>0.92</v>
          </cell>
          <cell r="J126">
            <v>1.33416</v>
          </cell>
          <cell r="K126">
            <v>1.1995199999999999</v>
          </cell>
          <cell r="L126">
            <v>0.92</v>
          </cell>
        </row>
        <row r="127">
          <cell r="A127" t="str">
            <v>87-10-1411</v>
          </cell>
          <cell r="B127" t="str">
            <v>Caryopteris Stephi ('Lissteph'PBR) ®</v>
          </cell>
          <cell r="C127" t="str">
            <v>MP150</v>
          </cell>
          <cell r="D127" t="str">
            <v>Directly</v>
          </cell>
          <cell r="F127">
            <v>1.0900000000000001</v>
          </cell>
          <cell r="G127">
            <v>0.98</v>
          </cell>
          <cell r="H127">
            <v>0.92</v>
          </cell>
          <cell r="J127">
            <v>1.33416</v>
          </cell>
          <cell r="K127">
            <v>1.1995199999999999</v>
          </cell>
          <cell r="L127">
            <v>0.92</v>
          </cell>
        </row>
        <row r="128">
          <cell r="A128" t="str">
            <v>87-10-0075</v>
          </cell>
          <cell r="B128" t="str">
            <v>Caryopteris clandonensis Sterling Silver ('Lissilv'PBR)®</v>
          </cell>
          <cell r="C128" t="str">
            <v>MP150</v>
          </cell>
          <cell r="D128" t="str">
            <v>Directly</v>
          </cell>
          <cell r="F128">
            <v>1.0900000000000001</v>
          </cell>
          <cell r="G128">
            <v>0.98</v>
          </cell>
          <cell r="H128">
            <v>0.92</v>
          </cell>
          <cell r="J128">
            <v>1.33416</v>
          </cell>
          <cell r="K128">
            <v>1.1995199999999999</v>
          </cell>
          <cell r="L128">
            <v>0.92</v>
          </cell>
        </row>
        <row r="129">
          <cell r="A129" t="str">
            <v>87-10-0076</v>
          </cell>
          <cell r="B129" t="str">
            <v>Caryopteris cland. 'Summer Sorbet'  PBR ®</v>
          </cell>
          <cell r="C129" t="str">
            <v>MP150</v>
          </cell>
          <cell r="D129" t="str">
            <v>Directly</v>
          </cell>
          <cell r="F129">
            <v>1.0900000000000001</v>
          </cell>
          <cell r="G129">
            <v>0.98</v>
          </cell>
          <cell r="H129">
            <v>0.92</v>
          </cell>
          <cell r="J129">
            <v>1.33416</v>
          </cell>
          <cell r="K129">
            <v>1.1995199999999999</v>
          </cell>
          <cell r="L129">
            <v>0.92</v>
          </cell>
        </row>
        <row r="130">
          <cell r="A130" t="str">
            <v>87-10-0077</v>
          </cell>
          <cell r="B130" t="str">
            <v>Caryopteris cland. 'Thetis'  PBR ®</v>
          </cell>
          <cell r="C130" t="str">
            <v>MP150</v>
          </cell>
          <cell r="D130" t="str">
            <v>Directly</v>
          </cell>
          <cell r="F130">
            <v>1.0900000000000001</v>
          </cell>
          <cell r="G130">
            <v>0.98</v>
          </cell>
          <cell r="H130">
            <v>0.92</v>
          </cell>
          <cell r="J130">
            <v>1.33416</v>
          </cell>
          <cell r="K130">
            <v>1.1995199999999999</v>
          </cell>
          <cell r="L130">
            <v>0.92</v>
          </cell>
        </row>
        <row r="131">
          <cell r="A131" t="str">
            <v>87-10-0078</v>
          </cell>
          <cell r="B131" t="str">
            <v>Caryopteris clandonensis 'White Surprise'PBR ®</v>
          </cell>
          <cell r="C131" t="str">
            <v>MP150</v>
          </cell>
          <cell r="D131" t="str">
            <v>Directly</v>
          </cell>
          <cell r="F131">
            <v>1.0900000000000001</v>
          </cell>
          <cell r="G131">
            <v>0.98</v>
          </cell>
          <cell r="H131">
            <v>0.92</v>
          </cell>
          <cell r="J131">
            <v>1.33416</v>
          </cell>
          <cell r="K131">
            <v>1.1995199999999999</v>
          </cell>
          <cell r="L131">
            <v>0.92</v>
          </cell>
        </row>
        <row r="132">
          <cell r="A132" t="str">
            <v>87-10-0079</v>
          </cell>
          <cell r="B132" t="str">
            <v>Caryopteris cland. 'Worcester Gold'</v>
          </cell>
          <cell r="C132" t="str">
            <v>MP150</v>
          </cell>
          <cell r="D132" t="str">
            <v>Directly</v>
          </cell>
          <cell r="F132">
            <v>0.52</v>
          </cell>
          <cell r="G132">
            <v>0.41</v>
          </cell>
          <cell r="H132">
            <v>0.35</v>
          </cell>
          <cell r="J132">
            <v>0.63648000000000005</v>
          </cell>
          <cell r="K132">
            <v>0.50183999999999995</v>
          </cell>
          <cell r="L132">
            <v>0.35</v>
          </cell>
        </row>
        <row r="133">
          <cell r="A133" t="str">
            <v>87-10-0080</v>
          </cell>
          <cell r="B133" t="str">
            <v>Caryopteris incana</v>
          </cell>
          <cell r="C133" t="str">
            <v>MP150</v>
          </cell>
          <cell r="D133" t="str">
            <v>Directly</v>
          </cell>
          <cell r="F133">
            <v>0.52</v>
          </cell>
          <cell r="G133">
            <v>0.41</v>
          </cell>
          <cell r="H133">
            <v>0.35</v>
          </cell>
          <cell r="J133">
            <v>0.63648000000000005</v>
          </cell>
          <cell r="K133">
            <v>0.50183999999999995</v>
          </cell>
          <cell r="L133">
            <v>0.35</v>
          </cell>
        </row>
        <row r="134">
          <cell r="A134" t="str">
            <v>87-10-0082</v>
          </cell>
          <cell r="B134" t="str">
            <v>Chaenomeles j. 'Red Joy'</v>
          </cell>
          <cell r="C134" t="str">
            <v>MP150</v>
          </cell>
          <cell r="D134" t="str">
            <v>Directly</v>
          </cell>
          <cell r="F134">
            <v>0.43</v>
          </cell>
          <cell r="G134">
            <v>0.32</v>
          </cell>
          <cell r="H134">
            <v>0.27</v>
          </cell>
          <cell r="J134">
            <v>0.52632000000000001</v>
          </cell>
          <cell r="K134">
            <v>0.39168000000000003</v>
          </cell>
          <cell r="L134">
            <v>0.27</v>
          </cell>
        </row>
        <row r="135">
          <cell r="A135" t="str">
            <v>87-10-0827</v>
          </cell>
          <cell r="B135" t="str">
            <v>Chaenomeles j. 'Sargentii'</v>
          </cell>
          <cell r="C135" t="str">
            <v>MP150</v>
          </cell>
          <cell r="D135" t="str">
            <v>Directly</v>
          </cell>
          <cell r="F135">
            <v>0.43</v>
          </cell>
          <cell r="G135">
            <v>0.32</v>
          </cell>
          <cell r="H135">
            <v>0.27</v>
          </cell>
          <cell r="J135">
            <v>0.52632000000000001</v>
          </cell>
          <cell r="K135">
            <v>0.39168000000000003</v>
          </cell>
          <cell r="L135">
            <v>0.27</v>
          </cell>
        </row>
        <row r="136">
          <cell r="A136" t="str">
            <v>87-10-0769</v>
          </cell>
          <cell r="B136" t="str">
            <v>Chaenomeles spec. 'Nivalis'</v>
          </cell>
          <cell r="C136" t="str">
            <v>MP150</v>
          </cell>
          <cell r="D136" t="str">
            <v>Directly</v>
          </cell>
          <cell r="F136">
            <v>0.43</v>
          </cell>
          <cell r="G136">
            <v>0.32</v>
          </cell>
          <cell r="H136">
            <v>0.27</v>
          </cell>
          <cell r="J136">
            <v>0.52632000000000001</v>
          </cell>
          <cell r="K136">
            <v>0.39168000000000003</v>
          </cell>
          <cell r="L136">
            <v>0.27</v>
          </cell>
        </row>
        <row r="137">
          <cell r="A137" t="str">
            <v>87-10-1572</v>
          </cell>
          <cell r="B137" t="str">
            <v xml:space="preserve">Chaenomelis spec. 'Red Kimono' PBR ® </v>
          </cell>
          <cell r="C137" t="str">
            <v>MP150</v>
          </cell>
          <cell r="D137" t="str">
            <v>Directly</v>
          </cell>
          <cell r="F137">
            <v>1.0900000000000001</v>
          </cell>
          <cell r="G137">
            <v>0.98</v>
          </cell>
          <cell r="H137">
            <v>0.92</v>
          </cell>
          <cell r="J137">
            <v>1.33416</v>
          </cell>
          <cell r="K137">
            <v>1.1995199999999999</v>
          </cell>
          <cell r="L137">
            <v>0.92</v>
          </cell>
        </row>
        <row r="138">
          <cell r="A138" t="str">
            <v>87-10-0831</v>
          </cell>
          <cell r="B138" t="str">
            <v>Chaenomeles spec. 'Rubra'</v>
          </cell>
          <cell r="C138" t="str">
            <v>MP150</v>
          </cell>
          <cell r="D138" t="str">
            <v>Directly</v>
          </cell>
          <cell r="F138">
            <v>0.43</v>
          </cell>
          <cell r="G138">
            <v>0.32</v>
          </cell>
          <cell r="H138">
            <v>0.27</v>
          </cell>
          <cell r="J138">
            <v>0.52632000000000001</v>
          </cell>
          <cell r="K138">
            <v>0.39168000000000003</v>
          </cell>
          <cell r="L138">
            <v>0.27</v>
          </cell>
        </row>
        <row r="139">
          <cell r="A139" t="str">
            <v>87-10-0991</v>
          </cell>
          <cell r="B139" t="str">
            <v>Chaenomeles spec. 'Simonii'</v>
          </cell>
          <cell r="C139" t="str">
            <v>MP150</v>
          </cell>
          <cell r="D139" t="str">
            <v>Directly</v>
          </cell>
          <cell r="F139">
            <v>0.43</v>
          </cell>
          <cell r="G139">
            <v>0.32</v>
          </cell>
          <cell r="H139">
            <v>0.27</v>
          </cell>
          <cell r="J139">
            <v>0.52632000000000001</v>
          </cell>
          <cell r="K139">
            <v>0.39168000000000003</v>
          </cell>
          <cell r="L139">
            <v>0.27</v>
          </cell>
        </row>
        <row r="140">
          <cell r="A140" t="str">
            <v>87-10-0825</v>
          </cell>
          <cell r="B140" t="str">
            <v>Chaenomeles sup. 'And.an K. Ramcke'</v>
          </cell>
          <cell r="C140" t="str">
            <v>MP150</v>
          </cell>
          <cell r="D140" t="str">
            <v>Directly</v>
          </cell>
          <cell r="F140">
            <v>0.43</v>
          </cell>
          <cell r="G140">
            <v>0.32</v>
          </cell>
          <cell r="H140">
            <v>0.27</v>
          </cell>
          <cell r="J140">
            <v>0.52632000000000001</v>
          </cell>
          <cell r="K140">
            <v>0.39168000000000003</v>
          </cell>
          <cell r="L140">
            <v>0.27</v>
          </cell>
        </row>
        <row r="141">
          <cell r="A141" t="str">
            <v>87-10-0993</v>
          </cell>
          <cell r="B141" t="str">
            <v>Chaenomeles sup. 'Clementine'</v>
          </cell>
          <cell r="C141" t="str">
            <v>MP150</v>
          </cell>
          <cell r="D141" t="str">
            <v>Directly</v>
          </cell>
          <cell r="F141">
            <v>0.43</v>
          </cell>
          <cell r="G141">
            <v>0.32</v>
          </cell>
          <cell r="H141">
            <v>0.27</v>
          </cell>
          <cell r="J141">
            <v>0.52632000000000001</v>
          </cell>
          <cell r="K141">
            <v>0.39168000000000003</v>
          </cell>
          <cell r="L141">
            <v>0.27</v>
          </cell>
        </row>
        <row r="142">
          <cell r="A142" t="str">
            <v>87-10-0770</v>
          </cell>
          <cell r="B142" t="str">
            <v>Chaenomeles sup. 'Crimson and Gold'</v>
          </cell>
          <cell r="C142" t="str">
            <v>MP150</v>
          </cell>
          <cell r="D142" t="str">
            <v>Directly</v>
          </cell>
          <cell r="F142">
            <v>0.43</v>
          </cell>
          <cell r="G142">
            <v>0.32</v>
          </cell>
          <cell r="H142">
            <v>0.27</v>
          </cell>
          <cell r="J142">
            <v>0.52632000000000001</v>
          </cell>
          <cell r="K142">
            <v>0.39168000000000003</v>
          </cell>
          <cell r="L142">
            <v>0.27</v>
          </cell>
        </row>
        <row r="143">
          <cell r="A143" t="str">
            <v>87-10-0826</v>
          </cell>
          <cell r="B143" t="str">
            <v>Chaenomeles sup. 'Elly Mossel'</v>
          </cell>
          <cell r="C143" t="str">
            <v>MP150</v>
          </cell>
          <cell r="D143" t="str">
            <v>Directly</v>
          </cell>
          <cell r="F143">
            <v>0.43</v>
          </cell>
          <cell r="G143">
            <v>0.32</v>
          </cell>
          <cell r="H143">
            <v>0.27</v>
          </cell>
          <cell r="J143">
            <v>0.52632000000000001</v>
          </cell>
          <cell r="K143">
            <v>0.39168000000000003</v>
          </cell>
          <cell r="L143">
            <v>0.27</v>
          </cell>
        </row>
        <row r="144">
          <cell r="A144" t="str">
            <v>87-10-0828</v>
          </cell>
          <cell r="B144" t="str">
            <v>Chaenomeles sup. 'Fire Dance'</v>
          </cell>
          <cell r="C144" t="str">
            <v>MP150</v>
          </cell>
          <cell r="D144" t="str">
            <v>Directly</v>
          </cell>
          <cell r="F144">
            <v>0.43</v>
          </cell>
          <cell r="G144">
            <v>0.32</v>
          </cell>
          <cell r="H144">
            <v>0.27</v>
          </cell>
          <cell r="J144">
            <v>0.52632000000000001</v>
          </cell>
          <cell r="K144">
            <v>0.39168000000000003</v>
          </cell>
          <cell r="L144">
            <v>0.27</v>
          </cell>
        </row>
        <row r="145">
          <cell r="A145" t="str">
            <v>87-10-0905</v>
          </cell>
          <cell r="B145" t="str">
            <v>Chaenomeles sup. 'Jet Trail'</v>
          </cell>
          <cell r="C145" t="str">
            <v>MP150</v>
          </cell>
          <cell r="D145" t="str">
            <v>Directly</v>
          </cell>
          <cell r="F145">
            <v>0.43</v>
          </cell>
          <cell r="G145">
            <v>0.32</v>
          </cell>
          <cell r="H145">
            <v>0.27</v>
          </cell>
          <cell r="J145">
            <v>0.52632000000000001</v>
          </cell>
          <cell r="K145">
            <v>0.39168000000000003</v>
          </cell>
          <cell r="L145">
            <v>0.27</v>
          </cell>
        </row>
        <row r="146">
          <cell r="A146" t="str">
            <v>87-10-1284</v>
          </cell>
          <cell r="B146" t="str">
            <v>Chaenomeles sup. 'Nicoline'</v>
          </cell>
          <cell r="C146" t="str">
            <v>MP150</v>
          </cell>
          <cell r="D146" t="str">
            <v>Directly</v>
          </cell>
          <cell r="F146">
            <v>0.43</v>
          </cell>
          <cell r="G146">
            <v>0.32</v>
          </cell>
          <cell r="H146">
            <v>0.27</v>
          </cell>
          <cell r="J146">
            <v>0.52632000000000001</v>
          </cell>
          <cell r="K146">
            <v>0.39168000000000003</v>
          </cell>
          <cell r="L146">
            <v>0.27</v>
          </cell>
        </row>
        <row r="147">
          <cell r="A147" t="str">
            <v>87-10-0095</v>
          </cell>
          <cell r="B147" t="str">
            <v>Chaenomeles sup. 'Orange Trail'</v>
          </cell>
          <cell r="C147" t="str">
            <v>MP150</v>
          </cell>
          <cell r="D147" t="str">
            <v>Directly</v>
          </cell>
          <cell r="F147">
            <v>0.43</v>
          </cell>
          <cell r="G147">
            <v>0.32</v>
          </cell>
          <cell r="H147">
            <v>0.27</v>
          </cell>
          <cell r="J147">
            <v>0.52632000000000001</v>
          </cell>
          <cell r="K147">
            <v>0.39168000000000003</v>
          </cell>
          <cell r="L147">
            <v>0.27</v>
          </cell>
        </row>
        <row r="148">
          <cell r="A148" t="str">
            <v>87-10-0829</v>
          </cell>
          <cell r="B148" t="str">
            <v>Chaenomeles sup. 'Pink Lady'</v>
          </cell>
          <cell r="C148" t="str">
            <v>MP150</v>
          </cell>
          <cell r="D148" t="str">
            <v>Directly</v>
          </cell>
          <cell r="F148">
            <v>0.43</v>
          </cell>
          <cell r="G148">
            <v>0.32</v>
          </cell>
          <cell r="H148">
            <v>0.27</v>
          </cell>
          <cell r="J148">
            <v>0.52632000000000001</v>
          </cell>
          <cell r="K148">
            <v>0.39168000000000003</v>
          </cell>
          <cell r="L148">
            <v>0.27</v>
          </cell>
        </row>
        <row r="149">
          <cell r="A149" t="str">
            <v>87-10-0830</v>
          </cell>
          <cell r="B149" t="str">
            <v>Chaenomeles sup. 'Pink Trail'</v>
          </cell>
          <cell r="C149" t="str">
            <v>MP150</v>
          </cell>
          <cell r="D149" t="str">
            <v>Directly</v>
          </cell>
          <cell r="F149">
            <v>0.43</v>
          </cell>
          <cell r="G149">
            <v>0.32</v>
          </cell>
          <cell r="H149">
            <v>0.27</v>
          </cell>
          <cell r="J149">
            <v>0.52632000000000001</v>
          </cell>
          <cell r="K149">
            <v>0.39168000000000003</v>
          </cell>
          <cell r="L149">
            <v>0.27</v>
          </cell>
        </row>
        <row r="150">
          <cell r="A150" t="str">
            <v>87-10-1285</v>
          </cell>
          <cell r="B150" t="str">
            <v>Chaenomeles sup. 'Red Joy'</v>
          </cell>
          <cell r="C150" t="str">
            <v>MP150</v>
          </cell>
          <cell r="D150" t="str">
            <v>Directly</v>
          </cell>
          <cell r="F150">
            <v>0.43</v>
          </cell>
          <cell r="G150">
            <v>0.32</v>
          </cell>
          <cell r="H150">
            <v>0.27</v>
          </cell>
          <cell r="J150">
            <v>0.52632000000000001</v>
          </cell>
          <cell r="K150">
            <v>0.39168000000000003</v>
          </cell>
          <cell r="L150">
            <v>0.27</v>
          </cell>
        </row>
        <row r="151">
          <cell r="A151" t="str">
            <v>87-10-1412</v>
          </cell>
          <cell r="B151" t="str">
            <v>Chaenomeles sup. 'Red Trail'</v>
          </cell>
          <cell r="C151" t="str">
            <v>MP150</v>
          </cell>
          <cell r="D151" t="str">
            <v>Directly</v>
          </cell>
          <cell r="F151">
            <v>0.43</v>
          </cell>
          <cell r="G151">
            <v>0.32</v>
          </cell>
          <cell r="H151">
            <v>0.27</v>
          </cell>
          <cell r="J151">
            <v>0.52632000000000001</v>
          </cell>
          <cell r="K151">
            <v>0.39168000000000003</v>
          </cell>
          <cell r="L151">
            <v>0.27</v>
          </cell>
        </row>
        <row r="152">
          <cell r="A152" t="str">
            <v>87-10-1413</v>
          </cell>
          <cell r="B152" t="str">
            <v>Chaenomeles sup. 'Salmon Horizon'</v>
          </cell>
          <cell r="C152" t="str">
            <v>MP150</v>
          </cell>
          <cell r="D152" t="str">
            <v>Directly</v>
          </cell>
          <cell r="F152">
            <v>0.43</v>
          </cell>
          <cell r="G152">
            <v>0.32</v>
          </cell>
          <cell r="H152">
            <v>0.27</v>
          </cell>
          <cell r="J152">
            <v>0.52632000000000001</v>
          </cell>
          <cell r="K152">
            <v>0.39168000000000003</v>
          </cell>
          <cell r="L152">
            <v>0.27</v>
          </cell>
        </row>
        <row r="153">
          <cell r="A153" t="str">
            <v>87-10-1107</v>
          </cell>
          <cell r="B153" t="str">
            <v>Chaenomeles sup. 'Texas Scarlet'</v>
          </cell>
          <cell r="C153" t="str">
            <v>MP150</v>
          </cell>
          <cell r="D153" t="str">
            <v>Directly</v>
          </cell>
          <cell r="F153">
            <v>0.43</v>
          </cell>
          <cell r="G153">
            <v>0.32</v>
          </cell>
          <cell r="H153">
            <v>0.27</v>
          </cell>
          <cell r="J153">
            <v>0.52632000000000001</v>
          </cell>
          <cell r="K153">
            <v>0.39168000000000003</v>
          </cell>
          <cell r="L153">
            <v>0.27</v>
          </cell>
        </row>
        <row r="154">
          <cell r="A154" t="str">
            <v>87-10-0099</v>
          </cell>
          <cell r="B154" t="str">
            <v>Clethra alnifolia</v>
          </cell>
          <cell r="C154" t="str">
            <v>MP104</v>
          </cell>
          <cell r="D154" t="str">
            <v>Directly</v>
          </cell>
          <cell r="F154">
            <v>0.51</v>
          </cell>
          <cell r="G154">
            <v>0.4</v>
          </cell>
          <cell r="H154">
            <v>0.34</v>
          </cell>
          <cell r="J154">
            <v>0.62424000000000002</v>
          </cell>
          <cell r="K154">
            <v>0.48959999999999998</v>
          </cell>
          <cell r="L154">
            <v>0.34</v>
          </cell>
        </row>
        <row r="155">
          <cell r="A155" t="str">
            <v>87-10-1224</v>
          </cell>
          <cell r="B155" t="str">
            <v>Clethra alnifolia 'Hummingbird'</v>
          </cell>
          <cell r="C155" t="str">
            <v>MP104</v>
          </cell>
          <cell r="D155" t="str">
            <v>Directly</v>
          </cell>
          <cell r="F155">
            <v>0.51</v>
          </cell>
          <cell r="G155">
            <v>0.4</v>
          </cell>
          <cell r="H155">
            <v>0.34</v>
          </cell>
          <cell r="J155">
            <v>0.62424000000000002</v>
          </cell>
          <cell r="K155">
            <v>0.48959999999999998</v>
          </cell>
          <cell r="L155">
            <v>0.34</v>
          </cell>
        </row>
        <row r="156">
          <cell r="A156" t="str">
            <v>87-10-0100</v>
          </cell>
          <cell r="B156" t="str">
            <v>Clethra alnifolia 'Pink Spire'</v>
          </cell>
          <cell r="C156" t="str">
            <v>MP104</v>
          </cell>
          <cell r="D156" t="str">
            <v>Directly</v>
          </cell>
          <cell r="F156">
            <v>0.51</v>
          </cell>
          <cell r="G156">
            <v>0.4</v>
          </cell>
          <cell r="H156">
            <v>0.34</v>
          </cell>
          <cell r="J156">
            <v>0.62424000000000002</v>
          </cell>
          <cell r="K156">
            <v>0.48959999999999998</v>
          </cell>
          <cell r="L156">
            <v>0.34</v>
          </cell>
        </row>
        <row r="157">
          <cell r="A157" t="str">
            <v>87-10-1225</v>
          </cell>
          <cell r="B157" t="str">
            <v>Clethra alnifolia 'Rosea'</v>
          </cell>
          <cell r="C157" t="str">
            <v>MP104</v>
          </cell>
          <cell r="D157" t="str">
            <v>Directly</v>
          </cell>
          <cell r="F157">
            <v>0.51</v>
          </cell>
          <cell r="G157">
            <v>0.4</v>
          </cell>
          <cell r="H157">
            <v>0.34</v>
          </cell>
          <cell r="J157">
            <v>0.62424000000000002</v>
          </cell>
          <cell r="K157">
            <v>0.48959999999999998</v>
          </cell>
          <cell r="L157">
            <v>0.34</v>
          </cell>
        </row>
        <row r="158">
          <cell r="A158" t="str">
            <v>87-10-1226</v>
          </cell>
          <cell r="B158" t="str">
            <v>Clethra alnifolia 'Ruby Spice'</v>
          </cell>
          <cell r="C158" t="str">
            <v>MP104</v>
          </cell>
          <cell r="D158" t="str">
            <v>Directly</v>
          </cell>
          <cell r="F158">
            <v>0.51</v>
          </cell>
          <cell r="G158">
            <v>0.4</v>
          </cell>
          <cell r="H158">
            <v>0.34</v>
          </cell>
          <cell r="J158">
            <v>0.62424000000000002</v>
          </cell>
          <cell r="K158">
            <v>0.48959999999999998</v>
          </cell>
          <cell r="L158">
            <v>0.34</v>
          </cell>
        </row>
        <row r="159">
          <cell r="A159" t="str">
            <v>87-10-0102</v>
          </cell>
          <cell r="B159" t="str">
            <v>Cornus alba 'Aurea'</v>
          </cell>
          <cell r="C159" t="str">
            <v>MP104</v>
          </cell>
          <cell r="D159" t="str">
            <v>Directly</v>
          </cell>
          <cell r="F159">
            <v>0.63</v>
          </cell>
          <cell r="G159">
            <v>0.52</v>
          </cell>
          <cell r="H159">
            <v>0.46</v>
          </cell>
          <cell r="J159">
            <v>0.77112000000000003</v>
          </cell>
          <cell r="K159">
            <v>0.63648000000000005</v>
          </cell>
          <cell r="L159">
            <v>0.46</v>
          </cell>
        </row>
        <row r="160">
          <cell r="A160" t="str">
            <v>87-10-0103</v>
          </cell>
          <cell r="B160" t="str">
            <v>Cornus alba 'Bailhalo' PBR ('Ivory Halo') ®</v>
          </cell>
          <cell r="C160" t="str">
            <v>MP104</v>
          </cell>
          <cell r="D160" t="str">
            <v>Directly</v>
          </cell>
          <cell r="F160">
            <v>1.33</v>
          </cell>
          <cell r="G160">
            <v>1.22</v>
          </cell>
          <cell r="H160">
            <v>1.1599999999999999</v>
          </cell>
          <cell r="J160">
            <v>1.62792</v>
          </cell>
          <cell r="K160">
            <v>1.4932799999999999</v>
          </cell>
          <cell r="L160">
            <v>1.1599999999999999</v>
          </cell>
        </row>
        <row r="161">
          <cell r="A161" t="str">
            <v>87-10-1143</v>
          </cell>
          <cell r="B161" t="str">
            <v>Cornus alba 'Cream Cracker' PBR ®</v>
          </cell>
          <cell r="C161" t="str">
            <v>MP104</v>
          </cell>
          <cell r="D161" t="str">
            <v>Directly</v>
          </cell>
          <cell r="F161">
            <v>1.33</v>
          </cell>
          <cell r="G161">
            <v>1.22</v>
          </cell>
          <cell r="H161">
            <v>1.1599999999999999</v>
          </cell>
          <cell r="J161">
            <v>1.62792</v>
          </cell>
          <cell r="K161">
            <v>1.4932799999999999</v>
          </cell>
          <cell r="L161">
            <v>1.1599999999999999</v>
          </cell>
        </row>
        <row r="162">
          <cell r="A162" t="str">
            <v>87-10-0104</v>
          </cell>
          <cell r="B162" t="str">
            <v>Cornus alba 'Elegantissima'</v>
          </cell>
          <cell r="C162" t="str">
            <v>MP104</v>
          </cell>
          <cell r="D162" t="str">
            <v>Directly</v>
          </cell>
          <cell r="F162">
            <v>0.63</v>
          </cell>
          <cell r="G162">
            <v>0.52</v>
          </cell>
          <cell r="H162">
            <v>0.46</v>
          </cell>
          <cell r="J162">
            <v>0.77112000000000003</v>
          </cell>
          <cell r="K162">
            <v>0.63648000000000005</v>
          </cell>
          <cell r="L162">
            <v>0.46</v>
          </cell>
        </row>
        <row r="163">
          <cell r="A163" t="str">
            <v>87-10-0105</v>
          </cell>
          <cell r="B163" t="str">
            <v>Cornus alba 'Gouchaultii'</v>
          </cell>
          <cell r="C163" t="str">
            <v>MP104</v>
          </cell>
          <cell r="D163" t="str">
            <v>Directly</v>
          </cell>
          <cell r="F163">
            <v>0.63</v>
          </cell>
          <cell r="G163">
            <v>0.52</v>
          </cell>
          <cell r="H163">
            <v>0.46</v>
          </cell>
          <cell r="J163">
            <v>0.77112000000000003</v>
          </cell>
          <cell r="K163">
            <v>0.63648000000000005</v>
          </cell>
          <cell r="L163">
            <v>0.46</v>
          </cell>
        </row>
        <row r="164">
          <cell r="A164" t="str">
            <v>87-10-0106</v>
          </cell>
          <cell r="B164" t="str">
            <v>Cornus alba 'Kesselringii'</v>
          </cell>
          <cell r="C164" t="str">
            <v>MP104</v>
          </cell>
          <cell r="D164" t="str">
            <v>Directly</v>
          </cell>
          <cell r="F164">
            <v>0.63</v>
          </cell>
          <cell r="G164">
            <v>0.52</v>
          </cell>
          <cell r="H164">
            <v>0.46</v>
          </cell>
          <cell r="J164">
            <v>0.77112000000000003</v>
          </cell>
          <cell r="K164">
            <v>0.63648000000000005</v>
          </cell>
          <cell r="L164">
            <v>0.46</v>
          </cell>
        </row>
        <row r="165">
          <cell r="A165" t="str">
            <v>87-10-1573</v>
          </cell>
          <cell r="B165" t="str">
            <v>Cornus alba 'Red Gnome</v>
          </cell>
          <cell r="C165" t="str">
            <v>MP104</v>
          </cell>
          <cell r="D165" t="str">
            <v>Directly</v>
          </cell>
          <cell r="F165">
            <v>0.63</v>
          </cell>
          <cell r="G165">
            <v>0.52</v>
          </cell>
          <cell r="H165">
            <v>0.46</v>
          </cell>
          <cell r="J165">
            <v>0.77112000000000003</v>
          </cell>
          <cell r="K165">
            <v>0.63648000000000005</v>
          </cell>
          <cell r="L165">
            <v>0.46</v>
          </cell>
        </row>
        <row r="166">
          <cell r="A166" t="str">
            <v>87-10-1414</v>
          </cell>
          <cell r="B166" t="str">
            <v>Cornus alba 'Regnzam'</v>
          </cell>
          <cell r="C166" t="str">
            <v>MP104</v>
          </cell>
          <cell r="D166" t="str">
            <v>Directly</v>
          </cell>
          <cell r="F166">
            <v>0.63</v>
          </cell>
          <cell r="G166">
            <v>0.52</v>
          </cell>
          <cell r="H166">
            <v>0.46</v>
          </cell>
          <cell r="J166">
            <v>0.77112000000000003</v>
          </cell>
          <cell r="K166">
            <v>0.63648000000000005</v>
          </cell>
          <cell r="L166">
            <v>0.46</v>
          </cell>
        </row>
        <row r="167">
          <cell r="A167" t="str">
            <v>87-10-0107</v>
          </cell>
          <cell r="B167" t="str">
            <v>Cornus alba 'Siberian Pearls'</v>
          </cell>
          <cell r="C167" t="str">
            <v>MP104</v>
          </cell>
          <cell r="D167" t="str">
            <v>Directly</v>
          </cell>
          <cell r="F167">
            <v>0.63</v>
          </cell>
          <cell r="G167">
            <v>0.52</v>
          </cell>
          <cell r="H167">
            <v>0.46</v>
          </cell>
          <cell r="J167">
            <v>0.77112000000000003</v>
          </cell>
          <cell r="K167">
            <v>0.63648000000000005</v>
          </cell>
          <cell r="L167">
            <v>0.46</v>
          </cell>
        </row>
        <row r="168">
          <cell r="A168" t="str">
            <v>87-10-0108</v>
          </cell>
          <cell r="B168" t="str">
            <v>Cornus alba 'Sibirica'</v>
          </cell>
          <cell r="C168" t="str">
            <v>MP104</v>
          </cell>
          <cell r="D168" t="str">
            <v>Directly</v>
          </cell>
          <cell r="F168">
            <v>0.63</v>
          </cell>
          <cell r="G168">
            <v>0.52</v>
          </cell>
          <cell r="H168">
            <v>0.46</v>
          </cell>
          <cell r="J168">
            <v>0.77112000000000003</v>
          </cell>
          <cell r="K168">
            <v>0.63648000000000005</v>
          </cell>
          <cell r="L168">
            <v>0.46</v>
          </cell>
        </row>
        <row r="169">
          <cell r="A169" t="str">
            <v>87-10-0109</v>
          </cell>
          <cell r="B169" t="str">
            <v>Cornus alba 'Sibirica Variegata'</v>
          </cell>
          <cell r="C169" t="str">
            <v>MP104</v>
          </cell>
          <cell r="D169" t="str">
            <v>Directly</v>
          </cell>
          <cell r="F169">
            <v>0.63</v>
          </cell>
          <cell r="G169">
            <v>0.52</v>
          </cell>
          <cell r="H169">
            <v>0.46</v>
          </cell>
          <cell r="J169">
            <v>0.77112000000000003</v>
          </cell>
          <cell r="K169">
            <v>0.63648000000000005</v>
          </cell>
          <cell r="L169">
            <v>0.46</v>
          </cell>
        </row>
        <row r="170">
          <cell r="A170" t="str">
            <v>87-10-0110</v>
          </cell>
          <cell r="B170" t="str">
            <v>Cornus alba 'Spaethii'</v>
          </cell>
          <cell r="C170" t="str">
            <v>MP104</v>
          </cell>
          <cell r="D170" t="str">
            <v>Directly</v>
          </cell>
          <cell r="F170">
            <v>0.63</v>
          </cell>
          <cell r="G170">
            <v>0.52</v>
          </cell>
          <cell r="H170">
            <v>0.46</v>
          </cell>
          <cell r="J170">
            <v>0.77112000000000003</v>
          </cell>
          <cell r="K170">
            <v>0.63648000000000005</v>
          </cell>
          <cell r="L170">
            <v>0.46</v>
          </cell>
        </row>
        <row r="171">
          <cell r="A171" t="str">
            <v>87-10-1415</v>
          </cell>
          <cell r="B171" t="str">
            <v>Cornus amomum 'Blue Cloud'</v>
          </cell>
          <cell r="C171" t="str">
            <v>MP104</v>
          </cell>
          <cell r="D171" t="str">
            <v>Directly</v>
          </cell>
          <cell r="F171">
            <v>0.63</v>
          </cell>
          <cell r="G171">
            <v>0.52</v>
          </cell>
          <cell r="H171">
            <v>0.46</v>
          </cell>
          <cell r="J171">
            <v>0.77112000000000003</v>
          </cell>
          <cell r="K171">
            <v>0.63648000000000005</v>
          </cell>
          <cell r="L171">
            <v>0.46</v>
          </cell>
        </row>
        <row r="172">
          <cell r="A172" t="str">
            <v>87-10-1286</v>
          </cell>
          <cell r="B172" t="str">
            <v>Cornus sang. 'Anny's Winter Orange'</v>
          </cell>
          <cell r="C172" t="str">
            <v>MP150</v>
          </cell>
          <cell r="D172" t="str">
            <v>Directly</v>
          </cell>
          <cell r="F172">
            <v>0.67</v>
          </cell>
          <cell r="G172">
            <v>0.56000000000000005</v>
          </cell>
          <cell r="H172">
            <v>0.5</v>
          </cell>
          <cell r="J172">
            <v>0.82008000000000003</v>
          </cell>
          <cell r="K172">
            <v>0.68544000000000005</v>
          </cell>
          <cell r="L172">
            <v>0.5</v>
          </cell>
        </row>
        <row r="173">
          <cell r="A173" t="str">
            <v>87-10-1287</v>
          </cell>
          <cell r="B173" t="str">
            <v>Cornus sang. 'Midwinter Fire'</v>
          </cell>
          <cell r="C173" t="str">
            <v>MP150</v>
          </cell>
          <cell r="D173" t="str">
            <v>Directly</v>
          </cell>
          <cell r="F173">
            <v>0.67</v>
          </cell>
          <cell r="G173">
            <v>0.56000000000000005</v>
          </cell>
          <cell r="H173">
            <v>0.5</v>
          </cell>
          <cell r="J173">
            <v>0.82008000000000003</v>
          </cell>
          <cell r="K173">
            <v>0.68544000000000005</v>
          </cell>
          <cell r="L173">
            <v>0.5</v>
          </cell>
        </row>
        <row r="174">
          <cell r="A174" t="str">
            <v>87-10-1288</v>
          </cell>
          <cell r="B174" t="str">
            <v>Cornus sang. 'Winter Beauty'</v>
          </cell>
          <cell r="C174" t="str">
            <v>MP150</v>
          </cell>
          <cell r="D174" t="str">
            <v>Directly</v>
          </cell>
          <cell r="F174">
            <v>0.67</v>
          </cell>
          <cell r="G174">
            <v>0.56000000000000005</v>
          </cell>
          <cell r="H174">
            <v>0.5</v>
          </cell>
          <cell r="J174">
            <v>0.82008000000000003</v>
          </cell>
          <cell r="K174">
            <v>0.68544000000000005</v>
          </cell>
          <cell r="L174">
            <v>0.5</v>
          </cell>
        </row>
        <row r="175">
          <cell r="A175" t="str">
            <v>87-10-1289</v>
          </cell>
          <cell r="B175" t="str">
            <v>Cornus ser. 'Flaviramea'</v>
          </cell>
          <cell r="C175" t="str">
            <v>MP104</v>
          </cell>
          <cell r="D175" t="str">
            <v>Directly</v>
          </cell>
          <cell r="F175">
            <v>0.63</v>
          </cell>
          <cell r="G175">
            <v>0.52</v>
          </cell>
          <cell r="H175">
            <v>0.46</v>
          </cell>
          <cell r="J175">
            <v>0.77112000000000003</v>
          </cell>
          <cell r="K175">
            <v>0.63648000000000005</v>
          </cell>
          <cell r="L175">
            <v>0.46</v>
          </cell>
        </row>
        <row r="176">
          <cell r="A176" t="str">
            <v>87-10-1290</v>
          </cell>
          <cell r="B176" t="str">
            <v>Cornus ser. 'Kelseyi'</v>
          </cell>
          <cell r="C176" t="str">
            <v>MP150</v>
          </cell>
          <cell r="D176" t="str">
            <v>Directly</v>
          </cell>
          <cell r="F176">
            <v>0.43</v>
          </cell>
          <cell r="G176">
            <v>0.32</v>
          </cell>
          <cell r="H176">
            <v>0.27</v>
          </cell>
          <cell r="J176">
            <v>0.52632000000000001</v>
          </cell>
          <cell r="K176">
            <v>0.39168000000000003</v>
          </cell>
          <cell r="L176">
            <v>0.27</v>
          </cell>
        </row>
        <row r="177">
          <cell r="A177" t="str">
            <v>87-10-1649</v>
          </cell>
          <cell r="B177" t="str">
            <v>Cornus ser. 'White Gold'</v>
          </cell>
          <cell r="C177" t="str">
            <v>MP150</v>
          </cell>
          <cell r="D177" t="str">
            <v>Directly</v>
          </cell>
          <cell r="F177">
            <v>0.63</v>
          </cell>
          <cell r="G177">
            <v>0.52</v>
          </cell>
          <cell r="H177">
            <v>0.46</v>
          </cell>
          <cell r="J177">
            <v>0.77112000000000003</v>
          </cell>
          <cell r="K177">
            <v>0.63648000000000005</v>
          </cell>
          <cell r="L177">
            <v>0.46</v>
          </cell>
        </row>
        <row r="178">
          <cell r="A178" t="str">
            <v>87-10-0118</v>
          </cell>
          <cell r="B178" t="str">
            <v>Cotinus coggygria Golden Spirit® ('Ancot'PBR) ®</v>
          </cell>
          <cell r="C178" t="str">
            <v>MP66</v>
          </cell>
          <cell r="D178" t="str">
            <v>Directly</v>
          </cell>
          <cell r="F178">
            <v>1.9200000000000002</v>
          </cell>
          <cell r="G178">
            <v>1.81</v>
          </cell>
          <cell r="H178">
            <v>1.75</v>
          </cell>
          <cell r="J178">
            <v>2.3500800000000002</v>
          </cell>
          <cell r="K178">
            <v>2.2154400000000001</v>
          </cell>
          <cell r="L178">
            <v>1.75</v>
          </cell>
        </row>
        <row r="179">
          <cell r="A179" t="str">
            <v>87-10-1292</v>
          </cell>
          <cell r="B179" t="str">
            <v>Cotinus cog. 'Lilla'  PBR  ®</v>
          </cell>
          <cell r="C179" t="str">
            <v>MP104</v>
          </cell>
          <cell r="D179" t="str">
            <v>Directly</v>
          </cell>
          <cell r="F179">
            <v>2.0599999999999996</v>
          </cell>
          <cell r="G179">
            <v>1.95</v>
          </cell>
          <cell r="H179">
            <v>1.89</v>
          </cell>
          <cell r="J179">
            <v>2.5214399999999997</v>
          </cell>
          <cell r="K179">
            <v>2.3868</v>
          </cell>
          <cell r="L179">
            <v>1.89</v>
          </cell>
        </row>
        <row r="180">
          <cell r="A180" t="str">
            <v>87-10-1643</v>
          </cell>
          <cell r="B180" t="str">
            <v>Cotinus cog. 'Royal Purple'</v>
          </cell>
          <cell r="C180" t="str">
            <v>MP84</v>
          </cell>
          <cell r="D180" t="str">
            <v>Directly</v>
          </cell>
          <cell r="F180">
            <v>1.0900000000000001</v>
          </cell>
          <cell r="G180">
            <v>0.98</v>
          </cell>
          <cell r="H180">
            <v>0.92</v>
          </cell>
          <cell r="J180">
            <v>1.33416</v>
          </cell>
          <cell r="K180">
            <v>1.1995199999999999</v>
          </cell>
          <cell r="L180">
            <v>0.92</v>
          </cell>
        </row>
        <row r="181">
          <cell r="A181" t="str">
            <v>87-10-0121</v>
          </cell>
          <cell r="B181" t="str">
            <v>Cotinus coggygria 'Young Lady'PBR ®</v>
          </cell>
          <cell r="C181" t="str">
            <v>MP66</v>
          </cell>
          <cell r="D181" t="str">
            <v>Directly</v>
          </cell>
          <cell r="F181">
            <v>2.0599999999999996</v>
          </cell>
          <cell r="G181">
            <v>1.95</v>
          </cell>
          <cell r="H181">
            <v>1.89</v>
          </cell>
          <cell r="J181">
            <v>2.5214399999999997</v>
          </cell>
          <cell r="K181">
            <v>2.3868</v>
          </cell>
          <cell r="L181">
            <v>1.89</v>
          </cell>
        </row>
        <row r="182">
          <cell r="A182" t="str">
            <v>87-10-0122</v>
          </cell>
          <cell r="B182" t="str">
            <v>Cotoneaster atrop. 'Variegatus'</v>
          </cell>
          <cell r="C182" t="str">
            <v>MP150</v>
          </cell>
          <cell r="D182" t="str">
            <v>Directly</v>
          </cell>
          <cell r="F182">
            <v>0.44</v>
          </cell>
          <cell r="G182">
            <v>0.34</v>
          </cell>
          <cell r="H182">
            <v>0.28000000000000003</v>
          </cell>
          <cell r="J182">
            <v>0.53856000000000004</v>
          </cell>
          <cell r="K182">
            <v>0.41616000000000003</v>
          </cell>
          <cell r="L182">
            <v>0.28000000000000003</v>
          </cell>
        </row>
        <row r="183">
          <cell r="A183" t="str">
            <v>87-10-0123</v>
          </cell>
          <cell r="B183" t="str">
            <v>Cotoneaster 'Belka' (Saphyr Green) PBR ®</v>
          </cell>
          <cell r="C183" t="str">
            <v>MP150</v>
          </cell>
          <cell r="D183" t="str">
            <v>Directly</v>
          </cell>
          <cell r="F183">
            <v>0.66</v>
          </cell>
          <cell r="G183">
            <v>0.55000000000000004</v>
          </cell>
          <cell r="H183">
            <v>0.49</v>
          </cell>
          <cell r="J183">
            <v>0.80784</v>
          </cell>
          <cell r="K183">
            <v>0.67320000000000002</v>
          </cell>
          <cell r="L183">
            <v>0.49</v>
          </cell>
        </row>
        <row r="184">
          <cell r="A184" t="str">
            <v>87-10-1650</v>
          </cell>
          <cell r="B184" t="str">
            <v>Cotoneaster dammeri</v>
          </cell>
          <cell r="C184" t="str">
            <v>MP150</v>
          </cell>
          <cell r="D184" t="str">
            <v>Directly</v>
          </cell>
          <cell r="F184">
            <v>0.39</v>
          </cell>
          <cell r="G184">
            <v>0.28999999999999998</v>
          </cell>
          <cell r="H184">
            <v>0.24</v>
          </cell>
          <cell r="J184">
            <v>0.47736000000000001</v>
          </cell>
          <cell r="K184">
            <v>0.35496</v>
          </cell>
          <cell r="L184">
            <v>0.24</v>
          </cell>
        </row>
        <row r="185">
          <cell r="A185" t="str">
            <v>87-10-1651</v>
          </cell>
          <cell r="B185" t="str">
            <v>Cotoneaster dammeri 'Major'</v>
          </cell>
          <cell r="C185" t="str">
            <v>MP150</v>
          </cell>
          <cell r="D185" t="str">
            <v>Directly</v>
          </cell>
          <cell r="F185">
            <v>0.39</v>
          </cell>
          <cell r="G185">
            <v>0.28999999999999998</v>
          </cell>
          <cell r="H185">
            <v>0.24</v>
          </cell>
          <cell r="J185">
            <v>0.47736000000000001</v>
          </cell>
          <cell r="K185">
            <v>0.35496</v>
          </cell>
          <cell r="L185">
            <v>0.24</v>
          </cell>
        </row>
        <row r="186">
          <cell r="A186" t="str">
            <v>87-10-0127</v>
          </cell>
          <cell r="B186" t="str">
            <v>Cotoneaster horizontalis</v>
          </cell>
          <cell r="C186" t="str">
            <v>MP150</v>
          </cell>
          <cell r="D186" t="str">
            <v>Directly</v>
          </cell>
          <cell r="F186">
            <v>0.44</v>
          </cell>
          <cell r="G186">
            <v>0.34</v>
          </cell>
          <cell r="H186">
            <v>0.28000000000000003</v>
          </cell>
          <cell r="J186">
            <v>0.53856000000000004</v>
          </cell>
          <cell r="K186">
            <v>0.41616000000000003</v>
          </cell>
          <cell r="L186">
            <v>0.28000000000000003</v>
          </cell>
        </row>
        <row r="187">
          <cell r="A187" t="str">
            <v>87-10-0979</v>
          </cell>
          <cell r="B187" t="str">
            <v>Cotoneaster microphyllus</v>
          </cell>
          <cell r="C187" t="str">
            <v>MP150</v>
          </cell>
          <cell r="D187" t="str">
            <v>Directly</v>
          </cell>
          <cell r="F187">
            <v>0.36</v>
          </cell>
          <cell r="G187">
            <v>0.26</v>
          </cell>
          <cell r="H187">
            <v>0.22</v>
          </cell>
          <cell r="J187">
            <v>0.44063999999999998</v>
          </cell>
          <cell r="K187">
            <v>0.31824000000000002</v>
          </cell>
          <cell r="L187">
            <v>0.22</v>
          </cell>
        </row>
        <row r="188">
          <cell r="A188" t="str">
            <v>87-10-0128</v>
          </cell>
          <cell r="B188" t="str">
            <v>Cotoneaster pr. 'Queen of Carpets'</v>
          </cell>
          <cell r="C188" t="str">
            <v>MP150</v>
          </cell>
          <cell r="D188" t="str">
            <v>Directly</v>
          </cell>
          <cell r="F188">
            <v>0.39</v>
          </cell>
          <cell r="G188">
            <v>0.28999999999999998</v>
          </cell>
          <cell r="H188">
            <v>0.24</v>
          </cell>
          <cell r="J188">
            <v>0.47736000000000001</v>
          </cell>
          <cell r="K188">
            <v>0.35496</v>
          </cell>
          <cell r="L188">
            <v>0.24</v>
          </cell>
        </row>
        <row r="189">
          <cell r="A189" t="str">
            <v>87-10-0129</v>
          </cell>
          <cell r="B189" t="str">
            <v>Cotoneaster pr. 'Streib's Findling'</v>
          </cell>
          <cell r="C189" t="str">
            <v>MP150</v>
          </cell>
          <cell r="D189" t="str">
            <v>Directly</v>
          </cell>
          <cell r="F189">
            <v>0.39</v>
          </cell>
          <cell r="G189">
            <v>0.28999999999999998</v>
          </cell>
          <cell r="H189">
            <v>0.24</v>
          </cell>
          <cell r="J189">
            <v>0.47736000000000001</v>
          </cell>
          <cell r="K189">
            <v>0.35496</v>
          </cell>
          <cell r="L189">
            <v>0.24</v>
          </cell>
        </row>
        <row r="190">
          <cell r="A190" t="str">
            <v>87-10-0130</v>
          </cell>
          <cell r="B190" t="str">
            <v>Cotoneaster radicans 'Eichholz'</v>
          </cell>
          <cell r="C190" t="str">
            <v>MP150</v>
          </cell>
          <cell r="D190" t="str">
            <v>Directly</v>
          </cell>
          <cell r="F190">
            <v>0.39</v>
          </cell>
          <cell r="G190">
            <v>0.28999999999999998</v>
          </cell>
          <cell r="H190">
            <v>0.24</v>
          </cell>
          <cell r="J190">
            <v>0.47736000000000001</v>
          </cell>
          <cell r="K190">
            <v>0.35496</v>
          </cell>
          <cell r="L190">
            <v>0.24</v>
          </cell>
        </row>
        <row r="191">
          <cell r="A191" t="str">
            <v>87-10-1144</v>
          </cell>
          <cell r="B191" t="str">
            <v>Cotoneaster sal. 'Parkteppich'</v>
          </cell>
          <cell r="C191" t="str">
            <v>MP150</v>
          </cell>
          <cell r="D191" t="str">
            <v>Directly</v>
          </cell>
          <cell r="F191">
            <v>0.44</v>
          </cell>
          <cell r="G191">
            <v>0.34</v>
          </cell>
          <cell r="H191">
            <v>0.28000000000000003</v>
          </cell>
          <cell r="J191">
            <v>0.53856000000000004</v>
          </cell>
          <cell r="K191">
            <v>0.41616000000000003</v>
          </cell>
          <cell r="L191">
            <v>0.28000000000000003</v>
          </cell>
        </row>
        <row r="192">
          <cell r="A192" t="str">
            <v>87-10-0131</v>
          </cell>
          <cell r="B192" t="str">
            <v>Cotoneaster suec. 'Coral Beauty'</v>
          </cell>
          <cell r="C192" t="str">
            <v>MP150</v>
          </cell>
          <cell r="D192" t="str">
            <v>Directly</v>
          </cell>
          <cell r="F192">
            <v>0.33999999999999997</v>
          </cell>
          <cell r="G192">
            <v>0.25</v>
          </cell>
          <cell r="H192">
            <v>0.21</v>
          </cell>
          <cell r="J192">
            <v>0.41615999999999997</v>
          </cell>
          <cell r="K192">
            <v>0.30599999999999999</v>
          </cell>
          <cell r="L192">
            <v>0.21</v>
          </cell>
        </row>
        <row r="193">
          <cell r="A193" t="str">
            <v>87-10-0133</v>
          </cell>
          <cell r="B193" t="str">
            <v>Cotoneaster suec. 'Skogholm'</v>
          </cell>
          <cell r="C193" t="str">
            <v>MP150</v>
          </cell>
          <cell r="D193" t="str">
            <v>Directly</v>
          </cell>
          <cell r="F193">
            <v>0.33999999999999997</v>
          </cell>
          <cell r="G193">
            <v>0.25</v>
          </cell>
          <cell r="H193">
            <v>0.21</v>
          </cell>
          <cell r="J193">
            <v>0.41615999999999997</v>
          </cell>
          <cell r="K193">
            <v>0.30599999999999999</v>
          </cell>
          <cell r="L193">
            <v>0.21</v>
          </cell>
        </row>
        <row r="194">
          <cell r="A194" t="str">
            <v>87-10-0136</v>
          </cell>
          <cell r="B194" t="str">
            <v>Deutzia gracilis</v>
          </cell>
          <cell r="C194" t="str">
            <v>MP150</v>
          </cell>
          <cell r="D194" t="str">
            <v>Directly</v>
          </cell>
          <cell r="F194">
            <v>0.36</v>
          </cell>
          <cell r="G194">
            <v>0.26</v>
          </cell>
          <cell r="H194">
            <v>0.22</v>
          </cell>
          <cell r="J194">
            <v>0.44063999999999998</v>
          </cell>
          <cell r="K194">
            <v>0.31824000000000002</v>
          </cell>
          <cell r="L194">
            <v>0.22</v>
          </cell>
        </row>
        <row r="195">
          <cell r="A195" t="str">
            <v>87-10-0134</v>
          </cell>
          <cell r="B195" t="str">
            <v>Deutzia gracilis 'Dippon'</v>
          </cell>
          <cell r="C195" t="str">
            <v>MP150</v>
          </cell>
          <cell r="D195" t="str">
            <v>Directly</v>
          </cell>
          <cell r="F195">
            <v>0.36</v>
          </cell>
          <cell r="G195">
            <v>0.26</v>
          </cell>
          <cell r="H195">
            <v>0.22</v>
          </cell>
          <cell r="J195">
            <v>0.44063999999999998</v>
          </cell>
          <cell r="K195">
            <v>0.31824000000000002</v>
          </cell>
          <cell r="L195">
            <v>0.22</v>
          </cell>
        </row>
        <row r="196">
          <cell r="A196" t="str">
            <v>87-10-1293</v>
          </cell>
          <cell r="B196" t="str">
            <v>Deutzia gracilis 'Nikko'</v>
          </cell>
          <cell r="C196" t="str">
            <v>MP150</v>
          </cell>
          <cell r="D196" t="str">
            <v>Directly</v>
          </cell>
          <cell r="F196">
            <v>0.36</v>
          </cell>
          <cell r="G196">
            <v>0.26</v>
          </cell>
          <cell r="H196">
            <v>0.22</v>
          </cell>
          <cell r="J196">
            <v>0.44063999999999998</v>
          </cell>
          <cell r="K196">
            <v>0.31824000000000002</v>
          </cell>
          <cell r="L196">
            <v>0.22</v>
          </cell>
        </row>
        <row r="197">
          <cell r="A197" t="str">
            <v>87-10-0138</v>
          </cell>
          <cell r="B197" t="str">
            <v>Deutzia hybrida 'Magicien'</v>
          </cell>
          <cell r="C197" t="str">
            <v>MP104</v>
          </cell>
          <cell r="D197" t="str">
            <v>Directly</v>
          </cell>
          <cell r="F197">
            <v>0.39999999999999997</v>
          </cell>
          <cell r="G197">
            <v>0.3</v>
          </cell>
          <cell r="H197">
            <v>0.25</v>
          </cell>
          <cell r="J197">
            <v>0.48959999999999992</v>
          </cell>
          <cell r="K197">
            <v>0.36719999999999997</v>
          </cell>
          <cell r="L197">
            <v>0.25</v>
          </cell>
        </row>
        <row r="198">
          <cell r="A198" t="str">
            <v>87-10-0139</v>
          </cell>
          <cell r="B198" t="str">
            <v>Deutzia hybrida 'Mont Rose'</v>
          </cell>
          <cell r="C198" t="str">
            <v>MP104</v>
          </cell>
          <cell r="D198" t="str">
            <v>Directly</v>
          </cell>
          <cell r="F198">
            <v>0.39999999999999997</v>
          </cell>
          <cell r="G198">
            <v>0.3</v>
          </cell>
          <cell r="H198">
            <v>0.25</v>
          </cell>
          <cell r="J198">
            <v>0.48959999999999992</v>
          </cell>
          <cell r="K198">
            <v>0.36719999999999997</v>
          </cell>
          <cell r="L198">
            <v>0.25</v>
          </cell>
        </row>
        <row r="199">
          <cell r="A199" t="str">
            <v>87-10-1294</v>
          </cell>
          <cell r="B199" t="str">
            <v>Deutzia 'Rosea Plena' (Pink Pom-Pom)</v>
          </cell>
          <cell r="C199" t="str">
            <v>MP104</v>
          </cell>
          <cell r="D199" t="str">
            <v>Directly</v>
          </cell>
          <cell r="F199">
            <v>0.39999999999999997</v>
          </cell>
          <cell r="G199">
            <v>0.3</v>
          </cell>
          <cell r="H199">
            <v>0.25</v>
          </cell>
          <cell r="J199">
            <v>0.48959999999999992</v>
          </cell>
          <cell r="K199">
            <v>0.36719999999999997</v>
          </cell>
          <cell r="L199">
            <v>0.25</v>
          </cell>
        </row>
        <row r="200">
          <cell r="A200" t="str">
            <v>87-10-0141</v>
          </cell>
          <cell r="B200" t="str">
            <v>Deutzia hybrida 'Strawberry Fields'</v>
          </cell>
          <cell r="C200" t="str">
            <v>MP104</v>
          </cell>
          <cell r="D200" t="str">
            <v>Directly</v>
          </cell>
          <cell r="F200">
            <v>0.39999999999999997</v>
          </cell>
          <cell r="G200">
            <v>0.3</v>
          </cell>
          <cell r="H200">
            <v>0.25</v>
          </cell>
          <cell r="J200">
            <v>0.48959999999999992</v>
          </cell>
          <cell r="K200">
            <v>0.36719999999999997</v>
          </cell>
          <cell r="L200">
            <v>0.25</v>
          </cell>
        </row>
        <row r="201">
          <cell r="A201" t="str">
            <v>87-10-1417</v>
          </cell>
          <cell r="B201" t="str">
            <v>Deutzia hybrida 'Tourbillon Rouge'</v>
          </cell>
          <cell r="C201" t="str">
            <v>MP104</v>
          </cell>
          <cell r="D201" t="str">
            <v>Directly</v>
          </cell>
          <cell r="F201">
            <v>0.39999999999999997</v>
          </cell>
          <cell r="G201">
            <v>0.3</v>
          </cell>
          <cell r="H201">
            <v>0.25</v>
          </cell>
          <cell r="J201">
            <v>0.48959999999999992</v>
          </cell>
          <cell r="K201">
            <v>0.36719999999999997</v>
          </cell>
          <cell r="L201">
            <v>0.25</v>
          </cell>
        </row>
        <row r="202">
          <cell r="A202" t="str">
            <v>87-10-1491</v>
          </cell>
          <cell r="B202" t="str">
            <v>Deutzia lemoinei</v>
          </cell>
          <cell r="C202" t="str">
            <v>MP104</v>
          </cell>
          <cell r="D202" t="str">
            <v>Directly</v>
          </cell>
          <cell r="F202">
            <v>0.39999999999999997</v>
          </cell>
          <cell r="G202">
            <v>0.3</v>
          </cell>
          <cell r="H202">
            <v>0.25</v>
          </cell>
          <cell r="J202">
            <v>0.48959999999999992</v>
          </cell>
          <cell r="K202">
            <v>0.36719999999999997</v>
          </cell>
          <cell r="L202">
            <v>0.25</v>
          </cell>
        </row>
        <row r="203">
          <cell r="A203" t="str">
            <v>87-10-1652</v>
          </cell>
          <cell r="B203" t="str">
            <v>Deutzia purp. 'Kalmiiflora'</v>
          </cell>
          <cell r="C203" t="str">
            <v>MP150</v>
          </cell>
          <cell r="D203" t="str">
            <v>Directly</v>
          </cell>
          <cell r="F203">
            <v>0.39999999999999997</v>
          </cell>
          <cell r="G203">
            <v>0.3</v>
          </cell>
          <cell r="H203">
            <v>0.25</v>
          </cell>
          <cell r="J203">
            <v>0.48959999999999992</v>
          </cell>
          <cell r="K203">
            <v>0.36719999999999997</v>
          </cell>
          <cell r="L203">
            <v>0.25</v>
          </cell>
        </row>
        <row r="204">
          <cell r="A204" t="str">
            <v>87-10-1653</v>
          </cell>
          <cell r="B204" t="str">
            <v>Deutzia rosea</v>
          </cell>
          <cell r="C204" t="str">
            <v>MP150</v>
          </cell>
          <cell r="D204" t="str">
            <v>Directly</v>
          </cell>
          <cell r="F204">
            <v>0.39999999999999997</v>
          </cell>
          <cell r="G204">
            <v>0.3</v>
          </cell>
          <cell r="H204">
            <v>0.25</v>
          </cell>
          <cell r="J204">
            <v>0.48959999999999992</v>
          </cell>
          <cell r="K204">
            <v>0.36719999999999997</v>
          </cell>
          <cell r="L204">
            <v>0.25</v>
          </cell>
        </row>
        <row r="205">
          <cell r="A205" t="str">
            <v>87-10-0145</v>
          </cell>
          <cell r="B205" t="str">
            <v>Deutzia scabra 'Codsall Pink'</v>
          </cell>
          <cell r="C205" t="str">
            <v>MP104</v>
          </cell>
          <cell r="D205" t="str">
            <v>Directly</v>
          </cell>
          <cell r="F205">
            <v>0.39999999999999997</v>
          </cell>
          <cell r="G205">
            <v>0.3</v>
          </cell>
          <cell r="H205">
            <v>0.25</v>
          </cell>
          <cell r="J205">
            <v>0.48959999999999992</v>
          </cell>
          <cell r="K205">
            <v>0.36719999999999997</v>
          </cell>
          <cell r="L205">
            <v>0.25</v>
          </cell>
        </row>
        <row r="206">
          <cell r="A206" t="str">
            <v>87-10-0146</v>
          </cell>
          <cell r="B206" t="str">
            <v>Deutzia scabra 'Plena'</v>
          </cell>
          <cell r="C206" t="str">
            <v>MP104</v>
          </cell>
          <cell r="D206" t="str">
            <v>Directly</v>
          </cell>
          <cell r="F206">
            <v>0.39999999999999997</v>
          </cell>
          <cell r="G206">
            <v>0.3</v>
          </cell>
          <cell r="H206">
            <v>0.25</v>
          </cell>
          <cell r="J206">
            <v>0.48959999999999992</v>
          </cell>
          <cell r="K206">
            <v>0.36719999999999997</v>
          </cell>
          <cell r="L206">
            <v>0.25</v>
          </cell>
        </row>
        <row r="207">
          <cell r="A207" t="str">
            <v>87-10-0135</v>
          </cell>
          <cell r="B207" t="str">
            <v>Deutzia scabra 'Pride of Rochester'</v>
          </cell>
          <cell r="C207" t="str">
            <v>MP104</v>
          </cell>
          <cell r="D207" t="str">
            <v>Directly</v>
          </cell>
          <cell r="F207">
            <v>0.39999999999999997</v>
          </cell>
          <cell r="G207">
            <v>0.3</v>
          </cell>
          <cell r="H207">
            <v>0.25</v>
          </cell>
          <cell r="J207">
            <v>0.48959999999999992</v>
          </cell>
          <cell r="K207">
            <v>0.36719999999999997</v>
          </cell>
          <cell r="L207">
            <v>0.25</v>
          </cell>
        </row>
        <row r="208">
          <cell r="A208" t="str">
            <v>87-10-0859</v>
          </cell>
          <cell r="B208" t="str">
            <v>Diervilla lonicera 'Dilon'</v>
          </cell>
          <cell r="C208" t="str">
            <v>MP104</v>
          </cell>
          <cell r="D208" t="str">
            <v>Directly</v>
          </cell>
          <cell r="F208">
            <v>0.43</v>
          </cell>
          <cell r="G208">
            <v>0.32</v>
          </cell>
          <cell r="H208">
            <v>0.27</v>
          </cell>
          <cell r="J208">
            <v>0.52632000000000001</v>
          </cell>
          <cell r="K208">
            <v>0.39168000000000003</v>
          </cell>
          <cell r="L208">
            <v>0.27</v>
          </cell>
        </row>
        <row r="209">
          <cell r="A209" t="str">
            <v>87-10-1419</v>
          </cell>
          <cell r="B209" t="str">
            <v>Diervilla rivularis</v>
          </cell>
          <cell r="C209" t="str">
            <v>MP104</v>
          </cell>
          <cell r="D209" t="str">
            <v>Directly</v>
          </cell>
          <cell r="F209">
            <v>0.43</v>
          </cell>
          <cell r="G209">
            <v>0.32</v>
          </cell>
          <cell r="H209">
            <v>0.27</v>
          </cell>
          <cell r="J209">
            <v>0.52632000000000001</v>
          </cell>
          <cell r="K209">
            <v>0.39168000000000003</v>
          </cell>
          <cell r="L209">
            <v>0.27</v>
          </cell>
        </row>
        <row r="210">
          <cell r="A210" t="str">
            <v>87-10-1420</v>
          </cell>
          <cell r="B210" t="str">
            <v>Diervilla rivularis 'Diva' PBR ®</v>
          </cell>
          <cell r="C210" t="str">
            <v>MP104</v>
          </cell>
          <cell r="D210" t="str">
            <v>Directly</v>
          </cell>
          <cell r="F210">
            <v>1.01</v>
          </cell>
          <cell r="G210">
            <v>0.9</v>
          </cell>
          <cell r="H210">
            <v>0.84</v>
          </cell>
          <cell r="J210">
            <v>1.23624</v>
          </cell>
          <cell r="K210">
            <v>1.1016000000000001</v>
          </cell>
          <cell r="L210">
            <v>0.84</v>
          </cell>
        </row>
        <row r="211">
          <cell r="A211" t="str">
            <v>87-10-1146</v>
          </cell>
          <cell r="B211" t="str">
            <v>Diervilla rivularis Honeybee ('Diwibru01'PBR) ®</v>
          </cell>
          <cell r="C211" t="str">
            <v>MP104</v>
          </cell>
          <cell r="D211" t="str">
            <v>Directly</v>
          </cell>
          <cell r="F211">
            <v>1.01</v>
          </cell>
          <cell r="G211">
            <v>0.9</v>
          </cell>
          <cell r="H211">
            <v>0.84</v>
          </cell>
          <cell r="J211">
            <v>1.23624</v>
          </cell>
          <cell r="K211">
            <v>1.1016000000000001</v>
          </cell>
          <cell r="L211">
            <v>0.84</v>
          </cell>
        </row>
        <row r="212">
          <cell r="A212" t="str">
            <v>87-10-1422</v>
          </cell>
          <cell r="B212" t="str">
            <v>Diervilla rivularis 'Troja Black'</v>
          </cell>
          <cell r="C212" t="str">
            <v>MP104</v>
          </cell>
          <cell r="D212" t="str">
            <v>Directly</v>
          </cell>
          <cell r="F212">
            <v>0.43</v>
          </cell>
          <cell r="G212">
            <v>0.32</v>
          </cell>
          <cell r="H212">
            <v>0.27</v>
          </cell>
          <cell r="J212">
            <v>0.52632000000000001</v>
          </cell>
          <cell r="K212">
            <v>0.39168000000000003</v>
          </cell>
          <cell r="L212">
            <v>0.27</v>
          </cell>
        </row>
        <row r="213">
          <cell r="A213" t="str">
            <v>87-10-0995</v>
          </cell>
          <cell r="B213" t="str">
            <v>Diervilla sessilifolia</v>
          </cell>
          <cell r="C213" t="str">
            <v>MP104</v>
          </cell>
          <cell r="D213" t="str">
            <v>Directly</v>
          </cell>
          <cell r="F213">
            <v>0.43</v>
          </cell>
          <cell r="G213">
            <v>0.32</v>
          </cell>
          <cell r="H213">
            <v>0.27</v>
          </cell>
          <cell r="J213">
            <v>0.52632000000000001</v>
          </cell>
          <cell r="K213">
            <v>0.39168000000000003</v>
          </cell>
          <cell r="L213">
            <v>0.27</v>
          </cell>
        </row>
        <row r="214">
          <cell r="A214" t="str">
            <v>87-10-0151</v>
          </cell>
          <cell r="B214" t="str">
            <v>Diervilla sessilifolia 'Butterfly'</v>
          </cell>
          <cell r="C214" t="str">
            <v>MP104</v>
          </cell>
          <cell r="D214" t="str">
            <v>Directly</v>
          </cell>
          <cell r="F214">
            <v>0.43</v>
          </cell>
          <cell r="G214">
            <v>0.32</v>
          </cell>
          <cell r="H214">
            <v>0.27</v>
          </cell>
          <cell r="J214">
            <v>0.52632000000000001</v>
          </cell>
          <cell r="K214">
            <v>0.39168000000000003</v>
          </cell>
          <cell r="L214">
            <v>0.27</v>
          </cell>
        </row>
        <row r="215">
          <cell r="A215" t="str">
            <v>87-10-0152</v>
          </cell>
          <cell r="B215" t="str">
            <v>Diervilla sessilifolia 'Dise'</v>
          </cell>
          <cell r="C215" t="str">
            <v>MP104</v>
          </cell>
          <cell r="D215" t="str">
            <v>Directly</v>
          </cell>
          <cell r="F215">
            <v>0.43</v>
          </cell>
          <cell r="G215">
            <v>0.32</v>
          </cell>
          <cell r="H215">
            <v>0.27</v>
          </cell>
          <cell r="J215">
            <v>0.52632000000000001</v>
          </cell>
          <cell r="K215">
            <v>0.39168000000000003</v>
          </cell>
          <cell r="L215">
            <v>0.27</v>
          </cell>
        </row>
        <row r="216">
          <cell r="A216" t="str">
            <v>87-10-1295</v>
          </cell>
          <cell r="B216" t="str">
            <v>Diervilla splendens</v>
          </cell>
          <cell r="C216" t="str">
            <v>MP104</v>
          </cell>
          <cell r="D216" t="str">
            <v>Directly</v>
          </cell>
          <cell r="F216">
            <v>0.43</v>
          </cell>
          <cell r="G216">
            <v>0.32</v>
          </cell>
          <cell r="H216">
            <v>0.27</v>
          </cell>
          <cell r="J216">
            <v>0.52632000000000001</v>
          </cell>
          <cell r="K216">
            <v>0.39168000000000003</v>
          </cell>
          <cell r="L216">
            <v>0.27</v>
          </cell>
        </row>
        <row r="217">
          <cell r="A217" t="str">
            <v>87-10-0908</v>
          </cell>
          <cell r="B217" t="str">
            <v>Elaeagnus ebbingei</v>
          </cell>
          <cell r="C217" t="str">
            <v>MP104</v>
          </cell>
          <cell r="D217" t="str">
            <v>Directly</v>
          </cell>
          <cell r="F217">
            <v>0.8</v>
          </cell>
          <cell r="G217">
            <v>0.69</v>
          </cell>
          <cell r="H217">
            <v>0.63</v>
          </cell>
          <cell r="J217">
            <v>0.97919999999999996</v>
          </cell>
          <cell r="K217">
            <v>0.84455999999999998</v>
          </cell>
          <cell r="L217">
            <v>0.63</v>
          </cell>
        </row>
        <row r="218">
          <cell r="A218" t="str">
            <v>87-10-1147</v>
          </cell>
          <cell r="B218" t="str">
            <v>Escallonia 'Apple Blossom'</v>
          </cell>
          <cell r="C218" t="str">
            <v>MP150</v>
          </cell>
          <cell r="D218" t="str">
            <v>Directly</v>
          </cell>
          <cell r="F218">
            <v>0.33999999999999997</v>
          </cell>
          <cell r="G218">
            <v>0.25</v>
          </cell>
          <cell r="H218">
            <v>0.21</v>
          </cell>
          <cell r="J218">
            <v>0.41615999999999997</v>
          </cell>
          <cell r="K218">
            <v>0.30599999999999999</v>
          </cell>
          <cell r="L218">
            <v>0.21</v>
          </cell>
        </row>
        <row r="219">
          <cell r="A219" t="str">
            <v>87-10-0157</v>
          </cell>
          <cell r="B219" t="str">
            <v>Escallonia 'Donard Seedling'</v>
          </cell>
          <cell r="C219" t="str">
            <v>MP150</v>
          </cell>
          <cell r="D219" t="str">
            <v>Directly</v>
          </cell>
          <cell r="F219">
            <v>0.33999999999999997</v>
          </cell>
          <cell r="G219">
            <v>0.25</v>
          </cell>
          <cell r="H219">
            <v>0.21</v>
          </cell>
          <cell r="J219">
            <v>0.41615999999999997</v>
          </cell>
          <cell r="K219">
            <v>0.30599999999999999</v>
          </cell>
          <cell r="L219">
            <v>0.21</v>
          </cell>
        </row>
        <row r="220">
          <cell r="A220" t="str">
            <v>87-10-1654</v>
          </cell>
          <cell r="B220" t="str">
            <v>Euonymus alatus</v>
          </cell>
          <cell r="C220" t="str">
            <v>MP150</v>
          </cell>
          <cell r="D220" t="str">
            <v>Directly</v>
          </cell>
          <cell r="F220">
            <v>0.63</v>
          </cell>
          <cell r="G220">
            <v>0.52</v>
          </cell>
          <cell r="H220">
            <v>0.46</v>
          </cell>
          <cell r="J220">
            <v>0.77112000000000003</v>
          </cell>
          <cell r="K220">
            <v>0.63648000000000005</v>
          </cell>
          <cell r="L220">
            <v>0.46</v>
          </cell>
        </row>
        <row r="221">
          <cell r="A221" t="str">
            <v>87-10-1645</v>
          </cell>
          <cell r="B221" t="str">
            <v>Euonymus alatus 'Compactus'</v>
          </cell>
          <cell r="C221" t="str">
            <v>MP150</v>
          </cell>
          <cell r="D221" t="str">
            <v>Directly</v>
          </cell>
          <cell r="F221">
            <v>0.63</v>
          </cell>
          <cell r="G221">
            <v>0.52</v>
          </cell>
          <cell r="H221">
            <v>0.46</v>
          </cell>
          <cell r="J221">
            <v>0.77112000000000003</v>
          </cell>
          <cell r="K221">
            <v>0.63648000000000005</v>
          </cell>
          <cell r="L221">
            <v>0.46</v>
          </cell>
        </row>
        <row r="222">
          <cell r="A222" t="str">
            <v>87-10-1298</v>
          </cell>
          <cell r="B222" t="str">
            <v>Euonymus europaeus 'Red Cascade'</v>
          </cell>
          <cell r="C222" t="str">
            <v>MP104</v>
          </cell>
          <cell r="D222" t="str">
            <v>Directly</v>
          </cell>
          <cell r="F222">
            <v>0.63</v>
          </cell>
          <cell r="G222">
            <v>0.52</v>
          </cell>
          <cell r="H222">
            <v>0.46</v>
          </cell>
          <cell r="J222">
            <v>0.77112000000000003</v>
          </cell>
          <cell r="K222">
            <v>0.63648000000000005</v>
          </cell>
          <cell r="L222">
            <v>0.46</v>
          </cell>
        </row>
        <row r="223">
          <cell r="A223" t="str">
            <v>87-10-0166</v>
          </cell>
          <cell r="B223" t="str">
            <v>Euonymus fort. 'Coloratus'</v>
          </cell>
          <cell r="C223" t="str">
            <v>MP150</v>
          </cell>
          <cell r="D223" t="str">
            <v>Directly</v>
          </cell>
          <cell r="F223">
            <v>0.33999999999999997</v>
          </cell>
          <cell r="G223">
            <v>0.25</v>
          </cell>
          <cell r="H223">
            <v>0.21</v>
          </cell>
          <cell r="J223">
            <v>0.41615999999999997</v>
          </cell>
          <cell r="K223">
            <v>0.30599999999999999</v>
          </cell>
          <cell r="L223">
            <v>0.21</v>
          </cell>
        </row>
        <row r="224">
          <cell r="A224" t="str">
            <v>87-10-0167</v>
          </cell>
          <cell r="B224" t="str">
            <v>Euonymus fort. 'Emerald Gaiety'</v>
          </cell>
          <cell r="C224" t="str">
            <v>MP150</v>
          </cell>
          <cell r="D224" t="str">
            <v>Directly</v>
          </cell>
          <cell r="F224">
            <v>0.33999999999999997</v>
          </cell>
          <cell r="G224">
            <v>0.25</v>
          </cell>
          <cell r="H224">
            <v>0.21</v>
          </cell>
          <cell r="J224">
            <v>0.41615999999999997</v>
          </cell>
          <cell r="K224">
            <v>0.30599999999999999</v>
          </cell>
          <cell r="L224">
            <v>0.21</v>
          </cell>
        </row>
        <row r="225">
          <cell r="A225" t="str">
            <v>87-10-0168</v>
          </cell>
          <cell r="B225" t="str">
            <v>Euonymus fort. 'Emerald 'n Gold'</v>
          </cell>
          <cell r="C225" t="str">
            <v>MP150</v>
          </cell>
          <cell r="D225" t="str">
            <v>WEEK 18</v>
          </cell>
          <cell r="F225">
            <v>0.33999999999999997</v>
          </cell>
          <cell r="G225">
            <v>0.25</v>
          </cell>
          <cell r="H225">
            <v>0.21</v>
          </cell>
          <cell r="J225">
            <v>0.41615999999999997</v>
          </cell>
          <cell r="K225">
            <v>0.30599999999999999</v>
          </cell>
          <cell r="L225">
            <v>0.21</v>
          </cell>
        </row>
        <row r="226">
          <cell r="A226" t="str">
            <v>87-10-1655</v>
          </cell>
          <cell r="B226" t="str">
            <v>Euonymus fort. 'Harlequin'</v>
          </cell>
          <cell r="C226" t="str">
            <v>MP150</v>
          </cell>
          <cell r="D226" t="str">
            <v>Directly</v>
          </cell>
          <cell r="F226">
            <v>0.39</v>
          </cell>
          <cell r="G226">
            <v>0.28999999999999998</v>
          </cell>
          <cell r="H226">
            <v>0.24</v>
          </cell>
          <cell r="J226">
            <v>0.47736000000000001</v>
          </cell>
          <cell r="K226">
            <v>0.35496</v>
          </cell>
          <cell r="L226">
            <v>0.24</v>
          </cell>
        </row>
        <row r="227">
          <cell r="A227" t="str">
            <v>87-10-1299</v>
          </cell>
          <cell r="B227" t="str">
            <v>Euonymus fort. 'Minimus'</v>
          </cell>
          <cell r="C227" t="str">
            <v>MP150</v>
          </cell>
          <cell r="D227" t="str">
            <v>Directly</v>
          </cell>
          <cell r="F227">
            <v>0.33999999999999997</v>
          </cell>
          <cell r="G227">
            <v>0.25</v>
          </cell>
          <cell r="H227">
            <v>0.21</v>
          </cell>
          <cell r="J227">
            <v>0.41615999999999997</v>
          </cell>
          <cell r="K227">
            <v>0.30599999999999999</v>
          </cell>
          <cell r="L227">
            <v>0.21</v>
          </cell>
        </row>
        <row r="228">
          <cell r="A228" t="str">
            <v>87-10-1300</v>
          </cell>
          <cell r="B228" t="str">
            <v>Euonymus fort. 'Vegetus'</v>
          </cell>
          <cell r="C228" t="str">
            <v>MP150</v>
          </cell>
          <cell r="D228" t="str">
            <v>Directly</v>
          </cell>
          <cell r="F228">
            <v>0.39999999999999997</v>
          </cell>
          <cell r="G228">
            <v>0.3</v>
          </cell>
          <cell r="H228">
            <v>0.25</v>
          </cell>
          <cell r="J228">
            <v>0.48959999999999992</v>
          </cell>
          <cell r="K228">
            <v>0.36719999999999997</v>
          </cell>
          <cell r="L228">
            <v>0.25</v>
          </cell>
        </row>
        <row r="229">
          <cell r="A229" t="str">
            <v>87-10-0176</v>
          </cell>
          <cell r="B229" t="str">
            <v>Euonymus jap. 'Aureomarginatus'</v>
          </cell>
          <cell r="C229" t="str">
            <v>MP104</v>
          </cell>
          <cell r="D229" t="str">
            <v>Directly</v>
          </cell>
          <cell r="F229">
            <v>0.39999999999999997</v>
          </cell>
          <cell r="G229">
            <v>0.3</v>
          </cell>
          <cell r="H229">
            <v>0.25</v>
          </cell>
          <cell r="J229">
            <v>0.48959999999999992</v>
          </cell>
          <cell r="K229">
            <v>0.36719999999999997</v>
          </cell>
          <cell r="L229">
            <v>0.25</v>
          </cell>
        </row>
        <row r="230">
          <cell r="A230" t="str">
            <v>87-10-1574</v>
          </cell>
          <cell r="B230" t="str">
            <v>Euonymus jap. 'Aureomarginatus'</v>
          </cell>
          <cell r="C230" t="str">
            <v>MP150</v>
          </cell>
          <cell r="D230" t="str">
            <v>Directly</v>
          </cell>
          <cell r="F230">
            <v>0.39999999999999997</v>
          </cell>
          <cell r="G230">
            <v>0.3</v>
          </cell>
          <cell r="H230">
            <v>0.25</v>
          </cell>
          <cell r="J230">
            <v>0.48959999999999992</v>
          </cell>
          <cell r="K230">
            <v>0.36719999999999997</v>
          </cell>
          <cell r="L230">
            <v>0.25</v>
          </cell>
        </row>
        <row r="231">
          <cell r="A231" t="str">
            <v>87-10-1575</v>
          </cell>
          <cell r="B231" t="str">
            <v>Euonymus jap. 'Bravo'</v>
          </cell>
          <cell r="C231" t="str">
            <v>MP150</v>
          </cell>
          <cell r="D231" t="str">
            <v>Directly</v>
          </cell>
          <cell r="F231">
            <v>0.39999999999999997</v>
          </cell>
          <cell r="G231">
            <v>0.3</v>
          </cell>
          <cell r="H231">
            <v>0.25</v>
          </cell>
          <cell r="J231">
            <v>0.48959999999999992</v>
          </cell>
          <cell r="K231">
            <v>0.36719999999999997</v>
          </cell>
          <cell r="L231">
            <v>0.25</v>
          </cell>
        </row>
        <row r="232">
          <cell r="A232" t="str">
            <v>87-10-0836</v>
          </cell>
          <cell r="B232" t="str">
            <v>Euonymus jap. 'Bravo'</v>
          </cell>
          <cell r="C232" t="str">
            <v>MP104</v>
          </cell>
          <cell r="D232" t="str">
            <v>Directly</v>
          </cell>
          <cell r="F232">
            <v>0.39999999999999997</v>
          </cell>
          <cell r="G232">
            <v>0.3</v>
          </cell>
          <cell r="H232">
            <v>0.25</v>
          </cell>
          <cell r="J232">
            <v>0.48959999999999992</v>
          </cell>
          <cell r="K232">
            <v>0.36719999999999997</v>
          </cell>
          <cell r="L232">
            <v>0.25</v>
          </cell>
        </row>
        <row r="233">
          <cell r="A233" t="str">
            <v>87-10-1423</v>
          </cell>
          <cell r="B233" t="str">
            <v>Euonymus jap. 'Gold Queen' PBR ®</v>
          </cell>
          <cell r="C233" t="str">
            <v>MP104</v>
          </cell>
          <cell r="D233" t="str">
            <v>Directly</v>
          </cell>
          <cell r="F233">
            <v>0.48</v>
          </cell>
          <cell r="G233">
            <v>0.37</v>
          </cell>
          <cell r="H233">
            <v>0.31</v>
          </cell>
          <cell r="J233">
            <v>0.58751999999999993</v>
          </cell>
          <cell r="K233">
            <v>0.45288</v>
          </cell>
          <cell r="L233">
            <v>0.31</v>
          </cell>
        </row>
        <row r="234">
          <cell r="A234" t="str">
            <v>87-10-0837</v>
          </cell>
          <cell r="B234" t="str">
            <v>Euonymus jap. 'Kathy' PBR ®</v>
          </cell>
          <cell r="C234" t="str">
            <v>MP104</v>
          </cell>
          <cell r="D234" t="str">
            <v>Directly</v>
          </cell>
          <cell r="F234">
            <v>0.48</v>
          </cell>
          <cell r="G234">
            <v>0.37</v>
          </cell>
          <cell r="H234">
            <v>0.31</v>
          </cell>
          <cell r="J234">
            <v>0.58751999999999993</v>
          </cell>
          <cell r="K234">
            <v>0.45288</v>
          </cell>
          <cell r="L234">
            <v>0.31</v>
          </cell>
        </row>
        <row r="235">
          <cell r="A235" t="str">
            <v>87-10-1576</v>
          </cell>
          <cell r="B235" t="str">
            <v>Euonymus jap. 'Ovatus Aureus'</v>
          </cell>
          <cell r="C235" t="str">
            <v>MP150</v>
          </cell>
          <cell r="D235" t="str">
            <v>Directly</v>
          </cell>
          <cell r="F235">
            <v>0.39999999999999997</v>
          </cell>
          <cell r="G235">
            <v>0.3</v>
          </cell>
          <cell r="H235">
            <v>0.25</v>
          </cell>
          <cell r="J235">
            <v>0.48959999999999992</v>
          </cell>
          <cell r="K235">
            <v>0.36719999999999997</v>
          </cell>
          <cell r="L235">
            <v>0.25</v>
          </cell>
        </row>
        <row r="236">
          <cell r="A236" t="str">
            <v>87-10-0996</v>
          </cell>
          <cell r="B236" t="str">
            <v>Euonymus jap. 'Ovatus Aureus'</v>
          </cell>
          <cell r="C236" t="str">
            <v>MP104</v>
          </cell>
          <cell r="D236" t="str">
            <v>Directly</v>
          </cell>
          <cell r="F236">
            <v>0.39999999999999997</v>
          </cell>
          <cell r="G236">
            <v>0.3</v>
          </cell>
          <cell r="H236">
            <v>0.25</v>
          </cell>
          <cell r="J236">
            <v>0.48959999999999992</v>
          </cell>
          <cell r="K236">
            <v>0.36719999999999997</v>
          </cell>
          <cell r="L236">
            <v>0.25</v>
          </cell>
        </row>
        <row r="237">
          <cell r="A237" t="str">
            <v>87-10-0839</v>
          </cell>
          <cell r="B237" t="str">
            <v>Euonymus jap. 'Président Gauthier'</v>
          </cell>
          <cell r="C237" t="str">
            <v>MP104</v>
          </cell>
          <cell r="D237" t="str">
            <v>Directly</v>
          </cell>
          <cell r="F237">
            <v>0.39999999999999997</v>
          </cell>
          <cell r="G237">
            <v>0.3</v>
          </cell>
          <cell r="H237">
            <v>0.25</v>
          </cell>
          <cell r="J237">
            <v>0.48959999999999992</v>
          </cell>
          <cell r="K237">
            <v>0.36719999999999997</v>
          </cell>
          <cell r="L237">
            <v>0.25</v>
          </cell>
        </row>
        <row r="238">
          <cell r="A238" t="str">
            <v>87-10-1301</v>
          </cell>
          <cell r="B238" t="str">
            <v>Euonymus japonicus</v>
          </cell>
          <cell r="C238" t="str">
            <v>MP104</v>
          </cell>
          <cell r="D238" t="str">
            <v>Directly</v>
          </cell>
          <cell r="F238">
            <v>0.39999999999999997</v>
          </cell>
          <cell r="G238">
            <v>0.3</v>
          </cell>
          <cell r="H238">
            <v>0.25</v>
          </cell>
          <cell r="J238">
            <v>0.48959999999999992</v>
          </cell>
          <cell r="K238">
            <v>0.36719999999999997</v>
          </cell>
          <cell r="L238">
            <v>0.25</v>
          </cell>
        </row>
        <row r="239">
          <cell r="A239" t="str">
            <v>87-10-1302</v>
          </cell>
          <cell r="B239" t="str">
            <v>Exochorda racemosa 'Niagara' PBR ®</v>
          </cell>
          <cell r="C239" t="str">
            <v>MP104</v>
          </cell>
          <cell r="D239" t="str">
            <v>Directly</v>
          </cell>
          <cell r="F239">
            <v>1.54</v>
          </cell>
          <cell r="G239">
            <v>1.43</v>
          </cell>
          <cell r="H239">
            <v>1.37</v>
          </cell>
          <cell r="J239">
            <v>1.88496</v>
          </cell>
          <cell r="K239">
            <v>1.7503200000000001</v>
          </cell>
          <cell r="L239">
            <v>1.37</v>
          </cell>
        </row>
        <row r="240">
          <cell r="A240" t="str">
            <v>87-10-0895</v>
          </cell>
          <cell r="B240" t="str">
            <v>Forsythia 'Goldrausch'</v>
          </cell>
          <cell r="C240" t="str">
            <v>MP104</v>
          </cell>
          <cell r="D240" t="str">
            <v>Directly</v>
          </cell>
          <cell r="F240">
            <v>0.39999999999999997</v>
          </cell>
          <cell r="G240">
            <v>0.3</v>
          </cell>
          <cell r="H240">
            <v>0.25</v>
          </cell>
          <cell r="J240">
            <v>0.48959999999999992</v>
          </cell>
          <cell r="K240">
            <v>0.36719999999999997</v>
          </cell>
          <cell r="L240">
            <v>0.25</v>
          </cell>
        </row>
        <row r="241">
          <cell r="A241" t="str">
            <v>87-10-0184</v>
          </cell>
          <cell r="B241" t="str">
            <v>Forsythia int. 'Golden Bells' (Liliane)</v>
          </cell>
          <cell r="C241" t="str">
            <v>MP104</v>
          </cell>
          <cell r="D241" t="str">
            <v>Directly</v>
          </cell>
          <cell r="F241">
            <v>0.39999999999999997</v>
          </cell>
          <cell r="G241">
            <v>0.3</v>
          </cell>
          <cell r="H241">
            <v>0.25</v>
          </cell>
          <cell r="J241">
            <v>0.48959999999999992</v>
          </cell>
          <cell r="K241">
            <v>0.36719999999999997</v>
          </cell>
          <cell r="L241">
            <v>0.25</v>
          </cell>
        </row>
        <row r="242">
          <cell r="A242" t="str">
            <v>87-10-0909</v>
          </cell>
          <cell r="B242" t="str">
            <v>Forsythia int. 'Golden Times'</v>
          </cell>
          <cell r="C242" t="str">
            <v>MP104</v>
          </cell>
          <cell r="D242" t="str">
            <v>Directly</v>
          </cell>
          <cell r="F242">
            <v>0.39999999999999997</v>
          </cell>
          <cell r="G242">
            <v>0.3</v>
          </cell>
          <cell r="H242">
            <v>0.25</v>
          </cell>
          <cell r="J242">
            <v>0.48959999999999992</v>
          </cell>
          <cell r="K242">
            <v>0.36719999999999997</v>
          </cell>
          <cell r="L242">
            <v>0.25</v>
          </cell>
        </row>
        <row r="243">
          <cell r="A243" t="str">
            <v>87-10-0186</v>
          </cell>
          <cell r="B243" t="str">
            <v>Forsythia int. 'Goldzauber'</v>
          </cell>
          <cell r="C243" t="str">
            <v>MP104</v>
          </cell>
          <cell r="D243" t="str">
            <v>Directly</v>
          </cell>
          <cell r="F243">
            <v>0.39999999999999997</v>
          </cell>
          <cell r="G243">
            <v>0.3</v>
          </cell>
          <cell r="H243">
            <v>0.25</v>
          </cell>
          <cell r="J243">
            <v>0.48959999999999992</v>
          </cell>
          <cell r="K243">
            <v>0.36719999999999997</v>
          </cell>
          <cell r="L243">
            <v>0.25</v>
          </cell>
        </row>
        <row r="244">
          <cell r="A244" t="str">
            <v>87-10-0997</v>
          </cell>
          <cell r="B244" t="str">
            <v>Forsythia int. 'Lynwood'</v>
          </cell>
          <cell r="C244" t="str">
            <v>MP104</v>
          </cell>
          <cell r="D244" t="str">
            <v>Directly</v>
          </cell>
          <cell r="F244">
            <v>0.39999999999999997</v>
          </cell>
          <cell r="G244">
            <v>0.3</v>
          </cell>
          <cell r="H244">
            <v>0.25</v>
          </cell>
          <cell r="J244">
            <v>0.48959999999999992</v>
          </cell>
          <cell r="K244">
            <v>0.36719999999999997</v>
          </cell>
          <cell r="L244">
            <v>0.25</v>
          </cell>
        </row>
        <row r="245">
          <cell r="A245" t="str">
            <v>87-10-0188</v>
          </cell>
          <cell r="B245" t="str">
            <v>Forsythia int. 'Minigold'</v>
          </cell>
          <cell r="C245" t="str">
            <v>MP104</v>
          </cell>
          <cell r="D245" t="str">
            <v>Directly</v>
          </cell>
          <cell r="F245">
            <v>0.39999999999999997</v>
          </cell>
          <cell r="G245">
            <v>0.3</v>
          </cell>
          <cell r="H245">
            <v>0.25</v>
          </cell>
          <cell r="J245">
            <v>0.48959999999999992</v>
          </cell>
          <cell r="K245">
            <v>0.36719999999999997</v>
          </cell>
          <cell r="L245">
            <v>0.25</v>
          </cell>
        </row>
        <row r="246">
          <cell r="A246" t="str">
            <v>87-10-0998</v>
          </cell>
          <cell r="B246" t="str">
            <v>Forsythia int. 'Spectabilis'</v>
          </cell>
          <cell r="C246" t="str">
            <v>MP104</v>
          </cell>
          <cell r="D246" t="str">
            <v>Directly</v>
          </cell>
          <cell r="F246">
            <v>0.39999999999999997</v>
          </cell>
          <cell r="G246">
            <v>0.3</v>
          </cell>
          <cell r="H246">
            <v>0.25</v>
          </cell>
          <cell r="J246">
            <v>0.48959999999999992</v>
          </cell>
          <cell r="K246">
            <v>0.36719999999999997</v>
          </cell>
          <cell r="L246">
            <v>0.25</v>
          </cell>
        </row>
        <row r="247">
          <cell r="A247" t="str">
            <v>87-10-0999</v>
          </cell>
          <cell r="B247" t="str">
            <v>Forsythia int. 'Week-End'</v>
          </cell>
          <cell r="C247" t="str">
            <v>MP104</v>
          </cell>
          <cell r="D247" t="str">
            <v>Directly</v>
          </cell>
          <cell r="F247">
            <v>0.39999999999999997</v>
          </cell>
          <cell r="G247">
            <v>0.3</v>
          </cell>
          <cell r="H247">
            <v>0.25</v>
          </cell>
          <cell r="J247">
            <v>0.48959999999999992</v>
          </cell>
          <cell r="K247">
            <v>0.36719999999999997</v>
          </cell>
          <cell r="L247">
            <v>0.25</v>
          </cell>
        </row>
        <row r="248">
          <cell r="A248" t="str">
            <v>87-10-1229</v>
          </cell>
          <cell r="B248" t="str">
            <v>Fothergilla major</v>
          </cell>
          <cell r="C248" t="str">
            <v>MP66</v>
          </cell>
          <cell r="D248" t="str">
            <v>Directly</v>
          </cell>
          <cell r="F248">
            <v>0.8</v>
          </cell>
          <cell r="G248">
            <v>0.69</v>
          </cell>
          <cell r="H248">
            <v>0.63</v>
          </cell>
          <cell r="J248">
            <v>0.97919999999999996</v>
          </cell>
          <cell r="K248">
            <v>0.84455999999999998</v>
          </cell>
          <cell r="L248">
            <v>0.63</v>
          </cell>
        </row>
        <row r="249">
          <cell r="A249" t="str">
            <v>87-10-0192</v>
          </cell>
          <cell r="B249" t="str">
            <v>Hedera hel. 'Arborescens'</v>
          </cell>
          <cell r="C249" t="str">
            <v>MP66</v>
          </cell>
          <cell r="D249" t="str">
            <v>Directly</v>
          </cell>
          <cell r="F249">
            <v>0.87</v>
          </cell>
          <cell r="G249">
            <v>0.76</v>
          </cell>
          <cell r="H249">
            <v>0.7</v>
          </cell>
          <cell r="J249">
            <v>1.06488</v>
          </cell>
          <cell r="K249">
            <v>0.93023999999999996</v>
          </cell>
          <cell r="L249">
            <v>0.7</v>
          </cell>
        </row>
        <row r="250">
          <cell r="A250" t="str">
            <v>87-10-1778</v>
          </cell>
          <cell r="B250" t="str">
            <v>Hibiscus syriacus</v>
          </cell>
          <cell r="C250" t="str">
            <v>MP150</v>
          </cell>
          <cell r="D250" t="str">
            <v>Directly</v>
          </cell>
          <cell r="F250">
            <v>0.56000000000000005</v>
          </cell>
          <cell r="G250">
            <v>0.45</v>
          </cell>
          <cell r="H250">
            <v>0.39</v>
          </cell>
          <cell r="J250">
            <v>0.68544000000000005</v>
          </cell>
          <cell r="K250">
            <v>0.55080000000000007</v>
          </cell>
          <cell r="L250">
            <v>0.39</v>
          </cell>
        </row>
        <row r="251">
          <cell r="A251" t="str">
            <v>87-10-1303</v>
          </cell>
          <cell r="B251" t="str">
            <v>Hibiscus syr. 'Ardens'</v>
          </cell>
          <cell r="C251" t="str">
            <v>MP150</v>
          </cell>
          <cell r="D251" t="str">
            <v>Directly</v>
          </cell>
          <cell r="F251">
            <v>0.56000000000000005</v>
          </cell>
          <cell r="G251">
            <v>0.45</v>
          </cell>
          <cell r="H251">
            <v>0.39</v>
          </cell>
          <cell r="J251">
            <v>0.68544000000000005</v>
          </cell>
          <cell r="K251">
            <v>0.55080000000000007</v>
          </cell>
          <cell r="L251">
            <v>0.39</v>
          </cell>
        </row>
        <row r="252">
          <cell r="A252" t="str">
            <v>87-10-1304</v>
          </cell>
          <cell r="B252" t="str">
            <v>Hibiscus syriacus Blue Chiffon ('Notwood3'PBR) ®</v>
          </cell>
          <cell r="C252" t="str">
            <v>MP150</v>
          </cell>
          <cell r="D252" t="str">
            <v>Directly</v>
          </cell>
          <cell r="F252">
            <v>1.19</v>
          </cell>
          <cell r="G252">
            <v>1.08</v>
          </cell>
          <cell r="H252">
            <v>1.02</v>
          </cell>
          <cell r="J252">
            <v>1.4565599999999999</v>
          </cell>
          <cell r="K252">
            <v>1.32192</v>
          </cell>
          <cell r="L252">
            <v>1.02</v>
          </cell>
        </row>
        <row r="253">
          <cell r="A253" t="str">
            <v>87-10-1305</v>
          </cell>
          <cell r="B253" t="str">
            <v>Hibiscus syriacus China Chiffon ('Bricutts'PBR) ®</v>
          </cell>
          <cell r="C253" t="str">
            <v>MP150</v>
          </cell>
          <cell r="D253" t="str">
            <v>Directly</v>
          </cell>
          <cell r="F253">
            <v>1.19</v>
          </cell>
          <cell r="G253">
            <v>1.08</v>
          </cell>
          <cell r="H253">
            <v>1.02</v>
          </cell>
          <cell r="J253">
            <v>1.4565599999999999</v>
          </cell>
          <cell r="K253">
            <v>1.32192</v>
          </cell>
          <cell r="L253">
            <v>1.02</v>
          </cell>
        </row>
        <row r="254">
          <cell r="A254" t="str">
            <v>87-10-1306</v>
          </cell>
          <cell r="B254" t="str">
            <v>Hibiscus syr. 'Duc de Brabant'</v>
          </cell>
          <cell r="C254" t="str">
            <v>MP150</v>
          </cell>
          <cell r="D254" t="str">
            <v>Directly</v>
          </cell>
          <cell r="F254">
            <v>0.56000000000000005</v>
          </cell>
          <cell r="G254">
            <v>0.45</v>
          </cell>
          <cell r="H254">
            <v>0.39</v>
          </cell>
          <cell r="J254">
            <v>0.68544000000000005</v>
          </cell>
          <cell r="K254">
            <v>0.55080000000000007</v>
          </cell>
          <cell r="L254">
            <v>0.39</v>
          </cell>
        </row>
        <row r="255">
          <cell r="A255" t="str">
            <v>87-10-1310</v>
          </cell>
          <cell r="B255" t="str">
            <v>Hibiscus syr. 'Hamabo'</v>
          </cell>
          <cell r="C255" t="str">
            <v>MP150</v>
          </cell>
          <cell r="D255" t="str">
            <v>Directly</v>
          </cell>
          <cell r="F255">
            <v>0.56000000000000005</v>
          </cell>
          <cell r="G255">
            <v>0.45</v>
          </cell>
          <cell r="H255">
            <v>0.39</v>
          </cell>
          <cell r="J255">
            <v>0.68544000000000005</v>
          </cell>
          <cell r="K255">
            <v>0.55080000000000007</v>
          </cell>
          <cell r="L255">
            <v>0.39</v>
          </cell>
        </row>
        <row r="256">
          <cell r="A256" t="str">
            <v>87-10-1311</v>
          </cell>
          <cell r="B256" t="str">
            <v>Hibiscus syriacus Lavender Chiffon ('Notwoodone'PBR)  ®</v>
          </cell>
          <cell r="C256" t="str">
            <v>MP150</v>
          </cell>
          <cell r="D256" t="str">
            <v>Directly</v>
          </cell>
          <cell r="F256">
            <v>1.19</v>
          </cell>
          <cell r="G256">
            <v>1.08</v>
          </cell>
          <cell r="H256">
            <v>1.02</v>
          </cell>
          <cell r="J256">
            <v>1.4565599999999999</v>
          </cell>
          <cell r="K256">
            <v>1.32192</v>
          </cell>
          <cell r="L256">
            <v>1.02</v>
          </cell>
        </row>
        <row r="257">
          <cell r="A257" t="str">
            <v>87-10-1493</v>
          </cell>
          <cell r="B257" t="str">
            <v xml:space="preserve">Hibiscus syriacus Magenta Chiffon ('Rwoods5'PBR) </v>
          </cell>
          <cell r="C257" t="str">
            <v>MP150</v>
          </cell>
          <cell r="D257" t="str">
            <v>Directly</v>
          </cell>
          <cell r="F257">
            <v>1.19</v>
          </cell>
          <cell r="G257">
            <v>1.08</v>
          </cell>
          <cell r="H257">
            <v>1.02</v>
          </cell>
          <cell r="J257">
            <v>1.4565599999999999</v>
          </cell>
          <cell r="K257">
            <v>1.32192</v>
          </cell>
          <cell r="L257">
            <v>1.02</v>
          </cell>
        </row>
        <row r="258">
          <cell r="A258" t="str">
            <v>87-10-1577</v>
          </cell>
          <cell r="B258" t="str">
            <v>Hibiscus syr. 'Maike'</v>
          </cell>
          <cell r="C258" t="str">
            <v>MP150</v>
          </cell>
          <cell r="D258" t="str">
            <v>Directly</v>
          </cell>
          <cell r="F258">
            <v>0.56000000000000005</v>
          </cell>
          <cell r="G258">
            <v>0.45</v>
          </cell>
          <cell r="H258">
            <v>0.39</v>
          </cell>
          <cell r="J258">
            <v>0.68544000000000005</v>
          </cell>
          <cell r="K258">
            <v>0.55080000000000007</v>
          </cell>
          <cell r="L258">
            <v>0.39</v>
          </cell>
        </row>
        <row r="259">
          <cell r="A259" t="str">
            <v>87-10-1312</v>
          </cell>
          <cell r="B259" t="str">
            <v>Hibiscus syr. 'Marina'</v>
          </cell>
          <cell r="C259" t="str">
            <v>MP150</v>
          </cell>
          <cell r="D259" t="str">
            <v>Directly</v>
          </cell>
          <cell r="F259">
            <v>0.56000000000000005</v>
          </cell>
          <cell r="G259">
            <v>0.45</v>
          </cell>
          <cell r="H259">
            <v>0.39</v>
          </cell>
          <cell r="J259">
            <v>0.68544000000000005</v>
          </cell>
          <cell r="K259">
            <v>0.55080000000000007</v>
          </cell>
          <cell r="L259">
            <v>0.39</v>
          </cell>
        </row>
        <row r="260">
          <cell r="A260" t="str">
            <v>87-10-1313</v>
          </cell>
          <cell r="B260" t="str">
            <v>Hibiscus syr. 'Mathilde'</v>
          </cell>
          <cell r="C260" t="str">
            <v>MP150</v>
          </cell>
          <cell r="D260" t="str">
            <v>Directly</v>
          </cell>
          <cell r="F260">
            <v>0.56000000000000005</v>
          </cell>
          <cell r="G260">
            <v>0.45</v>
          </cell>
          <cell r="H260">
            <v>0.39</v>
          </cell>
          <cell r="J260">
            <v>0.68544000000000005</v>
          </cell>
          <cell r="K260">
            <v>0.55080000000000007</v>
          </cell>
          <cell r="L260">
            <v>0.39</v>
          </cell>
        </row>
        <row r="261">
          <cell r="A261" t="str">
            <v>87-10-1578</v>
          </cell>
          <cell r="B261" t="str">
            <v>Hibiscus syr. 'Mauve Queen'</v>
          </cell>
          <cell r="C261" t="str">
            <v>MP150</v>
          </cell>
          <cell r="D261" t="str">
            <v>5000</v>
          </cell>
          <cell r="F261">
            <v>0.56000000000000005</v>
          </cell>
          <cell r="G261">
            <v>0.45</v>
          </cell>
          <cell r="H261">
            <v>0.39</v>
          </cell>
          <cell r="J261">
            <v>0.68544000000000005</v>
          </cell>
          <cell r="K261">
            <v>0.55080000000000007</v>
          </cell>
          <cell r="L261">
            <v>0.39</v>
          </cell>
        </row>
        <row r="262">
          <cell r="A262" t="str">
            <v>87-10-1314</v>
          </cell>
          <cell r="B262" t="str">
            <v>Hibiscus syr. 'Oiseau Bleu'</v>
          </cell>
          <cell r="C262" t="str">
            <v>MP150</v>
          </cell>
          <cell r="D262" t="str">
            <v>Directly</v>
          </cell>
          <cell r="F262">
            <v>0.56000000000000005</v>
          </cell>
          <cell r="G262">
            <v>0.45</v>
          </cell>
          <cell r="H262">
            <v>0.39</v>
          </cell>
          <cell r="J262">
            <v>0.68544000000000005</v>
          </cell>
          <cell r="K262">
            <v>0.55080000000000007</v>
          </cell>
          <cell r="L262">
            <v>0.39</v>
          </cell>
        </row>
        <row r="263">
          <cell r="A263" t="str">
            <v>87-10-1315</v>
          </cell>
          <cell r="B263" t="str">
            <v>Hibiscus syriacus Pink Chiffon ('Jwnwood4'PBR) ®</v>
          </cell>
          <cell r="C263" t="str">
            <v>MP150</v>
          </cell>
          <cell r="D263" t="str">
            <v>Directly</v>
          </cell>
          <cell r="F263">
            <v>1.19</v>
          </cell>
          <cell r="G263">
            <v>1.08</v>
          </cell>
          <cell r="H263">
            <v>1.02</v>
          </cell>
          <cell r="J263">
            <v>1.4565599999999999</v>
          </cell>
          <cell r="K263">
            <v>1.32192</v>
          </cell>
          <cell r="L263">
            <v>1.02</v>
          </cell>
        </row>
        <row r="264">
          <cell r="A264" t="str">
            <v>87-10-0213</v>
          </cell>
          <cell r="B264" t="str">
            <v>Hibiscus syr. 'Pink Flirt'</v>
          </cell>
          <cell r="C264" t="str">
            <v>MP150</v>
          </cell>
          <cell r="D264" t="str">
            <v>Directly</v>
          </cell>
          <cell r="F264">
            <v>0.56000000000000005</v>
          </cell>
          <cell r="G264">
            <v>0.45</v>
          </cell>
          <cell r="H264">
            <v>0.39</v>
          </cell>
          <cell r="J264">
            <v>0.68544000000000005</v>
          </cell>
          <cell r="K264">
            <v>0.55080000000000007</v>
          </cell>
          <cell r="L264">
            <v>0.39</v>
          </cell>
        </row>
        <row r="265">
          <cell r="A265" t="str">
            <v>87-10-1110</v>
          </cell>
          <cell r="B265" t="str">
            <v>Hibiscus syr. 'Pink Giant'</v>
          </cell>
          <cell r="C265" t="str">
            <v>MP150</v>
          </cell>
          <cell r="D265" t="str">
            <v>Directly</v>
          </cell>
          <cell r="F265">
            <v>0.56000000000000005</v>
          </cell>
          <cell r="G265">
            <v>0.45</v>
          </cell>
          <cell r="H265">
            <v>0.39</v>
          </cell>
          <cell r="J265">
            <v>0.68544000000000005</v>
          </cell>
          <cell r="K265">
            <v>0.55080000000000007</v>
          </cell>
          <cell r="L265">
            <v>0.39</v>
          </cell>
        </row>
        <row r="266">
          <cell r="A266" t="str">
            <v>87-10-1662</v>
          </cell>
          <cell r="B266" t="str">
            <v>Hibiscus syriacus 'Flower Tower Purple' PBR ®</v>
          </cell>
          <cell r="C266" t="str">
            <v>MP150</v>
          </cell>
          <cell r="D266" t="str">
            <v>Directly</v>
          </cell>
          <cell r="F266">
            <v>1.37</v>
          </cell>
          <cell r="G266">
            <v>1.26</v>
          </cell>
          <cell r="H266">
            <v>1.2</v>
          </cell>
          <cell r="J266">
            <v>1.6768800000000001</v>
          </cell>
          <cell r="K266">
            <v>1.5422400000000001</v>
          </cell>
          <cell r="L266">
            <v>1.2</v>
          </cell>
        </row>
        <row r="267">
          <cell r="A267" t="str">
            <v>87-10-1494</v>
          </cell>
          <cell r="B267" t="str">
            <v>Hibiscus syr. 'Purpureus Variegatus</v>
          </cell>
          <cell r="C267" t="str">
            <v>MP150</v>
          </cell>
          <cell r="D267" t="str">
            <v>Directly</v>
          </cell>
          <cell r="F267">
            <v>0.56000000000000005</v>
          </cell>
          <cell r="G267">
            <v>0.45</v>
          </cell>
          <cell r="H267">
            <v>0.39</v>
          </cell>
          <cell r="J267">
            <v>0.68544000000000005</v>
          </cell>
          <cell r="K267">
            <v>0.55080000000000007</v>
          </cell>
          <cell r="L267">
            <v>0.39</v>
          </cell>
        </row>
        <row r="268">
          <cell r="A268" t="str">
            <v>87-10-1317</v>
          </cell>
          <cell r="B268" t="str">
            <v>Hibiscus syr. 'Red Heart'</v>
          </cell>
          <cell r="C268" t="str">
            <v>MP150</v>
          </cell>
          <cell r="D268" t="str">
            <v>Directly</v>
          </cell>
          <cell r="F268">
            <v>0.56000000000000005</v>
          </cell>
          <cell r="G268">
            <v>0.45</v>
          </cell>
          <cell r="H268">
            <v>0.39</v>
          </cell>
          <cell r="J268">
            <v>0.68544000000000005</v>
          </cell>
          <cell r="K268">
            <v>0.55080000000000007</v>
          </cell>
          <cell r="L268">
            <v>0.39</v>
          </cell>
        </row>
        <row r="269">
          <cell r="A269" t="str">
            <v>87-10-1150</v>
          </cell>
          <cell r="B269" t="str">
            <v>Hibiscus syr. 'Russian Violet'</v>
          </cell>
          <cell r="C269" t="str">
            <v>MP150</v>
          </cell>
          <cell r="D269" t="str">
            <v>Directly</v>
          </cell>
          <cell r="F269">
            <v>0.56000000000000005</v>
          </cell>
          <cell r="G269">
            <v>0.45</v>
          </cell>
          <cell r="H269">
            <v>0.39</v>
          </cell>
          <cell r="J269">
            <v>0.68544000000000005</v>
          </cell>
          <cell r="K269">
            <v>0.55080000000000007</v>
          </cell>
          <cell r="L269">
            <v>0.39</v>
          </cell>
        </row>
        <row r="270">
          <cell r="A270" t="str">
            <v>87-10-1318</v>
          </cell>
          <cell r="B270" t="str">
            <v>Hibiscus syr. 'Sanchoyo'</v>
          </cell>
          <cell r="C270" t="str">
            <v>MP150</v>
          </cell>
          <cell r="D270" t="str">
            <v>Directly</v>
          </cell>
          <cell r="F270">
            <v>0.56000000000000005</v>
          </cell>
          <cell r="G270">
            <v>0.45</v>
          </cell>
          <cell r="H270">
            <v>0.39</v>
          </cell>
          <cell r="J270">
            <v>0.68544000000000005</v>
          </cell>
          <cell r="K270">
            <v>0.55080000000000007</v>
          </cell>
          <cell r="L270">
            <v>0.39</v>
          </cell>
        </row>
        <row r="271">
          <cell r="A271" t="str">
            <v>87-10-0912</v>
          </cell>
          <cell r="B271" t="str">
            <v>Hibiscus syr. 'Sanchoyo'</v>
          </cell>
          <cell r="C271" t="str">
            <v>MP144</v>
          </cell>
          <cell r="D271" t="str">
            <v>Directly</v>
          </cell>
          <cell r="F271">
            <v>0.56000000000000005</v>
          </cell>
          <cell r="G271">
            <v>0.45</v>
          </cell>
          <cell r="H271">
            <v>0.39</v>
          </cell>
          <cell r="J271">
            <v>0.68544000000000005</v>
          </cell>
          <cell r="K271">
            <v>0.55080000000000007</v>
          </cell>
          <cell r="L271">
            <v>0.39</v>
          </cell>
        </row>
        <row r="272">
          <cell r="A272" t="str">
            <v>87-10-1319</v>
          </cell>
          <cell r="B272" t="str">
            <v>Hibiscus syriacus White Chiffon ('Notwoodtwo'PBR) ®</v>
          </cell>
          <cell r="C272" t="str">
            <v>MP150</v>
          </cell>
          <cell r="D272" t="str">
            <v>Directly</v>
          </cell>
          <cell r="F272">
            <v>1.19</v>
          </cell>
          <cell r="G272">
            <v>1.08</v>
          </cell>
          <cell r="H272">
            <v>1.02</v>
          </cell>
          <cell r="J272">
            <v>1.4565599999999999</v>
          </cell>
          <cell r="K272">
            <v>1.32192</v>
          </cell>
          <cell r="L272">
            <v>1.02</v>
          </cell>
        </row>
        <row r="273">
          <cell r="A273" t="str">
            <v>87-10-0212</v>
          </cell>
          <cell r="B273" t="str">
            <v>Hibiscus syr. 'White Chiffon' PBR ®</v>
          </cell>
          <cell r="C273" t="str">
            <v>MP144</v>
          </cell>
          <cell r="D273" t="str">
            <v>Directly</v>
          </cell>
          <cell r="F273">
            <v>1.19</v>
          </cell>
          <cell r="G273">
            <v>1.08</v>
          </cell>
          <cell r="H273">
            <v>1.02</v>
          </cell>
          <cell r="J273">
            <v>1.4565599999999999</v>
          </cell>
          <cell r="K273">
            <v>1.32192</v>
          </cell>
          <cell r="L273">
            <v>1.02</v>
          </cell>
        </row>
        <row r="274">
          <cell r="A274" t="str">
            <v>87-10-1663</v>
          </cell>
          <cell r="B274" t="str">
            <v>Hibiscus syriacus  'Flower Tower White' PBR ®</v>
          </cell>
          <cell r="C274" t="str">
            <v>MP150</v>
          </cell>
          <cell r="D274" t="str">
            <v>Directly</v>
          </cell>
          <cell r="F274">
            <v>1.37</v>
          </cell>
          <cell r="G274">
            <v>1.26</v>
          </cell>
          <cell r="H274">
            <v>1.2</v>
          </cell>
          <cell r="J274">
            <v>1.6768800000000001</v>
          </cell>
          <cell r="K274">
            <v>1.5422400000000001</v>
          </cell>
          <cell r="L274">
            <v>1.2</v>
          </cell>
        </row>
        <row r="275">
          <cell r="A275" t="str">
            <v>87-10-1664</v>
          </cell>
          <cell r="B275" t="str">
            <v>Hibiscus syriacus  'Flower Tower White' PBR ®</v>
          </cell>
          <cell r="C275" t="str">
            <v>MP144</v>
          </cell>
          <cell r="D275" t="str">
            <v>Directly</v>
          </cell>
          <cell r="F275">
            <v>1.37</v>
          </cell>
          <cell r="G275">
            <v>1.26</v>
          </cell>
          <cell r="H275">
            <v>1.2</v>
          </cell>
          <cell r="J275">
            <v>1.6768800000000001</v>
          </cell>
          <cell r="K275">
            <v>1.5422400000000001</v>
          </cell>
          <cell r="L275">
            <v>1.2</v>
          </cell>
        </row>
        <row r="276">
          <cell r="A276" t="str">
            <v>87-10-1320</v>
          </cell>
          <cell r="B276" t="str">
            <v>Hibiscus syr. 'William R. Smith'</v>
          </cell>
          <cell r="C276" t="str">
            <v>MP150</v>
          </cell>
          <cell r="D276" t="str">
            <v>Directly</v>
          </cell>
          <cell r="F276">
            <v>0.56000000000000005</v>
          </cell>
          <cell r="G276">
            <v>0.45</v>
          </cell>
          <cell r="H276">
            <v>0.39</v>
          </cell>
          <cell r="J276">
            <v>0.68544000000000005</v>
          </cell>
          <cell r="K276">
            <v>0.55080000000000007</v>
          </cell>
          <cell r="L276">
            <v>0.39</v>
          </cell>
        </row>
        <row r="277">
          <cell r="A277" t="str">
            <v>87-10-1321</v>
          </cell>
          <cell r="B277" t="str">
            <v>Hibiscus syr. 'Woodbridge'</v>
          </cell>
          <cell r="C277" t="str">
            <v>MP150</v>
          </cell>
          <cell r="D277" t="str">
            <v>Directly</v>
          </cell>
          <cell r="F277">
            <v>0.56000000000000005</v>
          </cell>
          <cell r="G277">
            <v>0.45</v>
          </cell>
          <cell r="H277">
            <v>0.39</v>
          </cell>
          <cell r="J277">
            <v>0.68544000000000005</v>
          </cell>
          <cell r="K277">
            <v>0.55080000000000007</v>
          </cell>
          <cell r="L277">
            <v>0.39</v>
          </cell>
        </row>
        <row r="278">
          <cell r="A278" t="str">
            <v>87-10-1776</v>
          </cell>
          <cell r="B278" t="str">
            <v>Hydrangea anomala petiolaris</v>
          </cell>
          <cell r="C278" t="str">
            <v>MP66</v>
          </cell>
          <cell r="D278" t="str">
            <v>Directly</v>
          </cell>
          <cell r="F278">
            <v>0.87</v>
          </cell>
          <cell r="G278">
            <v>0.76</v>
          </cell>
          <cell r="H278">
            <v>0.7</v>
          </cell>
          <cell r="J278">
            <v>1.06488</v>
          </cell>
          <cell r="K278">
            <v>0.93023999999999996</v>
          </cell>
          <cell r="L278">
            <v>0.7</v>
          </cell>
        </row>
        <row r="279">
          <cell r="A279" t="str">
            <v>87-10-0218</v>
          </cell>
          <cell r="B279" t="str">
            <v>Hydrangea arb. 'Annabelle'</v>
          </cell>
          <cell r="C279" t="str">
            <v>MP104</v>
          </cell>
          <cell r="D279" t="str">
            <v>Directly</v>
          </cell>
          <cell r="F279">
            <v>0.63</v>
          </cell>
          <cell r="G279">
            <v>0.52</v>
          </cell>
          <cell r="H279">
            <v>0.46</v>
          </cell>
          <cell r="J279">
            <v>0.77112000000000003</v>
          </cell>
          <cell r="K279">
            <v>0.63648000000000005</v>
          </cell>
          <cell r="L279">
            <v>0.46</v>
          </cell>
        </row>
        <row r="280">
          <cell r="A280" t="str">
            <v>87-10-1665</v>
          </cell>
          <cell r="B280" t="str">
            <v>Hydrangea arb 'Candybella ® Bubblegum PBR</v>
          </cell>
          <cell r="C280" t="str">
            <v>MP104</v>
          </cell>
          <cell r="D280" t="str">
            <v>Directly</v>
          </cell>
          <cell r="F280">
            <v>1.36</v>
          </cell>
          <cell r="G280">
            <v>1.25</v>
          </cell>
          <cell r="H280">
            <v>1.19</v>
          </cell>
          <cell r="J280">
            <v>1.6646400000000001</v>
          </cell>
          <cell r="K280">
            <v>1.53</v>
          </cell>
          <cell r="L280">
            <v>1.19</v>
          </cell>
        </row>
        <row r="281">
          <cell r="A281" t="str">
            <v>87-10-1666</v>
          </cell>
          <cell r="B281" t="str">
            <v>Hydrangea arb. 'Candybelle ® Marshmallow PBR</v>
          </cell>
          <cell r="C281" t="str">
            <v>MP104</v>
          </cell>
          <cell r="D281" t="str">
            <v>Directly</v>
          </cell>
          <cell r="F281">
            <v>1.36</v>
          </cell>
          <cell r="G281">
            <v>1.25</v>
          </cell>
          <cell r="H281">
            <v>1.19</v>
          </cell>
          <cell r="J281">
            <v>1.6646400000000001</v>
          </cell>
          <cell r="K281">
            <v>1.53</v>
          </cell>
          <cell r="L281">
            <v>1.19</v>
          </cell>
        </row>
        <row r="282">
          <cell r="A282" t="str">
            <v>87-10-0219</v>
          </cell>
          <cell r="B282" t="str">
            <v>Hydrangea arb. 'Pink Percussion'</v>
          </cell>
          <cell r="C282" t="str">
            <v>MP104</v>
          </cell>
          <cell r="D282" t="str">
            <v>Directly</v>
          </cell>
          <cell r="F282">
            <v>0.70000000000000007</v>
          </cell>
          <cell r="G282">
            <v>0.59</v>
          </cell>
          <cell r="H282">
            <v>0.53</v>
          </cell>
          <cell r="J282">
            <v>0.85680000000000012</v>
          </cell>
          <cell r="K282">
            <v>0.72216000000000002</v>
          </cell>
          <cell r="L282">
            <v>0.53</v>
          </cell>
        </row>
        <row r="283">
          <cell r="A283" t="str">
            <v>87-10-0851</v>
          </cell>
          <cell r="B283" t="str">
            <v>Hydrangea aspera 'Macrophylla'</v>
          </cell>
          <cell r="C283" t="str">
            <v>MP104</v>
          </cell>
          <cell r="D283" t="str">
            <v>Directly</v>
          </cell>
          <cell r="F283">
            <v>0.8</v>
          </cell>
          <cell r="G283">
            <v>0.69</v>
          </cell>
          <cell r="H283">
            <v>0.63</v>
          </cell>
          <cell r="J283">
            <v>0.97919999999999996</v>
          </cell>
          <cell r="K283">
            <v>0.84455999999999998</v>
          </cell>
          <cell r="L283">
            <v>0.63</v>
          </cell>
        </row>
        <row r="284">
          <cell r="A284" t="str">
            <v>87-10-0221</v>
          </cell>
          <cell r="B284" t="str">
            <v>Hydrangea macr. 'Alpenglühen'</v>
          </cell>
          <cell r="C284" t="str">
            <v>MP104</v>
          </cell>
          <cell r="D284" t="str">
            <v>Directly</v>
          </cell>
          <cell r="F284">
            <v>0.55000000000000004</v>
          </cell>
          <cell r="G284">
            <v>0.44</v>
          </cell>
          <cell r="H284">
            <v>0.38</v>
          </cell>
          <cell r="J284">
            <v>0.67320000000000002</v>
          </cell>
          <cell r="K284">
            <v>0.53856000000000004</v>
          </cell>
          <cell r="L284">
            <v>0.38</v>
          </cell>
        </row>
        <row r="285">
          <cell r="A285" t="str">
            <v>87-10-0222</v>
          </cell>
          <cell r="B285" t="str">
            <v>Hydrangea macr. 'Ayesha'</v>
          </cell>
          <cell r="C285" t="str">
            <v>MP104</v>
          </cell>
          <cell r="D285" t="str">
            <v>Directly</v>
          </cell>
          <cell r="F285">
            <v>0.55000000000000004</v>
          </cell>
          <cell r="G285">
            <v>0.44</v>
          </cell>
          <cell r="H285">
            <v>0.38</v>
          </cell>
          <cell r="J285">
            <v>0.67320000000000002</v>
          </cell>
          <cell r="K285">
            <v>0.53856000000000004</v>
          </cell>
          <cell r="L285">
            <v>0.38</v>
          </cell>
        </row>
        <row r="286">
          <cell r="A286" t="str">
            <v>87-10-0224</v>
          </cell>
          <cell r="B286" t="str">
            <v>Hydrangea macr. 'Blaumeise'</v>
          </cell>
          <cell r="C286" t="str">
            <v>MP104</v>
          </cell>
          <cell r="D286" t="str">
            <v>Directly</v>
          </cell>
          <cell r="F286">
            <v>0.55000000000000004</v>
          </cell>
          <cell r="G286">
            <v>0.44</v>
          </cell>
          <cell r="H286">
            <v>0.38</v>
          </cell>
          <cell r="J286">
            <v>0.67320000000000002</v>
          </cell>
          <cell r="K286">
            <v>0.53856000000000004</v>
          </cell>
          <cell r="L286">
            <v>0.38</v>
          </cell>
        </row>
        <row r="287">
          <cell r="A287" t="str">
            <v>87-10-1484</v>
          </cell>
          <cell r="B287" t="str">
            <v>Hydrangea macr. 'Bergfink'</v>
          </cell>
          <cell r="C287" t="str">
            <v>MP104</v>
          </cell>
          <cell r="D287" t="str">
            <v>Directly</v>
          </cell>
          <cell r="F287">
            <v>0.55000000000000004</v>
          </cell>
          <cell r="G287">
            <v>0.44</v>
          </cell>
          <cell r="H287">
            <v>0.38</v>
          </cell>
          <cell r="J287">
            <v>0.67320000000000002</v>
          </cell>
          <cell r="K287">
            <v>0.53856000000000004</v>
          </cell>
          <cell r="L287">
            <v>0.38</v>
          </cell>
        </row>
        <row r="288">
          <cell r="A288" t="str">
            <v>87-10-0225</v>
          </cell>
          <cell r="B288" t="str">
            <v>Hydrangea macr. 'Bodensee'</v>
          </cell>
          <cell r="C288" t="str">
            <v>MP104</v>
          </cell>
          <cell r="D288" t="str">
            <v>Directly</v>
          </cell>
          <cell r="F288">
            <v>0.55000000000000004</v>
          </cell>
          <cell r="G288">
            <v>0.44</v>
          </cell>
          <cell r="H288">
            <v>0.38</v>
          </cell>
          <cell r="J288">
            <v>0.67320000000000002</v>
          </cell>
          <cell r="K288">
            <v>0.53856000000000004</v>
          </cell>
          <cell r="L288">
            <v>0.38</v>
          </cell>
        </row>
        <row r="289">
          <cell r="A289" t="str">
            <v>87-10-0226</v>
          </cell>
          <cell r="B289" t="str">
            <v>Hydrangea macr. 'Bouquet Rose'</v>
          </cell>
          <cell r="C289" t="str">
            <v>MP104</v>
          </cell>
          <cell r="D289" t="str">
            <v>week 20</v>
          </cell>
          <cell r="F289">
            <v>0.55000000000000004</v>
          </cell>
          <cell r="G289">
            <v>0.44</v>
          </cell>
          <cell r="H289">
            <v>0.38</v>
          </cell>
          <cell r="J289">
            <v>0.67320000000000002</v>
          </cell>
          <cell r="K289">
            <v>0.53856000000000004</v>
          </cell>
          <cell r="L289">
            <v>0.38</v>
          </cell>
        </row>
        <row r="290">
          <cell r="A290" t="str">
            <v>87-10-1667</v>
          </cell>
          <cell r="B290" t="str">
            <v>Hydrangea macr. 'Deutschland'</v>
          </cell>
          <cell r="C290" t="str">
            <v>MP104</v>
          </cell>
          <cell r="D290" t="str">
            <v>Directly</v>
          </cell>
          <cell r="F290">
            <v>0.55000000000000004</v>
          </cell>
          <cell r="G290">
            <v>0.44</v>
          </cell>
          <cell r="H290">
            <v>0.38</v>
          </cell>
          <cell r="J290">
            <v>0.67320000000000002</v>
          </cell>
          <cell r="K290">
            <v>0.53856000000000004</v>
          </cell>
          <cell r="L290">
            <v>0.38</v>
          </cell>
        </row>
        <row r="291">
          <cell r="A291" t="str">
            <v>87-10-1001</v>
          </cell>
          <cell r="B291" t="str">
            <v>Hydrangea macr. 'Fasan'</v>
          </cell>
          <cell r="C291" t="str">
            <v>MP104</v>
          </cell>
          <cell r="D291" t="str">
            <v>Directly</v>
          </cell>
          <cell r="F291">
            <v>0.55000000000000004</v>
          </cell>
          <cell r="G291">
            <v>0.44</v>
          </cell>
          <cell r="H291">
            <v>0.38</v>
          </cell>
          <cell r="J291">
            <v>0.67320000000000002</v>
          </cell>
          <cell r="K291">
            <v>0.53856000000000004</v>
          </cell>
          <cell r="L291">
            <v>0.38</v>
          </cell>
        </row>
        <row r="292">
          <cell r="A292" t="str">
            <v>87-10-0228</v>
          </cell>
          <cell r="B292" t="str">
            <v>Hydrangea macr. 'Freudenstein'</v>
          </cell>
          <cell r="C292" t="str">
            <v>MP104</v>
          </cell>
          <cell r="D292" t="str">
            <v>Directly</v>
          </cell>
          <cell r="F292">
            <v>0.55000000000000004</v>
          </cell>
          <cell r="G292">
            <v>0.44</v>
          </cell>
          <cell r="H292">
            <v>0.38</v>
          </cell>
          <cell r="J292">
            <v>0.67320000000000002</v>
          </cell>
          <cell r="K292">
            <v>0.53856000000000004</v>
          </cell>
          <cell r="L292">
            <v>0.38</v>
          </cell>
        </row>
        <row r="293">
          <cell r="A293" t="str">
            <v>87-10-1322</v>
          </cell>
          <cell r="B293" t="str">
            <v>Hydrangea macr. 'Gerda Steiniger'</v>
          </cell>
          <cell r="C293" t="str">
            <v>MP104</v>
          </cell>
          <cell r="D293" t="str">
            <v>Directly</v>
          </cell>
          <cell r="F293">
            <v>0.55000000000000004</v>
          </cell>
          <cell r="G293">
            <v>0.44</v>
          </cell>
          <cell r="H293">
            <v>0.38</v>
          </cell>
          <cell r="J293">
            <v>0.67320000000000002</v>
          </cell>
          <cell r="K293">
            <v>0.53856000000000004</v>
          </cell>
          <cell r="L293">
            <v>0.38</v>
          </cell>
        </row>
        <row r="294">
          <cell r="A294" t="str">
            <v>87-10-1323</v>
          </cell>
          <cell r="B294" t="str">
            <v>Hydrangea macr. 'Gertrud Glahn'</v>
          </cell>
          <cell r="C294" t="str">
            <v>MP104</v>
          </cell>
          <cell r="D294" t="str">
            <v>Directly</v>
          </cell>
          <cell r="F294">
            <v>0.55000000000000004</v>
          </cell>
          <cell r="G294">
            <v>0.44</v>
          </cell>
          <cell r="H294">
            <v>0.38</v>
          </cell>
          <cell r="J294">
            <v>0.67320000000000002</v>
          </cell>
          <cell r="K294">
            <v>0.53856000000000004</v>
          </cell>
          <cell r="L294">
            <v>0.38</v>
          </cell>
        </row>
        <row r="295">
          <cell r="A295" t="str">
            <v>87-10-1324</v>
          </cell>
          <cell r="B295" t="str">
            <v>Hydrangea macr. 'Glowing Embers'</v>
          </cell>
          <cell r="C295" t="str">
            <v>MP104</v>
          </cell>
          <cell r="D295" t="str">
            <v>Directly</v>
          </cell>
          <cell r="F295">
            <v>0.55000000000000004</v>
          </cell>
          <cell r="G295">
            <v>0.44</v>
          </cell>
          <cell r="H295">
            <v>0.38</v>
          </cell>
          <cell r="J295">
            <v>0.67320000000000002</v>
          </cell>
          <cell r="K295">
            <v>0.53856000000000004</v>
          </cell>
          <cell r="L295">
            <v>0.38</v>
          </cell>
        </row>
        <row r="296">
          <cell r="A296" t="str">
            <v>87-10-1426</v>
          </cell>
          <cell r="B296" t="str">
            <v>Hydrangea macr. 'Green Shadow'</v>
          </cell>
          <cell r="C296" t="str">
            <v>MP104</v>
          </cell>
          <cell r="D296" t="str">
            <v>Directly</v>
          </cell>
          <cell r="F296">
            <v>0.55000000000000004</v>
          </cell>
          <cell r="G296">
            <v>0.44</v>
          </cell>
          <cell r="H296">
            <v>0.38</v>
          </cell>
          <cell r="J296">
            <v>0.67320000000000002</v>
          </cell>
          <cell r="K296">
            <v>0.53856000000000004</v>
          </cell>
          <cell r="L296">
            <v>0.38</v>
          </cell>
        </row>
        <row r="297">
          <cell r="A297" t="str">
            <v>87-10-0233</v>
          </cell>
          <cell r="B297" t="str">
            <v>Hydrangea macr. 'Hamburg'</v>
          </cell>
          <cell r="C297" t="str">
            <v>MP104</v>
          </cell>
          <cell r="D297" t="str">
            <v>Directly</v>
          </cell>
          <cell r="F297">
            <v>0.55000000000000004</v>
          </cell>
          <cell r="G297">
            <v>0.44</v>
          </cell>
          <cell r="H297">
            <v>0.38</v>
          </cell>
          <cell r="J297">
            <v>0.67320000000000002</v>
          </cell>
          <cell r="K297">
            <v>0.53856000000000004</v>
          </cell>
          <cell r="L297">
            <v>0.38</v>
          </cell>
        </row>
        <row r="298">
          <cell r="A298" t="str">
            <v>87-10-0852</v>
          </cell>
          <cell r="B298" t="str">
            <v>Hydrangea macr. 'King George V'</v>
          </cell>
          <cell r="C298" t="str">
            <v>MP104</v>
          </cell>
          <cell r="D298" t="str">
            <v>Directly</v>
          </cell>
          <cell r="F298">
            <v>0.55000000000000004</v>
          </cell>
          <cell r="G298">
            <v>0.44</v>
          </cell>
          <cell r="H298">
            <v>0.38</v>
          </cell>
          <cell r="J298">
            <v>0.67320000000000002</v>
          </cell>
          <cell r="K298">
            <v>0.53856000000000004</v>
          </cell>
          <cell r="L298">
            <v>0.38</v>
          </cell>
        </row>
        <row r="299">
          <cell r="A299" t="str">
            <v>87-10-1427</v>
          </cell>
          <cell r="B299" t="str">
            <v>Hydrangea macr. 'Lady in Red'</v>
          </cell>
          <cell r="C299" t="str">
            <v>MP104</v>
          </cell>
          <cell r="D299" t="str">
            <v>Directly</v>
          </cell>
          <cell r="F299">
            <v>0.55000000000000004</v>
          </cell>
          <cell r="G299">
            <v>0.44</v>
          </cell>
          <cell r="H299">
            <v>0.38</v>
          </cell>
          <cell r="J299">
            <v>0.67320000000000002</v>
          </cell>
          <cell r="K299">
            <v>0.53856000000000004</v>
          </cell>
          <cell r="L299">
            <v>0.38</v>
          </cell>
        </row>
        <row r="300">
          <cell r="A300" t="str">
            <v>87-10-1002</v>
          </cell>
          <cell r="B300" t="str">
            <v>Hydrangea macr. 'Lanarth White'</v>
          </cell>
          <cell r="C300" t="str">
            <v>MP104</v>
          </cell>
          <cell r="D300" t="str">
            <v>Directly</v>
          </cell>
          <cell r="F300">
            <v>0.55000000000000004</v>
          </cell>
          <cell r="G300">
            <v>0.44</v>
          </cell>
          <cell r="H300">
            <v>0.38</v>
          </cell>
          <cell r="J300">
            <v>0.67320000000000002</v>
          </cell>
          <cell r="K300">
            <v>0.53856000000000004</v>
          </cell>
          <cell r="L300">
            <v>0.38</v>
          </cell>
        </row>
        <row r="301">
          <cell r="A301" t="str">
            <v>87-10-1325</v>
          </cell>
          <cell r="B301" t="str">
            <v>Hydrangea macr. 'Blauer Zwerg'</v>
          </cell>
          <cell r="C301" t="str">
            <v>MP104</v>
          </cell>
          <cell r="D301" t="str">
            <v>Directly</v>
          </cell>
          <cell r="F301">
            <v>0.55000000000000004</v>
          </cell>
          <cell r="G301">
            <v>0.44</v>
          </cell>
          <cell r="H301">
            <v>0.38</v>
          </cell>
          <cell r="J301">
            <v>0.67320000000000002</v>
          </cell>
          <cell r="K301">
            <v>0.53856000000000004</v>
          </cell>
          <cell r="L301">
            <v>0.38</v>
          </cell>
        </row>
        <row r="302">
          <cell r="A302" t="str">
            <v>87-10-0853</v>
          </cell>
          <cell r="B302" t="str">
            <v>Hydrangea macr. 'Leuchtfeuer'</v>
          </cell>
          <cell r="C302" t="str">
            <v>MP104</v>
          </cell>
          <cell r="D302" t="str">
            <v>Directly</v>
          </cell>
          <cell r="F302">
            <v>0.55000000000000004</v>
          </cell>
          <cell r="G302">
            <v>0.44</v>
          </cell>
          <cell r="H302">
            <v>0.38</v>
          </cell>
          <cell r="J302">
            <v>0.67320000000000002</v>
          </cell>
          <cell r="K302">
            <v>0.53856000000000004</v>
          </cell>
          <cell r="L302">
            <v>0.38</v>
          </cell>
        </row>
        <row r="303">
          <cell r="A303" t="str">
            <v>87-10-0238</v>
          </cell>
          <cell r="B303" t="str">
            <v>Hydrangea macr. 'Libelle'</v>
          </cell>
          <cell r="C303" t="str">
            <v>MP104</v>
          </cell>
          <cell r="D303" t="str">
            <v>Directly</v>
          </cell>
          <cell r="F303">
            <v>0.55000000000000004</v>
          </cell>
          <cell r="G303">
            <v>0.44</v>
          </cell>
          <cell r="H303">
            <v>0.38</v>
          </cell>
          <cell r="J303">
            <v>0.67320000000000002</v>
          </cell>
          <cell r="K303">
            <v>0.53856000000000004</v>
          </cell>
          <cell r="L303">
            <v>0.38</v>
          </cell>
        </row>
        <row r="304">
          <cell r="A304" t="str">
            <v>87-10-0223</v>
          </cell>
          <cell r="B304" t="str">
            <v>Hydrangea macrophylla Love ('Youme H1917'PBR) ®</v>
          </cell>
          <cell r="C304" t="str">
            <v>MP104</v>
          </cell>
          <cell r="D304" t="str">
            <v>Directly</v>
          </cell>
          <cell r="F304">
            <v>1.36</v>
          </cell>
          <cell r="G304">
            <v>1.25</v>
          </cell>
          <cell r="H304">
            <v>1.19</v>
          </cell>
          <cell r="J304">
            <v>1.6646400000000001</v>
          </cell>
          <cell r="K304">
            <v>1.53</v>
          </cell>
          <cell r="L304">
            <v>1.19</v>
          </cell>
        </row>
        <row r="305">
          <cell r="A305" t="str">
            <v>87-10-0252</v>
          </cell>
          <cell r="B305" t="str">
            <v>Hydrangea macr. 'Masja'  (Sibilla)</v>
          </cell>
          <cell r="C305" t="str">
            <v>MP104</v>
          </cell>
          <cell r="D305" t="str">
            <v>Directly</v>
          </cell>
          <cell r="F305">
            <v>0.55000000000000004</v>
          </cell>
          <cell r="G305">
            <v>0.44</v>
          </cell>
          <cell r="H305">
            <v>0.38</v>
          </cell>
          <cell r="J305">
            <v>0.67320000000000002</v>
          </cell>
          <cell r="K305">
            <v>0.53856000000000004</v>
          </cell>
          <cell r="L305">
            <v>0.38</v>
          </cell>
        </row>
        <row r="306">
          <cell r="A306" t="str">
            <v>87-10-0241</v>
          </cell>
          <cell r="B306" t="str">
            <v>Hydrangea macr. 'Mariesii Perfecta'</v>
          </cell>
          <cell r="C306" t="str">
            <v>MP104</v>
          </cell>
          <cell r="D306" t="str">
            <v>Directly</v>
          </cell>
          <cell r="F306">
            <v>0.55000000000000004</v>
          </cell>
          <cell r="G306">
            <v>0.44</v>
          </cell>
          <cell r="H306">
            <v>0.38</v>
          </cell>
          <cell r="J306">
            <v>0.67320000000000002</v>
          </cell>
          <cell r="K306">
            <v>0.53856000000000004</v>
          </cell>
          <cell r="L306">
            <v>0.38</v>
          </cell>
        </row>
        <row r="307">
          <cell r="A307" t="str">
            <v>87-10-1154</v>
          </cell>
          <cell r="B307" t="str">
            <v>Hydrangea macr. 'Merveille Sanguinea'</v>
          </cell>
          <cell r="C307" t="str">
            <v>MP104</v>
          </cell>
          <cell r="D307" t="str">
            <v>Directly</v>
          </cell>
          <cell r="F307">
            <v>0.63</v>
          </cell>
          <cell r="G307">
            <v>0.52</v>
          </cell>
          <cell r="H307">
            <v>0.46</v>
          </cell>
          <cell r="J307">
            <v>0.77112000000000003</v>
          </cell>
          <cell r="K307">
            <v>0.63648000000000005</v>
          </cell>
          <cell r="L307">
            <v>0.46</v>
          </cell>
        </row>
        <row r="308">
          <cell r="A308" t="str">
            <v>87-10-0242</v>
          </cell>
          <cell r="B308" t="str">
            <v>Hydrangea macr. 'Messelina'</v>
          </cell>
          <cell r="C308" t="str">
            <v>MP104</v>
          </cell>
          <cell r="D308" t="str">
            <v>Directly</v>
          </cell>
          <cell r="F308">
            <v>0.55000000000000004</v>
          </cell>
          <cell r="G308">
            <v>0.44</v>
          </cell>
          <cell r="H308">
            <v>0.38</v>
          </cell>
          <cell r="J308">
            <v>0.67320000000000002</v>
          </cell>
          <cell r="K308">
            <v>0.53856000000000004</v>
          </cell>
          <cell r="L308">
            <v>0.38</v>
          </cell>
        </row>
        <row r="309">
          <cell r="A309" t="str">
            <v>87-10-0234</v>
          </cell>
          <cell r="B309" t="str">
            <v>Hydrangea macr. 'Mini Hornli' (Hornli)</v>
          </cell>
          <cell r="C309" t="str">
            <v>MP104</v>
          </cell>
          <cell r="D309" t="str">
            <v>Directly</v>
          </cell>
          <cell r="F309">
            <v>0.55000000000000004</v>
          </cell>
          <cell r="G309">
            <v>0.44</v>
          </cell>
          <cell r="H309">
            <v>0.38</v>
          </cell>
          <cell r="J309">
            <v>0.67320000000000002</v>
          </cell>
          <cell r="K309">
            <v>0.53856000000000004</v>
          </cell>
          <cell r="L309">
            <v>0.38</v>
          </cell>
        </row>
        <row r="310">
          <cell r="A310" t="str">
            <v>87-10-0243</v>
          </cell>
          <cell r="B310" t="str">
            <v>Hydrangea macr. 'Miss Hepburn'</v>
          </cell>
          <cell r="C310" t="str">
            <v>MP104</v>
          </cell>
          <cell r="D310" t="str">
            <v>Directly</v>
          </cell>
          <cell r="F310">
            <v>0.55000000000000004</v>
          </cell>
          <cell r="G310">
            <v>0.44</v>
          </cell>
          <cell r="H310">
            <v>0.38</v>
          </cell>
          <cell r="J310">
            <v>0.67320000000000002</v>
          </cell>
          <cell r="K310">
            <v>0.53856000000000004</v>
          </cell>
          <cell r="L310">
            <v>0.38</v>
          </cell>
        </row>
        <row r="311">
          <cell r="A311" t="str">
            <v>87-10-1668</v>
          </cell>
          <cell r="B311" t="str">
            <v>Hydrangea macr. 'you and me  Miss Saori' PBR ®</v>
          </cell>
          <cell r="C311" t="str">
            <v>MP104</v>
          </cell>
          <cell r="D311" t="str">
            <v>week 16</v>
          </cell>
          <cell r="F311">
            <v>1.36</v>
          </cell>
          <cell r="G311">
            <v>1.25</v>
          </cell>
          <cell r="H311">
            <v>1.19</v>
          </cell>
          <cell r="J311">
            <v>1.6646400000000001</v>
          </cell>
          <cell r="K311">
            <v>1.53</v>
          </cell>
          <cell r="L311">
            <v>1.19</v>
          </cell>
        </row>
        <row r="312">
          <cell r="A312" t="str">
            <v>87-10-0244</v>
          </cell>
          <cell r="B312" t="str">
            <v>Hydrangea macr. 'Mme E. Mouillère'</v>
          </cell>
          <cell r="C312" t="str">
            <v>MP104</v>
          </cell>
          <cell r="D312" t="str">
            <v>Directly</v>
          </cell>
          <cell r="F312">
            <v>0.55000000000000004</v>
          </cell>
          <cell r="G312">
            <v>0.44</v>
          </cell>
          <cell r="H312">
            <v>0.38</v>
          </cell>
          <cell r="J312">
            <v>0.67320000000000002</v>
          </cell>
          <cell r="K312">
            <v>0.53856000000000004</v>
          </cell>
          <cell r="L312">
            <v>0.38</v>
          </cell>
        </row>
        <row r="313">
          <cell r="A313" t="str">
            <v>87-10-0245</v>
          </cell>
          <cell r="B313" t="str">
            <v>Hydrangea macr. 'Nikko Blue'</v>
          </cell>
          <cell r="C313" t="str">
            <v>MP104</v>
          </cell>
          <cell r="D313" t="str">
            <v>week 20</v>
          </cell>
          <cell r="F313">
            <v>0.55000000000000004</v>
          </cell>
          <cell r="G313">
            <v>0.44</v>
          </cell>
          <cell r="H313">
            <v>0.38</v>
          </cell>
          <cell r="J313">
            <v>0.67320000000000002</v>
          </cell>
          <cell r="K313">
            <v>0.53856000000000004</v>
          </cell>
          <cell r="L313">
            <v>0.38</v>
          </cell>
        </row>
        <row r="314">
          <cell r="A314" t="str">
            <v>87-10-1669</v>
          </cell>
          <cell r="B314" t="str">
            <v>Hydrangea macr. 'Papagei'</v>
          </cell>
          <cell r="C314" t="str">
            <v>MP104</v>
          </cell>
          <cell r="D314" t="str">
            <v>Directly</v>
          </cell>
          <cell r="F314">
            <v>0.55000000000000004</v>
          </cell>
          <cell r="G314">
            <v>0.44</v>
          </cell>
          <cell r="H314">
            <v>0.38</v>
          </cell>
          <cell r="J314">
            <v>0.67320000000000002</v>
          </cell>
          <cell r="K314">
            <v>0.53856000000000004</v>
          </cell>
          <cell r="L314">
            <v>0.38</v>
          </cell>
        </row>
        <row r="315">
          <cell r="A315" t="str">
            <v>87-10-0914</v>
          </cell>
          <cell r="B315" t="str">
            <v>Hydrangea macr. 'Pax' (Nymphe)</v>
          </cell>
          <cell r="C315" t="str">
            <v>MP104</v>
          </cell>
          <cell r="D315" t="str">
            <v>Directly</v>
          </cell>
          <cell r="F315">
            <v>0.55000000000000004</v>
          </cell>
          <cell r="G315">
            <v>0.44</v>
          </cell>
          <cell r="H315">
            <v>0.38</v>
          </cell>
          <cell r="J315">
            <v>0.67320000000000002</v>
          </cell>
          <cell r="K315">
            <v>0.53856000000000004</v>
          </cell>
          <cell r="L315">
            <v>0.38</v>
          </cell>
        </row>
        <row r="316">
          <cell r="A316" t="str">
            <v>87-10-0915</v>
          </cell>
          <cell r="B316" t="str">
            <v>Hydrangea macrophylla Peppermint ('RIE 13'PBR) ®</v>
          </cell>
          <cell r="C316" t="str">
            <v>MP104</v>
          </cell>
          <cell r="D316" t="str">
            <v>Directly</v>
          </cell>
          <cell r="F316">
            <v>1.36</v>
          </cell>
          <cell r="G316">
            <v>1.25</v>
          </cell>
          <cell r="H316">
            <v>1.19</v>
          </cell>
          <cell r="J316">
            <v>1.6646400000000001</v>
          </cell>
          <cell r="K316">
            <v>1.53</v>
          </cell>
          <cell r="L316">
            <v>1.19</v>
          </cell>
        </row>
        <row r="317">
          <cell r="A317" t="str">
            <v>87-10-1479</v>
          </cell>
          <cell r="B317" t="str">
            <v>Hydrangea macrophylla Princess Diana ('H213'PBR) ®</v>
          </cell>
          <cell r="C317" t="str">
            <v>MP104</v>
          </cell>
          <cell r="D317" t="str">
            <v>Directly</v>
          </cell>
          <cell r="F317">
            <v>1.36</v>
          </cell>
          <cell r="G317">
            <v>1.25</v>
          </cell>
          <cell r="H317">
            <v>1.19</v>
          </cell>
          <cell r="J317">
            <v>1.6646400000000001</v>
          </cell>
          <cell r="K317">
            <v>1.53</v>
          </cell>
          <cell r="L317">
            <v>1.19</v>
          </cell>
        </row>
        <row r="318">
          <cell r="A318" t="str">
            <v>87-10-0247</v>
          </cell>
          <cell r="B318" t="str">
            <v>Hydrangea macr. 'Pia'</v>
          </cell>
          <cell r="C318" t="str">
            <v>MP104</v>
          </cell>
          <cell r="D318" t="str">
            <v>Directly</v>
          </cell>
          <cell r="F318">
            <v>0.55000000000000004</v>
          </cell>
          <cell r="G318">
            <v>0.44</v>
          </cell>
          <cell r="H318">
            <v>0.38</v>
          </cell>
          <cell r="J318">
            <v>0.67320000000000002</v>
          </cell>
          <cell r="K318">
            <v>0.53856000000000004</v>
          </cell>
          <cell r="L318">
            <v>0.38</v>
          </cell>
        </row>
        <row r="319">
          <cell r="A319" t="str">
            <v>87-10-1003</v>
          </cell>
          <cell r="B319" t="str">
            <v>Hydrangea macr. 'Red Baron' (Schone Bautznerin)</v>
          </cell>
          <cell r="C319" t="str">
            <v>MP104</v>
          </cell>
          <cell r="D319" t="str">
            <v>week 20</v>
          </cell>
          <cell r="F319">
            <v>0.55000000000000004</v>
          </cell>
          <cell r="G319">
            <v>0.44</v>
          </cell>
          <cell r="H319">
            <v>0.38</v>
          </cell>
          <cell r="J319">
            <v>0.67320000000000002</v>
          </cell>
          <cell r="K319">
            <v>0.53856000000000004</v>
          </cell>
          <cell r="L319">
            <v>0.38</v>
          </cell>
        </row>
        <row r="320">
          <cell r="A320" t="str">
            <v>87-10-0249</v>
          </cell>
          <cell r="B320" t="str">
            <v>Hydrangea macr. 'Renate Steiniger'</v>
          </cell>
          <cell r="C320" t="str">
            <v>MP104</v>
          </cell>
          <cell r="D320" t="str">
            <v>Directly</v>
          </cell>
          <cell r="F320">
            <v>0.55000000000000004</v>
          </cell>
          <cell r="G320">
            <v>0.44</v>
          </cell>
          <cell r="H320">
            <v>0.38</v>
          </cell>
          <cell r="J320">
            <v>0.67320000000000002</v>
          </cell>
          <cell r="K320">
            <v>0.53856000000000004</v>
          </cell>
          <cell r="L320">
            <v>0.38</v>
          </cell>
        </row>
        <row r="321">
          <cell r="A321" t="str">
            <v>87-10-0250</v>
          </cell>
          <cell r="B321" t="str">
            <v>Hydrangea macr. 'Rotkehlchen'</v>
          </cell>
          <cell r="C321" t="str">
            <v>MP104</v>
          </cell>
          <cell r="D321" t="str">
            <v>Directly</v>
          </cell>
          <cell r="F321">
            <v>0.55000000000000004</v>
          </cell>
          <cell r="G321">
            <v>0.44</v>
          </cell>
          <cell r="H321">
            <v>0.38</v>
          </cell>
          <cell r="J321">
            <v>0.67320000000000002</v>
          </cell>
          <cell r="K321">
            <v>0.53856000000000004</v>
          </cell>
          <cell r="L321">
            <v>0.38</v>
          </cell>
        </row>
        <row r="322">
          <cell r="A322" t="str">
            <v>87-10-0251</v>
          </cell>
          <cell r="B322" t="str">
            <v xml:space="preserve">Hydrangea macr. 'Rotschwanz' (Teller red) </v>
          </cell>
          <cell r="C322" t="str">
            <v>MP104</v>
          </cell>
          <cell r="D322" t="str">
            <v>Directly</v>
          </cell>
          <cell r="F322">
            <v>0.55000000000000004</v>
          </cell>
          <cell r="G322">
            <v>0.44</v>
          </cell>
          <cell r="H322">
            <v>0.38</v>
          </cell>
          <cell r="J322">
            <v>0.67320000000000002</v>
          </cell>
          <cell r="K322">
            <v>0.53856000000000004</v>
          </cell>
          <cell r="L322">
            <v>0.38</v>
          </cell>
        </row>
        <row r="323">
          <cell r="A323" t="str">
            <v>87-10-0916</v>
          </cell>
          <cell r="B323" t="str">
            <v>Hydrnagea macr. 'Schone Bautzenerin'</v>
          </cell>
          <cell r="C323" t="str">
            <v>MP104</v>
          </cell>
          <cell r="D323" t="str">
            <v>Directly</v>
          </cell>
          <cell r="F323">
            <v>0.55000000000000004</v>
          </cell>
          <cell r="G323">
            <v>0.44</v>
          </cell>
          <cell r="H323">
            <v>0.38</v>
          </cell>
          <cell r="J323">
            <v>0.67320000000000002</v>
          </cell>
          <cell r="K323">
            <v>0.53856000000000004</v>
          </cell>
          <cell r="L323">
            <v>0.38</v>
          </cell>
        </row>
        <row r="324">
          <cell r="A324" t="str">
            <v>87-10-1428</v>
          </cell>
          <cell r="B324" t="str">
            <v>Hydrangea macr. 'Snowball'</v>
          </cell>
          <cell r="C324" t="str">
            <v>MP104</v>
          </cell>
          <cell r="D324" t="str">
            <v>week 20</v>
          </cell>
          <cell r="F324">
            <v>0.55000000000000004</v>
          </cell>
          <cell r="G324">
            <v>0.44</v>
          </cell>
          <cell r="H324">
            <v>0.38</v>
          </cell>
          <cell r="J324">
            <v>0.67320000000000002</v>
          </cell>
          <cell r="K324">
            <v>0.53856000000000004</v>
          </cell>
          <cell r="L324">
            <v>0.38</v>
          </cell>
        </row>
        <row r="325">
          <cell r="A325" t="str">
            <v>87-10-0253</v>
          </cell>
          <cell r="B325" t="str">
            <v>Hydrangea macr. 'Soeur Thérèse'</v>
          </cell>
          <cell r="C325" t="str">
            <v>MP104</v>
          </cell>
          <cell r="D325" t="str">
            <v>Directly</v>
          </cell>
          <cell r="F325">
            <v>0.55000000000000004</v>
          </cell>
          <cell r="G325">
            <v>0.44</v>
          </cell>
          <cell r="H325">
            <v>0.38</v>
          </cell>
          <cell r="J325">
            <v>0.67320000000000002</v>
          </cell>
          <cell r="K325">
            <v>0.53856000000000004</v>
          </cell>
          <cell r="L325">
            <v>0.38</v>
          </cell>
        </row>
        <row r="326">
          <cell r="A326" t="str">
            <v>87-10-0254</v>
          </cell>
          <cell r="B326" t="str">
            <v>Hydrangea macr. 'Taube' (Teller Pink)</v>
          </cell>
          <cell r="C326" t="str">
            <v>MP104</v>
          </cell>
          <cell r="D326" t="str">
            <v>Directly</v>
          </cell>
          <cell r="F326">
            <v>0.55000000000000004</v>
          </cell>
          <cell r="G326">
            <v>0.44</v>
          </cell>
          <cell r="H326">
            <v>0.38</v>
          </cell>
          <cell r="J326">
            <v>0.67320000000000002</v>
          </cell>
          <cell r="K326">
            <v>0.53856000000000004</v>
          </cell>
          <cell r="L326">
            <v>0.38</v>
          </cell>
        </row>
        <row r="327">
          <cell r="A327" t="str">
            <v>87-10-1670</v>
          </cell>
          <cell r="B327" t="str">
            <v xml:space="preserve">Hydrangea macrophylla You&amp;Me Together ('Youmefive'PBR) </v>
          </cell>
          <cell r="C327" t="str">
            <v>MP104</v>
          </cell>
          <cell r="D327" t="str">
            <v>Directly</v>
          </cell>
          <cell r="F327">
            <v>1.36</v>
          </cell>
          <cell r="G327">
            <v>1.25</v>
          </cell>
          <cell r="H327">
            <v>1.19</v>
          </cell>
          <cell r="J327">
            <v>1.6646400000000001</v>
          </cell>
          <cell r="K327">
            <v>1.53</v>
          </cell>
          <cell r="L327">
            <v>1.19</v>
          </cell>
        </row>
        <row r="328">
          <cell r="A328" t="str">
            <v>87-10-1156</v>
          </cell>
          <cell r="B328" t="str">
            <v>Hydrangea macr. 'Tricolor'</v>
          </cell>
          <cell r="C328" t="str">
            <v>MP104</v>
          </cell>
          <cell r="D328" t="str">
            <v>Directly</v>
          </cell>
          <cell r="F328">
            <v>0.73000000000000009</v>
          </cell>
          <cell r="G328">
            <v>0.62</v>
          </cell>
          <cell r="H328">
            <v>0.56000000000000005</v>
          </cell>
          <cell r="J328">
            <v>0.89352000000000009</v>
          </cell>
          <cell r="K328">
            <v>0.75888</v>
          </cell>
          <cell r="L328">
            <v>0.56000000000000005</v>
          </cell>
        </row>
        <row r="329">
          <cell r="A329" t="str">
            <v>87-10-0227</v>
          </cell>
          <cell r="B329" t="str">
            <v>Hydrangea macr. 'Twilight' (Fasan)</v>
          </cell>
          <cell r="C329" t="str">
            <v>MP104</v>
          </cell>
          <cell r="D329" t="str">
            <v>Directly</v>
          </cell>
          <cell r="F329">
            <v>0.55000000000000004</v>
          </cell>
          <cell r="G329">
            <v>0.44</v>
          </cell>
          <cell r="H329">
            <v>0.38</v>
          </cell>
          <cell r="J329">
            <v>0.67320000000000002</v>
          </cell>
          <cell r="K329">
            <v>0.53856000000000004</v>
          </cell>
          <cell r="L329">
            <v>0.38</v>
          </cell>
        </row>
        <row r="330">
          <cell r="A330" t="str">
            <v>87-10-1671</v>
          </cell>
          <cell r="B330" t="str">
            <v>Hydrangea macr. 'Wedu' PBR ®</v>
          </cell>
          <cell r="C330" t="str">
            <v>MP104</v>
          </cell>
          <cell r="D330" t="str">
            <v>Directly</v>
          </cell>
          <cell r="F330">
            <v>1.36</v>
          </cell>
          <cell r="G330">
            <v>1.25</v>
          </cell>
          <cell r="H330">
            <v>1.19</v>
          </cell>
          <cell r="J330">
            <v>1.6646400000000001</v>
          </cell>
          <cell r="K330">
            <v>1.53</v>
          </cell>
          <cell r="L330">
            <v>1.19</v>
          </cell>
        </row>
        <row r="331">
          <cell r="A331" t="str">
            <v>87-10-1326</v>
          </cell>
          <cell r="B331" t="str">
            <v>Hydrangea macr. 'White Wave' (Mariesii Grandiflora)</v>
          </cell>
          <cell r="C331" t="str">
            <v>MP104</v>
          </cell>
          <cell r="D331" t="str">
            <v>Directly</v>
          </cell>
          <cell r="F331">
            <v>0.55000000000000004</v>
          </cell>
          <cell r="G331">
            <v>0.44</v>
          </cell>
          <cell r="H331">
            <v>0.38</v>
          </cell>
          <cell r="J331">
            <v>0.67320000000000002</v>
          </cell>
          <cell r="K331">
            <v>0.53856000000000004</v>
          </cell>
          <cell r="L331">
            <v>0.38</v>
          </cell>
        </row>
        <row r="332">
          <cell r="A332" t="str">
            <v>87-10-0255</v>
          </cell>
          <cell r="B332" t="str">
            <v>Hydrangea macr. 'Yola'</v>
          </cell>
          <cell r="C332" t="str">
            <v>MP104</v>
          </cell>
          <cell r="D332" t="str">
            <v>Directly</v>
          </cell>
          <cell r="F332">
            <v>0.55000000000000004</v>
          </cell>
          <cell r="G332">
            <v>0.44</v>
          </cell>
          <cell r="H332">
            <v>0.38</v>
          </cell>
          <cell r="J332">
            <v>0.67320000000000002</v>
          </cell>
          <cell r="K332">
            <v>0.53856000000000004</v>
          </cell>
          <cell r="L332">
            <v>0.38</v>
          </cell>
        </row>
        <row r="333">
          <cell r="A333" t="str">
            <v>87-10-1480</v>
          </cell>
          <cell r="B333" t="str">
            <v xml:space="preserve">Hydrangea macrophylla You&amp;Me Perfection ('Perfrie'PBR) ® </v>
          </cell>
          <cell r="C333" t="str">
            <v>MP104</v>
          </cell>
          <cell r="D333" t="str">
            <v>Directly</v>
          </cell>
          <cell r="F333">
            <v>1.36</v>
          </cell>
          <cell r="G333">
            <v>1.25</v>
          </cell>
          <cell r="H333">
            <v>1.19</v>
          </cell>
          <cell r="J333">
            <v>1.6646400000000001</v>
          </cell>
          <cell r="K333">
            <v>1.53</v>
          </cell>
          <cell r="L333">
            <v>1.19</v>
          </cell>
        </row>
        <row r="334">
          <cell r="A334" t="str">
            <v>87-10-1579</v>
          </cell>
          <cell r="B334" t="str">
            <v>Hydrangea paniculata Baby Lace ('PIIHP1'PBR) ®</v>
          </cell>
          <cell r="C334" t="str">
            <v>MP104</v>
          </cell>
          <cell r="D334" t="str">
            <v>Directly</v>
          </cell>
          <cell r="F334">
            <v>1.5</v>
          </cell>
          <cell r="G334">
            <v>1.39</v>
          </cell>
          <cell r="H334">
            <v>1.33</v>
          </cell>
          <cell r="J334">
            <v>1.8359999999999999</v>
          </cell>
          <cell r="K334">
            <v>1.70136</v>
          </cell>
          <cell r="L334">
            <v>1.33</v>
          </cell>
        </row>
        <row r="335">
          <cell r="A335" t="str">
            <v>87-10-1126</v>
          </cell>
          <cell r="B335" t="str">
            <v>Hydranghea pan. 'Bombshell' PBR ®</v>
          </cell>
          <cell r="C335" t="str">
            <v>MP104</v>
          </cell>
          <cell r="D335" t="str">
            <v>Directly</v>
          </cell>
          <cell r="F335">
            <v>1.36</v>
          </cell>
          <cell r="G335">
            <v>1.25</v>
          </cell>
          <cell r="H335">
            <v>1.19</v>
          </cell>
          <cell r="J335">
            <v>1.6646400000000001</v>
          </cell>
          <cell r="K335">
            <v>1.53</v>
          </cell>
          <cell r="L335">
            <v>1.19</v>
          </cell>
        </row>
        <row r="336">
          <cell r="A336" t="str">
            <v>87-10-0256</v>
          </cell>
          <cell r="B336" t="str">
            <v>Hydrangea pan. 'Candlelight' PBR ®</v>
          </cell>
          <cell r="C336" t="str">
            <v>MP104</v>
          </cell>
          <cell r="D336" t="str">
            <v>Directly</v>
          </cell>
          <cell r="F336">
            <v>1.36</v>
          </cell>
          <cell r="G336">
            <v>1.25</v>
          </cell>
          <cell r="H336">
            <v>1.19</v>
          </cell>
          <cell r="J336">
            <v>1.6646400000000001</v>
          </cell>
          <cell r="K336">
            <v>1.53</v>
          </cell>
          <cell r="L336">
            <v>1.19</v>
          </cell>
        </row>
        <row r="337">
          <cell r="A337" t="str">
            <v>87-10-0917</v>
          </cell>
          <cell r="B337" t="str">
            <v>Hydrangea paniculata Confetti ('Vlasveld 02'PBR) ®</v>
          </cell>
          <cell r="C337" t="str">
            <v>MP104</v>
          </cell>
          <cell r="D337" t="str">
            <v>Directly</v>
          </cell>
          <cell r="F337">
            <v>1.36</v>
          </cell>
          <cell r="G337">
            <v>1.25</v>
          </cell>
          <cell r="H337">
            <v>1.19</v>
          </cell>
          <cell r="J337">
            <v>1.6646400000000001</v>
          </cell>
          <cell r="K337">
            <v>1.53</v>
          </cell>
          <cell r="L337">
            <v>1.19</v>
          </cell>
        </row>
        <row r="338">
          <cell r="A338" t="str">
            <v>87-10-0257</v>
          </cell>
          <cell r="B338" t="str">
            <v>Hydrangea pan. 'Dharuma'</v>
          </cell>
          <cell r="C338" t="str">
            <v>MP104</v>
          </cell>
          <cell r="D338" t="str">
            <v>Directly</v>
          </cell>
          <cell r="F338">
            <v>0.55000000000000004</v>
          </cell>
          <cell r="G338">
            <v>0.44</v>
          </cell>
          <cell r="H338">
            <v>0.38</v>
          </cell>
          <cell r="J338">
            <v>0.67320000000000002</v>
          </cell>
          <cell r="K338">
            <v>0.53856000000000004</v>
          </cell>
          <cell r="L338">
            <v>0.38</v>
          </cell>
        </row>
        <row r="339">
          <cell r="A339" t="str">
            <v>87-10-1580</v>
          </cell>
          <cell r="B339" t="str">
            <v>Hydrangea paniculata Diamant Rouge® ('Rendia'PBR) ®</v>
          </cell>
          <cell r="C339" t="str">
            <v>MP104</v>
          </cell>
          <cell r="D339" t="str">
            <v>Directly</v>
          </cell>
          <cell r="F339">
            <v>1.36</v>
          </cell>
          <cell r="G339">
            <v>1.25</v>
          </cell>
          <cell r="H339">
            <v>1.19</v>
          </cell>
          <cell r="J339">
            <v>1.6646400000000001</v>
          </cell>
          <cell r="K339">
            <v>1.53</v>
          </cell>
          <cell r="L339">
            <v>1.19</v>
          </cell>
        </row>
        <row r="340">
          <cell r="A340" t="str">
            <v>87-10-1581</v>
          </cell>
          <cell r="B340" t="str">
            <v>Hydrangea paniculata Diamantino® ('Ren101'PBR) ®</v>
          </cell>
          <cell r="C340" t="str">
            <v>MP104</v>
          </cell>
          <cell r="D340" t="str">
            <v>Directly</v>
          </cell>
          <cell r="F340">
            <v>1.36</v>
          </cell>
          <cell r="G340">
            <v>1.25</v>
          </cell>
          <cell r="H340">
            <v>1.19</v>
          </cell>
          <cell r="J340">
            <v>1.6646400000000001</v>
          </cell>
          <cell r="K340">
            <v>1.53</v>
          </cell>
          <cell r="L340">
            <v>1.19</v>
          </cell>
        </row>
        <row r="341">
          <cell r="A341" t="str">
            <v>87-10-1672</v>
          </cell>
          <cell r="B341" t="str">
            <v>Hydrangea pan. 'Early Harry' PBR ®</v>
          </cell>
          <cell r="C341" t="str">
            <v>MP104</v>
          </cell>
          <cell r="D341" t="str">
            <v>Directly</v>
          </cell>
          <cell r="F341">
            <v>1.5</v>
          </cell>
          <cell r="G341">
            <v>1.39</v>
          </cell>
          <cell r="H341">
            <v>1.33</v>
          </cell>
          <cell r="J341">
            <v>1.8359999999999999</v>
          </cell>
          <cell r="K341">
            <v>1.70136</v>
          </cell>
          <cell r="L341">
            <v>1.33</v>
          </cell>
        </row>
        <row r="342">
          <cell r="A342" t="str">
            <v>87-10-1327</v>
          </cell>
          <cell r="B342" t="str">
            <v>Hydrangea pan. 'Early Sensation'  PBR ®</v>
          </cell>
          <cell r="C342" t="str">
            <v>MP104</v>
          </cell>
          <cell r="D342" t="str">
            <v>Directly</v>
          </cell>
          <cell r="F342">
            <v>1.5</v>
          </cell>
          <cell r="G342">
            <v>1.39</v>
          </cell>
          <cell r="H342">
            <v>1.33</v>
          </cell>
          <cell r="J342">
            <v>1.8359999999999999</v>
          </cell>
          <cell r="K342">
            <v>1.70136</v>
          </cell>
          <cell r="L342">
            <v>1.33</v>
          </cell>
        </row>
        <row r="343">
          <cell r="A343" t="str">
            <v>87-10-1582</v>
          </cell>
          <cell r="B343" t="str">
            <v>Hydrangea paniculata Fraise Melba® ('Renba'PBR) ®</v>
          </cell>
          <cell r="C343" t="str">
            <v>MP104</v>
          </cell>
          <cell r="D343" t="str">
            <v>Directly</v>
          </cell>
          <cell r="F343">
            <v>1.36</v>
          </cell>
          <cell r="G343">
            <v>1.25</v>
          </cell>
          <cell r="H343">
            <v>1.19</v>
          </cell>
          <cell r="J343">
            <v>1.6646400000000001</v>
          </cell>
          <cell r="K343">
            <v>1.53</v>
          </cell>
          <cell r="L343">
            <v>1.19</v>
          </cell>
        </row>
        <row r="344">
          <cell r="A344" t="str">
            <v>87-10-0259</v>
          </cell>
          <cell r="B344" t="str">
            <v>Hydrangea pan. 'Grandiflora'</v>
          </cell>
          <cell r="C344" t="str">
            <v>MP104</v>
          </cell>
          <cell r="D344" t="str">
            <v>Directly</v>
          </cell>
          <cell r="F344">
            <v>0.55000000000000004</v>
          </cell>
          <cell r="G344">
            <v>0.44</v>
          </cell>
          <cell r="H344">
            <v>0.38</v>
          </cell>
          <cell r="J344">
            <v>0.67320000000000002</v>
          </cell>
          <cell r="K344">
            <v>0.53856000000000004</v>
          </cell>
          <cell r="L344">
            <v>0.38</v>
          </cell>
        </row>
        <row r="345">
          <cell r="A345" t="str">
            <v>87-10-1673</v>
          </cell>
          <cell r="B345" t="str">
            <v>Hydrangea pan. 'Grandiflora'</v>
          </cell>
          <cell r="C345" t="str">
            <v>MP84</v>
          </cell>
          <cell r="D345" t="str">
            <v>Directly</v>
          </cell>
          <cell r="F345">
            <v>0.55000000000000004</v>
          </cell>
          <cell r="G345">
            <v>0.44</v>
          </cell>
          <cell r="H345">
            <v>0.38</v>
          </cell>
          <cell r="J345">
            <v>0.67320000000000002</v>
          </cell>
          <cell r="K345">
            <v>0.53856000000000004</v>
          </cell>
          <cell r="L345">
            <v>0.38</v>
          </cell>
        </row>
        <row r="346">
          <cell r="A346" t="str">
            <v>87-10-1674</v>
          </cell>
          <cell r="B346" t="str">
            <v>Hydrangea pan. 'Graffiti' PBR®</v>
          </cell>
          <cell r="C346" t="str">
            <v>MP104</v>
          </cell>
          <cell r="D346" t="str">
            <v>Directly</v>
          </cell>
          <cell r="F346">
            <v>1.43</v>
          </cell>
          <cell r="G346">
            <v>1.32</v>
          </cell>
          <cell r="H346">
            <v>1.26</v>
          </cell>
          <cell r="J346">
            <v>1.7503200000000001</v>
          </cell>
          <cell r="K346">
            <v>1.61568</v>
          </cell>
          <cell r="L346">
            <v>1.26</v>
          </cell>
        </row>
        <row r="347">
          <cell r="A347" t="str">
            <v>87-10-1675</v>
          </cell>
          <cell r="B347" t="str">
            <v>Hydrngea pan. Hercules'PBR ®</v>
          </cell>
          <cell r="C347" t="str">
            <v>MP104</v>
          </cell>
          <cell r="D347" t="str">
            <v>Directly</v>
          </cell>
          <cell r="F347">
            <v>1.43</v>
          </cell>
          <cell r="G347">
            <v>1.32</v>
          </cell>
          <cell r="H347">
            <v>1.26</v>
          </cell>
          <cell r="J347">
            <v>1.7503200000000001</v>
          </cell>
          <cell r="K347">
            <v>1.61568</v>
          </cell>
          <cell r="L347">
            <v>1.26</v>
          </cell>
        </row>
        <row r="348">
          <cell r="A348" t="str">
            <v>87-10-0260</v>
          </cell>
          <cell r="B348" t="str">
            <v>Hydrangea pan. 'Kyushu'</v>
          </cell>
          <cell r="C348" t="str">
            <v>MP104</v>
          </cell>
          <cell r="D348" t="str">
            <v>Directly</v>
          </cell>
          <cell r="F348">
            <v>0.55000000000000004</v>
          </cell>
          <cell r="G348">
            <v>0.44</v>
          </cell>
          <cell r="H348">
            <v>0.38</v>
          </cell>
          <cell r="J348">
            <v>0.67320000000000002</v>
          </cell>
          <cell r="K348">
            <v>0.53856000000000004</v>
          </cell>
          <cell r="L348">
            <v>0.38</v>
          </cell>
        </row>
        <row r="349">
          <cell r="A349" t="str">
            <v>87-10-0261</v>
          </cell>
          <cell r="B349" t="str">
            <v>Hydrangea pan. 'Levana' PBR ®</v>
          </cell>
          <cell r="C349" t="str">
            <v>MP104</v>
          </cell>
          <cell r="D349" t="str">
            <v>Directly</v>
          </cell>
          <cell r="F349">
            <v>1.36</v>
          </cell>
          <cell r="G349">
            <v>1.25</v>
          </cell>
          <cell r="H349">
            <v>1.19</v>
          </cell>
          <cell r="J349">
            <v>1.6646400000000001</v>
          </cell>
          <cell r="K349">
            <v>1.53</v>
          </cell>
          <cell r="L349">
            <v>1.19</v>
          </cell>
        </row>
        <row r="350">
          <cell r="A350" t="str">
            <v>87-10-0262</v>
          </cell>
          <cell r="B350" t="str">
            <v>Hydrangea pan. 'Limelight' PBR ®</v>
          </cell>
          <cell r="C350" t="str">
            <v>MP104</v>
          </cell>
          <cell r="D350" t="str">
            <v>Directly</v>
          </cell>
          <cell r="F350">
            <v>1.36</v>
          </cell>
          <cell r="G350">
            <v>1.25</v>
          </cell>
          <cell r="H350">
            <v>1.19</v>
          </cell>
          <cell r="J350">
            <v>1.6646400000000001</v>
          </cell>
          <cell r="K350">
            <v>1.53</v>
          </cell>
          <cell r="L350">
            <v>1.19</v>
          </cell>
        </row>
        <row r="351">
          <cell r="A351" t="str">
            <v>87-10-1676</v>
          </cell>
          <cell r="B351" t="str">
            <v>Hydrangea pan. 'Little Fresco'PBR®</v>
          </cell>
          <cell r="C351" t="str">
            <v>MP104</v>
          </cell>
          <cell r="D351" t="str">
            <v>Directly</v>
          </cell>
          <cell r="F351">
            <v>1.43</v>
          </cell>
          <cell r="G351">
            <v>1.32</v>
          </cell>
          <cell r="H351">
            <v>1.26</v>
          </cell>
          <cell r="J351">
            <v>1.7503200000000001</v>
          </cell>
          <cell r="K351">
            <v>1.61568</v>
          </cell>
          <cell r="L351">
            <v>1.26</v>
          </cell>
        </row>
        <row r="352">
          <cell r="A352" t="str">
            <v>87-10-1056</v>
          </cell>
          <cell r="B352" t="str">
            <v>Hydrangea pan. 'Little Lime' PBR ®</v>
          </cell>
          <cell r="C352" t="str">
            <v>MP104</v>
          </cell>
          <cell r="D352" t="str">
            <v>Directly</v>
          </cell>
          <cell r="F352">
            <v>1.71</v>
          </cell>
          <cell r="G352">
            <v>1.6</v>
          </cell>
          <cell r="H352">
            <v>1.54</v>
          </cell>
          <cell r="J352">
            <v>2.0930400000000002</v>
          </cell>
          <cell r="K352">
            <v>1.9583999999999999</v>
          </cell>
          <cell r="L352">
            <v>1.54</v>
          </cell>
        </row>
        <row r="353">
          <cell r="A353" t="str">
            <v>87-10-1677</v>
          </cell>
          <cell r="B353" t="str">
            <v>Hydrangea pan. 'Little Spooky' PBR®</v>
          </cell>
          <cell r="C353" t="str">
            <v>MP104</v>
          </cell>
          <cell r="D353" t="str">
            <v>Directly</v>
          </cell>
          <cell r="F353">
            <v>1.43</v>
          </cell>
          <cell r="G353">
            <v>1.32</v>
          </cell>
          <cell r="H353">
            <v>1.26</v>
          </cell>
          <cell r="J353">
            <v>1.7503200000000001</v>
          </cell>
          <cell r="K353">
            <v>1.61568</v>
          </cell>
          <cell r="L353">
            <v>1.26</v>
          </cell>
        </row>
        <row r="354">
          <cell r="A354" t="str">
            <v>87-10-1678</v>
          </cell>
          <cell r="B354" t="str">
            <v xml:space="preserve">Hydrangea pan. 'Mojito"PBR ® </v>
          </cell>
          <cell r="C354" t="str">
            <v>MP104</v>
          </cell>
          <cell r="D354" t="str">
            <v>Directly</v>
          </cell>
          <cell r="F354">
            <v>1.43</v>
          </cell>
          <cell r="G354">
            <v>1.32</v>
          </cell>
          <cell r="H354">
            <v>1.26</v>
          </cell>
          <cell r="J354">
            <v>1.7503200000000001</v>
          </cell>
          <cell r="K354">
            <v>1.61568</v>
          </cell>
          <cell r="L354">
            <v>1.26</v>
          </cell>
        </row>
        <row r="355">
          <cell r="A355" t="str">
            <v>87-10-1583</v>
          </cell>
          <cell r="B355" t="str">
            <v>Hydrangea paniculata Pastelgreen® ('Rencolor'PBR) ®</v>
          </cell>
          <cell r="C355" t="str">
            <v>MP104</v>
          </cell>
          <cell r="D355" t="str">
            <v>Directly</v>
          </cell>
          <cell r="F355">
            <v>1.36</v>
          </cell>
          <cell r="G355">
            <v>1.25</v>
          </cell>
          <cell r="H355">
            <v>1.19</v>
          </cell>
          <cell r="J355">
            <v>1.6646400000000001</v>
          </cell>
          <cell r="K355">
            <v>1.53</v>
          </cell>
          <cell r="L355">
            <v>1.19</v>
          </cell>
        </row>
        <row r="356">
          <cell r="A356" t="str">
            <v>87-10-0263</v>
          </cell>
          <cell r="B356" t="str">
            <v>Hydrangea pan. 'Phantom'</v>
          </cell>
          <cell r="C356" t="str">
            <v>MP104</v>
          </cell>
          <cell r="D356" t="str">
            <v>Directly</v>
          </cell>
          <cell r="F356">
            <v>0.55000000000000004</v>
          </cell>
          <cell r="G356">
            <v>0.44</v>
          </cell>
          <cell r="H356">
            <v>0.38</v>
          </cell>
          <cell r="J356">
            <v>0.67320000000000002</v>
          </cell>
          <cell r="K356">
            <v>0.53856000000000004</v>
          </cell>
          <cell r="L356">
            <v>0.38</v>
          </cell>
        </row>
        <row r="357">
          <cell r="A357" t="str">
            <v>87-10-1158</v>
          </cell>
          <cell r="B357" t="str">
            <v>Hydrangea pan. 'Pink Beauty'</v>
          </cell>
          <cell r="C357" t="str">
            <v>MP104</v>
          </cell>
          <cell r="D357" t="str">
            <v>Directly</v>
          </cell>
          <cell r="F357">
            <v>0.55000000000000004</v>
          </cell>
          <cell r="G357">
            <v>0.44</v>
          </cell>
          <cell r="H357">
            <v>0.38</v>
          </cell>
          <cell r="J357">
            <v>0.67320000000000002</v>
          </cell>
          <cell r="K357">
            <v>0.53856000000000004</v>
          </cell>
          <cell r="L357">
            <v>0.38</v>
          </cell>
        </row>
        <row r="358">
          <cell r="A358" t="str">
            <v>87-10-0264</v>
          </cell>
          <cell r="B358" t="str">
            <v>Hydrangea pan. 'Pink Diamond'</v>
          </cell>
          <cell r="C358" t="str">
            <v>MP104</v>
          </cell>
          <cell r="D358" t="str">
            <v>Directly</v>
          </cell>
          <cell r="F358">
            <v>0.55000000000000004</v>
          </cell>
          <cell r="G358">
            <v>0.44</v>
          </cell>
          <cell r="H358">
            <v>0.38</v>
          </cell>
          <cell r="J358">
            <v>0.67320000000000002</v>
          </cell>
          <cell r="K358">
            <v>0.53856000000000004</v>
          </cell>
          <cell r="L358">
            <v>0.38</v>
          </cell>
        </row>
        <row r="359">
          <cell r="A359" t="str">
            <v>87-10-0265</v>
          </cell>
          <cell r="B359" t="str">
            <v>Hydrangea pan. 'Pink Lady'</v>
          </cell>
          <cell r="C359" t="str">
            <v>MP104</v>
          </cell>
          <cell r="D359" t="str">
            <v>Directly</v>
          </cell>
          <cell r="F359">
            <v>0.55000000000000004</v>
          </cell>
          <cell r="G359">
            <v>0.44</v>
          </cell>
          <cell r="H359">
            <v>0.38</v>
          </cell>
          <cell r="J359">
            <v>0.67320000000000002</v>
          </cell>
          <cell r="K359">
            <v>0.53856000000000004</v>
          </cell>
          <cell r="L359">
            <v>0.38</v>
          </cell>
        </row>
        <row r="360">
          <cell r="A360" t="str">
            <v>87-10-0854</v>
          </cell>
          <cell r="B360" t="str">
            <v>Hydrangea pan. 'Polar Bear' PBR ®</v>
          </cell>
          <cell r="C360" t="str">
            <v>MP104</v>
          </cell>
          <cell r="D360" t="str">
            <v>Directly</v>
          </cell>
          <cell r="F360">
            <v>1.36</v>
          </cell>
          <cell r="G360">
            <v>1.25</v>
          </cell>
          <cell r="H360">
            <v>1.19</v>
          </cell>
          <cell r="J360">
            <v>1.6646400000000001</v>
          </cell>
          <cell r="K360">
            <v>1.53</v>
          </cell>
          <cell r="L360">
            <v>1.19</v>
          </cell>
        </row>
        <row r="361">
          <cell r="A361" t="str">
            <v>87-10-1584</v>
          </cell>
          <cell r="B361" t="str">
            <v>Hydrangea pan. 'Polestar' PBR ®</v>
          </cell>
          <cell r="C361" t="str">
            <v>MP104</v>
          </cell>
          <cell r="D361" t="str">
            <v>Directly</v>
          </cell>
          <cell r="F361">
            <v>1.36</v>
          </cell>
          <cell r="G361">
            <v>1.25</v>
          </cell>
          <cell r="H361">
            <v>1.19</v>
          </cell>
          <cell r="J361">
            <v>1.6646400000000001</v>
          </cell>
          <cell r="K361">
            <v>1.53</v>
          </cell>
          <cell r="L361">
            <v>1.19</v>
          </cell>
        </row>
        <row r="362">
          <cell r="A362" t="str">
            <v>87-10-1585</v>
          </cell>
          <cell r="B362" t="str">
            <v>Hydrangea paniculata Prim'White® ('Dolprim'PBR)</v>
          </cell>
          <cell r="C362" t="str">
            <v>MP104</v>
          </cell>
          <cell r="D362" t="str">
            <v>Directly</v>
          </cell>
          <cell r="F362">
            <v>1.36</v>
          </cell>
          <cell r="G362">
            <v>1.25</v>
          </cell>
          <cell r="H362">
            <v>1.19</v>
          </cell>
          <cell r="J362">
            <v>1.6646400000000001</v>
          </cell>
          <cell r="K362">
            <v>1.53</v>
          </cell>
          <cell r="L362">
            <v>1.19</v>
          </cell>
        </row>
        <row r="363">
          <cell r="A363" t="str">
            <v>87-10-0267</v>
          </cell>
          <cell r="B363" t="str">
            <v>Hydrangea pan. 'Silver Dollar'</v>
          </cell>
          <cell r="C363" t="str">
            <v>MP104</v>
          </cell>
          <cell r="D363" t="str">
            <v>Directly</v>
          </cell>
          <cell r="F363">
            <v>0.55000000000000004</v>
          </cell>
          <cell r="G363">
            <v>0.44</v>
          </cell>
          <cell r="H363">
            <v>0.38</v>
          </cell>
          <cell r="J363">
            <v>0.67320000000000002</v>
          </cell>
          <cell r="K363">
            <v>0.53856000000000004</v>
          </cell>
          <cell r="L363">
            <v>0.38</v>
          </cell>
        </row>
        <row r="364">
          <cell r="A364" t="str">
            <v>87-10-1679</v>
          </cell>
          <cell r="B364" t="str">
            <v>Hydrangea paniculata 'Skyfall' PBR®</v>
          </cell>
          <cell r="C364" t="str">
            <v>MP104</v>
          </cell>
          <cell r="D364" t="str">
            <v>Directly</v>
          </cell>
          <cell r="F364">
            <v>1.36</v>
          </cell>
          <cell r="G364">
            <v>1.25</v>
          </cell>
          <cell r="H364">
            <v>1.19</v>
          </cell>
          <cell r="J364">
            <v>1.6646400000000001</v>
          </cell>
          <cell r="K364">
            <v>1.53</v>
          </cell>
          <cell r="L364">
            <v>1.19</v>
          </cell>
        </row>
        <row r="365">
          <cell r="A365" t="str">
            <v>87-10-0855</v>
          </cell>
          <cell r="B365" t="str">
            <v>Hydrangea paniculata Sundae Fraise® ('Rensun'PBR) ®</v>
          </cell>
          <cell r="C365" t="str">
            <v>MP104</v>
          </cell>
          <cell r="D365" t="str">
            <v>Directly</v>
          </cell>
          <cell r="F365">
            <v>1.36</v>
          </cell>
          <cell r="G365">
            <v>1.25</v>
          </cell>
          <cell r="H365">
            <v>1.19</v>
          </cell>
          <cell r="J365">
            <v>1.6646400000000001</v>
          </cell>
          <cell r="K365">
            <v>1.53</v>
          </cell>
          <cell r="L365">
            <v>1.19</v>
          </cell>
        </row>
        <row r="366">
          <cell r="A366" t="str">
            <v>87-10-0269</v>
          </cell>
          <cell r="B366" t="str">
            <v>Hydrangea pan. 'Tardiva'</v>
          </cell>
          <cell r="C366" t="str">
            <v>MP104</v>
          </cell>
          <cell r="D366" t="str">
            <v>Directly</v>
          </cell>
          <cell r="F366">
            <v>0.55000000000000004</v>
          </cell>
          <cell r="G366">
            <v>0.44</v>
          </cell>
          <cell r="H366">
            <v>0.38</v>
          </cell>
          <cell r="J366">
            <v>0.67320000000000002</v>
          </cell>
          <cell r="K366">
            <v>0.53856000000000004</v>
          </cell>
          <cell r="L366">
            <v>0.38</v>
          </cell>
        </row>
        <row r="367">
          <cell r="A367" t="str">
            <v>87-10-0270</v>
          </cell>
          <cell r="B367" t="str">
            <v>Hydrangea pan. 'Unique'</v>
          </cell>
          <cell r="C367" t="str">
            <v>MP104</v>
          </cell>
          <cell r="D367" t="str">
            <v>Directly</v>
          </cell>
          <cell r="F367">
            <v>0.55000000000000004</v>
          </cell>
          <cell r="G367">
            <v>0.44</v>
          </cell>
          <cell r="H367">
            <v>0.38</v>
          </cell>
          <cell r="J367">
            <v>0.67320000000000002</v>
          </cell>
          <cell r="K367">
            <v>0.53856000000000004</v>
          </cell>
          <cell r="L367">
            <v>0.38</v>
          </cell>
        </row>
        <row r="368">
          <cell r="A368" t="str">
            <v>87-10-0271</v>
          </cell>
          <cell r="B368" t="str">
            <v>Hydrangea paniculata Vanille-Fraise® ('Renhy'PBR) ®</v>
          </cell>
          <cell r="C368" t="str">
            <v>MP104</v>
          </cell>
          <cell r="D368" t="str">
            <v>Directly</v>
          </cell>
          <cell r="F368">
            <v>1.36</v>
          </cell>
          <cell r="G368">
            <v>1.25</v>
          </cell>
          <cell r="H368">
            <v>1.19</v>
          </cell>
          <cell r="J368">
            <v>1.6646400000000001</v>
          </cell>
          <cell r="K368">
            <v>1.53</v>
          </cell>
          <cell r="L368">
            <v>1.19</v>
          </cell>
        </row>
        <row r="369">
          <cell r="A369" t="str">
            <v>87-10-1680</v>
          </cell>
          <cell r="B369" t="str">
            <v>Hydrangea pan. 'White Lady'</v>
          </cell>
          <cell r="C369" t="str">
            <v>MP104</v>
          </cell>
          <cell r="D369" t="str">
            <v>Directly</v>
          </cell>
          <cell r="F369">
            <v>0.55000000000000004</v>
          </cell>
          <cell r="G369">
            <v>0.44</v>
          </cell>
          <cell r="H369">
            <v>0.38</v>
          </cell>
          <cell r="J369">
            <v>0.67320000000000002</v>
          </cell>
          <cell r="K369">
            <v>0.53856000000000004</v>
          </cell>
          <cell r="L369">
            <v>0.38</v>
          </cell>
        </row>
        <row r="370">
          <cell r="A370" t="str">
            <v>87-10-0272</v>
          </cell>
          <cell r="B370" t="str">
            <v>Hydrangea pan. 'Wim's Red' PBR ®</v>
          </cell>
          <cell r="C370" t="str">
            <v>MP104</v>
          </cell>
          <cell r="D370" t="str">
            <v>Directly</v>
          </cell>
          <cell r="F370">
            <v>1.36</v>
          </cell>
          <cell r="G370">
            <v>1.25</v>
          </cell>
          <cell r="H370">
            <v>1.19</v>
          </cell>
          <cell r="J370">
            <v>1.6646400000000001</v>
          </cell>
          <cell r="K370">
            <v>1.53</v>
          </cell>
          <cell r="L370">
            <v>1.19</v>
          </cell>
        </row>
        <row r="371">
          <cell r="A371" t="str">
            <v>87-10-0283</v>
          </cell>
          <cell r="B371" t="str">
            <v>Hydrangea serr. 'Blue Deckle'</v>
          </cell>
          <cell r="C371" t="str">
            <v>MP104</v>
          </cell>
          <cell r="D371" t="str">
            <v>Directly</v>
          </cell>
          <cell r="F371">
            <v>0.55000000000000004</v>
          </cell>
          <cell r="G371">
            <v>0.44</v>
          </cell>
          <cell r="H371">
            <v>0.38</v>
          </cell>
          <cell r="J371">
            <v>0.67320000000000002</v>
          </cell>
          <cell r="K371">
            <v>0.53856000000000004</v>
          </cell>
          <cell r="L371">
            <v>0.38</v>
          </cell>
        </row>
        <row r="372">
          <cell r="A372" t="str">
            <v>87-10-0282</v>
          </cell>
          <cell r="B372" t="str">
            <v>Hydrangea serr. 'Bluebird'</v>
          </cell>
          <cell r="C372" t="str">
            <v>MP104</v>
          </cell>
          <cell r="D372" t="str">
            <v>Directly</v>
          </cell>
          <cell r="F372">
            <v>0.55000000000000004</v>
          </cell>
          <cell r="G372">
            <v>0.44</v>
          </cell>
          <cell r="H372">
            <v>0.38</v>
          </cell>
          <cell r="J372">
            <v>0.67320000000000002</v>
          </cell>
          <cell r="K372">
            <v>0.53856000000000004</v>
          </cell>
          <cell r="L372">
            <v>0.38</v>
          </cell>
        </row>
        <row r="373">
          <cell r="A373" t="str">
            <v>87-10-1430</v>
          </cell>
          <cell r="B373" t="str">
            <v>Hydrangea serr. 'Intermedia'</v>
          </cell>
          <cell r="C373" t="str">
            <v>MP104</v>
          </cell>
          <cell r="D373" t="str">
            <v>Directly</v>
          </cell>
          <cell r="F373">
            <v>0.55000000000000004</v>
          </cell>
          <cell r="G373">
            <v>0.44</v>
          </cell>
          <cell r="H373">
            <v>0.38</v>
          </cell>
          <cell r="J373">
            <v>0.67320000000000002</v>
          </cell>
          <cell r="K373">
            <v>0.53856000000000004</v>
          </cell>
          <cell r="L373">
            <v>0.38</v>
          </cell>
        </row>
        <row r="374">
          <cell r="A374" t="str">
            <v>87-10-0286</v>
          </cell>
          <cell r="B374" t="str">
            <v>Hydrangea serr. 'Preziosa'</v>
          </cell>
          <cell r="C374" t="str">
            <v>MP104</v>
          </cell>
          <cell r="D374" t="str">
            <v>Directly</v>
          </cell>
          <cell r="F374">
            <v>0.55000000000000004</v>
          </cell>
          <cell r="G374">
            <v>0.44</v>
          </cell>
          <cell r="H374">
            <v>0.38</v>
          </cell>
          <cell r="J374">
            <v>0.67320000000000002</v>
          </cell>
          <cell r="K374">
            <v>0.53856000000000004</v>
          </cell>
          <cell r="L374">
            <v>0.38</v>
          </cell>
        </row>
        <row r="375">
          <cell r="A375" t="str">
            <v>87-10-0287</v>
          </cell>
          <cell r="B375" t="str">
            <v>Hydrangea 'Veerle' PBR ®</v>
          </cell>
          <cell r="C375" t="str">
            <v>MP104</v>
          </cell>
          <cell r="D375" t="str">
            <v>Directly</v>
          </cell>
          <cell r="F375">
            <v>1.36</v>
          </cell>
          <cell r="G375">
            <v>1.25</v>
          </cell>
          <cell r="H375">
            <v>1.19</v>
          </cell>
          <cell r="J375">
            <v>1.6646400000000001</v>
          </cell>
          <cell r="K375">
            <v>1.53</v>
          </cell>
          <cell r="L375">
            <v>1.19</v>
          </cell>
        </row>
        <row r="376">
          <cell r="A376" t="str">
            <v>87-10-0288</v>
          </cell>
          <cell r="B376" t="str">
            <v>Hypericum androsaemum</v>
          </cell>
          <cell r="C376" t="str">
            <v>MP150</v>
          </cell>
          <cell r="D376" t="str">
            <v>Directly</v>
          </cell>
          <cell r="F376">
            <v>0.39</v>
          </cell>
          <cell r="G376">
            <v>0.28999999999999998</v>
          </cell>
          <cell r="H376">
            <v>0.24</v>
          </cell>
          <cell r="J376">
            <v>0.47736000000000001</v>
          </cell>
          <cell r="K376">
            <v>0.35496</v>
          </cell>
          <cell r="L376">
            <v>0.24</v>
          </cell>
        </row>
        <row r="377">
          <cell r="A377" t="str">
            <v>87-10-0292</v>
          </cell>
          <cell r="B377" t="str">
            <v>Hypericum 'Buttercup'</v>
          </cell>
          <cell r="C377" t="str">
            <v>MP150</v>
          </cell>
          <cell r="D377" t="str">
            <v>Directly</v>
          </cell>
          <cell r="F377">
            <v>0.39</v>
          </cell>
          <cell r="G377">
            <v>0.28999999999999998</v>
          </cell>
          <cell r="H377">
            <v>0.24</v>
          </cell>
          <cell r="J377">
            <v>0.47736000000000001</v>
          </cell>
          <cell r="K377">
            <v>0.35496</v>
          </cell>
          <cell r="L377">
            <v>0.24</v>
          </cell>
        </row>
        <row r="378">
          <cell r="A378" t="str">
            <v>87-10-1329</v>
          </cell>
          <cell r="B378" t="str">
            <v>Hypericum calycinum</v>
          </cell>
          <cell r="C378" t="str">
            <v>MP150</v>
          </cell>
          <cell r="D378" t="str">
            <v>Directly</v>
          </cell>
          <cell r="F378">
            <v>0.39999999999999997</v>
          </cell>
          <cell r="G378">
            <v>0.3</v>
          </cell>
          <cell r="H378">
            <v>0.25</v>
          </cell>
          <cell r="J378">
            <v>0.48959999999999992</v>
          </cell>
          <cell r="K378">
            <v>0.36719999999999997</v>
          </cell>
          <cell r="L378">
            <v>0.25</v>
          </cell>
        </row>
        <row r="379">
          <cell r="A379" t="str">
            <v>87-10-1159</v>
          </cell>
          <cell r="B379" t="str">
            <v>Hypericum dummeri 'Peter Dummer'</v>
          </cell>
          <cell r="C379" t="str">
            <v>MP150</v>
          </cell>
          <cell r="D379" t="str">
            <v>Directly</v>
          </cell>
          <cell r="F379">
            <v>0.39</v>
          </cell>
          <cell r="G379">
            <v>0.28999999999999998</v>
          </cell>
          <cell r="H379">
            <v>0.24</v>
          </cell>
          <cell r="J379">
            <v>0.47736000000000001</v>
          </cell>
          <cell r="K379">
            <v>0.35496</v>
          </cell>
          <cell r="L379">
            <v>0.24</v>
          </cell>
        </row>
        <row r="380">
          <cell r="A380" t="str">
            <v>87-10-0293</v>
          </cell>
          <cell r="B380" t="str">
            <v>Hypericum 'Hidcote'</v>
          </cell>
          <cell r="C380" t="str">
            <v>MP150</v>
          </cell>
          <cell r="D380" t="str">
            <v>Directly</v>
          </cell>
          <cell r="F380">
            <v>0.36</v>
          </cell>
          <cell r="G380">
            <v>0.26</v>
          </cell>
          <cell r="H380">
            <v>0.22</v>
          </cell>
          <cell r="J380">
            <v>0.44063999999999998</v>
          </cell>
          <cell r="K380">
            <v>0.31824000000000002</v>
          </cell>
          <cell r="L380">
            <v>0.22</v>
          </cell>
        </row>
        <row r="381">
          <cell r="A381" t="str">
            <v>87-10-0294</v>
          </cell>
          <cell r="B381" t="str">
            <v>Hypericum inod. 'Annebel'</v>
          </cell>
          <cell r="C381" t="str">
            <v>MP150</v>
          </cell>
          <cell r="D381" t="str">
            <v>Directly</v>
          </cell>
          <cell r="F381">
            <v>0.39999999999999997</v>
          </cell>
          <cell r="G381">
            <v>0.3</v>
          </cell>
          <cell r="H381">
            <v>0.25</v>
          </cell>
          <cell r="J381">
            <v>0.48959999999999992</v>
          </cell>
          <cell r="K381">
            <v>0.36719999999999997</v>
          </cell>
          <cell r="L381">
            <v>0.25</v>
          </cell>
        </row>
        <row r="382">
          <cell r="A382" t="str">
            <v>87-10-1330</v>
          </cell>
          <cell r="B382" t="str">
            <v>Hypericum inod. 'Autumn Blaze'</v>
          </cell>
          <cell r="C382" t="str">
            <v>MP150</v>
          </cell>
          <cell r="D382" t="str">
            <v>Directly</v>
          </cell>
          <cell r="F382">
            <v>0.39999999999999997</v>
          </cell>
          <cell r="G382">
            <v>0.3</v>
          </cell>
          <cell r="H382">
            <v>0.25</v>
          </cell>
          <cell r="J382">
            <v>0.48959999999999992</v>
          </cell>
          <cell r="K382">
            <v>0.36719999999999997</v>
          </cell>
          <cell r="L382">
            <v>0.25</v>
          </cell>
        </row>
        <row r="383">
          <cell r="A383" t="str">
            <v>87-10-0297</v>
          </cell>
          <cell r="B383" t="str">
            <v>Hypericum inod. 'Elstead'</v>
          </cell>
          <cell r="C383" t="str">
            <v>MP150</v>
          </cell>
          <cell r="D383" t="str">
            <v>Directly</v>
          </cell>
          <cell r="F383">
            <v>0.39999999999999997</v>
          </cell>
          <cell r="G383">
            <v>0.3</v>
          </cell>
          <cell r="H383">
            <v>0.25</v>
          </cell>
          <cell r="J383">
            <v>0.48959999999999992</v>
          </cell>
          <cell r="K383">
            <v>0.36719999999999997</v>
          </cell>
          <cell r="L383">
            <v>0.25</v>
          </cell>
        </row>
        <row r="384">
          <cell r="A384" t="str">
            <v>87-10-1331</v>
          </cell>
          <cell r="B384" t="str">
            <v>Hypericum inod. 'Excellent Flair'</v>
          </cell>
          <cell r="C384" t="str">
            <v>MP150</v>
          </cell>
          <cell r="D384" t="str">
            <v>Directly</v>
          </cell>
          <cell r="F384">
            <v>0.39999999999999997</v>
          </cell>
          <cell r="G384">
            <v>0.3</v>
          </cell>
          <cell r="H384">
            <v>0.25</v>
          </cell>
          <cell r="J384">
            <v>0.48959999999999992</v>
          </cell>
          <cell r="K384">
            <v>0.36719999999999997</v>
          </cell>
          <cell r="L384">
            <v>0.25</v>
          </cell>
        </row>
        <row r="385">
          <cell r="A385" t="str">
            <v>87-10-1332</v>
          </cell>
          <cell r="B385" t="str">
            <v>Hypericum inod. 'Orange Flair'</v>
          </cell>
          <cell r="C385" t="str">
            <v>MP150</v>
          </cell>
          <cell r="D385" t="str">
            <v>Directly</v>
          </cell>
          <cell r="F385">
            <v>0.39999999999999997</v>
          </cell>
          <cell r="G385">
            <v>0.3</v>
          </cell>
          <cell r="H385">
            <v>0.25</v>
          </cell>
          <cell r="J385">
            <v>0.48959999999999992</v>
          </cell>
          <cell r="K385">
            <v>0.36719999999999997</v>
          </cell>
          <cell r="L385">
            <v>0.25</v>
          </cell>
        </row>
        <row r="386">
          <cell r="A386" t="str">
            <v>87-10-0300</v>
          </cell>
          <cell r="B386" t="str">
            <v>Hypericum inod. 'Rheingold'</v>
          </cell>
          <cell r="C386" t="str">
            <v>MP150</v>
          </cell>
          <cell r="D386" t="str">
            <v>Directly</v>
          </cell>
          <cell r="F386">
            <v>0.39999999999999997</v>
          </cell>
          <cell r="G386">
            <v>0.3</v>
          </cell>
          <cell r="H386">
            <v>0.25</v>
          </cell>
          <cell r="J386">
            <v>0.48959999999999992</v>
          </cell>
          <cell r="K386">
            <v>0.36719999999999997</v>
          </cell>
          <cell r="L386">
            <v>0.25</v>
          </cell>
        </row>
        <row r="387">
          <cell r="A387" t="str">
            <v>87-10-0860</v>
          </cell>
          <cell r="B387" t="str">
            <v>Hypericum kalmianum 'Gemo'</v>
          </cell>
          <cell r="C387" t="str">
            <v>MP150</v>
          </cell>
          <cell r="D387" t="str">
            <v>Directly</v>
          </cell>
          <cell r="F387">
            <v>0.39999999999999997</v>
          </cell>
          <cell r="G387">
            <v>0.3</v>
          </cell>
          <cell r="H387">
            <v>0.25</v>
          </cell>
          <cell r="J387">
            <v>0.48959999999999992</v>
          </cell>
          <cell r="K387">
            <v>0.36719999999999997</v>
          </cell>
          <cell r="L387">
            <v>0.25</v>
          </cell>
        </row>
        <row r="388">
          <cell r="A388" t="str">
            <v>87-10-0303</v>
          </cell>
          <cell r="B388" t="str">
            <v>Hypericum moserianum</v>
          </cell>
          <cell r="C388" t="str">
            <v>MP150</v>
          </cell>
          <cell r="D388" t="str">
            <v>Directly</v>
          </cell>
          <cell r="F388">
            <v>0.39999999999999997</v>
          </cell>
          <cell r="G388">
            <v>0.3</v>
          </cell>
          <cell r="H388">
            <v>0.25</v>
          </cell>
          <cell r="J388">
            <v>0.48959999999999992</v>
          </cell>
          <cell r="K388">
            <v>0.36719999999999997</v>
          </cell>
          <cell r="L388">
            <v>0.25</v>
          </cell>
        </row>
        <row r="389">
          <cell r="A389" t="str">
            <v>87-10-0304</v>
          </cell>
          <cell r="B389" t="str">
            <v>Hypericum moserianum 'Tricolor'</v>
          </cell>
          <cell r="C389" t="str">
            <v>MP150</v>
          </cell>
          <cell r="D389" t="str">
            <v>Directly</v>
          </cell>
          <cell r="F389">
            <v>0.52</v>
          </cell>
          <cell r="G389">
            <v>0.41</v>
          </cell>
          <cell r="H389">
            <v>0.35</v>
          </cell>
          <cell r="J389">
            <v>0.63648000000000005</v>
          </cell>
          <cell r="K389">
            <v>0.50183999999999995</v>
          </cell>
          <cell r="L389">
            <v>0.35</v>
          </cell>
        </row>
        <row r="390">
          <cell r="A390" t="str">
            <v>87-10-1587</v>
          </cell>
          <cell r="B390" t="str">
            <v>Ilex crenata 'Golden Rock' PBR ®</v>
          </cell>
          <cell r="C390" t="str">
            <v>MP150</v>
          </cell>
          <cell r="D390" t="str">
            <v>Directly</v>
          </cell>
          <cell r="F390">
            <v>1.08</v>
          </cell>
          <cell r="G390">
            <v>0.97</v>
          </cell>
          <cell r="H390">
            <v>0.91</v>
          </cell>
          <cell r="J390">
            <v>1.32192</v>
          </cell>
          <cell r="K390">
            <v>1.1872799999999999</v>
          </cell>
          <cell r="L390">
            <v>0.91</v>
          </cell>
        </row>
        <row r="391">
          <cell r="A391" t="str">
            <v>87-10-1589</v>
          </cell>
          <cell r="B391" t="str">
            <v>Ilex crenata 'Convexa'</v>
          </cell>
          <cell r="C391" t="str">
            <v>MP150</v>
          </cell>
          <cell r="D391" t="str">
            <v>Directly</v>
          </cell>
          <cell r="F391">
            <v>0.43</v>
          </cell>
          <cell r="G391">
            <v>0.32</v>
          </cell>
          <cell r="H391">
            <v>0.27</v>
          </cell>
          <cell r="J391">
            <v>0.52632000000000001</v>
          </cell>
          <cell r="K391">
            <v>0.39168000000000003</v>
          </cell>
          <cell r="L391">
            <v>0.27</v>
          </cell>
        </row>
        <row r="392">
          <cell r="A392" t="str">
            <v>87-10-1590</v>
          </cell>
          <cell r="B392" t="str">
            <v>Ilex crenata 'Samuria'PBR ®</v>
          </cell>
          <cell r="C392" t="str">
            <v>MP150</v>
          </cell>
          <cell r="D392" t="str">
            <v>Directly</v>
          </cell>
          <cell r="F392">
            <v>0.98000000000000009</v>
          </cell>
          <cell r="G392">
            <v>0.87</v>
          </cell>
          <cell r="H392">
            <v>0.81</v>
          </cell>
          <cell r="J392">
            <v>1.1995200000000001</v>
          </cell>
          <cell r="K392">
            <v>1.06488</v>
          </cell>
          <cell r="L392">
            <v>0.81</v>
          </cell>
        </row>
        <row r="393">
          <cell r="A393" t="str">
            <v>87-10-1496</v>
          </cell>
          <cell r="B393" t="str">
            <v>Ilex crenata 'Shogun' PBR ®</v>
          </cell>
          <cell r="C393" t="str">
            <v>MP150</v>
          </cell>
          <cell r="D393" t="str">
            <v>Directly</v>
          </cell>
          <cell r="F393">
            <v>0.98000000000000009</v>
          </cell>
          <cell r="G393">
            <v>0.87</v>
          </cell>
          <cell r="H393">
            <v>0.81</v>
          </cell>
          <cell r="J393">
            <v>1.1995200000000001</v>
          </cell>
          <cell r="K393">
            <v>1.06488</v>
          </cell>
          <cell r="L393">
            <v>0.81</v>
          </cell>
        </row>
        <row r="394">
          <cell r="A394" t="str">
            <v>87-10-1160</v>
          </cell>
          <cell r="B394" t="str">
            <v>Ilex meserveae 'Blue Euro' PBR ®</v>
          </cell>
          <cell r="C394" t="str">
            <v>MP104</v>
          </cell>
          <cell r="D394" t="str">
            <v>Directly</v>
          </cell>
          <cell r="F394">
            <v>1.22</v>
          </cell>
          <cell r="G394">
            <v>1.1100000000000001</v>
          </cell>
          <cell r="H394">
            <v>1.05</v>
          </cell>
          <cell r="J394">
            <v>1.4932799999999999</v>
          </cell>
          <cell r="K394">
            <v>1.3586400000000001</v>
          </cell>
          <cell r="L394">
            <v>1.05</v>
          </cell>
        </row>
        <row r="395">
          <cell r="A395" t="str">
            <v>87-10-1333</v>
          </cell>
          <cell r="B395" t="str">
            <v>Ilex meserveae 'Blue Prince'</v>
          </cell>
          <cell r="C395" t="str">
            <v>MP104</v>
          </cell>
          <cell r="D395" t="str">
            <v>Directly</v>
          </cell>
          <cell r="F395">
            <v>0.63</v>
          </cell>
          <cell r="G395">
            <v>0.52</v>
          </cell>
          <cell r="H395">
            <v>0.46</v>
          </cell>
          <cell r="J395">
            <v>0.77112000000000003</v>
          </cell>
          <cell r="K395">
            <v>0.63648000000000005</v>
          </cell>
          <cell r="L395">
            <v>0.46</v>
          </cell>
        </row>
        <row r="396">
          <cell r="A396" t="str">
            <v>87-10-1161</v>
          </cell>
          <cell r="B396" t="str">
            <v>Ilex meserveae 'Blue Princess'</v>
          </cell>
          <cell r="C396" t="str">
            <v>MP104</v>
          </cell>
          <cell r="D396" t="str">
            <v>Directly</v>
          </cell>
          <cell r="F396">
            <v>0.63</v>
          </cell>
          <cell r="G396">
            <v>0.52</v>
          </cell>
          <cell r="H396">
            <v>0.46</v>
          </cell>
          <cell r="J396">
            <v>0.77112000000000003</v>
          </cell>
          <cell r="K396">
            <v>0.63648000000000005</v>
          </cell>
          <cell r="L396">
            <v>0.46</v>
          </cell>
        </row>
        <row r="397">
          <cell r="A397" t="str">
            <v>87-10-1334</v>
          </cell>
          <cell r="B397" t="str">
            <v>Ilex meserveae 'Heckenfee' PBR ®</v>
          </cell>
          <cell r="C397" t="str">
            <v>MP104</v>
          </cell>
          <cell r="D397" t="str">
            <v>WEEK 26</v>
          </cell>
          <cell r="F397">
            <v>1.29</v>
          </cell>
          <cell r="G397">
            <v>1.18</v>
          </cell>
          <cell r="H397">
            <v>1.1200000000000001</v>
          </cell>
          <cell r="J397">
            <v>1.5789600000000001</v>
          </cell>
          <cell r="K397">
            <v>1.44432</v>
          </cell>
          <cell r="L397">
            <v>1.1200000000000001</v>
          </cell>
        </row>
        <row r="398">
          <cell r="A398" t="str">
            <v>87-10-1335</v>
          </cell>
          <cell r="B398" t="str">
            <v>Ilex meserveae 'Heckenpracht' PBR ®</v>
          </cell>
          <cell r="C398" t="str">
            <v>MP104</v>
          </cell>
          <cell r="D398" t="str">
            <v>WEEK 26</v>
          </cell>
          <cell r="F398">
            <v>1.29</v>
          </cell>
          <cell r="G398">
            <v>1.18</v>
          </cell>
          <cell r="H398">
            <v>1.1200000000000001</v>
          </cell>
          <cell r="J398">
            <v>1.5789600000000001</v>
          </cell>
          <cell r="K398">
            <v>1.44432</v>
          </cell>
          <cell r="L398">
            <v>1.1200000000000001</v>
          </cell>
        </row>
        <row r="399">
          <cell r="A399" t="str">
            <v>87-10-1336</v>
          </cell>
          <cell r="B399" t="str">
            <v>Ilex meserveae 'Heckenstar' PBR ®</v>
          </cell>
          <cell r="C399" t="str">
            <v>MP104</v>
          </cell>
          <cell r="D399" t="str">
            <v>WEEK 26</v>
          </cell>
          <cell r="F399">
            <v>1.29</v>
          </cell>
          <cell r="G399">
            <v>1.18</v>
          </cell>
          <cell r="H399">
            <v>1.1200000000000001</v>
          </cell>
          <cell r="J399">
            <v>1.5789600000000001</v>
          </cell>
          <cell r="K399">
            <v>1.44432</v>
          </cell>
          <cell r="L399">
            <v>1.1200000000000001</v>
          </cell>
        </row>
        <row r="400">
          <cell r="A400" t="str">
            <v>87-10-1337</v>
          </cell>
          <cell r="B400" t="str">
            <v>Kerria japonica 'Golden Guinea'</v>
          </cell>
          <cell r="C400" t="str">
            <v>MP150</v>
          </cell>
          <cell r="D400" t="str">
            <v>Directly</v>
          </cell>
          <cell r="F400">
            <v>0.52</v>
          </cell>
          <cell r="G400">
            <v>0.41</v>
          </cell>
          <cell r="H400">
            <v>0.35</v>
          </cell>
          <cell r="J400">
            <v>0.63648000000000005</v>
          </cell>
          <cell r="K400">
            <v>0.50183999999999995</v>
          </cell>
          <cell r="L400">
            <v>0.35</v>
          </cell>
        </row>
        <row r="401">
          <cell r="A401" t="str">
            <v>87-10-1162</v>
          </cell>
          <cell r="B401" t="str">
            <v>Kerria japonica 'Picta'</v>
          </cell>
          <cell r="C401" t="str">
            <v>MP150</v>
          </cell>
          <cell r="D401" t="str">
            <v>Directly</v>
          </cell>
          <cell r="F401">
            <v>0.52</v>
          </cell>
          <cell r="G401">
            <v>0.41</v>
          </cell>
          <cell r="H401">
            <v>0.35</v>
          </cell>
          <cell r="J401">
            <v>0.63648000000000005</v>
          </cell>
          <cell r="K401">
            <v>0.50183999999999995</v>
          </cell>
          <cell r="L401">
            <v>0.35</v>
          </cell>
        </row>
        <row r="402">
          <cell r="A402" t="str">
            <v>87-10-1338</v>
          </cell>
          <cell r="B402" t="str">
            <v>Kerria japonica 'Pleniflora'</v>
          </cell>
          <cell r="C402" t="str">
            <v>MP150</v>
          </cell>
          <cell r="D402" t="str">
            <v>Directly</v>
          </cell>
          <cell r="F402">
            <v>0.52</v>
          </cell>
          <cell r="G402">
            <v>0.41</v>
          </cell>
          <cell r="H402">
            <v>0.35</v>
          </cell>
          <cell r="J402">
            <v>0.63648000000000005</v>
          </cell>
          <cell r="K402">
            <v>0.50183999999999995</v>
          </cell>
          <cell r="L402">
            <v>0.35</v>
          </cell>
        </row>
        <row r="403">
          <cell r="A403" t="str">
            <v>87-10-0864</v>
          </cell>
          <cell r="B403" t="str">
            <v>Kolkwitzia amabilis</v>
          </cell>
          <cell r="C403" t="str">
            <v>MP150</v>
          </cell>
          <cell r="D403" t="str">
            <v>Directly</v>
          </cell>
          <cell r="F403">
            <v>0.63</v>
          </cell>
          <cell r="G403">
            <v>0.52</v>
          </cell>
          <cell r="H403">
            <v>0.46</v>
          </cell>
          <cell r="J403">
            <v>0.77112000000000003</v>
          </cell>
          <cell r="K403">
            <v>0.63648000000000005</v>
          </cell>
          <cell r="L403">
            <v>0.46</v>
          </cell>
        </row>
        <row r="404">
          <cell r="A404" t="str">
            <v>87-10-0865</v>
          </cell>
          <cell r="B404" t="str">
            <v>Kolkwitzia amabilis 'Pink Cloud'</v>
          </cell>
          <cell r="C404" t="str">
            <v>MP150</v>
          </cell>
          <cell r="D404" t="str">
            <v>Directly</v>
          </cell>
          <cell r="F404">
            <v>0.63</v>
          </cell>
          <cell r="G404">
            <v>0.52</v>
          </cell>
          <cell r="H404">
            <v>0.46</v>
          </cell>
          <cell r="J404">
            <v>0.77112000000000003</v>
          </cell>
          <cell r="K404">
            <v>0.63648000000000005</v>
          </cell>
          <cell r="L404">
            <v>0.46</v>
          </cell>
        </row>
        <row r="405">
          <cell r="A405" t="str">
            <v>87-10-1119</v>
          </cell>
          <cell r="B405" t="str">
            <v>Lavandula ang. 'Alba'</v>
          </cell>
          <cell r="C405" t="str">
            <v>MP150</v>
          </cell>
          <cell r="D405" t="str">
            <v>week 20</v>
          </cell>
          <cell r="F405">
            <v>0.43</v>
          </cell>
          <cell r="G405">
            <v>0.32</v>
          </cell>
          <cell r="H405">
            <v>0.27</v>
          </cell>
          <cell r="J405">
            <v>0.52632000000000001</v>
          </cell>
          <cell r="K405">
            <v>0.39168000000000003</v>
          </cell>
          <cell r="L405">
            <v>0.27</v>
          </cell>
        </row>
        <row r="406">
          <cell r="A406" t="str">
            <v>87-10-0314</v>
          </cell>
          <cell r="B406" t="str">
            <v>Lavandula ang. 'Dwarf Blue'</v>
          </cell>
          <cell r="C406" t="str">
            <v>MP150</v>
          </cell>
          <cell r="D406" t="str">
            <v>week 20</v>
          </cell>
          <cell r="F406">
            <v>0.43</v>
          </cell>
          <cell r="G406">
            <v>0.32</v>
          </cell>
          <cell r="H406">
            <v>0.27</v>
          </cell>
          <cell r="J406">
            <v>0.52632000000000001</v>
          </cell>
          <cell r="K406">
            <v>0.39168000000000003</v>
          </cell>
          <cell r="L406">
            <v>0.27</v>
          </cell>
        </row>
        <row r="407">
          <cell r="A407" t="str">
            <v>87-10-0315</v>
          </cell>
          <cell r="B407" t="str">
            <v>Lavandula ang. 'Hidcote'</v>
          </cell>
          <cell r="C407" t="str">
            <v>MP150</v>
          </cell>
          <cell r="D407" t="str">
            <v>Directly</v>
          </cell>
          <cell r="F407">
            <v>0.43</v>
          </cell>
          <cell r="G407">
            <v>0.32</v>
          </cell>
          <cell r="H407">
            <v>0.27</v>
          </cell>
          <cell r="J407">
            <v>0.52632000000000001</v>
          </cell>
          <cell r="K407">
            <v>0.39168000000000003</v>
          </cell>
          <cell r="L407">
            <v>0.27</v>
          </cell>
        </row>
        <row r="408">
          <cell r="A408" t="str">
            <v>87-10-0316</v>
          </cell>
          <cell r="B408" t="str">
            <v>Lavandula ang. 'Munstead'</v>
          </cell>
          <cell r="C408" t="str">
            <v>MP150</v>
          </cell>
          <cell r="D408" t="str">
            <v>Directly</v>
          </cell>
          <cell r="F408">
            <v>0.43</v>
          </cell>
          <cell r="G408">
            <v>0.32</v>
          </cell>
          <cell r="H408">
            <v>0.27</v>
          </cell>
          <cell r="J408">
            <v>0.52632000000000001</v>
          </cell>
          <cell r="K408">
            <v>0.39168000000000003</v>
          </cell>
          <cell r="L408">
            <v>0.27</v>
          </cell>
        </row>
        <row r="409">
          <cell r="A409" t="str">
            <v>87-10-1681</v>
          </cell>
          <cell r="B409" t="str">
            <v>Lavandula angustifolia Platinum Blonde ('Momparler'PBR) ®</v>
          </cell>
          <cell r="C409" t="str">
            <v>MP150</v>
          </cell>
          <cell r="D409" t="str">
            <v>Directly</v>
          </cell>
          <cell r="F409">
            <v>0.94000000000000006</v>
          </cell>
          <cell r="G409">
            <v>0.83</v>
          </cell>
          <cell r="H409">
            <v>0.77</v>
          </cell>
          <cell r="J409">
            <v>1.15056</v>
          </cell>
          <cell r="K409">
            <v>1.0159199999999999</v>
          </cell>
          <cell r="L409">
            <v>0.77</v>
          </cell>
        </row>
        <row r="410">
          <cell r="A410" t="str">
            <v>87-10-1273</v>
          </cell>
          <cell r="B410" t="str">
            <v>Lavandula ang. 'Rosea'</v>
          </cell>
          <cell r="C410" t="str">
            <v>MP150</v>
          </cell>
          <cell r="D410" t="str">
            <v>week 20</v>
          </cell>
          <cell r="F410">
            <v>0.43</v>
          </cell>
          <cell r="G410">
            <v>0.32</v>
          </cell>
          <cell r="H410">
            <v>0.27</v>
          </cell>
          <cell r="J410">
            <v>0.52632000000000001</v>
          </cell>
          <cell r="K410">
            <v>0.39168000000000003</v>
          </cell>
          <cell r="L410">
            <v>0.27</v>
          </cell>
        </row>
        <row r="411">
          <cell r="A411" t="str">
            <v>87-10-1682</v>
          </cell>
          <cell r="B411" t="str">
            <v>Lavendula int. 'Grosso'</v>
          </cell>
          <cell r="C411" t="str">
            <v>MP150</v>
          </cell>
          <cell r="D411" t="str">
            <v>Directly</v>
          </cell>
          <cell r="F411">
            <v>0.43</v>
          </cell>
          <cell r="G411">
            <v>0.32</v>
          </cell>
          <cell r="H411">
            <v>0.27</v>
          </cell>
          <cell r="J411">
            <v>0.52632000000000001</v>
          </cell>
          <cell r="K411">
            <v>0.39168000000000003</v>
          </cell>
          <cell r="L411">
            <v>0.27</v>
          </cell>
        </row>
        <row r="412">
          <cell r="A412" t="str">
            <v>87-10-1280</v>
          </cell>
          <cell r="B412" t="str">
            <v>Lavandula intermedia Phenomenal ('Niko'PBR) ®</v>
          </cell>
          <cell r="C412" t="str">
            <v>MP150</v>
          </cell>
          <cell r="D412" t="str">
            <v>Directly</v>
          </cell>
          <cell r="F412">
            <v>0.94000000000000006</v>
          </cell>
          <cell r="G412">
            <v>0.83</v>
          </cell>
          <cell r="H412">
            <v>0.77</v>
          </cell>
          <cell r="J412">
            <v>1.15056</v>
          </cell>
          <cell r="K412">
            <v>1.0159199999999999</v>
          </cell>
          <cell r="L412">
            <v>0.77</v>
          </cell>
        </row>
        <row r="413">
          <cell r="A413" t="str">
            <v>87-10-1163</v>
          </cell>
          <cell r="B413" t="str">
            <v>Ligustrum ibota 'Musli' PBR ®</v>
          </cell>
          <cell r="C413" t="str">
            <v>MP150</v>
          </cell>
          <cell r="D413" t="str">
            <v>Directly</v>
          </cell>
          <cell r="F413">
            <v>1.01</v>
          </cell>
          <cell r="G413">
            <v>0.9</v>
          </cell>
          <cell r="H413">
            <v>0.84</v>
          </cell>
          <cell r="J413">
            <v>1.23624</v>
          </cell>
          <cell r="K413">
            <v>1.1016000000000001</v>
          </cell>
          <cell r="L413">
            <v>0.84</v>
          </cell>
        </row>
        <row r="414">
          <cell r="A414" t="str">
            <v>87-10-1339</v>
          </cell>
          <cell r="B414" t="str">
            <v>Ligustrum lucidum</v>
          </cell>
          <cell r="C414" t="str">
            <v>MP150</v>
          </cell>
          <cell r="D414" t="str">
            <v>Directly</v>
          </cell>
          <cell r="F414">
            <v>0.56000000000000005</v>
          </cell>
          <cell r="G414">
            <v>0.45</v>
          </cell>
          <cell r="H414">
            <v>0.39</v>
          </cell>
          <cell r="J414">
            <v>0.68544000000000005</v>
          </cell>
          <cell r="K414">
            <v>0.55080000000000007</v>
          </cell>
          <cell r="L414">
            <v>0.39</v>
          </cell>
        </row>
        <row r="415">
          <cell r="A415" t="str">
            <v>87-10-1340</v>
          </cell>
          <cell r="B415" t="str">
            <v>Ligustrum ovalifolium</v>
          </cell>
          <cell r="C415" t="str">
            <v>MP150</v>
          </cell>
          <cell r="D415" t="str">
            <v>Directly</v>
          </cell>
          <cell r="F415">
            <v>0.48</v>
          </cell>
          <cell r="G415">
            <v>0.37</v>
          </cell>
          <cell r="H415">
            <v>0.31</v>
          </cell>
          <cell r="J415">
            <v>0.58751999999999993</v>
          </cell>
          <cell r="K415">
            <v>0.45288</v>
          </cell>
          <cell r="L415">
            <v>0.31</v>
          </cell>
        </row>
        <row r="416">
          <cell r="A416" t="str">
            <v>87-10-1341</v>
          </cell>
          <cell r="B416" t="str">
            <v>Ligustrum oval. 'Argenteum'</v>
          </cell>
          <cell r="C416" t="str">
            <v>MP150</v>
          </cell>
          <cell r="D416" t="str">
            <v>Directly</v>
          </cell>
          <cell r="F416">
            <v>0.48</v>
          </cell>
          <cell r="G416">
            <v>0.37</v>
          </cell>
          <cell r="H416">
            <v>0.31</v>
          </cell>
          <cell r="J416">
            <v>0.58751999999999993</v>
          </cell>
          <cell r="K416">
            <v>0.45288</v>
          </cell>
          <cell r="L416">
            <v>0.31</v>
          </cell>
        </row>
        <row r="417">
          <cell r="A417" t="str">
            <v>87-10-1342</v>
          </cell>
          <cell r="B417" t="str">
            <v>Ligustrum oval. 'Aureum'</v>
          </cell>
          <cell r="C417" t="str">
            <v>MP150</v>
          </cell>
          <cell r="D417" t="str">
            <v>Directly</v>
          </cell>
          <cell r="F417">
            <v>0.48</v>
          </cell>
          <cell r="G417">
            <v>0.37</v>
          </cell>
          <cell r="H417">
            <v>0.31</v>
          </cell>
          <cell r="J417">
            <v>0.58751999999999993</v>
          </cell>
          <cell r="K417">
            <v>0.45288</v>
          </cell>
          <cell r="L417">
            <v>0.31</v>
          </cell>
        </row>
        <row r="418">
          <cell r="A418" t="str">
            <v>87-10-1164</v>
          </cell>
          <cell r="B418" t="str">
            <v>Ligustrum oval. 'Green Diamond' PBR ®</v>
          </cell>
          <cell r="C418" t="str">
            <v>MP150</v>
          </cell>
          <cell r="D418" t="str">
            <v>Directly</v>
          </cell>
          <cell r="F418">
            <v>0.94000000000000006</v>
          </cell>
          <cell r="G418">
            <v>0.83</v>
          </cell>
          <cell r="H418">
            <v>0.77</v>
          </cell>
          <cell r="J418">
            <v>1.15056</v>
          </cell>
          <cell r="K418">
            <v>1.0159199999999999</v>
          </cell>
          <cell r="L418">
            <v>0.77</v>
          </cell>
        </row>
        <row r="419">
          <cell r="A419" t="str">
            <v>87-10-0325</v>
          </cell>
          <cell r="B419" t="str">
            <v>Ligustrum quihoui</v>
          </cell>
          <cell r="C419" t="str">
            <v>MP144</v>
          </cell>
          <cell r="D419" t="str">
            <v>Directly</v>
          </cell>
          <cell r="F419">
            <v>0.52</v>
          </cell>
          <cell r="G419">
            <v>0.41</v>
          </cell>
          <cell r="H419">
            <v>0.35</v>
          </cell>
          <cell r="J419">
            <v>0.63648000000000005</v>
          </cell>
          <cell r="K419">
            <v>0.50183999999999995</v>
          </cell>
          <cell r="L419">
            <v>0.35</v>
          </cell>
        </row>
        <row r="420">
          <cell r="A420" t="str">
            <v>87-10-1343</v>
          </cell>
          <cell r="B420" t="str">
            <v>Ligustrum 'Vicaryi'</v>
          </cell>
          <cell r="C420" t="str">
            <v>MP150</v>
          </cell>
          <cell r="D420" t="str">
            <v>Directly</v>
          </cell>
          <cell r="F420">
            <v>0.52</v>
          </cell>
          <cell r="G420">
            <v>0.41</v>
          </cell>
          <cell r="H420">
            <v>0.35</v>
          </cell>
          <cell r="J420">
            <v>0.63648000000000005</v>
          </cell>
          <cell r="K420">
            <v>0.50183999999999995</v>
          </cell>
          <cell r="L420">
            <v>0.35</v>
          </cell>
        </row>
        <row r="421">
          <cell r="A421" t="str">
            <v>87-10-1232</v>
          </cell>
          <cell r="B421" t="str">
            <v>Ligustrum vulgare</v>
          </cell>
          <cell r="C421" t="str">
            <v>MP150</v>
          </cell>
          <cell r="D421" t="str">
            <v>Directly</v>
          </cell>
          <cell r="F421">
            <v>0.48</v>
          </cell>
          <cell r="G421">
            <v>0.37</v>
          </cell>
          <cell r="H421">
            <v>0.31</v>
          </cell>
          <cell r="J421">
            <v>0.58751999999999993</v>
          </cell>
          <cell r="K421">
            <v>0.45288</v>
          </cell>
          <cell r="L421">
            <v>0.31</v>
          </cell>
        </row>
        <row r="422">
          <cell r="A422" t="str">
            <v>87-10-1344</v>
          </cell>
          <cell r="B422" t="str">
            <v>Ligustrum vulg. 'Atrovirens'</v>
          </cell>
          <cell r="C422" t="str">
            <v>MP150</v>
          </cell>
          <cell r="D422" t="str">
            <v>Directly</v>
          </cell>
          <cell r="F422">
            <v>0.48</v>
          </cell>
          <cell r="G422">
            <v>0.37</v>
          </cell>
          <cell r="H422">
            <v>0.31</v>
          </cell>
          <cell r="J422">
            <v>0.58751999999999993</v>
          </cell>
          <cell r="K422">
            <v>0.45288</v>
          </cell>
          <cell r="L422">
            <v>0.31</v>
          </cell>
        </row>
        <row r="423">
          <cell r="A423" t="str">
            <v>87-10-1345</v>
          </cell>
          <cell r="B423" t="str">
            <v>Ligustrum vulg. 'Lodense'</v>
          </cell>
          <cell r="C423" t="str">
            <v>MP150</v>
          </cell>
          <cell r="D423" t="str">
            <v>Directly</v>
          </cell>
          <cell r="F423">
            <v>0.52</v>
          </cell>
          <cell r="G423">
            <v>0.41</v>
          </cell>
          <cell r="H423">
            <v>0.35</v>
          </cell>
          <cell r="J423">
            <v>0.63648000000000005</v>
          </cell>
          <cell r="K423">
            <v>0.50183999999999995</v>
          </cell>
          <cell r="L423">
            <v>0.35</v>
          </cell>
        </row>
        <row r="424">
          <cell r="A424" t="str">
            <v>87-10-1346</v>
          </cell>
          <cell r="B424" t="str">
            <v>Lonicera nit. 'Baggesen's Gold'</v>
          </cell>
          <cell r="C424" t="str">
            <v>MP150</v>
          </cell>
          <cell r="D424" t="str">
            <v>Directly</v>
          </cell>
          <cell r="F424">
            <v>0.39</v>
          </cell>
          <cell r="G424">
            <v>0.28999999999999998</v>
          </cell>
          <cell r="H424">
            <v>0.24</v>
          </cell>
          <cell r="J424">
            <v>0.47736000000000001</v>
          </cell>
          <cell r="K424">
            <v>0.35496</v>
          </cell>
          <cell r="L424">
            <v>0.24</v>
          </cell>
        </row>
        <row r="425">
          <cell r="A425" t="str">
            <v>87-10-1006</v>
          </cell>
          <cell r="B425" t="str">
            <v>Lonicera nit. 'Elegant'</v>
          </cell>
          <cell r="C425" t="str">
            <v>MP150</v>
          </cell>
          <cell r="D425" t="str">
            <v>Directly</v>
          </cell>
          <cell r="F425">
            <v>0.33999999999999997</v>
          </cell>
          <cell r="G425">
            <v>0.25</v>
          </cell>
          <cell r="H425">
            <v>0.21</v>
          </cell>
          <cell r="J425">
            <v>0.41615999999999997</v>
          </cell>
          <cell r="K425">
            <v>0.30599999999999999</v>
          </cell>
          <cell r="L425">
            <v>0.21</v>
          </cell>
        </row>
        <row r="426">
          <cell r="A426" t="str">
            <v>87-10-1007</v>
          </cell>
          <cell r="B426" t="str">
            <v>Lonicera nit. 'Hohenheim. Findling'</v>
          </cell>
          <cell r="C426" t="str">
            <v>MP150</v>
          </cell>
          <cell r="D426" t="str">
            <v>Directly</v>
          </cell>
          <cell r="F426">
            <v>0.33999999999999997</v>
          </cell>
          <cell r="G426">
            <v>0.25</v>
          </cell>
          <cell r="H426">
            <v>0.21</v>
          </cell>
          <cell r="J426">
            <v>0.41615999999999997</v>
          </cell>
          <cell r="K426">
            <v>0.30599999999999999</v>
          </cell>
          <cell r="L426">
            <v>0.21</v>
          </cell>
        </row>
        <row r="427">
          <cell r="A427" t="str">
            <v>87-10-0333</v>
          </cell>
          <cell r="B427" t="str">
            <v>Lonicera nit. 'Lemon Beauty'</v>
          </cell>
          <cell r="C427" t="str">
            <v>MP150</v>
          </cell>
          <cell r="D427" t="str">
            <v>Directly</v>
          </cell>
          <cell r="F427">
            <v>0.39999999999999997</v>
          </cell>
          <cell r="G427">
            <v>0.3</v>
          </cell>
          <cell r="H427">
            <v>0.25</v>
          </cell>
          <cell r="J427">
            <v>0.48959999999999992</v>
          </cell>
          <cell r="K427">
            <v>0.36719999999999997</v>
          </cell>
          <cell r="L427">
            <v>0.25</v>
          </cell>
        </row>
        <row r="428">
          <cell r="A428" t="str">
            <v>87-10-1008</v>
          </cell>
          <cell r="B428" t="str">
            <v>Lonicera nit. 'Maigrün'</v>
          </cell>
          <cell r="C428" t="str">
            <v>MP150</v>
          </cell>
          <cell r="D428" t="str">
            <v>Directly</v>
          </cell>
          <cell r="F428">
            <v>0.33999999999999997</v>
          </cell>
          <cell r="G428">
            <v>0.25</v>
          </cell>
          <cell r="H428">
            <v>0.21</v>
          </cell>
          <cell r="J428">
            <v>0.41615999999999997</v>
          </cell>
          <cell r="K428">
            <v>0.30599999999999999</v>
          </cell>
          <cell r="L428">
            <v>0.21</v>
          </cell>
        </row>
        <row r="429">
          <cell r="A429" t="str">
            <v>87-10-1009</v>
          </cell>
          <cell r="B429" t="str">
            <v>Lonicera pileata</v>
          </cell>
          <cell r="C429" t="str">
            <v>MP150</v>
          </cell>
          <cell r="D429" t="str">
            <v>Directly</v>
          </cell>
          <cell r="F429">
            <v>0.33999999999999997</v>
          </cell>
          <cell r="G429">
            <v>0.25</v>
          </cell>
          <cell r="H429">
            <v>0.21</v>
          </cell>
          <cell r="J429">
            <v>0.41615999999999997</v>
          </cell>
          <cell r="K429">
            <v>0.30599999999999999</v>
          </cell>
          <cell r="L429">
            <v>0.21</v>
          </cell>
        </row>
        <row r="430">
          <cell r="A430" t="str">
            <v>87-10-1010</v>
          </cell>
          <cell r="B430" t="str">
            <v>Lonicera pileata 'Moss Green'</v>
          </cell>
          <cell r="C430" t="str">
            <v>MP150</v>
          </cell>
          <cell r="D430" t="str">
            <v>Directly</v>
          </cell>
          <cell r="F430">
            <v>0.33999999999999997</v>
          </cell>
          <cell r="G430">
            <v>0.25</v>
          </cell>
          <cell r="H430">
            <v>0.21</v>
          </cell>
          <cell r="J430">
            <v>0.41615999999999997</v>
          </cell>
          <cell r="K430">
            <v>0.30599999999999999</v>
          </cell>
          <cell r="L430">
            <v>0.21</v>
          </cell>
        </row>
        <row r="431">
          <cell r="A431" t="str">
            <v>87-10-0869</v>
          </cell>
          <cell r="B431" t="str">
            <v>Magnolia 'Betty'</v>
          </cell>
          <cell r="C431" t="str">
            <v>MP66</v>
          </cell>
          <cell r="D431" t="str">
            <v>Directly</v>
          </cell>
          <cell r="F431">
            <v>1.01</v>
          </cell>
          <cell r="G431">
            <v>0.9</v>
          </cell>
          <cell r="H431">
            <v>0.84</v>
          </cell>
          <cell r="J431">
            <v>1.23624</v>
          </cell>
          <cell r="K431">
            <v>1.1016000000000001</v>
          </cell>
          <cell r="L431">
            <v>0.84</v>
          </cell>
        </row>
        <row r="432">
          <cell r="A432" t="str">
            <v>87-10-0870</v>
          </cell>
          <cell r="B432" t="str">
            <v>Magnolia 'Galaxy'</v>
          </cell>
          <cell r="C432" t="str">
            <v>MP66</v>
          </cell>
          <cell r="D432" t="str">
            <v>Directly</v>
          </cell>
          <cell r="F432">
            <v>1.01</v>
          </cell>
          <cell r="G432">
            <v>0.9</v>
          </cell>
          <cell r="H432">
            <v>0.84</v>
          </cell>
          <cell r="J432">
            <v>1.23624</v>
          </cell>
          <cell r="K432">
            <v>1.1016000000000001</v>
          </cell>
          <cell r="L432">
            <v>0.84</v>
          </cell>
        </row>
        <row r="433">
          <cell r="A433" t="str">
            <v>87-10-0871</v>
          </cell>
          <cell r="B433" t="str">
            <v>Magnolia 'George Henry Kern'</v>
          </cell>
          <cell r="C433" t="str">
            <v>MP66</v>
          </cell>
          <cell r="D433" t="str">
            <v>Directly</v>
          </cell>
          <cell r="F433">
            <v>1.01</v>
          </cell>
          <cell r="G433">
            <v>0.9</v>
          </cell>
          <cell r="H433">
            <v>0.84</v>
          </cell>
          <cell r="J433">
            <v>1.23624</v>
          </cell>
          <cell r="K433">
            <v>1.1016000000000001</v>
          </cell>
          <cell r="L433">
            <v>0.84</v>
          </cell>
        </row>
        <row r="434">
          <cell r="A434" t="str">
            <v>87-10-1011</v>
          </cell>
          <cell r="B434" t="str">
            <v>Magnolia 'Heaven Scent'</v>
          </cell>
          <cell r="C434" t="str">
            <v>MP66</v>
          </cell>
          <cell r="D434" t="str">
            <v>Directly</v>
          </cell>
          <cell r="F434">
            <v>1.01</v>
          </cell>
          <cell r="G434">
            <v>0.9</v>
          </cell>
          <cell r="H434">
            <v>0.84</v>
          </cell>
          <cell r="J434">
            <v>1.23624</v>
          </cell>
          <cell r="K434">
            <v>1.1016000000000001</v>
          </cell>
          <cell r="L434">
            <v>0.84</v>
          </cell>
        </row>
        <row r="435">
          <cell r="A435" t="str">
            <v>87-10-0872</v>
          </cell>
          <cell r="B435" t="str">
            <v>Magnolia liliiflora 'Nigra'</v>
          </cell>
          <cell r="C435" t="str">
            <v>MP66</v>
          </cell>
          <cell r="D435" t="str">
            <v>Directly</v>
          </cell>
          <cell r="F435">
            <v>1.01</v>
          </cell>
          <cell r="G435">
            <v>0.9</v>
          </cell>
          <cell r="H435">
            <v>0.84</v>
          </cell>
          <cell r="J435">
            <v>1.23624</v>
          </cell>
          <cell r="K435">
            <v>1.1016000000000001</v>
          </cell>
          <cell r="L435">
            <v>0.84</v>
          </cell>
        </row>
        <row r="436">
          <cell r="A436" t="str">
            <v>87-10-0873</v>
          </cell>
          <cell r="B436" t="str">
            <v>Magnolia loebneri 'Leonard Messel'</v>
          </cell>
          <cell r="C436" t="str">
            <v>MP66</v>
          </cell>
          <cell r="D436" t="str">
            <v>Directly</v>
          </cell>
          <cell r="F436">
            <v>1.01</v>
          </cell>
          <cell r="G436">
            <v>0.9</v>
          </cell>
          <cell r="H436">
            <v>0.84</v>
          </cell>
          <cell r="J436">
            <v>1.23624</v>
          </cell>
          <cell r="K436">
            <v>1.1016000000000001</v>
          </cell>
          <cell r="L436">
            <v>0.84</v>
          </cell>
        </row>
        <row r="437">
          <cell r="A437" t="str">
            <v>87-10-0874</v>
          </cell>
          <cell r="B437" t="str">
            <v>Magnolia loebneri 'Merrill'</v>
          </cell>
          <cell r="C437" t="str">
            <v>MP66</v>
          </cell>
          <cell r="D437" t="str">
            <v>Directly</v>
          </cell>
          <cell r="F437">
            <v>1.01</v>
          </cell>
          <cell r="G437">
            <v>0.9</v>
          </cell>
          <cell r="H437">
            <v>0.84</v>
          </cell>
          <cell r="J437">
            <v>1.23624</v>
          </cell>
          <cell r="K437">
            <v>1.1016000000000001</v>
          </cell>
          <cell r="L437">
            <v>0.84</v>
          </cell>
        </row>
        <row r="438">
          <cell r="A438" t="str">
            <v>87-10-1431</v>
          </cell>
          <cell r="B438" t="str">
            <v>Magnolia 'Ricki'</v>
          </cell>
          <cell r="C438" t="str">
            <v>MP66</v>
          </cell>
          <cell r="D438" t="str">
            <v>Directly</v>
          </cell>
          <cell r="F438">
            <v>1.01</v>
          </cell>
          <cell r="G438">
            <v>0.9</v>
          </cell>
          <cell r="H438">
            <v>0.84</v>
          </cell>
          <cell r="J438">
            <v>1.23624</v>
          </cell>
          <cell r="K438">
            <v>1.1016000000000001</v>
          </cell>
          <cell r="L438">
            <v>0.84</v>
          </cell>
        </row>
        <row r="439">
          <cell r="A439" t="str">
            <v>87-10-0918</v>
          </cell>
          <cell r="B439" t="str">
            <v>Magnolia soul. 'Alba Superba'</v>
          </cell>
          <cell r="C439" t="str">
            <v>MP66</v>
          </cell>
          <cell r="D439" t="str">
            <v>Directly</v>
          </cell>
          <cell r="F439">
            <v>1.01</v>
          </cell>
          <cell r="G439">
            <v>0.9</v>
          </cell>
          <cell r="H439">
            <v>0.84</v>
          </cell>
          <cell r="J439">
            <v>1.23624</v>
          </cell>
          <cell r="K439">
            <v>1.1016000000000001</v>
          </cell>
          <cell r="L439">
            <v>0.84</v>
          </cell>
        </row>
        <row r="440">
          <cell r="A440" t="str">
            <v>87-10-0875</v>
          </cell>
          <cell r="B440" t="str">
            <v>Magnolia soulangeana</v>
          </cell>
          <cell r="C440" t="str">
            <v>MP66</v>
          </cell>
          <cell r="D440" t="str">
            <v>Directly</v>
          </cell>
          <cell r="F440">
            <v>1.01</v>
          </cell>
          <cell r="G440">
            <v>0.9</v>
          </cell>
          <cell r="H440">
            <v>0.84</v>
          </cell>
          <cell r="J440">
            <v>1.23624</v>
          </cell>
          <cell r="K440">
            <v>1.1016000000000001</v>
          </cell>
          <cell r="L440">
            <v>0.84</v>
          </cell>
        </row>
        <row r="441">
          <cell r="A441" t="str">
            <v>87-10-1478</v>
          </cell>
          <cell r="B441" t="str">
            <v>Magnolia soul. 'Superba'</v>
          </cell>
          <cell r="C441" t="str">
            <v>MP66</v>
          </cell>
          <cell r="D441" t="str">
            <v>Directly</v>
          </cell>
          <cell r="F441">
            <v>1.01</v>
          </cell>
          <cell r="G441">
            <v>0.9</v>
          </cell>
          <cell r="H441">
            <v>0.84</v>
          </cell>
          <cell r="J441">
            <v>1.23624</v>
          </cell>
          <cell r="K441">
            <v>1.1016000000000001</v>
          </cell>
          <cell r="L441">
            <v>0.84</v>
          </cell>
        </row>
        <row r="442">
          <cell r="A442" t="str">
            <v>87-10-0876</v>
          </cell>
          <cell r="B442" t="str">
            <v>Magnolia stellata</v>
          </cell>
          <cell r="C442" t="str">
            <v>MP66</v>
          </cell>
          <cell r="D442" t="str">
            <v>Directly</v>
          </cell>
          <cell r="F442">
            <v>1.01</v>
          </cell>
          <cell r="G442">
            <v>0.9</v>
          </cell>
          <cell r="H442">
            <v>0.84</v>
          </cell>
          <cell r="J442">
            <v>1.23624</v>
          </cell>
          <cell r="K442">
            <v>1.1016000000000001</v>
          </cell>
          <cell r="L442">
            <v>0.84</v>
          </cell>
        </row>
        <row r="443">
          <cell r="A443" t="str">
            <v>87-10-0877</v>
          </cell>
          <cell r="B443" t="str">
            <v>Magnolia stellata 'Rosea'</v>
          </cell>
          <cell r="C443" t="str">
            <v>MP66</v>
          </cell>
          <cell r="D443" t="str">
            <v>Directly</v>
          </cell>
          <cell r="F443">
            <v>1.01</v>
          </cell>
          <cell r="G443">
            <v>0.9</v>
          </cell>
          <cell r="H443">
            <v>0.84</v>
          </cell>
          <cell r="J443">
            <v>1.23624</v>
          </cell>
          <cell r="K443">
            <v>1.1016000000000001</v>
          </cell>
          <cell r="L443">
            <v>0.84</v>
          </cell>
        </row>
        <row r="444">
          <cell r="A444" t="str">
            <v>87-10-0878</v>
          </cell>
          <cell r="B444" t="str">
            <v>Magnolia stellata 'Royal Star'</v>
          </cell>
          <cell r="C444" t="str">
            <v>MP66</v>
          </cell>
          <cell r="D444" t="str">
            <v>Directly</v>
          </cell>
          <cell r="F444">
            <v>1.01</v>
          </cell>
          <cell r="G444">
            <v>0.9</v>
          </cell>
          <cell r="H444">
            <v>0.84</v>
          </cell>
          <cell r="J444">
            <v>1.23624</v>
          </cell>
          <cell r="K444">
            <v>1.1016000000000001</v>
          </cell>
          <cell r="L444">
            <v>0.84</v>
          </cell>
        </row>
        <row r="445">
          <cell r="A445" t="str">
            <v>87-10-0879</v>
          </cell>
          <cell r="B445" t="str">
            <v>Magnolia 'Susan'</v>
          </cell>
          <cell r="C445" t="str">
            <v>MP66</v>
          </cell>
          <cell r="D445" t="str">
            <v>Directly</v>
          </cell>
          <cell r="F445">
            <v>1.01</v>
          </cell>
          <cell r="G445">
            <v>0.9</v>
          </cell>
          <cell r="H445">
            <v>0.84</v>
          </cell>
          <cell r="J445">
            <v>1.23624</v>
          </cell>
          <cell r="K445">
            <v>1.1016000000000001</v>
          </cell>
          <cell r="L445">
            <v>0.84</v>
          </cell>
        </row>
        <row r="446">
          <cell r="A446" t="str">
            <v>87-10-1432</v>
          </cell>
          <cell r="B446" t="str">
            <v>Mahonia aq. 'Apollo'</v>
          </cell>
          <cell r="C446" t="str">
            <v>MP66</v>
          </cell>
          <cell r="D446" t="str">
            <v>Directly</v>
          </cell>
          <cell r="F446">
            <v>0.94000000000000006</v>
          </cell>
          <cell r="G446">
            <v>0.83</v>
          </cell>
          <cell r="H446">
            <v>0.77</v>
          </cell>
          <cell r="J446">
            <v>1.15056</v>
          </cell>
          <cell r="K446">
            <v>1.0159199999999999</v>
          </cell>
          <cell r="L446">
            <v>0.77</v>
          </cell>
        </row>
        <row r="447">
          <cell r="A447" t="str">
            <v>87-10-1233</v>
          </cell>
          <cell r="B447" t="str">
            <v>Mahonia aq. 'Smaragd'</v>
          </cell>
          <cell r="C447" t="str">
            <v>MP66</v>
          </cell>
          <cell r="D447" t="str">
            <v>Directly</v>
          </cell>
          <cell r="F447">
            <v>0.94000000000000006</v>
          </cell>
          <cell r="G447">
            <v>0.83</v>
          </cell>
          <cell r="H447">
            <v>0.77</v>
          </cell>
          <cell r="J447">
            <v>1.15056</v>
          </cell>
          <cell r="K447">
            <v>1.0159199999999999</v>
          </cell>
          <cell r="L447">
            <v>0.77</v>
          </cell>
        </row>
        <row r="448">
          <cell r="A448" t="str">
            <v>87-10-1234</v>
          </cell>
          <cell r="B448" t="str">
            <v>Mahonia bealei</v>
          </cell>
          <cell r="C448" t="str">
            <v>MP66</v>
          </cell>
          <cell r="D448" t="str">
            <v>Directly</v>
          </cell>
          <cell r="F448">
            <v>0.94000000000000006</v>
          </cell>
          <cell r="G448">
            <v>0.83</v>
          </cell>
          <cell r="H448">
            <v>0.77</v>
          </cell>
          <cell r="J448">
            <v>1.15056</v>
          </cell>
          <cell r="K448">
            <v>1.0159199999999999</v>
          </cell>
          <cell r="L448">
            <v>0.77</v>
          </cell>
        </row>
        <row r="449">
          <cell r="A449" t="str">
            <v>87-10-1235</v>
          </cell>
          <cell r="B449" t="str">
            <v>Mahonia media 'Charity'</v>
          </cell>
          <cell r="C449" t="str">
            <v>MP66</v>
          </cell>
          <cell r="D449" t="str">
            <v>Directly</v>
          </cell>
          <cell r="F449">
            <v>0.94000000000000006</v>
          </cell>
          <cell r="G449">
            <v>0.83</v>
          </cell>
          <cell r="H449">
            <v>0.77</v>
          </cell>
          <cell r="J449">
            <v>1.15056</v>
          </cell>
          <cell r="K449">
            <v>1.0159199999999999</v>
          </cell>
          <cell r="L449">
            <v>0.77</v>
          </cell>
        </row>
        <row r="450">
          <cell r="A450" t="str">
            <v>87-10-1213</v>
          </cell>
          <cell r="B450" t="str">
            <v>Mahonia wagneri 'Pinnacle'</v>
          </cell>
          <cell r="C450" t="str">
            <v>MP66</v>
          </cell>
          <cell r="D450" t="str">
            <v>Directly</v>
          </cell>
          <cell r="F450">
            <v>0.94000000000000006</v>
          </cell>
          <cell r="G450">
            <v>0.83</v>
          </cell>
          <cell r="H450">
            <v>0.77</v>
          </cell>
          <cell r="J450">
            <v>1.15056</v>
          </cell>
          <cell r="K450">
            <v>1.0159199999999999</v>
          </cell>
          <cell r="L450">
            <v>0.77</v>
          </cell>
        </row>
        <row r="451">
          <cell r="A451" t="str">
            <v>87-10-1347</v>
          </cell>
          <cell r="B451" t="str">
            <v>Osmanthus burkwoodii</v>
          </cell>
          <cell r="C451" t="str">
            <v>MP150</v>
          </cell>
          <cell r="D451" t="str">
            <v>Directly</v>
          </cell>
          <cell r="F451">
            <v>0.59000000000000008</v>
          </cell>
          <cell r="G451">
            <v>0.48</v>
          </cell>
          <cell r="H451">
            <v>0.42</v>
          </cell>
          <cell r="J451">
            <v>0.72216000000000014</v>
          </cell>
          <cell r="K451">
            <v>0.58751999999999993</v>
          </cell>
          <cell r="L451">
            <v>0.42</v>
          </cell>
        </row>
        <row r="452">
          <cell r="A452" t="str">
            <v>87-10-1012</v>
          </cell>
          <cell r="B452" t="str">
            <v>Pachysandra term. 'Green Carpet'</v>
          </cell>
          <cell r="C452" t="str">
            <v>MP150</v>
          </cell>
          <cell r="D452" t="str">
            <v>Directly</v>
          </cell>
          <cell r="F452">
            <v>0.44</v>
          </cell>
          <cell r="G452">
            <v>0.34</v>
          </cell>
          <cell r="H452">
            <v>0.28000000000000003</v>
          </cell>
          <cell r="J452">
            <v>0.53856000000000004</v>
          </cell>
          <cell r="K452">
            <v>0.41616000000000003</v>
          </cell>
          <cell r="L452">
            <v>0.28000000000000003</v>
          </cell>
        </row>
        <row r="453">
          <cell r="A453" t="str">
            <v>87-10-1013</v>
          </cell>
          <cell r="B453" t="str">
            <v>Pachysandra term. 'Green Sheen'</v>
          </cell>
          <cell r="C453" t="str">
            <v>MP150</v>
          </cell>
          <cell r="D453" t="str">
            <v>Directly</v>
          </cell>
          <cell r="F453">
            <v>0.44</v>
          </cell>
          <cell r="G453">
            <v>0.34</v>
          </cell>
          <cell r="H453">
            <v>0.28000000000000003</v>
          </cell>
          <cell r="J453">
            <v>0.53856000000000004</v>
          </cell>
          <cell r="K453">
            <v>0.41616000000000003</v>
          </cell>
          <cell r="L453">
            <v>0.28000000000000003</v>
          </cell>
        </row>
        <row r="454">
          <cell r="A454" t="str">
            <v>87-10-1014</v>
          </cell>
          <cell r="B454" t="str">
            <v>Pachysandra terminalis</v>
          </cell>
          <cell r="C454" t="str">
            <v>MP150</v>
          </cell>
          <cell r="D454" t="str">
            <v>Directly</v>
          </cell>
          <cell r="F454">
            <v>0.44</v>
          </cell>
          <cell r="G454">
            <v>0.34</v>
          </cell>
          <cell r="H454">
            <v>0.28000000000000003</v>
          </cell>
          <cell r="J454">
            <v>0.53856000000000004</v>
          </cell>
          <cell r="K454">
            <v>0.41616000000000003</v>
          </cell>
          <cell r="L454">
            <v>0.28000000000000003</v>
          </cell>
        </row>
        <row r="455">
          <cell r="A455" t="str">
            <v>87-10-1348</v>
          </cell>
          <cell r="B455" t="str">
            <v>Perovskia atriplicif. 'Blue Spire'</v>
          </cell>
          <cell r="C455" t="str">
            <v>MP150</v>
          </cell>
          <cell r="D455" t="str">
            <v>Directly</v>
          </cell>
          <cell r="F455">
            <v>0.52</v>
          </cell>
          <cell r="G455">
            <v>0.41</v>
          </cell>
          <cell r="H455">
            <v>0.35</v>
          </cell>
          <cell r="J455">
            <v>0.63648000000000005</v>
          </cell>
          <cell r="K455">
            <v>0.50183999999999995</v>
          </cell>
          <cell r="L455">
            <v>0.35</v>
          </cell>
        </row>
        <row r="456">
          <cell r="A456" t="str">
            <v>87-10-0364</v>
          </cell>
          <cell r="B456" t="str">
            <v>Perovskia atriplicifolia Lacey Blue ('Lisslitt'PBR) ®</v>
          </cell>
          <cell r="C456" t="str">
            <v>MP150</v>
          </cell>
          <cell r="D456" t="str">
            <v>Directly</v>
          </cell>
          <cell r="F456">
            <v>0.97000000000000008</v>
          </cell>
          <cell r="G456">
            <v>0.86</v>
          </cell>
          <cell r="H456">
            <v>0.8</v>
          </cell>
          <cell r="J456">
            <v>1.1872800000000001</v>
          </cell>
          <cell r="K456">
            <v>1.05264</v>
          </cell>
          <cell r="L456">
            <v>0.8</v>
          </cell>
        </row>
        <row r="457">
          <cell r="A457" t="str">
            <v>87-10-0365</v>
          </cell>
          <cell r="B457" t="str">
            <v>Perovskia atriplicif. 'Little Spire' PBR ®</v>
          </cell>
          <cell r="C457" t="str">
            <v>MP150</v>
          </cell>
          <cell r="D457" t="str">
            <v>Directly</v>
          </cell>
          <cell r="F457">
            <v>0.97000000000000008</v>
          </cell>
          <cell r="G457">
            <v>0.86</v>
          </cell>
          <cell r="H457">
            <v>0.8</v>
          </cell>
          <cell r="J457">
            <v>1.1872800000000001</v>
          </cell>
          <cell r="K457">
            <v>1.05264</v>
          </cell>
          <cell r="L457">
            <v>0.8</v>
          </cell>
        </row>
        <row r="458">
          <cell r="A458" t="str">
            <v>87-10-1127</v>
          </cell>
          <cell r="B458" t="str">
            <v>Perovskia atriplicifolia Silvery Blue ('Lissvery'PBR) ®</v>
          </cell>
          <cell r="C458" t="str">
            <v>MP150</v>
          </cell>
          <cell r="D458" t="str">
            <v>Directly</v>
          </cell>
          <cell r="F458">
            <v>0.97000000000000008</v>
          </cell>
          <cell r="G458">
            <v>0.86</v>
          </cell>
          <cell r="H458">
            <v>0.8</v>
          </cell>
          <cell r="J458">
            <v>1.1872800000000001</v>
          </cell>
          <cell r="K458">
            <v>1.05264</v>
          </cell>
          <cell r="L458">
            <v>0.8</v>
          </cell>
        </row>
        <row r="459">
          <cell r="A459" t="str">
            <v>87-10-0887</v>
          </cell>
          <cell r="B459" t="str">
            <v>Philadelphus 'Beauclerk'</v>
          </cell>
          <cell r="C459" t="str">
            <v>MP104</v>
          </cell>
          <cell r="D459" t="str">
            <v>Directly</v>
          </cell>
          <cell r="F459">
            <v>0.63</v>
          </cell>
          <cell r="G459">
            <v>0.52</v>
          </cell>
          <cell r="H459">
            <v>0.46</v>
          </cell>
          <cell r="J459">
            <v>0.77112000000000003</v>
          </cell>
          <cell r="K459">
            <v>0.63648000000000005</v>
          </cell>
          <cell r="L459">
            <v>0.46</v>
          </cell>
        </row>
        <row r="460">
          <cell r="A460" t="str">
            <v>87-10-0888</v>
          </cell>
          <cell r="B460" t="str">
            <v>Philadelphus 'Belle Etoile'</v>
          </cell>
          <cell r="C460" t="str">
            <v>MP150</v>
          </cell>
          <cell r="D460" t="str">
            <v>Directly</v>
          </cell>
          <cell r="F460">
            <v>0.63</v>
          </cell>
          <cell r="G460">
            <v>0.52</v>
          </cell>
          <cell r="H460">
            <v>0.46</v>
          </cell>
          <cell r="J460">
            <v>0.77112000000000003</v>
          </cell>
          <cell r="K460">
            <v>0.63648000000000005</v>
          </cell>
          <cell r="L460">
            <v>0.46</v>
          </cell>
        </row>
        <row r="461">
          <cell r="A461" t="str">
            <v>87-10-1591</v>
          </cell>
          <cell r="B461" t="str">
            <v>Philadelphus 'Belle Etoile'</v>
          </cell>
          <cell r="C461" t="str">
            <v>MP104</v>
          </cell>
          <cell r="D461" t="str">
            <v>Directly</v>
          </cell>
          <cell r="F461">
            <v>0.63</v>
          </cell>
          <cell r="G461">
            <v>0.52</v>
          </cell>
          <cell r="H461">
            <v>0.46</v>
          </cell>
          <cell r="J461">
            <v>0.77112000000000003</v>
          </cell>
          <cell r="K461">
            <v>0.63648000000000005</v>
          </cell>
          <cell r="L461">
            <v>0.46</v>
          </cell>
        </row>
        <row r="462">
          <cell r="A462" t="str">
            <v>87-10-0920</v>
          </cell>
          <cell r="B462" t="str">
            <v>Philadelphus 'Bouquet Blanc'</v>
          </cell>
          <cell r="C462" t="str">
            <v>MP104</v>
          </cell>
          <cell r="D462" t="str">
            <v>Directly</v>
          </cell>
          <cell r="F462">
            <v>0.63</v>
          </cell>
          <cell r="G462">
            <v>0.52</v>
          </cell>
          <cell r="H462">
            <v>0.46</v>
          </cell>
          <cell r="J462">
            <v>0.77112000000000003</v>
          </cell>
          <cell r="K462">
            <v>0.63648000000000005</v>
          </cell>
          <cell r="L462">
            <v>0.46</v>
          </cell>
        </row>
        <row r="463">
          <cell r="A463" t="str">
            <v>87-10-0368</v>
          </cell>
          <cell r="B463" t="str">
            <v>Philadelphus cor. 'Aureus'</v>
          </cell>
          <cell r="C463" t="str">
            <v>MP104</v>
          </cell>
          <cell r="D463" t="str">
            <v>Directly</v>
          </cell>
          <cell r="F463">
            <v>0.63</v>
          </cell>
          <cell r="G463">
            <v>0.52</v>
          </cell>
          <cell r="H463">
            <v>0.46</v>
          </cell>
          <cell r="J463">
            <v>0.77112000000000003</v>
          </cell>
          <cell r="K463">
            <v>0.63648000000000005</v>
          </cell>
          <cell r="L463">
            <v>0.46</v>
          </cell>
        </row>
        <row r="464">
          <cell r="A464" t="str">
            <v>87-10-0367</v>
          </cell>
          <cell r="B464" t="str">
            <v>Philadelphus coronarius</v>
          </cell>
          <cell r="C464" t="str">
            <v>MP104</v>
          </cell>
          <cell r="D464" t="str">
            <v>Directly</v>
          </cell>
          <cell r="F464">
            <v>0.63</v>
          </cell>
          <cell r="G464">
            <v>0.52</v>
          </cell>
          <cell r="H464">
            <v>0.46</v>
          </cell>
          <cell r="J464">
            <v>0.77112000000000003</v>
          </cell>
          <cell r="K464">
            <v>0.63648000000000005</v>
          </cell>
          <cell r="L464">
            <v>0.46</v>
          </cell>
        </row>
        <row r="465">
          <cell r="A465" t="str">
            <v>87-10-1497</v>
          </cell>
          <cell r="B465" t="str">
            <v>Philadelphus 'Dame Blanche'</v>
          </cell>
          <cell r="C465" t="str">
            <v>MP104</v>
          </cell>
          <cell r="D465" t="str">
            <v>Directly</v>
          </cell>
          <cell r="F465">
            <v>0.63</v>
          </cell>
          <cell r="G465">
            <v>0.52</v>
          </cell>
          <cell r="H465">
            <v>0.46</v>
          </cell>
          <cell r="J465">
            <v>0.77112000000000003</v>
          </cell>
          <cell r="K465">
            <v>0.63648000000000005</v>
          </cell>
          <cell r="L465">
            <v>0.46</v>
          </cell>
        </row>
        <row r="466">
          <cell r="A466" t="str">
            <v>87-10-1592</v>
          </cell>
          <cell r="B466" t="str">
            <v>Philadelphus 'Frosty Morn'</v>
          </cell>
          <cell r="C466" t="str">
            <v>MP104</v>
          </cell>
          <cell r="D466" t="str">
            <v>Directly</v>
          </cell>
          <cell r="F466">
            <v>0.63</v>
          </cell>
          <cell r="G466">
            <v>0.52</v>
          </cell>
          <cell r="H466">
            <v>0.46</v>
          </cell>
          <cell r="J466">
            <v>0.77112000000000003</v>
          </cell>
          <cell r="K466">
            <v>0.63648000000000005</v>
          </cell>
          <cell r="L466">
            <v>0.46</v>
          </cell>
        </row>
        <row r="467">
          <cell r="A467" t="str">
            <v>87-10-1498</v>
          </cell>
          <cell r="B467" t="str">
            <v>Philadelphus 'Lemoinei'</v>
          </cell>
          <cell r="C467" t="str">
            <v>MP104</v>
          </cell>
          <cell r="D467" t="str">
            <v>Directly</v>
          </cell>
          <cell r="F467">
            <v>0.63</v>
          </cell>
          <cell r="G467">
            <v>0.52</v>
          </cell>
          <cell r="H467">
            <v>0.46</v>
          </cell>
          <cell r="J467">
            <v>0.77112000000000003</v>
          </cell>
          <cell r="K467">
            <v>0.63648000000000005</v>
          </cell>
          <cell r="L467">
            <v>0.46</v>
          </cell>
        </row>
        <row r="468">
          <cell r="A468" t="str">
            <v>87-10-1593</v>
          </cell>
          <cell r="B468" t="str">
            <v>Philadelphus 'Manteau d'Hermine'</v>
          </cell>
          <cell r="C468" t="str">
            <v>MP104</v>
          </cell>
          <cell r="D468" t="str">
            <v>Directly</v>
          </cell>
          <cell r="F468">
            <v>0.63</v>
          </cell>
          <cell r="G468">
            <v>0.52</v>
          </cell>
          <cell r="H468">
            <v>0.46</v>
          </cell>
          <cell r="J468">
            <v>0.77112000000000003</v>
          </cell>
          <cell r="K468">
            <v>0.63648000000000005</v>
          </cell>
          <cell r="L468">
            <v>0.46</v>
          </cell>
        </row>
        <row r="469">
          <cell r="A469" t="str">
            <v>87-10-1594</v>
          </cell>
          <cell r="B469" t="str">
            <v>Philadelphus 'Minnesota Snowflake'</v>
          </cell>
          <cell r="C469" t="str">
            <v>MP104</v>
          </cell>
          <cell r="D469" t="str">
            <v>Directly</v>
          </cell>
          <cell r="F469">
            <v>0.63</v>
          </cell>
          <cell r="G469">
            <v>0.52</v>
          </cell>
          <cell r="H469">
            <v>0.46</v>
          </cell>
          <cell r="J469">
            <v>0.77112000000000003</v>
          </cell>
          <cell r="K469">
            <v>0.63648000000000005</v>
          </cell>
          <cell r="L469">
            <v>0.46</v>
          </cell>
        </row>
        <row r="470">
          <cell r="A470" t="str">
            <v>87-10-1499</v>
          </cell>
          <cell r="B470" t="str">
            <v>Philadelphus 'Mont Blanc'</v>
          </cell>
          <cell r="C470" t="str">
            <v>MP104</v>
          </cell>
          <cell r="D470" t="str">
            <v>Directly</v>
          </cell>
          <cell r="F470">
            <v>0.63</v>
          </cell>
          <cell r="G470">
            <v>0.52</v>
          </cell>
          <cell r="H470">
            <v>0.46</v>
          </cell>
          <cell r="J470">
            <v>0.77112000000000003</v>
          </cell>
          <cell r="K470">
            <v>0.63648000000000005</v>
          </cell>
          <cell r="L470">
            <v>0.46</v>
          </cell>
        </row>
        <row r="471">
          <cell r="A471" t="str">
            <v>87-10-0377</v>
          </cell>
          <cell r="B471" t="str">
            <v>Philadelphus 'Schneesturm'</v>
          </cell>
          <cell r="C471" t="str">
            <v>MP104</v>
          </cell>
          <cell r="D471" t="str">
            <v>Directly</v>
          </cell>
          <cell r="F471">
            <v>0.63</v>
          </cell>
          <cell r="G471">
            <v>0.52</v>
          </cell>
          <cell r="H471">
            <v>0.46</v>
          </cell>
          <cell r="J471">
            <v>0.77112000000000003</v>
          </cell>
          <cell r="K471">
            <v>0.63648000000000005</v>
          </cell>
          <cell r="L471">
            <v>0.46</v>
          </cell>
        </row>
        <row r="472">
          <cell r="A472" t="str">
            <v>87-10-1595</v>
          </cell>
          <cell r="B472" t="str">
            <v>Philadelphus 'Silberregen'</v>
          </cell>
          <cell r="C472" t="str">
            <v>MP104</v>
          </cell>
          <cell r="D472" t="str">
            <v>Directly</v>
          </cell>
          <cell r="F472">
            <v>0.63</v>
          </cell>
          <cell r="G472">
            <v>0.52</v>
          </cell>
          <cell r="H472">
            <v>0.46</v>
          </cell>
          <cell r="J472">
            <v>0.77112000000000003</v>
          </cell>
          <cell r="K472">
            <v>0.63648000000000005</v>
          </cell>
          <cell r="L472">
            <v>0.46</v>
          </cell>
        </row>
        <row r="473">
          <cell r="A473" t="str">
            <v>87-10-0379</v>
          </cell>
          <cell r="B473" t="str">
            <v>Philadelphus 'Snowbelle'</v>
          </cell>
          <cell r="C473" t="str">
            <v>MP104</v>
          </cell>
          <cell r="D473" t="str">
            <v>Directly</v>
          </cell>
          <cell r="F473">
            <v>0.63</v>
          </cell>
          <cell r="G473">
            <v>0.52</v>
          </cell>
          <cell r="H473">
            <v>0.46</v>
          </cell>
          <cell r="J473">
            <v>0.77112000000000003</v>
          </cell>
          <cell r="K473">
            <v>0.63648000000000005</v>
          </cell>
          <cell r="L473">
            <v>0.46</v>
          </cell>
        </row>
        <row r="474">
          <cell r="A474" t="str">
            <v>87-10-1057</v>
          </cell>
          <cell r="B474" t="str">
            <v>Philadelphus ´Starbright´ PBR ®</v>
          </cell>
          <cell r="C474" t="str">
            <v>MP104</v>
          </cell>
          <cell r="D474" t="str">
            <v>Directly</v>
          </cell>
          <cell r="F474">
            <v>1.36</v>
          </cell>
          <cell r="G474">
            <v>1.25</v>
          </cell>
          <cell r="H474">
            <v>1.19</v>
          </cell>
          <cell r="J474">
            <v>1.6646400000000001</v>
          </cell>
          <cell r="K474">
            <v>1.53</v>
          </cell>
          <cell r="L474">
            <v>1.19</v>
          </cell>
        </row>
        <row r="475">
          <cell r="A475" t="str">
            <v>87-10-0380</v>
          </cell>
          <cell r="B475" t="str">
            <v>Philadelphus 'Virginal'</v>
          </cell>
          <cell r="C475" t="str">
            <v>MP104</v>
          </cell>
          <cell r="D475" t="str">
            <v>Directly</v>
          </cell>
          <cell r="F475">
            <v>0.63</v>
          </cell>
          <cell r="G475">
            <v>0.52</v>
          </cell>
          <cell r="H475">
            <v>0.46</v>
          </cell>
          <cell r="J475">
            <v>0.77112000000000003</v>
          </cell>
          <cell r="K475">
            <v>0.63648000000000005</v>
          </cell>
          <cell r="L475">
            <v>0.46</v>
          </cell>
        </row>
        <row r="476">
          <cell r="A476" t="str">
            <v>87-10-1596</v>
          </cell>
          <cell r="B476" t="str">
            <v>Philadelphus 'Yellow Cab'</v>
          </cell>
          <cell r="C476" t="str">
            <v>MP104</v>
          </cell>
          <cell r="D476" t="str">
            <v>Directly</v>
          </cell>
          <cell r="F476">
            <v>0.63</v>
          </cell>
          <cell r="G476">
            <v>0.52</v>
          </cell>
          <cell r="H476">
            <v>0.46</v>
          </cell>
          <cell r="J476">
            <v>0.77112000000000003</v>
          </cell>
          <cell r="K476">
            <v>0.63648000000000005</v>
          </cell>
          <cell r="L476">
            <v>0.46</v>
          </cell>
        </row>
        <row r="477">
          <cell r="A477" t="str">
            <v>87-10-0383</v>
          </cell>
          <cell r="B477" t="str">
            <v>Photinia fraseri 'Little Red Robin'</v>
          </cell>
          <cell r="C477" t="str">
            <v>MP150</v>
          </cell>
          <cell r="D477" t="str">
            <v>Directly</v>
          </cell>
          <cell r="F477">
            <v>0.56000000000000005</v>
          </cell>
          <cell r="G477">
            <v>0.45</v>
          </cell>
          <cell r="H477">
            <v>0.39</v>
          </cell>
          <cell r="J477">
            <v>0.68544000000000005</v>
          </cell>
          <cell r="K477">
            <v>0.55080000000000007</v>
          </cell>
          <cell r="L477">
            <v>0.39</v>
          </cell>
        </row>
        <row r="478">
          <cell r="A478" t="str">
            <v>87-10-0384</v>
          </cell>
          <cell r="B478" t="str">
            <v>Photinia fraseri 'Red Robin'</v>
          </cell>
          <cell r="C478" t="str">
            <v>MP104</v>
          </cell>
          <cell r="D478" t="str">
            <v>Directly</v>
          </cell>
          <cell r="F478">
            <v>0.63</v>
          </cell>
          <cell r="G478">
            <v>0.52</v>
          </cell>
          <cell r="H478">
            <v>0.46</v>
          </cell>
          <cell r="J478">
            <v>0.77112000000000003</v>
          </cell>
          <cell r="K478">
            <v>0.63648000000000005</v>
          </cell>
          <cell r="L478">
            <v>0.46</v>
          </cell>
        </row>
        <row r="479">
          <cell r="A479" t="str">
            <v>87-10-0385</v>
          </cell>
          <cell r="B479" t="str">
            <v>Physocarpus capitatus 'Tilden Park'</v>
          </cell>
          <cell r="C479" t="str">
            <v>MP104</v>
          </cell>
          <cell r="D479" t="str">
            <v>Directly</v>
          </cell>
          <cell r="F479">
            <v>0.56000000000000005</v>
          </cell>
          <cell r="G479">
            <v>0.45</v>
          </cell>
          <cell r="H479">
            <v>0.39</v>
          </cell>
          <cell r="J479">
            <v>0.68544000000000005</v>
          </cell>
          <cell r="K479">
            <v>0.55080000000000007</v>
          </cell>
          <cell r="L479">
            <v>0.39</v>
          </cell>
        </row>
        <row r="480">
          <cell r="A480" t="str">
            <v>87-10-0386</v>
          </cell>
          <cell r="B480" t="str">
            <v>Physocarpus opulif. 'Andre'</v>
          </cell>
          <cell r="C480" t="str">
            <v>MP104</v>
          </cell>
          <cell r="D480" t="str">
            <v>Directly</v>
          </cell>
          <cell r="F480">
            <v>0.59000000000000008</v>
          </cell>
          <cell r="G480">
            <v>0.48</v>
          </cell>
          <cell r="H480">
            <v>0.42</v>
          </cell>
          <cell r="J480">
            <v>0.72216000000000014</v>
          </cell>
          <cell r="K480">
            <v>0.58751999999999993</v>
          </cell>
          <cell r="L480">
            <v>0.42</v>
          </cell>
        </row>
        <row r="481">
          <cell r="A481" t="str">
            <v>87-10-0921</v>
          </cell>
          <cell r="B481" t="str">
            <v>Physocarpus opulifolius 'Annys Gold'PBR' PBR ®</v>
          </cell>
          <cell r="C481" t="str">
            <v>MP104</v>
          </cell>
          <cell r="D481" t="str">
            <v>Directly</v>
          </cell>
          <cell r="F481">
            <v>1.25</v>
          </cell>
          <cell r="G481">
            <v>1.1399999999999999</v>
          </cell>
          <cell r="H481">
            <v>1.08</v>
          </cell>
          <cell r="J481">
            <v>1.53</v>
          </cell>
          <cell r="K481">
            <v>1.3953599999999999</v>
          </cell>
          <cell r="L481">
            <v>1.08</v>
          </cell>
        </row>
        <row r="482">
          <cell r="A482" t="str">
            <v>87-10-0387</v>
          </cell>
          <cell r="B482" t="str">
            <v>Physocarpus opulif. 'Dart's Gold'</v>
          </cell>
          <cell r="C482" t="str">
            <v>MP104</v>
          </cell>
          <cell r="D482" t="str">
            <v>Directly</v>
          </cell>
          <cell r="F482">
            <v>0.59000000000000008</v>
          </cell>
          <cell r="G482">
            <v>0.48</v>
          </cell>
          <cell r="H482">
            <v>0.42</v>
          </cell>
          <cell r="J482">
            <v>0.72216000000000014</v>
          </cell>
          <cell r="K482">
            <v>0.58751999999999993</v>
          </cell>
          <cell r="L482">
            <v>0.42</v>
          </cell>
        </row>
        <row r="483">
          <cell r="A483" t="str">
            <v>87-10-0388</v>
          </cell>
          <cell r="B483" t="str">
            <v>Physocarpus opulifolius Diable d'Or® ('Mindia'PBR) ®</v>
          </cell>
          <cell r="C483" t="str">
            <v>MP104</v>
          </cell>
          <cell r="D483" t="str">
            <v>Directly</v>
          </cell>
          <cell r="F483">
            <v>1.25</v>
          </cell>
          <cell r="G483">
            <v>1.1399999999999999</v>
          </cell>
          <cell r="H483">
            <v>1.08</v>
          </cell>
          <cell r="J483">
            <v>1.53</v>
          </cell>
          <cell r="K483">
            <v>1.3953599999999999</v>
          </cell>
          <cell r="L483">
            <v>1.08</v>
          </cell>
        </row>
        <row r="484">
          <cell r="A484" t="str">
            <v>87-10-0389</v>
          </cell>
          <cell r="B484" t="str">
            <v>Physocarpus opulif. 'Diabolo' PBR ®</v>
          </cell>
          <cell r="C484" t="str">
            <v>MP104</v>
          </cell>
          <cell r="D484" t="str">
            <v>Directly</v>
          </cell>
          <cell r="F484">
            <v>1.08</v>
          </cell>
          <cell r="G484">
            <v>0.97</v>
          </cell>
          <cell r="H484">
            <v>0.91</v>
          </cell>
          <cell r="J484">
            <v>1.32192</v>
          </cell>
          <cell r="K484">
            <v>1.1872799999999999</v>
          </cell>
          <cell r="L484">
            <v>0.91</v>
          </cell>
        </row>
        <row r="485">
          <cell r="A485" t="str">
            <v>87-10-0391</v>
          </cell>
          <cell r="B485" t="str">
            <v>Physocarpus opulifolius Lady in Red ('Tuilad'PBR) ®</v>
          </cell>
          <cell r="C485" t="str">
            <v>MP104</v>
          </cell>
          <cell r="D485" t="str">
            <v>Directly</v>
          </cell>
          <cell r="F485">
            <v>1.25</v>
          </cell>
          <cell r="G485">
            <v>1.1399999999999999</v>
          </cell>
          <cell r="H485">
            <v>1.08</v>
          </cell>
          <cell r="J485">
            <v>1.53</v>
          </cell>
          <cell r="K485">
            <v>1.3953599999999999</v>
          </cell>
          <cell r="L485">
            <v>1.08</v>
          </cell>
        </row>
        <row r="486">
          <cell r="A486" t="str">
            <v>87-10-1058</v>
          </cell>
          <cell r="B486" t="str">
            <v>Physocarpus opulifolius Little Angel ('Hoogi016'PBR) ®</v>
          </cell>
          <cell r="C486" t="str">
            <v>MP104</v>
          </cell>
          <cell r="D486" t="str">
            <v>Directly</v>
          </cell>
          <cell r="F486">
            <v>1.25</v>
          </cell>
          <cell r="G486">
            <v>1.1399999999999999</v>
          </cell>
          <cell r="H486">
            <v>1.08</v>
          </cell>
          <cell r="J486">
            <v>1.53</v>
          </cell>
          <cell r="K486">
            <v>1.3953599999999999</v>
          </cell>
          <cell r="L486">
            <v>1.08</v>
          </cell>
        </row>
        <row r="487">
          <cell r="A487" t="str">
            <v>87-10-1779</v>
          </cell>
          <cell r="B487" t="str">
            <v>Physocarpos opulifolius 'Little Greeny' PBR ®</v>
          </cell>
          <cell r="C487" t="str">
            <v>MP150</v>
          </cell>
          <cell r="D487" t="str">
            <v>Directly</v>
          </cell>
          <cell r="F487">
            <v>1.25</v>
          </cell>
          <cell r="G487">
            <v>1.1399999999999999</v>
          </cell>
          <cell r="H487">
            <v>1.08</v>
          </cell>
          <cell r="J487">
            <v>1.53</v>
          </cell>
          <cell r="K487">
            <v>1.3953599999999999</v>
          </cell>
          <cell r="L487">
            <v>1.08</v>
          </cell>
        </row>
        <row r="488">
          <cell r="A488" t="str">
            <v>87-10-1278</v>
          </cell>
          <cell r="B488" t="str">
            <v>Physocarpus opulifolius Little Joker ('Hoogi021'PBR) ®</v>
          </cell>
          <cell r="C488" t="str">
            <v>MP150</v>
          </cell>
          <cell r="D488" t="str">
            <v>Directly</v>
          </cell>
          <cell r="F488">
            <v>1.25</v>
          </cell>
          <cell r="G488">
            <v>1.1399999999999999</v>
          </cell>
          <cell r="H488">
            <v>1.08</v>
          </cell>
          <cell r="J488">
            <v>1.53</v>
          </cell>
          <cell r="K488">
            <v>1.3953599999999999</v>
          </cell>
          <cell r="L488">
            <v>1.08</v>
          </cell>
        </row>
        <row r="489">
          <cell r="A489" t="str">
            <v>87-10-0392</v>
          </cell>
          <cell r="B489" t="str">
            <v>Physocarpus opulif. 'Luteus'</v>
          </cell>
          <cell r="C489" t="str">
            <v>MP104</v>
          </cell>
          <cell r="D489" t="str">
            <v>Directly</v>
          </cell>
          <cell r="F489">
            <v>0.59000000000000008</v>
          </cell>
          <cell r="G489">
            <v>0.48</v>
          </cell>
          <cell r="H489">
            <v>0.42</v>
          </cell>
          <cell r="J489">
            <v>0.72216000000000014</v>
          </cell>
          <cell r="K489">
            <v>0.58751999999999993</v>
          </cell>
          <cell r="L489">
            <v>0.42</v>
          </cell>
        </row>
        <row r="490">
          <cell r="A490" t="str">
            <v>87-10-0922</v>
          </cell>
          <cell r="B490" t="str">
            <v>Physocarpus opulif. 'Midnight' PBR ®</v>
          </cell>
          <cell r="C490" t="str">
            <v>MP104</v>
          </cell>
          <cell r="D490" t="str">
            <v>Directly</v>
          </cell>
          <cell r="F490">
            <v>1.25</v>
          </cell>
          <cell r="G490">
            <v>1.1399999999999999</v>
          </cell>
          <cell r="H490">
            <v>1.08</v>
          </cell>
          <cell r="J490">
            <v>1.53</v>
          </cell>
          <cell r="K490">
            <v>1.3953599999999999</v>
          </cell>
          <cell r="L490">
            <v>1.08</v>
          </cell>
        </row>
        <row r="491">
          <cell r="A491" t="str">
            <v>87-10-0393</v>
          </cell>
          <cell r="B491" t="str">
            <v>Physocarpus opulif. 'Nugget'</v>
          </cell>
          <cell r="C491" t="str">
            <v>MP104</v>
          </cell>
          <cell r="D491" t="str">
            <v>Directly</v>
          </cell>
          <cell r="F491">
            <v>0.59000000000000008</v>
          </cell>
          <cell r="G491">
            <v>0.48</v>
          </cell>
          <cell r="H491">
            <v>0.42</v>
          </cell>
          <cell r="J491">
            <v>0.72216000000000014</v>
          </cell>
          <cell r="K491">
            <v>0.58751999999999993</v>
          </cell>
          <cell r="L491">
            <v>0.42</v>
          </cell>
        </row>
        <row r="492">
          <cell r="A492" t="str">
            <v>87-10-0394</v>
          </cell>
          <cell r="B492" t="str">
            <v>Physocarpus opulif. 'Red Baron'</v>
          </cell>
          <cell r="C492" t="str">
            <v>MP104</v>
          </cell>
          <cell r="D492" t="str">
            <v>Directly</v>
          </cell>
          <cell r="F492">
            <v>0.59000000000000008</v>
          </cell>
          <cell r="G492">
            <v>0.48</v>
          </cell>
          <cell r="H492">
            <v>0.42</v>
          </cell>
          <cell r="J492">
            <v>0.72216000000000014</v>
          </cell>
          <cell r="K492">
            <v>0.58751999999999993</v>
          </cell>
          <cell r="L492">
            <v>0.42</v>
          </cell>
        </row>
        <row r="493">
          <cell r="A493" t="str">
            <v>87-10-0395</v>
          </cell>
          <cell r="B493" t="str">
            <v>Physocarpus opulif. 'Red Esquire' PBR ®</v>
          </cell>
          <cell r="C493" t="str">
            <v>MP104</v>
          </cell>
          <cell r="D493" t="str">
            <v>Directly</v>
          </cell>
          <cell r="F493">
            <v>1.25</v>
          </cell>
          <cell r="G493">
            <v>1.1399999999999999</v>
          </cell>
          <cell r="H493">
            <v>1.08</v>
          </cell>
          <cell r="J493">
            <v>1.53</v>
          </cell>
          <cell r="K493">
            <v>1.3953599999999999</v>
          </cell>
          <cell r="L493">
            <v>1.08</v>
          </cell>
        </row>
        <row r="494">
          <cell r="A494" t="str">
            <v>87-10-1349</v>
          </cell>
          <cell r="B494" t="str">
            <v>Physocarpus opulif. 'Schuch'</v>
          </cell>
          <cell r="C494" t="str">
            <v>MP104</v>
          </cell>
          <cell r="D494" t="str">
            <v>Directly</v>
          </cell>
          <cell r="F494">
            <v>0.63</v>
          </cell>
          <cell r="G494">
            <v>0.52</v>
          </cell>
          <cell r="H494">
            <v>0.46</v>
          </cell>
          <cell r="J494">
            <v>0.77112000000000003</v>
          </cell>
          <cell r="K494">
            <v>0.63648000000000005</v>
          </cell>
          <cell r="L494">
            <v>0.46</v>
          </cell>
        </row>
        <row r="495">
          <cell r="A495" t="str">
            <v>87-10-0397</v>
          </cell>
          <cell r="B495" t="str">
            <v>Physocarpus opulif. 'Summer Wine' PBR ® (Seward)</v>
          </cell>
          <cell r="C495" t="str">
            <v>MP104</v>
          </cell>
          <cell r="D495" t="str">
            <v>Directly</v>
          </cell>
          <cell r="F495">
            <v>1.25</v>
          </cell>
          <cell r="G495">
            <v>1.1399999999999999</v>
          </cell>
          <cell r="H495">
            <v>1.08</v>
          </cell>
          <cell r="J495">
            <v>1.53</v>
          </cell>
          <cell r="K495">
            <v>1.3953599999999999</v>
          </cell>
          <cell r="L495">
            <v>1.08</v>
          </cell>
        </row>
        <row r="496">
          <cell r="A496" t="str">
            <v>87-10-1350</v>
          </cell>
          <cell r="B496" t="str">
            <v>Physocarpus opulif. 'Tiny Wine' PBR ®</v>
          </cell>
          <cell r="C496" t="str">
            <v>MP104</v>
          </cell>
          <cell r="D496" t="str">
            <v>Directly</v>
          </cell>
          <cell r="F496">
            <v>1.25</v>
          </cell>
          <cell r="G496">
            <v>1.1399999999999999</v>
          </cell>
          <cell r="H496">
            <v>1.08</v>
          </cell>
          <cell r="J496">
            <v>1.53</v>
          </cell>
          <cell r="K496">
            <v>1.3953599999999999</v>
          </cell>
          <cell r="L496">
            <v>1.08</v>
          </cell>
        </row>
        <row r="497">
          <cell r="A497" t="str">
            <v>87-10-0880</v>
          </cell>
          <cell r="B497" t="str">
            <v>Physocarpus opulif. 'Zdechovice'</v>
          </cell>
          <cell r="C497" t="str">
            <v>MP104</v>
          </cell>
          <cell r="D497" t="str">
            <v>Directly</v>
          </cell>
          <cell r="F497">
            <v>0.59000000000000008</v>
          </cell>
          <cell r="G497">
            <v>0.48</v>
          </cell>
          <cell r="H497">
            <v>0.42</v>
          </cell>
          <cell r="J497">
            <v>0.72216000000000014</v>
          </cell>
          <cell r="K497">
            <v>0.58751999999999993</v>
          </cell>
          <cell r="L497">
            <v>0.42</v>
          </cell>
        </row>
        <row r="498">
          <cell r="A498" t="str">
            <v>87-10-0404</v>
          </cell>
          <cell r="B498" t="str">
            <v>Potentilla f. 'Abbotswood'</v>
          </cell>
          <cell r="C498" t="str">
            <v>MP150</v>
          </cell>
          <cell r="D498" t="str">
            <v>Directly</v>
          </cell>
          <cell r="F498">
            <v>0.36</v>
          </cell>
          <cell r="G498">
            <v>0.26</v>
          </cell>
          <cell r="H498">
            <v>0.22</v>
          </cell>
          <cell r="J498">
            <v>0.44063999999999998</v>
          </cell>
          <cell r="K498">
            <v>0.31824000000000002</v>
          </cell>
          <cell r="L498">
            <v>0.22</v>
          </cell>
        </row>
        <row r="499">
          <cell r="A499" t="str">
            <v>87-10-0405</v>
          </cell>
          <cell r="B499" t="str">
            <v>Potentilla f. 'Annette'</v>
          </cell>
          <cell r="C499" t="str">
            <v>MP150</v>
          </cell>
          <cell r="D499" t="str">
            <v>Directly</v>
          </cell>
          <cell r="F499">
            <v>0.36</v>
          </cell>
          <cell r="G499">
            <v>0.26</v>
          </cell>
          <cell r="H499">
            <v>0.22</v>
          </cell>
          <cell r="J499">
            <v>0.44063999999999998</v>
          </cell>
          <cell r="K499">
            <v>0.31824000000000002</v>
          </cell>
          <cell r="L499">
            <v>0.22</v>
          </cell>
        </row>
        <row r="500">
          <cell r="A500" t="str">
            <v>87-10-1597</v>
          </cell>
          <cell r="B500" t="str">
            <v>Potentilla f. 'Bella Bianca' PBR ®</v>
          </cell>
          <cell r="C500" t="str">
            <v>MP150</v>
          </cell>
          <cell r="D500" t="str">
            <v>Directly</v>
          </cell>
          <cell r="F500">
            <v>1.08</v>
          </cell>
          <cell r="G500">
            <v>0.97</v>
          </cell>
          <cell r="H500">
            <v>0.91</v>
          </cell>
          <cell r="J500">
            <v>1.32192</v>
          </cell>
          <cell r="K500">
            <v>1.1872799999999999</v>
          </cell>
          <cell r="L500">
            <v>0.91</v>
          </cell>
        </row>
        <row r="501">
          <cell r="A501" t="str">
            <v>87-10-1433</v>
          </cell>
          <cell r="B501" t="str">
            <v>Potentilla f. 'Bellissima' PBR ®</v>
          </cell>
          <cell r="C501" t="str">
            <v>MP150</v>
          </cell>
          <cell r="D501" t="str">
            <v>Directly</v>
          </cell>
          <cell r="F501">
            <v>1.08</v>
          </cell>
          <cell r="G501">
            <v>0.97</v>
          </cell>
          <cell r="H501">
            <v>0.91</v>
          </cell>
          <cell r="J501">
            <v>1.32192</v>
          </cell>
          <cell r="K501">
            <v>1.1872799999999999</v>
          </cell>
          <cell r="L501">
            <v>0.91</v>
          </cell>
        </row>
        <row r="502">
          <cell r="A502" t="str">
            <v>87-10-1683</v>
          </cell>
          <cell r="B502" t="str">
            <v>Potentilla f. 'Bella Lindsey' PBR ®</v>
          </cell>
          <cell r="C502" t="str">
            <v>MP150</v>
          </cell>
          <cell r="D502" t="str">
            <v>Directly</v>
          </cell>
          <cell r="F502">
            <v>1.08</v>
          </cell>
          <cell r="G502">
            <v>0.97</v>
          </cell>
          <cell r="H502">
            <v>0.91</v>
          </cell>
          <cell r="J502">
            <v>1.32192</v>
          </cell>
          <cell r="K502">
            <v>1.1872799999999999</v>
          </cell>
          <cell r="L502">
            <v>0.91</v>
          </cell>
        </row>
        <row r="503">
          <cell r="A503" t="str">
            <v>87-10-1434</v>
          </cell>
          <cell r="B503" t="str">
            <v>Potentilla f. 'Bella Sol' PBR ®</v>
          </cell>
          <cell r="C503" t="str">
            <v>MP150</v>
          </cell>
          <cell r="D503" t="str">
            <v>Directly</v>
          </cell>
          <cell r="F503">
            <v>1.08</v>
          </cell>
          <cell r="G503">
            <v>0.97</v>
          </cell>
          <cell r="H503">
            <v>0.91</v>
          </cell>
          <cell r="J503">
            <v>1.32192</v>
          </cell>
          <cell r="K503">
            <v>1.1872799999999999</v>
          </cell>
          <cell r="L503">
            <v>0.91</v>
          </cell>
        </row>
        <row r="504">
          <cell r="A504" t="str">
            <v>87-10-0406</v>
          </cell>
          <cell r="B504" t="str">
            <v>Potentilla f. 'Blink' (Pink Queen / Princess)</v>
          </cell>
          <cell r="C504" t="str">
            <v>MP150</v>
          </cell>
          <cell r="D504" t="str">
            <v>Directly</v>
          </cell>
          <cell r="F504">
            <v>0.36</v>
          </cell>
          <cell r="G504">
            <v>0.26</v>
          </cell>
          <cell r="H504">
            <v>0.22</v>
          </cell>
          <cell r="J504">
            <v>0.44063999999999998</v>
          </cell>
          <cell r="K504">
            <v>0.31824000000000002</v>
          </cell>
          <cell r="L504">
            <v>0.22</v>
          </cell>
        </row>
        <row r="505">
          <cell r="A505" t="str">
            <v>87-10-0924</v>
          </cell>
          <cell r="B505" t="str">
            <v>Potentilla f. Danny Boy ('Lissdan'PBR) ®</v>
          </cell>
          <cell r="C505" t="str">
            <v>MP150</v>
          </cell>
          <cell r="D505" t="str">
            <v>Directly</v>
          </cell>
          <cell r="F505">
            <v>1.08</v>
          </cell>
          <cell r="G505">
            <v>0.97</v>
          </cell>
          <cell r="H505">
            <v>0.91</v>
          </cell>
          <cell r="J505">
            <v>1.32192</v>
          </cell>
          <cell r="K505">
            <v>1.1872799999999999</v>
          </cell>
          <cell r="L505">
            <v>0.91</v>
          </cell>
        </row>
        <row r="506">
          <cell r="A506" t="str">
            <v>87-10-0407</v>
          </cell>
          <cell r="B506" t="str">
            <v>Potentilla f. 'Dart's Golddigger'</v>
          </cell>
          <cell r="C506" t="str">
            <v>MP150</v>
          </cell>
          <cell r="D506" t="str">
            <v>Directly</v>
          </cell>
          <cell r="F506">
            <v>0.36</v>
          </cell>
          <cell r="G506">
            <v>0.26</v>
          </cell>
          <cell r="H506">
            <v>0.22</v>
          </cell>
          <cell r="J506">
            <v>0.44063999999999998</v>
          </cell>
          <cell r="K506">
            <v>0.31824000000000002</v>
          </cell>
          <cell r="L506">
            <v>0.22</v>
          </cell>
        </row>
        <row r="507">
          <cell r="A507" t="str">
            <v>87-10-0408</v>
          </cell>
          <cell r="B507" t="str">
            <v>Potentilla f. 'Daydawn'</v>
          </cell>
          <cell r="C507" t="str">
            <v>MP150</v>
          </cell>
          <cell r="D507" t="str">
            <v>Directly</v>
          </cell>
          <cell r="F507">
            <v>0.36</v>
          </cell>
          <cell r="G507">
            <v>0.26</v>
          </cell>
          <cell r="H507">
            <v>0.22</v>
          </cell>
          <cell r="J507">
            <v>0.44063999999999998</v>
          </cell>
          <cell r="K507">
            <v>0.31824000000000002</v>
          </cell>
          <cell r="L507">
            <v>0.22</v>
          </cell>
        </row>
        <row r="508">
          <cell r="A508" t="str">
            <v>87-10-1684</v>
          </cell>
          <cell r="B508" t="str">
            <v>Potentilla fruticosa 'Elfenbein'</v>
          </cell>
          <cell r="C508" t="str">
            <v>MP150</v>
          </cell>
          <cell r="D508" t="str">
            <v>Directly</v>
          </cell>
          <cell r="F508">
            <v>0.36</v>
          </cell>
          <cell r="G508">
            <v>0.26</v>
          </cell>
          <cell r="H508">
            <v>0.22</v>
          </cell>
          <cell r="J508">
            <v>0.44063999999999998</v>
          </cell>
          <cell r="K508">
            <v>0.31824000000000002</v>
          </cell>
          <cell r="L508">
            <v>0.22</v>
          </cell>
        </row>
        <row r="509">
          <cell r="A509" t="str">
            <v>87-10-0409</v>
          </cell>
          <cell r="B509" t="str">
            <v>Potentilla f. 'Elizabeth'</v>
          </cell>
          <cell r="C509" t="str">
            <v>MP150</v>
          </cell>
          <cell r="D509" t="str">
            <v>Directly</v>
          </cell>
          <cell r="F509">
            <v>0.36</v>
          </cell>
          <cell r="G509">
            <v>0.26</v>
          </cell>
          <cell r="H509">
            <v>0.22</v>
          </cell>
          <cell r="J509">
            <v>0.44063999999999998</v>
          </cell>
          <cell r="K509">
            <v>0.31824000000000002</v>
          </cell>
          <cell r="L509">
            <v>0.22</v>
          </cell>
        </row>
        <row r="510">
          <cell r="A510" t="str">
            <v>87-10-0410</v>
          </cell>
          <cell r="B510" t="str">
            <v>Potentilla f. 'Floppy Disk'</v>
          </cell>
          <cell r="C510" t="str">
            <v>MP150</v>
          </cell>
          <cell r="D510" t="str">
            <v>Directly</v>
          </cell>
          <cell r="F510">
            <v>0.36</v>
          </cell>
          <cell r="G510">
            <v>0.26</v>
          </cell>
          <cell r="H510">
            <v>0.22</v>
          </cell>
          <cell r="J510">
            <v>0.44063999999999998</v>
          </cell>
          <cell r="K510">
            <v>0.31824000000000002</v>
          </cell>
          <cell r="L510">
            <v>0.22</v>
          </cell>
        </row>
        <row r="511">
          <cell r="A511" t="str">
            <v>87-10-1115</v>
          </cell>
          <cell r="B511" t="str">
            <v>Potentilla f. 'Glamour Girl' PBR ®</v>
          </cell>
          <cell r="C511" t="str">
            <v>MP150</v>
          </cell>
          <cell r="D511" t="str">
            <v>Directly</v>
          </cell>
          <cell r="F511">
            <v>1.08</v>
          </cell>
          <cell r="G511">
            <v>0.97</v>
          </cell>
          <cell r="H511">
            <v>0.91</v>
          </cell>
          <cell r="J511">
            <v>1.32192</v>
          </cell>
          <cell r="K511">
            <v>1.1872799999999999</v>
          </cell>
          <cell r="L511">
            <v>0.91</v>
          </cell>
        </row>
        <row r="512">
          <cell r="A512" t="str">
            <v>87-10-1020</v>
          </cell>
          <cell r="B512" t="str">
            <v>Potentilla f. 'Golden Dwarf'</v>
          </cell>
          <cell r="C512" t="str">
            <v>MP150</v>
          </cell>
          <cell r="D512" t="str">
            <v>Directly</v>
          </cell>
          <cell r="F512">
            <v>0.36</v>
          </cell>
          <cell r="G512">
            <v>0.26</v>
          </cell>
          <cell r="H512">
            <v>0.22</v>
          </cell>
          <cell r="J512">
            <v>0.44063999999999998</v>
          </cell>
          <cell r="K512">
            <v>0.31824000000000002</v>
          </cell>
          <cell r="L512">
            <v>0.22</v>
          </cell>
        </row>
        <row r="513">
          <cell r="A513" t="str">
            <v>87-10-0412</v>
          </cell>
          <cell r="B513" t="str">
            <v>Potentilla f. 'Goldfinger'</v>
          </cell>
          <cell r="C513" t="str">
            <v>MP150</v>
          </cell>
          <cell r="D513" t="str">
            <v>Directly</v>
          </cell>
          <cell r="F513">
            <v>0.36</v>
          </cell>
          <cell r="G513">
            <v>0.26</v>
          </cell>
          <cell r="H513">
            <v>0.22</v>
          </cell>
          <cell r="J513">
            <v>0.44063999999999998</v>
          </cell>
          <cell r="K513">
            <v>0.31824000000000002</v>
          </cell>
          <cell r="L513">
            <v>0.22</v>
          </cell>
        </row>
        <row r="514">
          <cell r="A514" t="str">
            <v>87-10-0413</v>
          </cell>
          <cell r="B514" t="str">
            <v>Potentilla f. 'Goldstar'</v>
          </cell>
          <cell r="C514" t="str">
            <v>MP150</v>
          </cell>
          <cell r="D514" t="str">
            <v>Directly</v>
          </cell>
          <cell r="F514">
            <v>0.36</v>
          </cell>
          <cell r="G514">
            <v>0.26</v>
          </cell>
          <cell r="H514">
            <v>0.22</v>
          </cell>
          <cell r="J514">
            <v>0.44063999999999998</v>
          </cell>
          <cell r="K514">
            <v>0.31824000000000002</v>
          </cell>
          <cell r="L514">
            <v>0.22</v>
          </cell>
        </row>
        <row r="515">
          <cell r="A515" t="str">
            <v>87-10-0414</v>
          </cell>
          <cell r="B515" t="str">
            <v>Potentilla f. 'Goldteppich'</v>
          </cell>
          <cell r="C515" t="str">
            <v>MP150</v>
          </cell>
          <cell r="D515" t="str">
            <v>Directly</v>
          </cell>
          <cell r="F515">
            <v>0.36</v>
          </cell>
          <cell r="G515">
            <v>0.26</v>
          </cell>
          <cell r="H515">
            <v>0.22</v>
          </cell>
          <cell r="J515">
            <v>0.44063999999999998</v>
          </cell>
          <cell r="K515">
            <v>0.31824000000000002</v>
          </cell>
          <cell r="L515">
            <v>0.22</v>
          </cell>
        </row>
        <row r="516">
          <cell r="A516" t="str">
            <v>87-10-0415</v>
          </cell>
          <cell r="B516" t="str">
            <v>Potentilla f. 'Grandiflora'</v>
          </cell>
          <cell r="C516" t="str">
            <v>MP150</v>
          </cell>
          <cell r="D516" t="str">
            <v>Directly</v>
          </cell>
          <cell r="F516">
            <v>0.36</v>
          </cell>
          <cell r="G516">
            <v>0.26</v>
          </cell>
          <cell r="H516">
            <v>0.22</v>
          </cell>
          <cell r="J516">
            <v>0.44063999999999998</v>
          </cell>
          <cell r="K516">
            <v>0.31824000000000002</v>
          </cell>
          <cell r="L516">
            <v>0.22</v>
          </cell>
        </row>
        <row r="517">
          <cell r="A517" t="str">
            <v>87-10-1354</v>
          </cell>
          <cell r="B517" t="str">
            <v>Potentilla f. 'Hachmann's Gigant'</v>
          </cell>
          <cell r="C517" t="str">
            <v>MP150</v>
          </cell>
          <cell r="D517" t="str">
            <v>Directly</v>
          </cell>
          <cell r="F517">
            <v>0.36</v>
          </cell>
          <cell r="G517">
            <v>0.26</v>
          </cell>
          <cell r="H517">
            <v>0.22</v>
          </cell>
          <cell r="J517">
            <v>0.44063999999999998</v>
          </cell>
          <cell r="K517">
            <v>0.31824000000000002</v>
          </cell>
          <cell r="L517">
            <v>0.22</v>
          </cell>
        </row>
        <row r="518">
          <cell r="A518" t="str">
            <v>87-10-0867</v>
          </cell>
          <cell r="B518" t="str">
            <v>Potentilla f. 'Hopleys Orange'</v>
          </cell>
          <cell r="C518" t="str">
            <v>MP150</v>
          </cell>
          <cell r="D518" t="str">
            <v>Directly</v>
          </cell>
          <cell r="F518">
            <v>0.36</v>
          </cell>
          <cell r="G518">
            <v>0.26</v>
          </cell>
          <cell r="H518">
            <v>0.22</v>
          </cell>
          <cell r="J518">
            <v>0.44063999999999998</v>
          </cell>
          <cell r="K518">
            <v>0.31824000000000002</v>
          </cell>
          <cell r="L518">
            <v>0.22</v>
          </cell>
        </row>
        <row r="519">
          <cell r="A519" t="str">
            <v>87-10-0418</v>
          </cell>
          <cell r="B519" t="str">
            <v>Potentilla f. 'Katherine Dykes'</v>
          </cell>
          <cell r="C519" t="str">
            <v>MP150</v>
          </cell>
          <cell r="D519" t="str">
            <v>Directly</v>
          </cell>
          <cell r="F519">
            <v>0.36</v>
          </cell>
          <cell r="G519">
            <v>0.26</v>
          </cell>
          <cell r="H519">
            <v>0.22</v>
          </cell>
          <cell r="J519">
            <v>0.44063999999999998</v>
          </cell>
          <cell r="K519">
            <v>0.31824000000000002</v>
          </cell>
          <cell r="L519">
            <v>0.22</v>
          </cell>
        </row>
        <row r="520">
          <cell r="A520" t="str">
            <v>87-10-0419</v>
          </cell>
          <cell r="B520" t="str">
            <v>Potentilla f. 'Klondike'</v>
          </cell>
          <cell r="C520" t="str">
            <v>MP150</v>
          </cell>
          <cell r="D520" t="str">
            <v>Directly</v>
          </cell>
          <cell r="F520">
            <v>0.36</v>
          </cell>
          <cell r="G520">
            <v>0.26</v>
          </cell>
          <cell r="H520">
            <v>0.22</v>
          </cell>
          <cell r="J520">
            <v>0.44063999999999998</v>
          </cell>
          <cell r="K520">
            <v>0.31824000000000002</v>
          </cell>
          <cell r="L520">
            <v>0.22</v>
          </cell>
        </row>
        <row r="521">
          <cell r="A521" t="str">
            <v>87-10-0420</v>
          </cell>
          <cell r="B521" t="str">
            <v>Potentilla f. 'Kobold'</v>
          </cell>
          <cell r="C521" t="str">
            <v>MP150</v>
          </cell>
          <cell r="D521" t="str">
            <v>Directly</v>
          </cell>
          <cell r="F521">
            <v>0.36</v>
          </cell>
          <cell r="G521">
            <v>0.26</v>
          </cell>
          <cell r="H521">
            <v>0.22</v>
          </cell>
          <cell r="J521">
            <v>0.44063999999999998</v>
          </cell>
          <cell r="K521">
            <v>0.31824000000000002</v>
          </cell>
          <cell r="L521">
            <v>0.22</v>
          </cell>
        </row>
        <row r="522">
          <cell r="A522" t="str">
            <v>87-10-0421</v>
          </cell>
          <cell r="B522" t="str">
            <v>Potentilla f. 'Limelight'</v>
          </cell>
          <cell r="C522" t="str">
            <v>MP150</v>
          </cell>
          <cell r="D522" t="str">
            <v>Directly</v>
          </cell>
          <cell r="F522">
            <v>0.36</v>
          </cell>
          <cell r="G522">
            <v>0.26</v>
          </cell>
          <cell r="H522">
            <v>0.22</v>
          </cell>
          <cell r="J522">
            <v>0.44063999999999998</v>
          </cell>
          <cell r="K522">
            <v>0.31824000000000002</v>
          </cell>
          <cell r="L522">
            <v>0.22</v>
          </cell>
        </row>
        <row r="523">
          <cell r="A523" t="str">
            <v>87-10-0422</v>
          </cell>
          <cell r="B523" t="str">
            <v>Potentilla f. 'Living Daylight'</v>
          </cell>
          <cell r="C523" t="str">
            <v>MP150</v>
          </cell>
          <cell r="D523" t="str">
            <v>Directly</v>
          </cell>
          <cell r="F523">
            <v>0.36</v>
          </cell>
          <cell r="G523">
            <v>0.26</v>
          </cell>
          <cell r="H523">
            <v>0.22</v>
          </cell>
          <cell r="J523">
            <v>0.44063999999999998</v>
          </cell>
          <cell r="K523">
            <v>0.31824000000000002</v>
          </cell>
          <cell r="L523">
            <v>0.22</v>
          </cell>
        </row>
        <row r="524">
          <cell r="A524" t="str">
            <v>87-10-0423</v>
          </cell>
          <cell r="B524" t="str">
            <v>Potentilla f. 'Longacre'</v>
          </cell>
          <cell r="C524" t="str">
            <v>MP150</v>
          </cell>
          <cell r="D524" t="str">
            <v>Directly</v>
          </cell>
          <cell r="F524">
            <v>0.36</v>
          </cell>
          <cell r="G524">
            <v>0.26</v>
          </cell>
          <cell r="H524">
            <v>0.22</v>
          </cell>
          <cell r="J524">
            <v>0.44063999999999998</v>
          </cell>
          <cell r="K524">
            <v>0.31824000000000002</v>
          </cell>
          <cell r="L524">
            <v>0.22</v>
          </cell>
        </row>
        <row r="525">
          <cell r="A525" t="str">
            <v>87-10-0424</v>
          </cell>
          <cell r="B525" t="str">
            <v>Potentilla f. 'Lovely Pink' (Pink Beauty) PBR ®</v>
          </cell>
          <cell r="C525" t="str">
            <v>MP150</v>
          </cell>
          <cell r="D525" t="str">
            <v>Directly</v>
          </cell>
          <cell r="F525">
            <v>1.08</v>
          </cell>
          <cell r="G525">
            <v>0.97</v>
          </cell>
          <cell r="H525">
            <v>0.91</v>
          </cell>
          <cell r="J525">
            <v>1.32192</v>
          </cell>
          <cell r="K525">
            <v>1.1872799999999999</v>
          </cell>
          <cell r="L525">
            <v>0.91</v>
          </cell>
        </row>
        <row r="526">
          <cell r="A526" t="str">
            <v>87-10-0425</v>
          </cell>
          <cell r="B526" t="str">
            <v>Potentilla f. 'Maanelys'</v>
          </cell>
          <cell r="C526" t="str">
            <v>MP150</v>
          </cell>
          <cell r="D526" t="str">
            <v>Directly</v>
          </cell>
          <cell r="F526">
            <v>0.36</v>
          </cell>
          <cell r="G526">
            <v>0.26</v>
          </cell>
          <cell r="H526">
            <v>0.22</v>
          </cell>
          <cell r="J526">
            <v>0.44063999999999998</v>
          </cell>
          <cell r="K526">
            <v>0.31824000000000002</v>
          </cell>
          <cell r="L526">
            <v>0.22</v>
          </cell>
        </row>
        <row r="527">
          <cell r="A527" t="str">
            <v>87-10-0868</v>
          </cell>
          <cell r="B527" t="str">
            <v>Potentilla f. 'Manchu'</v>
          </cell>
          <cell r="C527" t="str">
            <v>MP150</v>
          </cell>
          <cell r="D527" t="str">
            <v>Directly</v>
          </cell>
          <cell r="F527">
            <v>0.36</v>
          </cell>
          <cell r="G527">
            <v>0.26</v>
          </cell>
          <cell r="H527">
            <v>0.22</v>
          </cell>
          <cell r="J527">
            <v>0.44063999999999998</v>
          </cell>
          <cell r="K527">
            <v>0.31824000000000002</v>
          </cell>
          <cell r="L527">
            <v>0.22</v>
          </cell>
        </row>
        <row r="528">
          <cell r="A528" t="str">
            <v>87-10-0427</v>
          </cell>
          <cell r="B528" t="str">
            <v>Potentilla f. 'Mango Tango' PBR ®</v>
          </cell>
          <cell r="C528" t="str">
            <v>MP150</v>
          </cell>
          <cell r="D528" t="str">
            <v>Directly</v>
          </cell>
          <cell r="F528">
            <v>1.08</v>
          </cell>
          <cell r="G528">
            <v>0.97</v>
          </cell>
          <cell r="H528">
            <v>0.91</v>
          </cell>
          <cell r="J528">
            <v>1.32192</v>
          </cell>
          <cell r="K528">
            <v>1.1872799999999999</v>
          </cell>
          <cell r="L528">
            <v>0.91</v>
          </cell>
        </row>
        <row r="529">
          <cell r="A529" t="str">
            <v>87-10-0428</v>
          </cell>
          <cell r="B529" t="str">
            <v>Potentilla f. 'Marian Red Robin' (Marrob)</v>
          </cell>
          <cell r="C529" t="str">
            <v>MP150</v>
          </cell>
          <cell r="D529" t="str">
            <v>Directly</v>
          </cell>
          <cell r="F529">
            <v>0.36</v>
          </cell>
          <cell r="G529">
            <v>0.26</v>
          </cell>
          <cell r="H529">
            <v>0.22</v>
          </cell>
          <cell r="J529">
            <v>0.44063999999999998</v>
          </cell>
          <cell r="K529">
            <v>0.31824000000000002</v>
          </cell>
          <cell r="L529">
            <v>0.22</v>
          </cell>
        </row>
        <row r="530">
          <cell r="A530" t="str">
            <v>87-10-0429</v>
          </cell>
          <cell r="B530" t="str">
            <v>Potentilla f. 'McKay's White'</v>
          </cell>
          <cell r="C530" t="str">
            <v>MP150</v>
          </cell>
          <cell r="D530" t="str">
            <v>Directly</v>
          </cell>
          <cell r="F530">
            <v>0.36</v>
          </cell>
          <cell r="G530">
            <v>0.26</v>
          </cell>
          <cell r="H530">
            <v>0.22</v>
          </cell>
          <cell r="J530">
            <v>0.44063999999999998</v>
          </cell>
          <cell r="K530">
            <v>0.31824000000000002</v>
          </cell>
          <cell r="L530">
            <v>0.22</v>
          </cell>
        </row>
        <row r="531">
          <cell r="A531" t="str">
            <v>87-10-1435</v>
          </cell>
          <cell r="B531" t="str">
            <v>Potentilla f. 'Medicine Wheel Mountain'</v>
          </cell>
          <cell r="C531" t="str">
            <v>MP150</v>
          </cell>
          <cell r="D531" t="str">
            <v>Directly</v>
          </cell>
          <cell r="F531">
            <v>0.36</v>
          </cell>
          <cell r="G531">
            <v>0.26</v>
          </cell>
          <cell r="H531">
            <v>0.22</v>
          </cell>
          <cell r="J531">
            <v>0.44063999999999998</v>
          </cell>
          <cell r="K531">
            <v>0.31824000000000002</v>
          </cell>
          <cell r="L531">
            <v>0.22</v>
          </cell>
        </row>
        <row r="532">
          <cell r="A532" t="str">
            <v>87-10-0431</v>
          </cell>
          <cell r="B532" t="str">
            <v>Potentilla f. 'New Dawn'</v>
          </cell>
          <cell r="C532" t="str">
            <v>MP150</v>
          </cell>
          <cell r="D532" t="str">
            <v>Directly</v>
          </cell>
          <cell r="F532">
            <v>0.36</v>
          </cell>
          <cell r="G532">
            <v>0.26</v>
          </cell>
          <cell r="H532">
            <v>0.22</v>
          </cell>
          <cell r="J532">
            <v>0.44063999999999998</v>
          </cell>
          <cell r="K532">
            <v>0.31824000000000002</v>
          </cell>
          <cell r="L532">
            <v>0.22</v>
          </cell>
        </row>
        <row r="533">
          <cell r="A533" t="str">
            <v>87-10-1167</v>
          </cell>
          <cell r="B533" t="str">
            <v>Potentilla f. 'Orange Lady'</v>
          </cell>
          <cell r="C533" t="str">
            <v>MP150</v>
          </cell>
          <cell r="D533" t="str">
            <v>Directly</v>
          </cell>
          <cell r="F533">
            <v>1.08</v>
          </cell>
          <cell r="G533">
            <v>0.97</v>
          </cell>
          <cell r="H533">
            <v>0.91</v>
          </cell>
          <cell r="J533">
            <v>1.32192</v>
          </cell>
          <cell r="K533">
            <v>1.1872799999999999</v>
          </cell>
          <cell r="L533">
            <v>0.91</v>
          </cell>
        </row>
        <row r="534">
          <cell r="A534" t="str">
            <v>87-10-1436</v>
          </cell>
          <cell r="B534" t="str">
            <v>Potentilla f. 'Orange Star'</v>
          </cell>
          <cell r="C534" t="str">
            <v>MP150</v>
          </cell>
          <cell r="D534" t="str">
            <v>Directly</v>
          </cell>
          <cell r="F534">
            <v>0.36</v>
          </cell>
          <cell r="G534">
            <v>0.26</v>
          </cell>
          <cell r="H534">
            <v>0.22</v>
          </cell>
          <cell r="J534">
            <v>0.44063999999999998</v>
          </cell>
          <cell r="K534">
            <v>0.31824000000000002</v>
          </cell>
          <cell r="L534">
            <v>0.22</v>
          </cell>
        </row>
        <row r="535">
          <cell r="A535" t="str">
            <v>87-10-1437</v>
          </cell>
          <cell r="B535" t="str">
            <v>Potentilla f. 'Novo'</v>
          </cell>
          <cell r="C535" t="str">
            <v>MP150</v>
          </cell>
          <cell r="D535" t="str">
            <v>Directly</v>
          </cell>
          <cell r="F535">
            <v>0.36</v>
          </cell>
          <cell r="G535">
            <v>0.26</v>
          </cell>
          <cell r="H535">
            <v>0.22</v>
          </cell>
          <cell r="J535">
            <v>0.44063999999999998</v>
          </cell>
          <cell r="K535">
            <v>0.31824000000000002</v>
          </cell>
          <cell r="L535">
            <v>0.22</v>
          </cell>
        </row>
        <row r="536">
          <cell r="A536" t="str">
            <v>87-10-0432</v>
          </cell>
          <cell r="B536" t="str">
            <v>Potentilla f. 'Orangeade'</v>
          </cell>
          <cell r="C536" t="str">
            <v>MP150</v>
          </cell>
          <cell r="D536" t="str">
            <v>Directly</v>
          </cell>
          <cell r="F536">
            <v>0.36</v>
          </cell>
          <cell r="G536">
            <v>0.26</v>
          </cell>
          <cell r="H536">
            <v>0.22</v>
          </cell>
          <cell r="J536">
            <v>0.44063999999999998</v>
          </cell>
          <cell r="K536">
            <v>0.31824000000000002</v>
          </cell>
          <cell r="L536">
            <v>0.22</v>
          </cell>
        </row>
        <row r="537">
          <cell r="A537" t="str">
            <v>87-10-1355</v>
          </cell>
          <cell r="B537" t="str">
            <v>Potentilla f. 'Pretty Polly'</v>
          </cell>
          <cell r="C537" t="str">
            <v>MP150</v>
          </cell>
          <cell r="D537" t="str">
            <v>Directly</v>
          </cell>
          <cell r="F537">
            <v>0.36</v>
          </cell>
          <cell r="G537">
            <v>0.26</v>
          </cell>
          <cell r="H537">
            <v>0.22</v>
          </cell>
          <cell r="J537">
            <v>0.44063999999999998</v>
          </cell>
          <cell r="K537">
            <v>0.31824000000000002</v>
          </cell>
          <cell r="L537">
            <v>0.22</v>
          </cell>
        </row>
        <row r="538">
          <cell r="A538" t="str">
            <v>87-10-0435</v>
          </cell>
          <cell r="B538" t="str">
            <v>Potentilla f. 'Primrose Beauty'</v>
          </cell>
          <cell r="C538" t="str">
            <v>MP150</v>
          </cell>
          <cell r="D538" t="str">
            <v>Directly</v>
          </cell>
          <cell r="F538">
            <v>0.36</v>
          </cell>
          <cell r="G538">
            <v>0.26</v>
          </cell>
          <cell r="H538">
            <v>0.22</v>
          </cell>
          <cell r="J538">
            <v>0.44063999999999998</v>
          </cell>
          <cell r="K538">
            <v>0.31824000000000002</v>
          </cell>
          <cell r="L538">
            <v>0.22</v>
          </cell>
        </row>
        <row r="539">
          <cell r="A539" t="str">
            <v>87-10-0436</v>
          </cell>
          <cell r="B539" t="str">
            <v>Potentilla f. 'Princess'</v>
          </cell>
          <cell r="C539" t="str">
            <v>MP150</v>
          </cell>
          <cell r="D539" t="str">
            <v>Directly</v>
          </cell>
          <cell r="F539">
            <v>0.36</v>
          </cell>
          <cell r="G539">
            <v>0.26</v>
          </cell>
          <cell r="H539">
            <v>0.22</v>
          </cell>
          <cell r="J539">
            <v>0.44063999999999998</v>
          </cell>
          <cell r="K539">
            <v>0.31824000000000002</v>
          </cell>
          <cell r="L539">
            <v>0.22</v>
          </cell>
        </row>
        <row r="540">
          <cell r="A540" t="str">
            <v>87-10-0437</v>
          </cell>
          <cell r="B540" t="str">
            <v>Potentilla f. 'Red Ace'</v>
          </cell>
          <cell r="C540" t="str">
            <v>MP150</v>
          </cell>
          <cell r="D540" t="str">
            <v>Directly</v>
          </cell>
          <cell r="F540">
            <v>0.36</v>
          </cell>
          <cell r="G540">
            <v>0.26</v>
          </cell>
          <cell r="H540">
            <v>0.22</v>
          </cell>
          <cell r="J540">
            <v>0.44063999999999998</v>
          </cell>
          <cell r="K540">
            <v>0.31824000000000002</v>
          </cell>
          <cell r="L540">
            <v>0.22</v>
          </cell>
        </row>
        <row r="541">
          <cell r="A541" t="str">
            <v>87-10-1116</v>
          </cell>
          <cell r="B541" t="str">
            <v>Potentilla f. 'Red Lady' PBR ®</v>
          </cell>
          <cell r="C541" t="str">
            <v>MP150</v>
          </cell>
          <cell r="D541" t="str">
            <v>Directly</v>
          </cell>
          <cell r="F541">
            <v>1.08</v>
          </cell>
          <cell r="G541">
            <v>0.97</v>
          </cell>
          <cell r="H541">
            <v>0.91</v>
          </cell>
          <cell r="J541">
            <v>1.32192</v>
          </cell>
          <cell r="K541">
            <v>1.1872799999999999</v>
          </cell>
          <cell r="L541">
            <v>0.91</v>
          </cell>
        </row>
        <row r="542">
          <cell r="A542" t="str">
            <v>87-10-0438</v>
          </cell>
          <cell r="B542" t="str">
            <v>Potentilla f. 'Snowflake'</v>
          </cell>
          <cell r="C542" t="str">
            <v>MP150</v>
          </cell>
          <cell r="D542" t="str">
            <v>Directly</v>
          </cell>
          <cell r="F542">
            <v>0.36</v>
          </cell>
          <cell r="G542">
            <v>0.26</v>
          </cell>
          <cell r="H542">
            <v>0.22</v>
          </cell>
          <cell r="J542">
            <v>0.44063999999999998</v>
          </cell>
          <cell r="K542">
            <v>0.31824000000000002</v>
          </cell>
          <cell r="L542">
            <v>0.22</v>
          </cell>
        </row>
        <row r="543">
          <cell r="A543" t="str">
            <v>87-10-0439</v>
          </cell>
          <cell r="B543" t="str">
            <v>Potentilla f. 'Sommerflor'</v>
          </cell>
          <cell r="C543" t="str">
            <v>MP150</v>
          </cell>
          <cell r="D543" t="str">
            <v>Directly</v>
          </cell>
          <cell r="F543">
            <v>0.36</v>
          </cell>
          <cell r="G543">
            <v>0.26</v>
          </cell>
          <cell r="H543">
            <v>0.22</v>
          </cell>
          <cell r="J543">
            <v>0.44063999999999998</v>
          </cell>
          <cell r="K543">
            <v>0.31824000000000002</v>
          </cell>
          <cell r="L543">
            <v>0.22</v>
          </cell>
        </row>
        <row r="544">
          <cell r="A544" t="str">
            <v>87-10-0440</v>
          </cell>
          <cell r="B544" t="str">
            <v>Potentilla f. 'Sunset'</v>
          </cell>
          <cell r="C544" t="str">
            <v>MP150</v>
          </cell>
          <cell r="D544" t="str">
            <v>Directly</v>
          </cell>
          <cell r="F544">
            <v>0.36</v>
          </cell>
          <cell r="G544">
            <v>0.26</v>
          </cell>
          <cell r="H544">
            <v>0.22</v>
          </cell>
          <cell r="J544">
            <v>0.44063999999999998</v>
          </cell>
          <cell r="K544">
            <v>0.31824000000000002</v>
          </cell>
          <cell r="L544">
            <v>0.22</v>
          </cell>
        </row>
        <row r="545">
          <cell r="A545" t="str">
            <v>87-10-0441</v>
          </cell>
          <cell r="B545" t="str">
            <v>Potentilla f. 'Tangerine'</v>
          </cell>
          <cell r="C545" t="str">
            <v>MP150</v>
          </cell>
          <cell r="D545" t="str">
            <v>Directly</v>
          </cell>
          <cell r="F545">
            <v>0.36</v>
          </cell>
          <cell r="G545">
            <v>0.26</v>
          </cell>
          <cell r="H545">
            <v>0.22</v>
          </cell>
          <cell r="J545">
            <v>0.44063999999999998</v>
          </cell>
          <cell r="K545">
            <v>0.31824000000000002</v>
          </cell>
          <cell r="L545">
            <v>0.22</v>
          </cell>
        </row>
        <row r="546">
          <cell r="A546" t="str">
            <v>87-10-0442</v>
          </cell>
          <cell r="B546" t="str">
            <v>Potentilla f. 'Tilford Cream'</v>
          </cell>
          <cell r="C546" t="str">
            <v>MP150</v>
          </cell>
          <cell r="D546" t="str">
            <v>Directly</v>
          </cell>
          <cell r="F546">
            <v>0.36</v>
          </cell>
          <cell r="G546">
            <v>0.26</v>
          </cell>
          <cell r="H546">
            <v>0.22</v>
          </cell>
          <cell r="J546">
            <v>0.44063999999999998</v>
          </cell>
          <cell r="K546">
            <v>0.31824000000000002</v>
          </cell>
          <cell r="L546">
            <v>0.22</v>
          </cell>
        </row>
        <row r="547">
          <cell r="A547" t="str">
            <v>87-10-1168</v>
          </cell>
          <cell r="B547" t="str">
            <v>Potentilla f. 'White Lady' PBR ®</v>
          </cell>
          <cell r="C547" t="str">
            <v>MP150</v>
          </cell>
          <cell r="D547" t="str">
            <v>Directly</v>
          </cell>
          <cell r="F547">
            <v>1.08</v>
          </cell>
          <cell r="G547">
            <v>0.97</v>
          </cell>
          <cell r="H547">
            <v>0.91</v>
          </cell>
          <cell r="J547">
            <v>1.32192</v>
          </cell>
          <cell r="K547">
            <v>1.1872799999999999</v>
          </cell>
          <cell r="L547">
            <v>0.91</v>
          </cell>
        </row>
        <row r="548">
          <cell r="A548" t="str">
            <v>87-10-0433</v>
          </cell>
          <cell r="B548" t="str">
            <v>Potentilla frut. 'Pink Queen'</v>
          </cell>
          <cell r="C548" t="str">
            <v>MP150</v>
          </cell>
          <cell r="D548" t="str">
            <v>Directly</v>
          </cell>
          <cell r="F548">
            <v>0.36</v>
          </cell>
          <cell r="G548">
            <v>0.26</v>
          </cell>
          <cell r="H548">
            <v>0.22</v>
          </cell>
          <cell r="J548">
            <v>0.44063999999999998</v>
          </cell>
          <cell r="K548">
            <v>0.31824000000000002</v>
          </cell>
          <cell r="L548">
            <v>0.22</v>
          </cell>
        </row>
        <row r="549">
          <cell r="A549" t="str">
            <v>87-10-0443</v>
          </cell>
          <cell r="B549" t="str">
            <v>Potentilla tridentata 'Nuuk'</v>
          </cell>
          <cell r="C549" t="str">
            <v>MP150</v>
          </cell>
          <cell r="D549" t="str">
            <v>Directly</v>
          </cell>
          <cell r="F549">
            <v>0.36</v>
          </cell>
          <cell r="G549">
            <v>0.26</v>
          </cell>
          <cell r="H549">
            <v>0.22</v>
          </cell>
          <cell r="J549">
            <v>0.44063999999999998</v>
          </cell>
          <cell r="K549">
            <v>0.31824000000000002</v>
          </cell>
          <cell r="L549">
            <v>0.22</v>
          </cell>
        </row>
        <row r="550">
          <cell r="A550" t="str">
            <v>87-10-0444</v>
          </cell>
          <cell r="B550" t="str">
            <v>Prunus laur. 'Ani' PBR ®</v>
          </cell>
          <cell r="C550" t="str">
            <v>MP104</v>
          </cell>
          <cell r="D550" t="str">
            <v>Directly</v>
          </cell>
          <cell r="F550">
            <v>0.94000000000000006</v>
          </cell>
          <cell r="G550">
            <v>0.83</v>
          </cell>
          <cell r="H550">
            <v>0.77</v>
          </cell>
          <cell r="J550">
            <v>1.15056</v>
          </cell>
          <cell r="K550">
            <v>1.0159199999999999</v>
          </cell>
          <cell r="L550">
            <v>0.77</v>
          </cell>
        </row>
        <row r="551">
          <cell r="A551" t="str">
            <v>87-10-1021</v>
          </cell>
          <cell r="B551" t="str">
            <v>Prunus laur. 'Antonius' PBR ®</v>
          </cell>
          <cell r="C551" t="str">
            <v>MP104</v>
          </cell>
          <cell r="D551" t="str">
            <v>Directly</v>
          </cell>
          <cell r="F551">
            <v>1.01</v>
          </cell>
          <cell r="G551">
            <v>0.9</v>
          </cell>
          <cell r="H551">
            <v>0.84</v>
          </cell>
          <cell r="J551">
            <v>1.23624</v>
          </cell>
          <cell r="K551">
            <v>1.1016000000000001</v>
          </cell>
          <cell r="L551">
            <v>0.84</v>
          </cell>
        </row>
        <row r="552">
          <cell r="A552" t="str">
            <v>87-10-0445</v>
          </cell>
          <cell r="B552" t="str">
            <v>Prunus laur. 'Caucasica'</v>
          </cell>
          <cell r="C552" t="str">
            <v>MP104</v>
          </cell>
          <cell r="D552" t="str">
            <v>week 18</v>
          </cell>
          <cell r="F552">
            <v>0.43</v>
          </cell>
          <cell r="G552">
            <v>0.32</v>
          </cell>
          <cell r="H552">
            <v>0.27</v>
          </cell>
          <cell r="J552">
            <v>0.52632000000000001</v>
          </cell>
          <cell r="K552">
            <v>0.39168000000000003</v>
          </cell>
          <cell r="L552">
            <v>0.27</v>
          </cell>
        </row>
        <row r="553">
          <cell r="A553" t="str">
            <v>87-10-1169</v>
          </cell>
          <cell r="B553" t="str">
            <v>Prunus laur. 'Cherry Brandy'</v>
          </cell>
          <cell r="C553" t="str">
            <v>MP104</v>
          </cell>
          <cell r="D553" t="str">
            <v>week 18</v>
          </cell>
          <cell r="F553">
            <v>0.43</v>
          </cell>
          <cell r="G553">
            <v>0.32</v>
          </cell>
          <cell r="H553">
            <v>0.27</v>
          </cell>
          <cell r="J553">
            <v>0.52632000000000001</v>
          </cell>
          <cell r="K553">
            <v>0.39168000000000003</v>
          </cell>
          <cell r="L553">
            <v>0.27</v>
          </cell>
        </row>
        <row r="554">
          <cell r="A554" t="str">
            <v>87-10-1500</v>
          </cell>
          <cell r="B554" t="str">
            <v>Prunus laurocerasus Elly® ('VERSTRA'PBR) ®</v>
          </cell>
          <cell r="C554" t="str">
            <v>MP104</v>
          </cell>
          <cell r="D554" t="str">
            <v>week 18</v>
          </cell>
          <cell r="F554">
            <v>1.08</v>
          </cell>
          <cell r="G554">
            <v>0.97</v>
          </cell>
          <cell r="H554">
            <v>0.91</v>
          </cell>
          <cell r="J554">
            <v>1.32192</v>
          </cell>
          <cell r="K554">
            <v>1.1872799999999999</v>
          </cell>
          <cell r="L554">
            <v>0.91</v>
          </cell>
        </row>
        <row r="555">
          <cell r="A555" t="str">
            <v>87-10-1022</v>
          </cell>
          <cell r="B555" t="str">
            <v>Prunus laurocerasus Etna® ('Anbri'PBR) ®</v>
          </cell>
          <cell r="C555" t="str">
            <v>MP104</v>
          </cell>
          <cell r="D555" t="str">
            <v>week 18</v>
          </cell>
          <cell r="F555">
            <v>1.01</v>
          </cell>
          <cell r="G555">
            <v>0.9</v>
          </cell>
          <cell r="H555">
            <v>0.84</v>
          </cell>
          <cell r="J555">
            <v>1.23624</v>
          </cell>
          <cell r="K555">
            <v>1.1016000000000001</v>
          </cell>
          <cell r="L555">
            <v>0.84</v>
          </cell>
        </row>
        <row r="556">
          <cell r="A556" t="str">
            <v>87-10-0447</v>
          </cell>
          <cell r="B556" t="str">
            <v>Prunus laur. 'Gabi' PBR ®</v>
          </cell>
          <cell r="C556" t="str">
            <v>MP104</v>
          </cell>
          <cell r="D556" t="str">
            <v>Directly</v>
          </cell>
          <cell r="F556">
            <v>0.94000000000000006</v>
          </cell>
          <cell r="G556">
            <v>0.83</v>
          </cell>
          <cell r="H556">
            <v>0.77</v>
          </cell>
          <cell r="J556">
            <v>1.15056</v>
          </cell>
          <cell r="K556">
            <v>1.0159199999999999</v>
          </cell>
          <cell r="L556">
            <v>0.77</v>
          </cell>
        </row>
        <row r="557">
          <cell r="A557" t="str">
            <v>87-10-1438</v>
          </cell>
          <cell r="B557" t="str">
            <v>Prunus laur. 'Gajo' PBR ®</v>
          </cell>
          <cell r="C557" t="str">
            <v>MP104</v>
          </cell>
          <cell r="D557" t="str">
            <v>week 18</v>
          </cell>
          <cell r="F557">
            <v>1.08</v>
          </cell>
          <cell r="G557">
            <v>0.97</v>
          </cell>
          <cell r="H557">
            <v>0.91</v>
          </cell>
          <cell r="J557">
            <v>1.32192</v>
          </cell>
          <cell r="K557">
            <v>1.1872799999999999</v>
          </cell>
          <cell r="L557">
            <v>0.91</v>
          </cell>
        </row>
        <row r="558">
          <cell r="A558" t="str">
            <v>87-10-0449</v>
          </cell>
          <cell r="B558" t="str">
            <v>Prunus laur. 'Hagar' PBR ®</v>
          </cell>
          <cell r="C558" t="str">
            <v>MP104</v>
          </cell>
          <cell r="D558" t="str">
            <v>week 18</v>
          </cell>
          <cell r="F558">
            <v>1.01</v>
          </cell>
          <cell r="G558">
            <v>0.9</v>
          </cell>
          <cell r="H558">
            <v>0.84</v>
          </cell>
          <cell r="J558">
            <v>1.23624</v>
          </cell>
          <cell r="K558">
            <v>1.1016000000000001</v>
          </cell>
          <cell r="L558">
            <v>0.84</v>
          </cell>
        </row>
        <row r="559">
          <cell r="A559" t="str">
            <v>87-10-1023</v>
          </cell>
          <cell r="B559" t="str">
            <v>Prunus laur. 'Herbergii'</v>
          </cell>
          <cell r="C559" t="str">
            <v>MP104</v>
          </cell>
          <cell r="D559" t="str">
            <v>week 18</v>
          </cell>
          <cell r="F559">
            <v>0.43</v>
          </cell>
          <cell r="G559">
            <v>0.32</v>
          </cell>
          <cell r="H559">
            <v>0.27</v>
          </cell>
          <cell r="J559">
            <v>0.52632000000000001</v>
          </cell>
          <cell r="K559">
            <v>0.39168000000000003</v>
          </cell>
          <cell r="L559">
            <v>0.27</v>
          </cell>
        </row>
        <row r="560">
          <cell r="A560" t="str">
            <v>87-10-0452</v>
          </cell>
          <cell r="B560" t="str">
            <v>Prunus laur. 'Josa' PBR ®</v>
          </cell>
          <cell r="C560" t="str">
            <v>MP104</v>
          </cell>
          <cell r="D560" t="str">
            <v>Directly</v>
          </cell>
          <cell r="F560">
            <v>0.94000000000000006</v>
          </cell>
          <cell r="G560">
            <v>0.83</v>
          </cell>
          <cell r="H560">
            <v>0.77</v>
          </cell>
          <cell r="J560">
            <v>1.15056</v>
          </cell>
          <cell r="K560">
            <v>1.0159199999999999</v>
          </cell>
          <cell r="L560">
            <v>0.77</v>
          </cell>
        </row>
        <row r="561">
          <cell r="A561" t="str">
            <v>87-10-0453</v>
          </cell>
          <cell r="B561" t="str">
            <v>Prunus laur. 'Kleopatra' PBR ®</v>
          </cell>
          <cell r="C561" t="str">
            <v>MP104</v>
          </cell>
          <cell r="D561" t="str">
            <v>week 18</v>
          </cell>
          <cell r="F561">
            <v>1.01</v>
          </cell>
          <cell r="G561">
            <v>0.9</v>
          </cell>
          <cell r="H561">
            <v>0.84</v>
          </cell>
          <cell r="J561">
            <v>1.23624</v>
          </cell>
          <cell r="K561">
            <v>1.1016000000000001</v>
          </cell>
          <cell r="L561">
            <v>0.84</v>
          </cell>
        </row>
        <row r="562">
          <cell r="A562" t="str">
            <v>87-10-1439</v>
          </cell>
          <cell r="B562" t="str">
            <v>Prunus laur. 'Marbled White'</v>
          </cell>
          <cell r="C562" t="str">
            <v>MP104</v>
          </cell>
          <cell r="D562" t="str">
            <v>week 18</v>
          </cell>
          <cell r="F562">
            <v>0.52</v>
          </cell>
          <cell r="G562">
            <v>0.41</v>
          </cell>
          <cell r="H562">
            <v>0.35</v>
          </cell>
          <cell r="J562">
            <v>0.63648000000000005</v>
          </cell>
          <cell r="K562">
            <v>0.50183999999999995</v>
          </cell>
          <cell r="L562">
            <v>0.35</v>
          </cell>
        </row>
        <row r="563">
          <cell r="A563" t="str">
            <v>87-10-1598</v>
          </cell>
          <cell r="B563" t="str">
            <v>Prunus laurocerasus Genolia® ('Mariblon'PBR) ®</v>
          </cell>
          <cell r="C563" t="str">
            <v>MP104</v>
          </cell>
          <cell r="D563" t="str">
            <v>week 18</v>
          </cell>
          <cell r="F563">
            <v>1.01</v>
          </cell>
          <cell r="G563">
            <v>0.9</v>
          </cell>
          <cell r="H563">
            <v>0.84</v>
          </cell>
          <cell r="J563">
            <v>1.23624</v>
          </cell>
          <cell r="K563">
            <v>1.1016000000000001</v>
          </cell>
          <cell r="L563">
            <v>0.84</v>
          </cell>
        </row>
        <row r="564">
          <cell r="A564" t="str">
            <v>87-10-1501</v>
          </cell>
          <cell r="B564" t="str">
            <v>Prunus laur. 'Mount Vernon'</v>
          </cell>
          <cell r="C564" t="str">
            <v>MP104</v>
          </cell>
          <cell r="D564" t="str">
            <v>week 18</v>
          </cell>
          <cell r="F564">
            <v>0.44</v>
          </cell>
          <cell r="G564">
            <v>0.34</v>
          </cell>
          <cell r="H564">
            <v>0.28000000000000003</v>
          </cell>
          <cell r="J564">
            <v>0.53856000000000004</v>
          </cell>
          <cell r="K564">
            <v>0.41616000000000003</v>
          </cell>
          <cell r="L564">
            <v>0.28000000000000003</v>
          </cell>
        </row>
        <row r="565">
          <cell r="A565" t="str">
            <v>87-10-1628</v>
          </cell>
          <cell r="B565" t="str">
            <v>Prinus laur. 'Nero' PBR ®</v>
          </cell>
          <cell r="C565" t="str">
            <v>mp104</v>
          </cell>
          <cell r="D565" t="str">
            <v>Directly</v>
          </cell>
          <cell r="F565">
            <v>0.94000000000000006</v>
          </cell>
          <cell r="G565">
            <v>0.83</v>
          </cell>
          <cell r="H565">
            <v>0.77</v>
          </cell>
          <cell r="J565">
            <v>1.15056</v>
          </cell>
          <cell r="K565">
            <v>1.0159199999999999</v>
          </cell>
          <cell r="L565">
            <v>0.77</v>
          </cell>
        </row>
        <row r="566">
          <cell r="A566" t="str">
            <v>87-10-1025</v>
          </cell>
          <cell r="B566" t="str">
            <v>Prunus laur. 'Novita'</v>
          </cell>
          <cell r="C566" t="str">
            <v>MP104</v>
          </cell>
          <cell r="D566" t="str">
            <v>week 18</v>
          </cell>
          <cell r="F566">
            <v>0.39</v>
          </cell>
          <cell r="G566">
            <v>0.28999999999999998</v>
          </cell>
          <cell r="H566">
            <v>0.24</v>
          </cell>
          <cell r="J566">
            <v>0.47736000000000001</v>
          </cell>
          <cell r="K566">
            <v>0.35496</v>
          </cell>
          <cell r="L566">
            <v>0.24</v>
          </cell>
        </row>
        <row r="567">
          <cell r="A567" t="str">
            <v>87-10-1685</v>
          </cell>
          <cell r="B567" t="str">
            <v>Prunus laur. 'Otto Luyken'</v>
          </cell>
          <cell r="C567" t="str">
            <v>MP150</v>
          </cell>
          <cell r="D567" t="str">
            <v>week 18</v>
          </cell>
          <cell r="F567">
            <v>0.43</v>
          </cell>
          <cell r="G567">
            <v>0.32</v>
          </cell>
          <cell r="H567">
            <v>0.27</v>
          </cell>
          <cell r="J567">
            <v>0.52632000000000001</v>
          </cell>
          <cell r="K567">
            <v>0.39168000000000003</v>
          </cell>
          <cell r="L567">
            <v>0.27</v>
          </cell>
        </row>
        <row r="568">
          <cell r="A568" t="str">
            <v>87-10-1170</v>
          </cell>
          <cell r="B568" t="str">
            <v>Prunus laur. 'Polster'</v>
          </cell>
          <cell r="C568" t="str">
            <v>MP104</v>
          </cell>
          <cell r="D568" t="str">
            <v>week 18</v>
          </cell>
          <cell r="F568">
            <v>0.44</v>
          </cell>
          <cell r="G568">
            <v>0.34</v>
          </cell>
          <cell r="H568">
            <v>0.28000000000000003</v>
          </cell>
          <cell r="J568">
            <v>0.53856000000000004</v>
          </cell>
          <cell r="K568">
            <v>0.41616000000000003</v>
          </cell>
          <cell r="L568">
            <v>0.28000000000000003</v>
          </cell>
        </row>
        <row r="569">
          <cell r="A569" t="str">
            <v>87-10-1171</v>
          </cell>
          <cell r="B569" t="str">
            <v>Prunus laur. 'Reynvaanii'</v>
          </cell>
          <cell r="C569" t="str">
            <v>MP104</v>
          </cell>
          <cell r="D569" t="str">
            <v>week 18</v>
          </cell>
          <cell r="F569">
            <v>0.43</v>
          </cell>
          <cell r="G569">
            <v>0.32</v>
          </cell>
          <cell r="H569">
            <v>0.27</v>
          </cell>
          <cell r="J569">
            <v>0.52632000000000001</v>
          </cell>
          <cell r="K569">
            <v>0.39168000000000003</v>
          </cell>
          <cell r="L569">
            <v>0.27</v>
          </cell>
        </row>
        <row r="570">
          <cell r="A570" t="str">
            <v>87-10-1027</v>
          </cell>
          <cell r="B570" t="str">
            <v>Prunus laur. 'Rotundifolia'</v>
          </cell>
          <cell r="C570" t="str">
            <v>MP104</v>
          </cell>
          <cell r="D570" t="str">
            <v>week 18</v>
          </cell>
          <cell r="F570">
            <v>0.43</v>
          </cell>
          <cell r="G570">
            <v>0.32</v>
          </cell>
          <cell r="H570">
            <v>0.27</v>
          </cell>
          <cell r="J570">
            <v>0.52632000000000001</v>
          </cell>
          <cell r="K570">
            <v>0.39168000000000003</v>
          </cell>
          <cell r="L570">
            <v>0.27</v>
          </cell>
        </row>
        <row r="571">
          <cell r="A571" t="str">
            <v>87-10-1356</v>
          </cell>
          <cell r="B571" t="str">
            <v>Prunus laur. 'Van Nes'</v>
          </cell>
          <cell r="C571" t="str">
            <v>MP104</v>
          </cell>
          <cell r="D571" t="str">
            <v>week 18</v>
          </cell>
          <cell r="F571">
            <v>0.43</v>
          </cell>
          <cell r="G571">
            <v>0.32</v>
          </cell>
          <cell r="H571">
            <v>0.27</v>
          </cell>
          <cell r="J571">
            <v>0.52632000000000001</v>
          </cell>
          <cell r="K571">
            <v>0.39168000000000003</v>
          </cell>
          <cell r="L571">
            <v>0.27</v>
          </cell>
        </row>
        <row r="572">
          <cell r="A572" t="str">
            <v>87-10-1357</v>
          </cell>
          <cell r="B572" t="str">
            <v>Prunus laur. 'Zabeliana'</v>
          </cell>
          <cell r="C572" t="str">
            <v>MP104</v>
          </cell>
          <cell r="D572" t="str">
            <v>week 18</v>
          </cell>
          <cell r="F572">
            <v>0.44</v>
          </cell>
          <cell r="G572">
            <v>0.34</v>
          </cell>
          <cell r="H572">
            <v>0.28000000000000003</v>
          </cell>
          <cell r="J572">
            <v>0.53856000000000004</v>
          </cell>
          <cell r="K572">
            <v>0.41616000000000003</v>
          </cell>
          <cell r="L572">
            <v>0.28000000000000003</v>
          </cell>
        </row>
        <row r="573">
          <cell r="A573" t="str">
            <v>87-10-0866</v>
          </cell>
          <cell r="B573" t="str">
            <v>Prunus lusitanica</v>
          </cell>
          <cell r="C573" t="str">
            <v>MP104</v>
          </cell>
          <cell r="D573" t="str">
            <v>week 18</v>
          </cell>
          <cell r="F573">
            <v>0.52</v>
          </cell>
          <cell r="G573">
            <v>0.41</v>
          </cell>
          <cell r="H573">
            <v>0.35</v>
          </cell>
          <cell r="J573">
            <v>0.63648000000000005</v>
          </cell>
          <cell r="K573">
            <v>0.50183999999999995</v>
          </cell>
          <cell r="L573">
            <v>0.35</v>
          </cell>
        </row>
        <row r="574">
          <cell r="A574" t="str">
            <v>87-10-0462</v>
          </cell>
          <cell r="B574" t="str">
            <v>Prunus lus. 'Angustifolia'</v>
          </cell>
          <cell r="C574" t="str">
            <v>MP104</v>
          </cell>
          <cell r="D574" t="str">
            <v>Directly</v>
          </cell>
          <cell r="F574">
            <v>0.52</v>
          </cell>
          <cell r="G574">
            <v>0.41</v>
          </cell>
          <cell r="H574">
            <v>0.35</v>
          </cell>
          <cell r="J574">
            <v>0.63648000000000005</v>
          </cell>
          <cell r="K574">
            <v>0.50183999999999995</v>
          </cell>
          <cell r="L574">
            <v>0.35</v>
          </cell>
        </row>
        <row r="575">
          <cell r="A575" t="str">
            <v>87-10-1599</v>
          </cell>
          <cell r="B575" t="str">
            <v>Prunus lusitanica 'Brenelia' PBR ®</v>
          </cell>
          <cell r="C575" t="str">
            <v>MP104</v>
          </cell>
          <cell r="D575" t="str">
            <v>Directly</v>
          </cell>
          <cell r="F575">
            <v>1.29</v>
          </cell>
          <cell r="G575">
            <v>1.18</v>
          </cell>
          <cell r="H575">
            <v>1.1200000000000001</v>
          </cell>
          <cell r="J575">
            <v>1.5789600000000001</v>
          </cell>
          <cell r="K575">
            <v>1.44432</v>
          </cell>
          <cell r="L575">
            <v>1.1200000000000001</v>
          </cell>
        </row>
        <row r="576">
          <cell r="A576" t="str">
            <v>87-10-1600</v>
          </cell>
          <cell r="B576" t="str">
            <v>Prunus lusitanica Tico ('Ybrazo01'PBR) ®</v>
          </cell>
          <cell r="C576" t="str">
            <v>mp104</v>
          </cell>
          <cell r="D576" t="str">
            <v>Directly</v>
          </cell>
          <cell r="F576">
            <v>1.29</v>
          </cell>
          <cell r="G576">
            <v>1.18</v>
          </cell>
          <cell r="H576">
            <v>1.1200000000000001</v>
          </cell>
          <cell r="J576">
            <v>1.5789600000000001</v>
          </cell>
          <cell r="K576">
            <v>1.44432</v>
          </cell>
          <cell r="L576">
            <v>1.1200000000000001</v>
          </cell>
        </row>
        <row r="577">
          <cell r="A577" t="str">
            <v>87-10-1601</v>
          </cell>
          <cell r="B577" t="str">
            <v>Pyracantha 'Cadaune' (Saphyr Jaune) PBR ®</v>
          </cell>
          <cell r="C577" t="str">
            <v>MP150</v>
          </cell>
          <cell r="D577" t="str">
            <v>Directly</v>
          </cell>
          <cell r="F577">
            <v>1.22</v>
          </cell>
          <cell r="G577">
            <v>1.1100000000000001</v>
          </cell>
          <cell r="H577">
            <v>1.05</v>
          </cell>
          <cell r="J577">
            <v>1.4932799999999999</v>
          </cell>
          <cell r="K577">
            <v>1.3586400000000001</v>
          </cell>
          <cell r="L577">
            <v>1.05</v>
          </cell>
        </row>
        <row r="578">
          <cell r="A578" t="str">
            <v>87-10-1602</v>
          </cell>
          <cell r="B578" t="str">
            <v>Pyracantha 'Cadvar' (Saphyr Panache) PBR ®</v>
          </cell>
          <cell r="C578" t="str">
            <v>MP150</v>
          </cell>
          <cell r="D578" t="str">
            <v>Directly</v>
          </cell>
          <cell r="F578">
            <v>1.22</v>
          </cell>
          <cell r="G578">
            <v>1.1100000000000001</v>
          </cell>
          <cell r="H578">
            <v>1.05</v>
          </cell>
          <cell r="J578">
            <v>1.4932799999999999</v>
          </cell>
          <cell r="K578">
            <v>1.3586400000000001</v>
          </cell>
          <cell r="L578">
            <v>1.05</v>
          </cell>
        </row>
        <row r="579">
          <cell r="A579" t="str">
            <v>87-10-0465</v>
          </cell>
          <cell r="B579" t="str">
            <v>Pyracantha cocc. 'Red Column'</v>
          </cell>
          <cell r="C579" t="str">
            <v>MP150</v>
          </cell>
          <cell r="D579" t="str">
            <v>Directly</v>
          </cell>
          <cell r="F579">
            <v>0.53</v>
          </cell>
          <cell r="G579">
            <v>0.42</v>
          </cell>
          <cell r="H579">
            <v>0.36</v>
          </cell>
          <cell r="J579">
            <v>0.64872000000000007</v>
          </cell>
          <cell r="K579">
            <v>0.51407999999999998</v>
          </cell>
          <cell r="L579">
            <v>0.36</v>
          </cell>
        </row>
        <row r="580">
          <cell r="A580" t="str">
            <v>87-10-0466</v>
          </cell>
          <cell r="B580" t="str">
            <v>Pyracantha cocc. 'Red Cushion'</v>
          </cell>
          <cell r="C580" t="str">
            <v>MP150</v>
          </cell>
          <cell r="D580" t="str">
            <v>Directly</v>
          </cell>
          <cell r="F580">
            <v>0.53</v>
          </cell>
          <cell r="G580">
            <v>0.42</v>
          </cell>
          <cell r="H580">
            <v>0.36</v>
          </cell>
          <cell r="J580">
            <v>0.64872000000000007</v>
          </cell>
          <cell r="K580">
            <v>0.51407999999999998</v>
          </cell>
          <cell r="L580">
            <v>0.36</v>
          </cell>
        </row>
        <row r="581">
          <cell r="A581" t="str">
            <v>87-10-1358</v>
          </cell>
          <cell r="B581" t="str">
            <v>Pyracantha 'Firelight'</v>
          </cell>
          <cell r="C581" t="str">
            <v>MP150</v>
          </cell>
          <cell r="D581" t="str">
            <v>Directly</v>
          </cell>
          <cell r="F581">
            <v>0.53</v>
          </cell>
          <cell r="G581">
            <v>0.42</v>
          </cell>
          <cell r="H581">
            <v>0.36</v>
          </cell>
          <cell r="J581">
            <v>0.64872000000000007</v>
          </cell>
          <cell r="K581">
            <v>0.51407999999999998</v>
          </cell>
          <cell r="L581">
            <v>0.36</v>
          </cell>
        </row>
        <row r="582">
          <cell r="A582" t="str">
            <v>87-10-0468</v>
          </cell>
          <cell r="B582" t="str">
            <v>Pyracantha 'Golden Charmer'</v>
          </cell>
          <cell r="C582" t="str">
            <v>MP150</v>
          </cell>
          <cell r="D582" t="str">
            <v>Directly</v>
          </cell>
          <cell r="F582">
            <v>0.53</v>
          </cell>
          <cell r="G582">
            <v>0.42</v>
          </cell>
          <cell r="H582">
            <v>0.36</v>
          </cell>
          <cell r="J582">
            <v>0.64872000000000007</v>
          </cell>
          <cell r="K582">
            <v>0.51407999999999998</v>
          </cell>
          <cell r="L582">
            <v>0.36</v>
          </cell>
        </row>
        <row r="583">
          <cell r="A583" t="str">
            <v>87-10-1503</v>
          </cell>
          <cell r="B583" t="str">
            <v>Pyracantha 'Mohave'</v>
          </cell>
          <cell r="C583" t="str">
            <v>MP150</v>
          </cell>
          <cell r="D583" t="str">
            <v>Directly</v>
          </cell>
          <cell r="F583">
            <v>0.53</v>
          </cell>
          <cell r="G583">
            <v>0.42</v>
          </cell>
          <cell r="H583">
            <v>0.36</v>
          </cell>
          <cell r="J583">
            <v>0.64872000000000007</v>
          </cell>
          <cell r="K583">
            <v>0.51407999999999998</v>
          </cell>
          <cell r="L583">
            <v>0.36</v>
          </cell>
        </row>
        <row r="584">
          <cell r="A584" t="str">
            <v>87-10-1504</v>
          </cell>
          <cell r="B584" t="str">
            <v>Pyracantha 'Orange charmer'</v>
          </cell>
          <cell r="C584" t="str">
            <v>MP150</v>
          </cell>
          <cell r="D584" t="str">
            <v>Directly</v>
          </cell>
          <cell r="F584">
            <v>0.53</v>
          </cell>
          <cell r="G584">
            <v>0.42</v>
          </cell>
          <cell r="H584">
            <v>0.36</v>
          </cell>
          <cell r="J584">
            <v>0.64872000000000007</v>
          </cell>
          <cell r="K584">
            <v>0.51407999999999998</v>
          </cell>
          <cell r="L584">
            <v>0.36</v>
          </cell>
        </row>
        <row r="585">
          <cell r="A585" t="str">
            <v>87-10-0469</v>
          </cell>
          <cell r="B585" t="str">
            <v>Pyracantha 'Orange Glow'</v>
          </cell>
          <cell r="C585" t="str">
            <v>MP150</v>
          </cell>
          <cell r="D585" t="str">
            <v>Directly</v>
          </cell>
          <cell r="F585">
            <v>0.53</v>
          </cell>
          <cell r="G585">
            <v>0.42</v>
          </cell>
          <cell r="H585">
            <v>0.36</v>
          </cell>
          <cell r="J585">
            <v>0.64872000000000007</v>
          </cell>
          <cell r="K585">
            <v>0.51407999999999998</v>
          </cell>
          <cell r="L585">
            <v>0.36</v>
          </cell>
        </row>
        <row r="586">
          <cell r="A586" t="str">
            <v>87-10-0470</v>
          </cell>
          <cell r="B586" t="str">
            <v>Pyracantha 'Soleil d'Or'</v>
          </cell>
          <cell r="C586" t="str">
            <v>MP150</v>
          </cell>
          <cell r="D586" t="str">
            <v>Directly</v>
          </cell>
          <cell r="F586">
            <v>0.53</v>
          </cell>
          <cell r="G586">
            <v>0.42</v>
          </cell>
          <cell r="H586">
            <v>0.36</v>
          </cell>
          <cell r="J586">
            <v>0.64872000000000007</v>
          </cell>
          <cell r="K586">
            <v>0.51407999999999998</v>
          </cell>
          <cell r="L586">
            <v>0.36</v>
          </cell>
        </row>
        <row r="587">
          <cell r="A587" t="str">
            <v>87-10-0471</v>
          </cell>
          <cell r="B587" t="str">
            <v>Pyracantha 'Teton'</v>
          </cell>
          <cell r="C587" t="str">
            <v>MP150</v>
          </cell>
          <cell r="D587" t="str">
            <v>Directly</v>
          </cell>
          <cell r="F587">
            <v>0.53</v>
          </cell>
          <cell r="G587">
            <v>0.42</v>
          </cell>
          <cell r="H587">
            <v>0.36</v>
          </cell>
          <cell r="J587">
            <v>0.64872000000000007</v>
          </cell>
          <cell r="K587">
            <v>0.51407999999999998</v>
          </cell>
          <cell r="L587">
            <v>0.36</v>
          </cell>
        </row>
        <row r="588">
          <cell r="A588" t="str">
            <v>87-10-0491</v>
          </cell>
          <cell r="B588" t="str">
            <v>Ribes sang. 'King Edward VII'</v>
          </cell>
          <cell r="C588" t="str">
            <v>MP104</v>
          </cell>
          <cell r="D588" t="str">
            <v>Directly</v>
          </cell>
          <cell r="F588">
            <v>0.63</v>
          </cell>
          <cell r="G588">
            <v>0.52</v>
          </cell>
          <cell r="H588">
            <v>0.46</v>
          </cell>
          <cell r="J588">
            <v>0.77112000000000003</v>
          </cell>
          <cell r="K588">
            <v>0.63648000000000005</v>
          </cell>
          <cell r="L588">
            <v>0.46</v>
          </cell>
        </row>
        <row r="589">
          <cell r="A589" t="str">
            <v>87-10-1028</v>
          </cell>
          <cell r="B589" t="str">
            <v>Rubus 'Betty Ashburner'</v>
          </cell>
          <cell r="C589" t="str">
            <v>MP150</v>
          </cell>
          <cell r="D589" t="str">
            <v>Directly</v>
          </cell>
          <cell r="F589">
            <v>0.39</v>
          </cell>
          <cell r="G589">
            <v>0.28999999999999998</v>
          </cell>
          <cell r="H589">
            <v>0.24</v>
          </cell>
          <cell r="J589">
            <v>0.47736000000000001</v>
          </cell>
          <cell r="K589">
            <v>0.35496</v>
          </cell>
          <cell r="L589">
            <v>0.24</v>
          </cell>
        </row>
        <row r="590">
          <cell r="A590" t="str">
            <v>87-10-0861</v>
          </cell>
          <cell r="B590" t="str">
            <v>Salix integra 'Hakuro-nishiki'</v>
          </cell>
          <cell r="C590" t="str">
            <v>MP150</v>
          </cell>
          <cell r="D590" t="str">
            <v>Directly</v>
          </cell>
          <cell r="F590">
            <v>0.39</v>
          </cell>
          <cell r="G590">
            <v>0.28999999999999998</v>
          </cell>
          <cell r="H590">
            <v>0.24</v>
          </cell>
          <cell r="J590">
            <v>0.47736000000000001</v>
          </cell>
          <cell r="K590">
            <v>0.35496</v>
          </cell>
          <cell r="L590">
            <v>0.24</v>
          </cell>
        </row>
        <row r="591">
          <cell r="A591" t="str">
            <v>87-10-1236</v>
          </cell>
          <cell r="B591" t="str">
            <v>Sambucus nigra</v>
          </cell>
          <cell r="C591" t="str">
            <v>MP104</v>
          </cell>
          <cell r="D591" t="str">
            <v>Directly</v>
          </cell>
          <cell r="F591">
            <v>0.94000000000000006</v>
          </cell>
          <cell r="G591">
            <v>0.83</v>
          </cell>
          <cell r="H591">
            <v>0.77</v>
          </cell>
          <cell r="J591">
            <v>1.15056</v>
          </cell>
          <cell r="K591">
            <v>1.0159199999999999</v>
          </cell>
          <cell r="L591">
            <v>0.77</v>
          </cell>
        </row>
        <row r="592">
          <cell r="A592" t="str">
            <v>87-10-0494</v>
          </cell>
          <cell r="B592" t="str">
            <v>Sambucus nigra Black Beauty ('Gerda'PBR) ®</v>
          </cell>
          <cell r="C592" t="str">
            <v>MP104</v>
          </cell>
          <cell r="D592" t="str">
            <v>Directly</v>
          </cell>
          <cell r="F592">
            <v>1.5</v>
          </cell>
          <cell r="G592">
            <v>1.39</v>
          </cell>
          <cell r="H592">
            <v>1.33</v>
          </cell>
          <cell r="J592">
            <v>1.8359999999999999</v>
          </cell>
          <cell r="K592">
            <v>1.70136</v>
          </cell>
          <cell r="L592">
            <v>1.33</v>
          </cell>
        </row>
        <row r="593">
          <cell r="A593" t="str">
            <v>87-10-0495</v>
          </cell>
          <cell r="B593" t="str">
            <v>Sambucus nigra Black Lace ('Eva'PBR) ®</v>
          </cell>
          <cell r="C593" t="str">
            <v>MP104</v>
          </cell>
          <cell r="D593" t="str">
            <v>Directly</v>
          </cell>
          <cell r="F593">
            <v>1.6400000000000001</v>
          </cell>
          <cell r="G593">
            <v>1.53</v>
          </cell>
          <cell r="H593">
            <v>1.47</v>
          </cell>
          <cell r="J593">
            <v>2.0073599999999998</v>
          </cell>
          <cell r="K593">
            <v>1.8727199999999999</v>
          </cell>
          <cell r="L593">
            <v>1.47</v>
          </cell>
        </row>
        <row r="594">
          <cell r="A594" t="str">
            <v>87-10-1029</v>
          </cell>
          <cell r="B594" t="str">
            <v>Sambucus nigra Black Tower ('Eiffel 1'PBR) ®</v>
          </cell>
          <cell r="C594" t="str">
            <v>MP104</v>
          </cell>
          <cell r="D594" t="str">
            <v>Directly</v>
          </cell>
          <cell r="F594">
            <v>1.6400000000000001</v>
          </cell>
          <cell r="G594">
            <v>1.53</v>
          </cell>
          <cell r="H594">
            <v>1.47</v>
          </cell>
          <cell r="J594">
            <v>2.0073599999999998</v>
          </cell>
          <cell r="K594">
            <v>1.8727199999999999</v>
          </cell>
          <cell r="L594">
            <v>1.47</v>
          </cell>
        </row>
        <row r="595">
          <cell r="A595" t="str">
            <v>87-10-1177</v>
          </cell>
          <cell r="B595" t="str">
            <v>Sambucus nigra 'Golden Tower' PBR ®</v>
          </cell>
          <cell r="C595" t="str">
            <v>MP104</v>
          </cell>
          <cell r="D595" t="str">
            <v>Directly</v>
          </cell>
          <cell r="F595">
            <v>1.6400000000000001</v>
          </cell>
          <cell r="G595">
            <v>1.53</v>
          </cell>
          <cell r="H595">
            <v>1.47</v>
          </cell>
          <cell r="J595">
            <v>2.0073599999999998</v>
          </cell>
          <cell r="K595">
            <v>1.8727199999999999</v>
          </cell>
          <cell r="L595">
            <v>1.47</v>
          </cell>
        </row>
        <row r="596">
          <cell r="A596" t="str">
            <v>87-10-1780</v>
          </cell>
          <cell r="B596" t="str">
            <v>Sambucus nigra 'Obelisk' PBR ®</v>
          </cell>
          <cell r="C596" t="str">
            <v>MP84</v>
          </cell>
          <cell r="D596" t="str">
            <v>Directly</v>
          </cell>
          <cell r="F596">
            <v>1.6400000000000001</v>
          </cell>
          <cell r="G596">
            <v>1.53</v>
          </cell>
          <cell r="H596">
            <v>1.47</v>
          </cell>
          <cell r="J596">
            <v>2.0073599999999998</v>
          </cell>
          <cell r="K596">
            <v>1.8727199999999999</v>
          </cell>
          <cell r="L596">
            <v>1.47</v>
          </cell>
        </row>
        <row r="597">
          <cell r="A597" t="str">
            <v>87-10-0845</v>
          </cell>
          <cell r="B597" t="str">
            <v>Sambucus racemosa 'Plumosa Aurea'</v>
          </cell>
          <cell r="C597" t="str">
            <v>MP104</v>
          </cell>
          <cell r="D597" t="str">
            <v>Directly</v>
          </cell>
          <cell r="F597">
            <v>0.94000000000000006</v>
          </cell>
          <cell r="G597">
            <v>0.83</v>
          </cell>
          <cell r="H597">
            <v>0.77</v>
          </cell>
          <cell r="J597">
            <v>1.15056</v>
          </cell>
          <cell r="K597">
            <v>1.0159199999999999</v>
          </cell>
          <cell r="L597">
            <v>0.77</v>
          </cell>
        </row>
        <row r="598">
          <cell r="A598" t="str">
            <v>87-10-1179</v>
          </cell>
          <cell r="B598" t="str">
            <v>Sambucus racemosa 'Sutherland Gold'</v>
          </cell>
          <cell r="C598" t="str">
            <v>MP104</v>
          </cell>
          <cell r="D598" t="str">
            <v>Directly</v>
          </cell>
          <cell r="F598">
            <v>0.94000000000000006</v>
          </cell>
          <cell r="G598">
            <v>0.83</v>
          </cell>
          <cell r="H598">
            <v>0.77</v>
          </cell>
          <cell r="J598">
            <v>1.15056</v>
          </cell>
          <cell r="K598">
            <v>1.0159199999999999</v>
          </cell>
          <cell r="L598">
            <v>0.77</v>
          </cell>
        </row>
        <row r="599">
          <cell r="A599" t="str">
            <v>87-10-1180</v>
          </cell>
          <cell r="B599" t="str">
            <v>Sambucus racemosa 'Welsh Gold' PBR ®</v>
          </cell>
          <cell r="C599" t="str">
            <v>MP104</v>
          </cell>
          <cell r="D599" t="str">
            <v>Directly</v>
          </cell>
          <cell r="F599">
            <v>1.6400000000000001</v>
          </cell>
          <cell r="G599">
            <v>1.53</v>
          </cell>
          <cell r="H599">
            <v>1.47</v>
          </cell>
          <cell r="J599">
            <v>2.0073599999999998</v>
          </cell>
          <cell r="K599">
            <v>1.8727199999999999</v>
          </cell>
          <cell r="L599">
            <v>1.47</v>
          </cell>
        </row>
        <row r="600">
          <cell r="A600" t="str">
            <v>87-10-1608</v>
          </cell>
          <cell r="B600" t="str">
            <v>Sarcococca confusa</v>
          </cell>
          <cell r="C600" t="str">
            <v>MP150</v>
          </cell>
          <cell r="D600" t="str">
            <v>Directly</v>
          </cell>
          <cell r="F600">
            <v>0.66</v>
          </cell>
          <cell r="G600">
            <v>0.55000000000000004</v>
          </cell>
          <cell r="H600">
            <v>0.49</v>
          </cell>
          <cell r="J600">
            <v>0.80784</v>
          </cell>
          <cell r="K600">
            <v>0.67320000000000002</v>
          </cell>
          <cell r="L600">
            <v>0.49</v>
          </cell>
        </row>
        <row r="601">
          <cell r="A601" t="str">
            <v>87-10-1609</v>
          </cell>
          <cell r="B601" t="str">
            <v>Sarcococca hookeriana humilis</v>
          </cell>
          <cell r="C601" t="str">
            <v>MP150</v>
          </cell>
          <cell r="D601" t="str">
            <v>Directly</v>
          </cell>
          <cell r="F601">
            <v>0.66</v>
          </cell>
          <cell r="G601">
            <v>0.55000000000000004</v>
          </cell>
          <cell r="H601">
            <v>0.49</v>
          </cell>
          <cell r="J601">
            <v>0.80784</v>
          </cell>
          <cell r="K601">
            <v>0.67320000000000002</v>
          </cell>
          <cell r="L601">
            <v>0.49</v>
          </cell>
        </row>
        <row r="602">
          <cell r="A602" t="str">
            <v>87-10-0502</v>
          </cell>
          <cell r="B602" t="str">
            <v>Sorbaria sorbifolia 'Sem' PBR ®</v>
          </cell>
          <cell r="C602" t="str">
            <v>MP104</v>
          </cell>
          <cell r="D602" t="str">
            <v>Directly</v>
          </cell>
          <cell r="F602">
            <v>1.29</v>
          </cell>
          <cell r="G602">
            <v>1.18</v>
          </cell>
          <cell r="H602">
            <v>1.1200000000000001</v>
          </cell>
          <cell r="J602">
            <v>1.5789600000000001</v>
          </cell>
          <cell r="K602">
            <v>1.44432</v>
          </cell>
          <cell r="L602">
            <v>1.1200000000000001</v>
          </cell>
        </row>
        <row r="603">
          <cell r="A603" t="str">
            <v>87-10-0503</v>
          </cell>
          <cell r="B603" t="str">
            <v>Spiraea arguta</v>
          </cell>
          <cell r="C603" t="str">
            <v>MP150</v>
          </cell>
          <cell r="D603" t="str">
            <v>Directly</v>
          </cell>
          <cell r="F603">
            <v>0.39</v>
          </cell>
          <cell r="G603">
            <v>0.28999999999999998</v>
          </cell>
          <cell r="H603">
            <v>0.24</v>
          </cell>
          <cell r="J603">
            <v>0.47736000000000001</v>
          </cell>
          <cell r="K603">
            <v>0.35496</v>
          </cell>
          <cell r="L603">
            <v>0.24</v>
          </cell>
        </row>
        <row r="604">
          <cell r="A604" t="str">
            <v>87-10-0504</v>
          </cell>
          <cell r="B604" t="str">
            <v>Spiraea betulifolia</v>
          </cell>
          <cell r="C604" t="str">
            <v>MP150</v>
          </cell>
          <cell r="D604" t="str">
            <v>Directly</v>
          </cell>
          <cell r="F604">
            <v>0.36</v>
          </cell>
          <cell r="G604">
            <v>0.26</v>
          </cell>
          <cell r="H604">
            <v>0.22</v>
          </cell>
          <cell r="J604">
            <v>0.44063999999999998</v>
          </cell>
          <cell r="K604">
            <v>0.31824000000000002</v>
          </cell>
          <cell r="L604">
            <v>0.22</v>
          </cell>
        </row>
        <row r="605">
          <cell r="A605" t="str">
            <v>87-10-0505</v>
          </cell>
          <cell r="B605" t="str">
            <v>Spiraea betulifolia 'Island'</v>
          </cell>
          <cell r="C605" t="str">
            <v>MP150</v>
          </cell>
          <cell r="D605" t="str">
            <v>Directly</v>
          </cell>
          <cell r="F605">
            <v>0.36</v>
          </cell>
          <cell r="G605">
            <v>0.26</v>
          </cell>
          <cell r="H605">
            <v>0.22</v>
          </cell>
          <cell r="J605">
            <v>0.44063999999999998</v>
          </cell>
          <cell r="K605">
            <v>0.31824000000000002</v>
          </cell>
          <cell r="L605">
            <v>0.22</v>
          </cell>
        </row>
        <row r="606">
          <cell r="A606" t="str">
            <v>87-10-1360</v>
          </cell>
          <cell r="B606" t="str">
            <v>Spiraea betulifolia 'Tor'</v>
          </cell>
          <cell r="C606" t="str">
            <v>MP150</v>
          </cell>
          <cell r="D606" t="str">
            <v>Directly</v>
          </cell>
          <cell r="F606">
            <v>0.36</v>
          </cell>
          <cell r="G606">
            <v>0.26</v>
          </cell>
          <cell r="H606">
            <v>0.22</v>
          </cell>
          <cell r="J606">
            <v>0.44063999999999998</v>
          </cell>
          <cell r="K606">
            <v>0.31824000000000002</v>
          </cell>
          <cell r="L606">
            <v>0.22</v>
          </cell>
        </row>
        <row r="607">
          <cell r="A607" t="str">
            <v>87-10-1181</v>
          </cell>
          <cell r="B607" t="str">
            <v>Spiraea betulifolia 'Tor Gold' PBR ®</v>
          </cell>
          <cell r="C607" t="str">
            <v>MP150</v>
          </cell>
          <cell r="D607" t="str">
            <v>Directly</v>
          </cell>
          <cell r="F607">
            <v>0.97000000000000008</v>
          </cell>
          <cell r="G607">
            <v>0.86</v>
          </cell>
          <cell r="H607">
            <v>0.8</v>
          </cell>
          <cell r="J607">
            <v>1.1872800000000001</v>
          </cell>
          <cell r="K607">
            <v>1.05264</v>
          </cell>
          <cell r="L607">
            <v>0.8</v>
          </cell>
        </row>
        <row r="608">
          <cell r="A608" t="str">
            <v>87-10-1361</v>
          </cell>
          <cell r="B608" t="str">
            <v>Spiraea billiardii</v>
          </cell>
          <cell r="C608" t="str">
            <v>MP150</v>
          </cell>
          <cell r="D608" t="str">
            <v>Directly</v>
          </cell>
          <cell r="F608">
            <v>0.36</v>
          </cell>
          <cell r="G608">
            <v>0.26</v>
          </cell>
          <cell r="H608">
            <v>0.22</v>
          </cell>
          <cell r="J608">
            <v>0.44063999999999998</v>
          </cell>
          <cell r="K608">
            <v>0.31824000000000002</v>
          </cell>
          <cell r="L608">
            <v>0.22</v>
          </cell>
        </row>
        <row r="609">
          <cell r="A609" t="str">
            <v>87-10-0508</v>
          </cell>
          <cell r="B609" t="str">
            <v>Spiraea cinerea 'Grefsheim'</v>
          </cell>
          <cell r="C609" t="str">
            <v>MP150</v>
          </cell>
          <cell r="D609" t="str">
            <v>Directly</v>
          </cell>
          <cell r="F609">
            <v>0.36</v>
          </cell>
          <cell r="G609">
            <v>0.26</v>
          </cell>
          <cell r="H609">
            <v>0.22</v>
          </cell>
          <cell r="J609">
            <v>0.44063999999999998</v>
          </cell>
          <cell r="K609">
            <v>0.31824000000000002</v>
          </cell>
          <cell r="L609">
            <v>0.22</v>
          </cell>
        </row>
        <row r="610">
          <cell r="A610" t="str">
            <v>87-10-1781</v>
          </cell>
          <cell r="B610" t="str">
            <v>Spiraea cinerea 'Kazia' PBR ®</v>
          </cell>
          <cell r="C610" t="str">
            <v>MP150</v>
          </cell>
          <cell r="D610" t="str">
            <v>Directly</v>
          </cell>
          <cell r="F610">
            <v>0.94000000000000006</v>
          </cell>
          <cell r="G610">
            <v>0.83</v>
          </cell>
          <cell r="H610">
            <v>0.77</v>
          </cell>
          <cell r="J610">
            <v>1.15056</v>
          </cell>
          <cell r="K610">
            <v>1.0159199999999999</v>
          </cell>
          <cell r="L610">
            <v>0.77</v>
          </cell>
        </row>
        <row r="611">
          <cell r="A611" t="str">
            <v>87-10-0509</v>
          </cell>
          <cell r="B611" t="str">
            <v>Spiraea decumbens</v>
          </cell>
          <cell r="C611" t="str">
            <v>MP150</v>
          </cell>
          <cell r="D611" t="str">
            <v>Directly</v>
          </cell>
          <cell r="F611">
            <v>0.39</v>
          </cell>
          <cell r="G611">
            <v>0.28999999999999998</v>
          </cell>
          <cell r="H611">
            <v>0.24</v>
          </cell>
          <cell r="J611">
            <v>0.47736000000000001</v>
          </cell>
          <cell r="K611">
            <v>0.35496</v>
          </cell>
          <cell r="L611">
            <v>0.24</v>
          </cell>
        </row>
        <row r="612">
          <cell r="A612" t="str">
            <v>87-10-0510</v>
          </cell>
          <cell r="B612" t="str">
            <v>Spiraea densiflora</v>
          </cell>
          <cell r="C612" t="str">
            <v>MP150</v>
          </cell>
          <cell r="D612" t="str">
            <v>Directly</v>
          </cell>
          <cell r="F612">
            <v>0.36</v>
          </cell>
          <cell r="G612">
            <v>0.26</v>
          </cell>
          <cell r="H612">
            <v>0.22</v>
          </cell>
          <cell r="J612">
            <v>0.44063999999999998</v>
          </cell>
          <cell r="K612">
            <v>0.31824000000000002</v>
          </cell>
          <cell r="L612">
            <v>0.22</v>
          </cell>
        </row>
        <row r="613">
          <cell r="A613" t="str">
            <v>87-10-0512</v>
          </cell>
          <cell r="B613" t="str">
            <v>Spiraea japonica 'Albiflora'</v>
          </cell>
          <cell r="C613" t="str">
            <v>MP150</v>
          </cell>
          <cell r="D613" t="str">
            <v>Directly</v>
          </cell>
          <cell r="F613">
            <v>0.36</v>
          </cell>
          <cell r="G613">
            <v>0.26</v>
          </cell>
          <cell r="H613">
            <v>0.22</v>
          </cell>
          <cell r="J613">
            <v>0.44063999999999998</v>
          </cell>
          <cell r="K613">
            <v>0.31824000000000002</v>
          </cell>
          <cell r="L613">
            <v>0.22</v>
          </cell>
        </row>
        <row r="614">
          <cell r="A614" t="str">
            <v>87-10-0513</v>
          </cell>
          <cell r="B614" t="str">
            <v>Spiraea japonica 'Anthony Waterer'</v>
          </cell>
          <cell r="C614" t="str">
            <v>MP150</v>
          </cell>
          <cell r="D614" t="str">
            <v>Directly</v>
          </cell>
          <cell r="F614">
            <v>0.36</v>
          </cell>
          <cell r="G614">
            <v>0.26</v>
          </cell>
          <cell r="H614">
            <v>0.22</v>
          </cell>
          <cell r="J614">
            <v>0.44063999999999998</v>
          </cell>
          <cell r="K614">
            <v>0.31824000000000002</v>
          </cell>
          <cell r="L614">
            <v>0.22</v>
          </cell>
        </row>
        <row r="615">
          <cell r="A615" t="str">
            <v>87-10-1055</v>
          </cell>
          <cell r="B615" t="str">
            <v>Spiraea japonica 'Crispa'</v>
          </cell>
          <cell r="C615" t="str">
            <v>MP150</v>
          </cell>
          <cell r="D615" t="str">
            <v>Directly</v>
          </cell>
          <cell r="F615">
            <v>0.39</v>
          </cell>
          <cell r="G615">
            <v>0.28999999999999998</v>
          </cell>
          <cell r="H615">
            <v>0.24</v>
          </cell>
          <cell r="J615">
            <v>0.47736000000000001</v>
          </cell>
          <cell r="K615">
            <v>0.35496</v>
          </cell>
          <cell r="L615">
            <v>0.24</v>
          </cell>
        </row>
        <row r="616">
          <cell r="A616" t="str">
            <v>87-10-0515</v>
          </cell>
          <cell r="B616" t="str">
            <v>Spiraea japonica 'Dart's Red'</v>
          </cell>
          <cell r="C616" t="str">
            <v>MP150</v>
          </cell>
          <cell r="D616" t="str">
            <v>Directly</v>
          </cell>
          <cell r="F616">
            <v>0.36</v>
          </cell>
          <cell r="G616">
            <v>0.26</v>
          </cell>
          <cell r="H616">
            <v>0.22</v>
          </cell>
          <cell r="J616">
            <v>0.44063999999999998</v>
          </cell>
          <cell r="K616">
            <v>0.31824000000000002</v>
          </cell>
          <cell r="L616">
            <v>0.22</v>
          </cell>
        </row>
        <row r="617">
          <cell r="A617" t="str">
            <v>87-10-0516</v>
          </cell>
          <cell r="B617" t="str">
            <v>Spiraea japonica 'Firelight'</v>
          </cell>
          <cell r="C617" t="str">
            <v>MP150</v>
          </cell>
          <cell r="D617" t="str">
            <v>Directly</v>
          </cell>
          <cell r="F617">
            <v>0.36</v>
          </cell>
          <cell r="G617">
            <v>0.26</v>
          </cell>
          <cell r="H617">
            <v>0.22</v>
          </cell>
          <cell r="J617">
            <v>0.44063999999999998</v>
          </cell>
          <cell r="K617">
            <v>0.31824000000000002</v>
          </cell>
          <cell r="L617">
            <v>0.22</v>
          </cell>
        </row>
        <row r="618">
          <cell r="A618" t="str">
            <v>87-10-0517</v>
          </cell>
          <cell r="B618" t="str">
            <v>Spiraea japonica 'Froebelii'</v>
          </cell>
          <cell r="C618" t="str">
            <v>MP150</v>
          </cell>
          <cell r="D618" t="str">
            <v>Directly</v>
          </cell>
          <cell r="F618">
            <v>0.36</v>
          </cell>
          <cell r="G618">
            <v>0.26</v>
          </cell>
          <cell r="H618">
            <v>0.22</v>
          </cell>
          <cell r="J618">
            <v>0.44063999999999998</v>
          </cell>
          <cell r="K618">
            <v>0.31824000000000002</v>
          </cell>
          <cell r="L618">
            <v>0.22</v>
          </cell>
        </row>
        <row r="619">
          <cell r="A619" t="str">
            <v>87-10-0518</v>
          </cell>
          <cell r="B619" t="str">
            <v>Spiraea japonica 'Genpei'</v>
          </cell>
          <cell r="C619" t="str">
            <v>MP150</v>
          </cell>
          <cell r="D619" t="str">
            <v>Directly</v>
          </cell>
          <cell r="F619">
            <v>0.36</v>
          </cell>
          <cell r="G619">
            <v>0.26</v>
          </cell>
          <cell r="H619">
            <v>0.22</v>
          </cell>
          <cell r="J619">
            <v>0.44063999999999998</v>
          </cell>
          <cell r="K619">
            <v>0.31824000000000002</v>
          </cell>
          <cell r="L619">
            <v>0.22</v>
          </cell>
        </row>
        <row r="620">
          <cell r="A620" t="str">
            <v>87-10-1030</v>
          </cell>
          <cell r="B620" t="str">
            <v>Spiraea japonica 'Golden Carpet' PBR ®</v>
          </cell>
          <cell r="C620" t="str">
            <v>MP150</v>
          </cell>
          <cell r="D620" t="str">
            <v>Directly</v>
          </cell>
          <cell r="F620">
            <v>0.94000000000000006</v>
          </cell>
          <cell r="G620">
            <v>0.83</v>
          </cell>
          <cell r="H620">
            <v>0.77</v>
          </cell>
          <cell r="J620">
            <v>1.15056</v>
          </cell>
          <cell r="K620">
            <v>1.0159199999999999</v>
          </cell>
          <cell r="L620">
            <v>0.77</v>
          </cell>
        </row>
        <row r="621">
          <cell r="A621" t="str">
            <v>87-10-0519</v>
          </cell>
          <cell r="B621" t="str">
            <v>Spiraea japonica 'Golden Princess'</v>
          </cell>
          <cell r="C621" t="str">
            <v>MP150</v>
          </cell>
          <cell r="D621" t="str">
            <v>Directly</v>
          </cell>
          <cell r="F621">
            <v>0.36</v>
          </cell>
          <cell r="G621">
            <v>0.26</v>
          </cell>
          <cell r="H621">
            <v>0.22</v>
          </cell>
          <cell r="J621">
            <v>0.44063999999999998</v>
          </cell>
          <cell r="K621">
            <v>0.31824000000000002</v>
          </cell>
          <cell r="L621">
            <v>0.22</v>
          </cell>
        </row>
        <row r="622">
          <cell r="A622" t="str">
            <v>87-10-1610</v>
          </cell>
          <cell r="B622" t="str">
            <v>Spiraea japonica 'Goldfire'   PBR ®</v>
          </cell>
          <cell r="C622" t="str">
            <v>MP150</v>
          </cell>
          <cell r="D622" t="str">
            <v>Directly</v>
          </cell>
          <cell r="F622">
            <v>1.01</v>
          </cell>
          <cell r="G622">
            <v>0.9</v>
          </cell>
          <cell r="H622">
            <v>0.84</v>
          </cell>
          <cell r="J622">
            <v>1.23624</v>
          </cell>
          <cell r="K622">
            <v>1.1016000000000001</v>
          </cell>
          <cell r="L622">
            <v>0.84</v>
          </cell>
        </row>
        <row r="623">
          <cell r="A623" t="str">
            <v>87-10-0520</v>
          </cell>
          <cell r="B623" t="str">
            <v>Spiraea japonica 'Goldflame'</v>
          </cell>
          <cell r="C623" t="str">
            <v>MP150</v>
          </cell>
          <cell r="D623" t="str">
            <v>Directly</v>
          </cell>
          <cell r="F623">
            <v>0.36</v>
          </cell>
          <cell r="G623">
            <v>0.26</v>
          </cell>
          <cell r="H623">
            <v>0.22</v>
          </cell>
          <cell r="J623">
            <v>0.44063999999999998</v>
          </cell>
          <cell r="K623">
            <v>0.31824000000000002</v>
          </cell>
          <cell r="L623">
            <v>0.22</v>
          </cell>
        </row>
        <row r="624">
          <cell r="A624" t="str">
            <v>87-10-0521</v>
          </cell>
          <cell r="B624" t="str">
            <v>Spiraea japonica 'Goldmound'</v>
          </cell>
          <cell r="C624" t="str">
            <v>MP150</v>
          </cell>
          <cell r="D624" t="str">
            <v>Directly</v>
          </cell>
          <cell r="F624">
            <v>0.36</v>
          </cell>
          <cell r="G624">
            <v>0.26</v>
          </cell>
          <cell r="H624">
            <v>0.22</v>
          </cell>
          <cell r="J624">
            <v>0.44063999999999998</v>
          </cell>
          <cell r="K624">
            <v>0.31824000000000002</v>
          </cell>
          <cell r="L624">
            <v>0.22</v>
          </cell>
        </row>
        <row r="625">
          <cell r="A625" t="str">
            <v>87-10-1031</v>
          </cell>
          <cell r="B625" t="str">
            <v>Spiraea japonica 'Green Carpet' PBR ®</v>
          </cell>
          <cell r="C625" t="str">
            <v>MP150</v>
          </cell>
          <cell r="D625" t="str">
            <v>Directly</v>
          </cell>
          <cell r="F625">
            <v>0.94000000000000006</v>
          </cell>
          <cell r="G625">
            <v>0.83</v>
          </cell>
          <cell r="H625">
            <v>0.77</v>
          </cell>
          <cell r="J625">
            <v>1.15056</v>
          </cell>
          <cell r="K625">
            <v>1.0159199999999999</v>
          </cell>
          <cell r="L625">
            <v>0.77</v>
          </cell>
        </row>
        <row r="626">
          <cell r="A626" t="str">
            <v>87-10-0522</v>
          </cell>
          <cell r="B626" t="str">
            <v>Spiraea japonica 'Little Princess'</v>
          </cell>
          <cell r="C626" t="str">
            <v>MP150</v>
          </cell>
          <cell r="D626" t="str">
            <v>Directly</v>
          </cell>
          <cell r="F626">
            <v>0.36</v>
          </cell>
          <cell r="G626">
            <v>0.26</v>
          </cell>
          <cell r="H626">
            <v>0.22</v>
          </cell>
          <cell r="J626">
            <v>0.44063999999999998</v>
          </cell>
          <cell r="K626">
            <v>0.31824000000000002</v>
          </cell>
          <cell r="L626">
            <v>0.22</v>
          </cell>
        </row>
        <row r="627">
          <cell r="A627" t="str">
            <v>87-10-1505</v>
          </cell>
          <cell r="B627" t="str">
            <v>Spiraea japonica 'Macrophylla'</v>
          </cell>
          <cell r="C627" t="str">
            <v>MP150</v>
          </cell>
          <cell r="D627" t="str">
            <v>Directly</v>
          </cell>
          <cell r="F627">
            <v>0.36</v>
          </cell>
          <cell r="G627">
            <v>0.26</v>
          </cell>
          <cell r="H627">
            <v>0.22</v>
          </cell>
          <cell r="J627">
            <v>0.44063999999999998</v>
          </cell>
          <cell r="K627">
            <v>0.31824000000000002</v>
          </cell>
          <cell r="L627">
            <v>0.22</v>
          </cell>
        </row>
        <row r="628">
          <cell r="A628" t="str">
            <v>87-10-1032</v>
          </cell>
          <cell r="B628" t="str">
            <v>Spiraea japonica 'Magic Carpet' PBR ®</v>
          </cell>
          <cell r="C628" t="str">
            <v>MP150</v>
          </cell>
          <cell r="D628" t="str">
            <v>Directly</v>
          </cell>
          <cell r="F628">
            <v>1.01</v>
          </cell>
          <cell r="G628">
            <v>0.9</v>
          </cell>
          <cell r="H628">
            <v>0.84</v>
          </cell>
          <cell r="J628">
            <v>1.23624</v>
          </cell>
          <cell r="K628">
            <v>1.1016000000000001</v>
          </cell>
          <cell r="L628">
            <v>0.84</v>
          </cell>
        </row>
        <row r="629">
          <cell r="A629" t="str">
            <v>87-10-0523</v>
          </cell>
          <cell r="B629" t="str">
            <v>Spiraea japonica 'Manon'</v>
          </cell>
          <cell r="C629" t="str">
            <v>MP150</v>
          </cell>
          <cell r="D629" t="str">
            <v>Directly</v>
          </cell>
          <cell r="F629">
            <v>0.36</v>
          </cell>
          <cell r="G629">
            <v>0.26</v>
          </cell>
          <cell r="H629">
            <v>0.22</v>
          </cell>
          <cell r="J629">
            <v>0.44063999999999998</v>
          </cell>
          <cell r="K629">
            <v>0.31824000000000002</v>
          </cell>
          <cell r="L629">
            <v>0.22</v>
          </cell>
        </row>
        <row r="630">
          <cell r="A630" t="str">
            <v>87-10-0524</v>
          </cell>
          <cell r="B630" t="str">
            <v>Spiraea japonica 'Nana'</v>
          </cell>
          <cell r="C630" t="str">
            <v>MP150</v>
          </cell>
          <cell r="D630" t="str">
            <v>Directly</v>
          </cell>
          <cell r="F630">
            <v>0.36</v>
          </cell>
          <cell r="G630">
            <v>0.26</v>
          </cell>
          <cell r="H630">
            <v>0.22</v>
          </cell>
          <cell r="J630">
            <v>0.44063999999999998</v>
          </cell>
          <cell r="K630">
            <v>0.31824000000000002</v>
          </cell>
          <cell r="L630">
            <v>0.22</v>
          </cell>
        </row>
        <row r="631">
          <cell r="A631" t="str">
            <v>87-10-0525</v>
          </cell>
          <cell r="B631" t="str">
            <v>Spiraea japonica 'Neon Flash'</v>
          </cell>
          <cell r="C631" t="str">
            <v>MP150</v>
          </cell>
          <cell r="D631" t="str">
            <v>Directly</v>
          </cell>
          <cell r="F631">
            <v>0.36</v>
          </cell>
          <cell r="G631">
            <v>0.26</v>
          </cell>
          <cell r="H631">
            <v>0.22</v>
          </cell>
          <cell r="J631">
            <v>0.44063999999999998</v>
          </cell>
          <cell r="K631">
            <v>0.31824000000000002</v>
          </cell>
          <cell r="L631">
            <v>0.22</v>
          </cell>
        </row>
        <row r="632">
          <cell r="A632" t="str">
            <v>87-10-1441</v>
          </cell>
          <cell r="B632" t="str">
            <v>Spiraea japonica 'Odensala'</v>
          </cell>
          <cell r="C632" t="str">
            <v>MP150</v>
          </cell>
          <cell r="D632" t="str">
            <v>Directly</v>
          </cell>
          <cell r="F632">
            <v>0.36</v>
          </cell>
          <cell r="G632">
            <v>0.26</v>
          </cell>
          <cell r="H632">
            <v>0.22</v>
          </cell>
          <cell r="J632">
            <v>0.44063999999999998</v>
          </cell>
          <cell r="K632">
            <v>0.31824000000000002</v>
          </cell>
          <cell r="L632">
            <v>0.22</v>
          </cell>
        </row>
        <row r="633">
          <cell r="A633" t="str">
            <v>87-10-1182</v>
          </cell>
          <cell r="B633" t="str">
            <v>Spiraea japonica 'Odessa' PBR ®</v>
          </cell>
          <cell r="C633" t="str">
            <v>MP150</v>
          </cell>
          <cell r="D633" t="str">
            <v>Directly</v>
          </cell>
          <cell r="F633">
            <v>1.08</v>
          </cell>
          <cell r="G633">
            <v>0.97</v>
          </cell>
          <cell r="H633">
            <v>0.91</v>
          </cell>
          <cell r="J633">
            <v>1.32192</v>
          </cell>
          <cell r="K633">
            <v>1.1872799999999999</v>
          </cell>
          <cell r="L633">
            <v>0.91</v>
          </cell>
        </row>
        <row r="634">
          <cell r="A634" t="str">
            <v>87-10-1183</v>
          </cell>
          <cell r="B634" t="str">
            <v>Spiraea japonica 'Ruberrima'</v>
          </cell>
          <cell r="C634" t="str">
            <v>MP150</v>
          </cell>
          <cell r="D634" t="str">
            <v>Directly</v>
          </cell>
          <cell r="F634">
            <v>0.36</v>
          </cell>
          <cell r="G634">
            <v>0.26</v>
          </cell>
          <cell r="H634">
            <v>0.22</v>
          </cell>
          <cell r="J634">
            <v>0.44063999999999998</v>
          </cell>
          <cell r="K634">
            <v>0.31824000000000002</v>
          </cell>
          <cell r="L634">
            <v>0.22</v>
          </cell>
        </row>
        <row r="635">
          <cell r="A635" t="str">
            <v>87-10-1033</v>
          </cell>
          <cell r="B635" t="str">
            <v>Spiraea japonica Sparkling Carpet PBR ®</v>
          </cell>
          <cell r="C635" t="str">
            <v>MP150</v>
          </cell>
          <cell r="D635" t="str">
            <v>Directly</v>
          </cell>
          <cell r="F635">
            <v>0.94000000000000006</v>
          </cell>
          <cell r="G635">
            <v>0.83</v>
          </cell>
          <cell r="H635">
            <v>0.77</v>
          </cell>
          <cell r="J635">
            <v>1.15056</v>
          </cell>
          <cell r="K635">
            <v>1.0159199999999999</v>
          </cell>
          <cell r="L635">
            <v>0.77</v>
          </cell>
        </row>
        <row r="636">
          <cell r="A636" t="str">
            <v>87-10-1034</v>
          </cell>
          <cell r="B636" t="str">
            <v>Spiraea japonica ' Sparkling Champagne ('Lonspi'PBR) ®</v>
          </cell>
          <cell r="C636" t="str">
            <v>MP150</v>
          </cell>
          <cell r="D636" t="str">
            <v>Directly</v>
          </cell>
          <cell r="F636">
            <v>0.94000000000000006</v>
          </cell>
          <cell r="G636">
            <v>0.83</v>
          </cell>
          <cell r="H636">
            <v>0.77</v>
          </cell>
          <cell r="J636">
            <v>1.15056</v>
          </cell>
          <cell r="K636">
            <v>1.0159199999999999</v>
          </cell>
          <cell r="L636">
            <v>0.77</v>
          </cell>
        </row>
        <row r="637">
          <cell r="A637" t="str">
            <v>87-10-1102</v>
          </cell>
          <cell r="B637" t="str">
            <v>Spiraea japonica 'White Gold' PBR ®</v>
          </cell>
          <cell r="C637" t="str">
            <v>MP150</v>
          </cell>
          <cell r="D637" t="str">
            <v>Directly</v>
          </cell>
          <cell r="F637">
            <v>0.94000000000000006</v>
          </cell>
          <cell r="G637">
            <v>0.83</v>
          </cell>
          <cell r="H637">
            <v>0.77</v>
          </cell>
          <cell r="J637">
            <v>1.15056</v>
          </cell>
          <cell r="K637">
            <v>1.0159199999999999</v>
          </cell>
          <cell r="L637">
            <v>0.77</v>
          </cell>
        </row>
        <row r="638">
          <cell r="A638" t="str">
            <v>87-10-0526</v>
          </cell>
          <cell r="B638" t="str">
            <v>Spiraea japonica 'Zigeunerblut'</v>
          </cell>
          <cell r="C638" t="str">
            <v>MP150</v>
          </cell>
          <cell r="D638" t="str">
            <v>Directly</v>
          </cell>
          <cell r="F638">
            <v>0.36</v>
          </cell>
          <cell r="G638">
            <v>0.26</v>
          </cell>
          <cell r="H638">
            <v>0.22</v>
          </cell>
          <cell r="J638">
            <v>0.44063999999999998</v>
          </cell>
          <cell r="K638">
            <v>0.31824000000000002</v>
          </cell>
          <cell r="L638">
            <v>0.22</v>
          </cell>
        </row>
        <row r="639">
          <cell r="A639" t="str">
            <v>87-10-1442</v>
          </cell>
          <cell r="B639" t="str">
            <v>Spiraea nipp. 'Flächenfüller'</v>
          </cell>
          <cell r="C639" t="str">
            <v>MP150</v>
          </cell>
          <cell r="D639" t="str">
            <v>Directly</v>
          </cell>
          <cell r="F639">
            <v>0.39999999999999997</v>
          </cell>
          <cell r="G639">
            <v>0.3</v>
          </cell>
          <cell r="H639">
            <v>0.25</v>
          </cell>
          <cell r="J639">
            <v>0.48959999999999992</v>
          </cell>
          <cell r="K639">
            <v>0.36719999999999997</v>
          </cell>
          <cell r="L639">
            <v>0.25</v>
          </cell>
        </row>
        <row r="640">
          <cell r="A640" t="str">
            <v>87-10-0527</v>
          </cell>
          <cell r="B640" t="str">
            <v>Spiraea nipp. 'Halward's Silver'</v>
          </cell>
          <cell r="C640" t="str">
            <v>MP150</v>
          </cell>
          <cell r="D640" t="str">
            <v>Directly</v>
          </cell>
          <cell r="F640">
            <v>0.39999999999999997</v>
          </cell>
          <cell r="G640">
            <v>0.3</v>
          </cell>
          <cell r="H640">
            <v>0.25</v>
          </cell>
          <cell r="J640">
            <v>0.48959999999999992</v>
          </cell>
          <cell r="K640">
            <v>0.36719999999999997</v>
          </cell>
          <cell r="L640">
            <v>0.25</v>
          </cell>
        </row>
        <row r="641">
          <cell r="A641" t="str">
            <v>87-10-1443</v>
          </cell>
          <cell r="B641" t="str">
            <v>Spiraea nipp. 'Inez'</v>
          </cell>
          <cell r="C641" t="str">
            <v>MP150</v>
          </cell>
          <cell r="D641" t="str">
            <v>Directly</v>
          </cell>
          <cell r="F641">
            <v>0.39999999999999997</v>
          </cell>
          <cell r="G641">
            <v>0.3</v>
          </cell>
          <cell r="H641">
            <v>0.25</v>
          </cell>
          <cell r="J641">
            <v>0.48959999999999992</v>
          </cell>
          <cell r="K641">
            <v>0.36719999999999997</v>
          </cell>
          <cell r="L641">
            <v>0.25</v>
          </cell>
        </row>
        <row r="642">
          <cell r="A642" t="str">
            <v>87-10-0528</v>
          </cell>
          <cell r="B642" t="str">
            <v>Spiraea nipp. 'June Bride'</v>
          </cell>
          <cell r="C642" t="str">
            <v>MP150</v>
          </cell>
          <cell r="D642" t="str">
            <v>Directly</v>
          </cell>
          <cell r="F642">
            <v>0.39999999999999997</v>
          </cell>
          <cell r="G642">
            <v>0.3</v>
          </cell>
          <cell r="H642">
            <v>0.25</v>
          </cell>
          <cell r="J642">
            <v>0.48959999999999992</v>
          </cell>
          <cell r="K642">
            <v>0.36719999999999997</v>
          </cell>
          <cell r="L642">
            <v>0.25</v>
          </cell>
        </row>
        <row r="643">
          <cell r="A643" t="str">
            <v>87-10-0529</v>
          </cell>
          <cell r="B643" t="str">
            <v>Spiraea nipp. 'Snowmound'</v>
          </cell>
          <cell r="C643" t="str">
            <v>MP150</v>
          </cell>
          <cell r="D643" t="str">
            <v>Directly</v>
          </cell>
          <cell r="F643">
            <v>0.39999999999999997</v>
          </cell>
          <cell r="G643">
            <v>0.3</v>
          </cell>
          <cell r="H643">
            <v>0.25</v>
          </cell>
          <cell r="J643">
            <v>0.48959999999999992</v>
          </cell>
          <cell r="K643">
            <v>0.36719999999999997</v>
          </cell>
          <cell r="L643">
            <v>0.25</v>
          </cell>
        </row>
        <row r="644">
          <cell r="A644" t="str">
            <v>87-10-1117</v>
          </cell>
          <cell r="B644" t="str">
            <v>Spiraea nipp. 'White Carpet' PBR ®</v>
          </cell>
          <cell r="C644" t="str">
            <v>MP150</v>
          </cell>
          <cell r="D644" t="str">
            <v>Directly</v>
          </cell>
          <cell r="F644">
            <v>0.94000000000000006</v>
          </cell>
          <cell r="G644">
            <v>0.83</v>
          </cell>
          <cell r="H644">
            <v>0.77</v>
          </cell>
          <cell r="J644">
            <v>1.15056</v>
          </cell>
          <cell r="K644">
            <v>1.0159199999999999</v>
          </cell>
          <cell r="L644">
            <v>0.77</v>
          </cell>
        </row>
        <row r="645">
          <cell r="A645" t="str">
            <v>87-10-1611</v>
          </cell>
          <cell r="B645" t="str">
            <v>Spiraea salicifolia</v>
          </cell>
          <cell r="C645" t="str">
            <v>MP150</v>
          </cell>
          <cell r="D645" t="str">
            <v>Directly</v>
          </cell>
          <cell r="F645">
            <v>0.36</v>
          </cell>
          <cell r="G645">
            <v>0.26</v>
          </cell>
          <cell r="H645">
            <v>0.22</v>
          </cell>
          <cell r="J645">
            <v>0.44063999999999998</v>
          </cell>
          <cell r="K645">
            <v>0.31824000000000002</v>
          </cell>
          <cell r="L645">
            <v>0.22</v>
          </cell>
        </row>
        <row r="646">
          <cell r="A646" t="str">
            <v>87-10-0530</v>
          </cell>
          <cell r="B646" t="str">
            <v>Spiraea thunbergii</v>
          </cell>
          <cell r="C646" t="str">
            <v>MP150</v>
          </cell>
          <cell r="D646" t="str">
            <v>Directly</v>
          </cell>
          <cell r="F646">
            <v>0.39</v>
          </cell>
          <cell r="G646">
            <v>0.28999999999999998</v>
          </cell>
          <cell r="H646">
            <v>0.24</v>
          </cell>
          <cell r="J646">
            <v>0.47736000000000001</v>
          </cell>
          <cell r="K646">
            <v>0.35496</v>
          </cell>
          <cell r="L646">
            <v>0.24</v>
          </cell>
        </row>
        <row r="647">
          <cell r="A647" t="str">
            <v>87-10-1444</v>
          </cell>
          <cell r="B647" t="str">
            <v>Spiraea thunb. 'Ogon'</v>
          </cell>
          <cell r="C647" t="str">
            <v>MP150</v>
          </cell>
          <cell r="D647" t="str">
            <v>Directly</v>
          </cell>
          <cell r="F647">
            <v>0.39</v>
          </cell>
          <cell r="G647">
            <v>0.28999999999999998</v>
          </cell>
          <cell r="H647">
            <v>0.24</v>
          </cell>
          <cell r="J647">
            <v>0.47736000000000001</v>
          </cell>
          <cell r="K647">
            <v>0.35496</v>
          </cell>
          <cell r="L647">
            <v>0.24</v>
          </cell>
        </row>
        <row r="648">
          <cell r="A648" t="str">
            <v>87-10-0531</v>
          </cell>
          <cell r="B648" t="str">
            <v>Spiraea trilobata</v>
          </cell>
          <cell r="C648" t="str">
            <v>MP150</v>
          </cell>
          <cell r="D648" t="str">
            <v>Directly</v>
          </cell>
          <cell r="F648">
            <v>0.39</v>
          </cell>
          <cell r="G648">
            <v>0.28999999999999998</v>
          </cell>
          <cell r="H648">
            <v>0.24</v>
          </cell>
          <cell r="J648">
            <v>0.47736000000000001</v>
          </cell>
          <cell r="K648">
            <v>0.35496</v>
          </cell>
          <cell r="L648">
            <v>0.24</v>
          </cell>
        </row>
        <row r="649">
          <cell r="A649" t="str">
            <v>87-10-0885</v>
          </cell>
          <cell r="B649" t="str">
            <v>Spiraea vanh. 'Gold Fountain'</v>
          </cell>
          <cell r="C649" t="str">
            <v>MP150</v>
          </cell>
          <cell r="D649" t="str">
            <v>Directly</v>
          </cell>
          <cell r="F649">
            <v>0.39</v>
          </cell>
          <cell r="G649">
            <v>0.28999999999999998</v>
          </cell>
          <cell r="H649">
            <v>0.24</v>
          </cell>
          <cell r="J649">
            <v>0.47736000000000001</v>
          </cell>
          <cell r="K649">
            <v>0.35496</v>
          </cell>
          <cell r="L649">
            <v>0.24</v>
          </cell>
        </row>
        <row r="650">
          <cell r="A650" t="str">
            <v>87-10-0886</v>
          </cell>
          <cell r="B650" t="str">
            <v>Spiraea vanh. 'Pink Ice'</v>
          </cell>
          <cell r="C650" t="str">
            <v>MP150</v>
          </cell>
          <cell r="D650" t="str">
            <v>Directly</v>
          </cell>
          <cell r="F650">
            <v>0.39</v>
          </cell>
          <cell r="G650">
            <v>0.28999999999999998</v>
          </cell>
          <cell r="H650">
            <v>0.24</v>
          </cell>
          <cell r="J650">
            <v>0.47736000000000001</v>
          </cell>
          <cell r="K650">
            <v>0.35496</v>
          </cell>
          <cell r="L650">
            <v>0.24</v>
          </cell>
        </row>
        <row r="651">
          <cell r="A651" t="str">
            <v>87-10-0532</v>
          </cell>
          <cell r="B651" t="str">
            <v>Spiraea vanhouttei</v>
          </cell>
          <cell r="C651" t="str">
            <v>MP150</v>
          </cell>
          <cell r="D651" t="str">
            <v>Directly</v>
          </cell>
          <cell r="F651">
            <v>0.39999999999999997</v>
          </cell>
          <cell r="G651">
            <v>0.3</v>
          </cell>
          <cell r="H651">
            <v>0.25</v>
          </cell>
          <cell r="J651">
            <v>0.48959999999999992</v>
          </cell>
          <cell r="K651">
            <v>0.36719999999999997</v>
          </cell>
          <cell r="L651">
            <v>0.25</v>
          </cell>
        </row>
        <row r="652">
          <cell r="A652" t="str">
            <v>87-10-0535</v>
          </cell>
          <cell r="B652" t="str">
            <v>Stephanandra incisa 'Crispa'</v>
          </cell>
          <cell r="C652" t="str">
            <v>MP150</v>
          </cell>
          <cell r="D652" t="str">
            <v>Directly</v>
          </cell>
          <cell r="F652">
            <v>0.33999999999999997</v>
          </cell>
          <cell r="G652">
            <v>0.25</v>
          </cell>
          <cell r="H652">
            <v>0.21</v>
          </cell>
          <cell r="J652">
            <v>0.41615999999999997</v>
          </cell>
          <cell r="K652">
            <v>0.30599999999999999</v>
          </cell>
          <cell r="L652">
            <v>0.21</v>
          </cell>
        </row>
        <row r="653">
          <cell r="A653" t="str">
            <v>87-10-1445</v>
          </cell>
          <cell r="B653" t="str">
            <v>Symphoricarpos albus 'Arvid'</v>
          </cell>
          <cell r="C653" t="str">
            <v>MP150</v>
          </cell>
          <cell r="D653" t="str">
            <v>Directly</v>
          </cell>
          <cell r="F653">
            <v>0.33999999999999997</v>
          </cell>
          <cell r="G653">
            <v>0.25</v>
          </cell>
          <cell r="H653">
            <v>0.21</v>
          </cell>
          <cell r="J653">
            <v>0.41615999999999997</v>
          </cell>
          <cell r="K653">
            <v>0.30599999999999999</v>
          </cell>
          <cell r="L653">
            <v>0.21</v>
          </cell>
        </row>
        <row r="654">
          <cell r="A654" t="str">
            <v>87-10-1362</v>
          </cell>
          <cell r="B654" t="str">
            <v>Symphoricarpos chen. 'Hancock'</v>
          </cell>
          <cell r="C654" t="str">
            <v>MP150</v>
          </cell>
          <cell r="D654" t="str">
            <v>Directly</v>
          </cell>
          <cell r="F654">
            <v>0.33999999999999997</v>
          </cell>
          <cell r="G654">
            <v>0.25</v>
          </cell>
          <cell r="H654">
            <v>0.21</v>
          </cell>
          <cell r="J654">
            <v>0.41615999999999997</v>
          </cell>
          <cell r="K654">
            <v>0.30599999999999999</v>
          </cell>
          <cell r="L654">
            <v>0.21</v>
          </cell>
        </row>
        <row r="655">
          <cell r="A655" t="str">
            <v>87-10-1054</v>
          </cell>
          <cell r="B655" t="str">
            <v>Symphoricarpos d. 'Magic Berry'</v>
          </cell>
          <cell r="C655" t="str">
            <v>MP150</v>
          </cell>
          <cell r="D655" t="str">
            <v>Directly</v>
          </cell>
          <cell r="F655">
            <v>0.36</v>
          </cell>
          <cell r="G655">
            <v>0.26</v>
          </cell>
          <cell r="H655">
            <v>0.22</v>
          </cell>
          <cell r="J655">
            <v>0.44063999999999998</v>
          </cell>
          <cell r="K655">
            <v>0.31824000000000002</v>
          </cell>
          <cell r="L655">
            <v>0.22</v>
          </cell>
        </row>
        <row r="656">
          <cell r="A656" t="str">
            <v>87-10-0930</v>
          </cell>
          <cell r="B656" t="str">
            <v>Symphoricarpos d. 'Mother of Pearl'</v>
          </cell>
          <cell r="C656" t="str">
            <v>MP150</v>
          </cell>
          <cell r="D656" t="str">
            <v>Directly</v>
          </cell>
          <cell r="F656">
            <v>0.36</v>
          </cell>
          <cell r="G656">
            <v>0.26</v>
          </cell>
          <cell r="H656">
            <v>0.22</v>
          </cell>
          <cell r="J656">
            <v>0.44063999999999998</v>
          </cell>
          <cell r="K656">
            <v>0.31824000000000002</v>
          </cell>
          <cell r="L656">
            <v>0.22</v>
          </cell>
        </row>
        <row r="657">
          <cell r="A657" t="str">
            <v>87-10-1035</v>
          </cell>
          <cell r="B657" t="str">
            <v>Symphoricarpos d. 'White Hedge'</v>
          </cell>
          <cell r="C657" t="str">
            <v>MP150</v>
          </cell>
          <cell r="D657" t="str">
            <v>Directly</v>
          </cell>
          <cell r="F657">
            <v>0.36</v>
          </cell>
          <cell r="G657">
            <v>0.26</v>
          </cell>
          <cell r="H657">
            <v>0.22</v>
          </cell>
          <cell r="J657">
            <v>0.44063999999999998</v>
          </cell>
          <cell r="K657">
            <v>0.31824000000000002</v>
          </cell>
          <cell r="L657">
            <v>0.22</v>
          </cell>
        </row>
        <row r="658">
          <cell r="A658" t="str">
            <v>87-10-0983</v>
          </cell>
          <cell r="B658" t="str">
            <v>Symphoricarpos orb. 'Foliis Variegatis'</v>
          </cell>
          <cell r="C658" t="str">
            <v>MP150</v>
          </cell>
          <cell r="D658" t="str">
            <v>Directly</v>
          </cell>
          <cell r="F658">
            <v>0.39</v>
          </cell>
          <cell r="G658">
            <v>0.28999999999999998</v>
          </cell>
          <cell r="H658">
            <v>0.24</v>
          </cell>
          <cell r="J658">
            <v>0.47736000000000001</v>
          </cell>
          <cell r="K658">
            <v>0.35496</v>
          </cell>
          <cell r="L658">
            <v>0.24</v>
          </cell>
        </row>
        <row r="659">
          <cell r="A659" t="str">
            <v>87-10-1363</v>
          </cell>
          <cell r="B659" t="str">
            <v>Syringa 'Agnes Smith'</v>
          </cell>
          <cell r="C659" t="str">
            <v>MP150</v>
          </cell>
          <cell r="D659" t="str">
            <v>Directly</v>
          </cell>
          <cell r="F659">
            <v>0.79</v>
          </cell>
          <cell r="G659">
            <v>0.68</v>
          </cell>
          <cell r="H659">
            <v>0.62</v>
          </cell>
          <cell r="J659">
            <v>0.96695999999999993</v>
          </cell>
          <cell r="K659">
            <v>0.83232000000000006</v>
          </cell>
          <cell r="L659">
            <v>0.62</v>
          </cell>
        </row>
        <row r="660">
          <cell r="A660" t="str">
            <v>87-10-0881</v>
          </cell>
          <cell r="B660" t="str">
            <v>Syringa chinensis 'Saugeana'</v>
          </cell>
          <cell r="C660" t="str">
            <v>MP150</v>
          </cell>
          <cell r="D660" t="str">
            <v>Directly</v>
          </cell>
          <cell r="F660">
            <v>0.79</v>
          </cell>
          <cell r="G660">
            <v>0.68</v>
          </cell>
          <cell r="H660">
            <v>0.62</v>
          </cell>
          <cell r="J660">
            <v>0.96695999999999993</v>
          </cell>
          <cell r="K660">
            <v>0.83232000000000006</v>
          </cell>
          <cell r="L660">
            <v>0.62</v>
          </cell>
        </row>
        <row r="661">
          <cell r="A661" t="str">
            <v>87-10-1092</v>
          </cell>
          <cell r="B661" t="str">
            <v>Syringa 'Josée'</v>
          </cell>
          <cell r="C661" t="str">
            <v>MP150</v>
          </cell>
          <cell r="D661" t="str">
            <v>Directly</v>
          </cell>
          <cell r="F661">
            <v>0.79</v>
          </cell>
          <cell r="G661">
            <v>0.68</v>
          </cell>
          <cell r="H661">
            <v>0.62</v>
          </cell>
          <cell r="J661">
            <v>0.96695999999999993</v>
          </cell>
          <cell r="K661">
            <v>0.83232000000000006</v>
          </cell>
          <cell r="L661">
            <v>0.62</v>
          </cell>
        </row>
        <row r="662">
          <cell r="A662" t="str">
            <v>87-10-0931</v>
          </cell>
          <cell r="B662" t="str">
            <v>Syringa josikaea</v>
          </cell>
          <cell r="C662" t="str">
            <v>MP150</v>
          </cell>
          <cell r="D662" t="str">
            <v>Directly</v>
          </cell>
          <cell r="F662">
            <v>0.79</v>
          </cell>
          <cell r="G662">
            <v>0.68</v>
          </cell>
          <cell r="H662">
            <v>0.62</v>
          </cell>
          <cell r="J662">
            <v>0.96695999999999993</v>
          </cell>
          <cell r="K662">
            <v>0.83232000000000006</v>
          </cell>
          <cell r="L662">
            <v>0.62</v>
          </cell>
        </row>
        <row r="663">
          <cell r="A663" t="str">
            <v>87-10-0883</v>
          </cell>
          <cell r="B663" t="str">
            <v>Syringa meyeri 'Palibin'</v>
          </cell>
          <cell r="C663" t="str">
            <v>MP150</v>
          </cell>
          <cell r="D663" t="str">
            <v>Directly</v>
          </cell>
          <cell r="F663">
            <v>0.79</v>
          </cell>
          <cell r="G663">
            <v>0.68</v>
          </cell>
          <cell r="H663">
            <v>0.62</v>
          </cell>
          <cell r="J663">
            <v>0.96695999999999993</v>
          </cell>
          <cell r="K663">
            <v>0.83232000000000006</v>
          </cell>
          <cell r="L663">
            <v>0.62</v>
          </cell>
        </row>
        <row r="664">
          <cell r="A664" t="str">
            <v>87-10-0884</v>
          </cell>
          <cell r="B664" t="str">
            <v>Syringa microphylla 'Superba'</v>
          </cell>
          <cell r="C664" t="str">
            <v>MP150</v>
          </cell>
          <cell r="D664" t="str">
            <v>Directly</v>
          </cell>
          <cell r="F664">
            <v>0.79</v>
          </cell>
          <cell r="G664">
            <v>0.68</v>
          </cell>
          <cell r="H664">
            <v>0.62</v>
          </cell>
          <cell r="J664">
            <v>0.96695999999999993</v>
          </cell>
          <cell r="K664">
            <v>0.83232000000000006</v>
          </cell>
          <cell r="L664">
            <v>0.62</v>
          </cell>
        </row>
        <row r="665">
          <cell r="A665" t="str">
            <v>87-10-1036</v>
          </cell>
          <cell r="B665" t="str">
            <v>Syringa patula 'Miss Kim'</v>
          </cell>
          <cell r="C665" t="str">
            <v>MP150</v>
          </cell>
          <cell r="D665" t="str">
            <v>Directly</v>
          </cell>
          <cell r="F665">
            <v>0.79</v>
          </cell>
          <cell r="G665">
            <v>0.68</v>
          </cell>
          <cell r="H665">
            <v>0.62</v>
          </cell>
          <cell r="J665">
            <v>0.96695999999999993</v>
          </cell>
          <cell r="K665">
            <v>0.83232000000000006</v>
          </cell>
          <cell r="L665">
            <v>0.62</v>
          </cell>
        </row>
        <row r="666">
          <cell r="A666" t="str">
            <v>87-10-1185</v>
          </cell>
          <cell r="B666" t="str">
            <v>Viburnum bodn. 'Charles Lamont'</v>
          </cell>
          <cell r="C666" t="str">
            <v>MP104</v>
          </cell>
          <cell r="D666" t="str">
            <v>Directly</v>
          </cell>
          <cell r="F666">
            <v>0.63</v>
          </cell>
          <cell r="G666">
            <v>0.52</v>
          </cell>
          <cell r="H666">
            <v>0.46</v>
          </cell>
          <cell r="J666">
            <v>0.77112000000000003</v>
          </cell>
          <cell r="K666">
            <v>0.63648000000000005</v>
          </cell>
          <cell r="L666">
            <v>0.46</v>
          </cell>
        </row>
        <row r="667">
          <cell r="A667" t="str">
            <v>87-10-0551</v>
          </cell>
          <cell r="B667" t="str">
            <v>Viburnum bodn. 'Dawn'</v>
          </cell>
          <cell r="C667" t="str">
            <v>MP104</v>
          </cell>
          <cell r="D667" t="str">
            <v>Directly</v>
          </cell>
          <cell r="F667">
            <v>0.63</v>
          </cell>
          <cell r="G667">
            <v>0.52</v>
          </cell>
          <cell r="H667">
            <v>0.46</v>
          </cell>
          <cell r="J667">
            <v>0.77112000000000003</v>
          </cell>
          <cell r="K667">
            <v>0.63648000000000005</v>
          </cell>
          <cell r="L667">
            <v>0.46</v>
          </cell>
        </row>
        <row r="668">
          <cell r="A668" t="str">
            <v>87-10-0552</v>
          </cell>
          <cell r="B668" t="str">
            <v>Viburnum burkwoodii</v>
          </cell>
          <cell r="C668" t="str">
            <v>MP104</v>
          </cell>
          <cell r="D668" t="str">
            <v>Directly</v>
          </cell>
          <cell r="F668">
            <v>0.69000000000000006</v>
          </cell>
          <cell r="G668">
            <v>0.57999999999999996</v>
          </cell>
          <cell r="H668">
            <v>0.52</v>
          </cell>
          <cell r="J668">
            <v>0.84456000000000009</v>
          </cell>
          <cell r="K668">
            <v>0.70992</v>
          </cell>
          <cell r="L668">
            <v>0.52</v>
          </cell>
        </row>
        <row r="669">
          <cell r="A669" t="str">
            <v>87-10-1365</v>
          </cell>
          <cell r="B669" t="str">
            <v>Viburnum davidii</v>
          </cell>
          <cell r="C669" t="str">
            <v>MP104</v>
          </cell>
          <cell r="D669" t="str">
            <v>Directly</v>
          </cell>
          <cell r="F669">
            <v>0.94000000000000006</v>
          </cell>
          <cell r="G669">
            <v>0.83</v>
          </cell>
          <cell r="H669">
            <v>0.77</v>
          </cell>
          <cell r="J669">
            <v>1.15056</v>
          </cell>
          <cell r="K669">
            <v>1.0159199999999999</v>
          </cell>
          <cell r="L669">
            <v>0.77</v>
          </cell>
        </row>
        <row r="670">
          <cell r="A670" t="str">
            <v>87-10-1366</v>
          </cell>
          <cell r="B670" t="str">
            <v>Viburnum 'Eskimo'</v>
          </cell>
          <cell r="C670" t="str">
            <v>MP104</v>
          </cell>
          <cell r="D670" t="str">
            <v>Directly</v>
          </cell>
          <cell r="F670">
            <v>0.94000000000000006</v>
          </cell>
          <cell r="G670">
            <v>0.83</v>
          </cell>
          <cell r="H670">
            <v>0.77</v>
          </cell>
          <cell r="J670">
            <v>1.15056</v>
          </cell>
          <cell r="K670">
            <v>1.0159199999999999</v>
          </cell>
          <cell r="L670">
            <v>0.77</v>
          </cell>
        </row>
        <row r="671">
          <cell r="A671" t="str">
            <v>87-10-1240</v>
          </cell>
          <cell r="B671" t="str">
            <v>Viburnum davidii</v>
          </cell>
          <cell r="C671" t="str">
            <v>MP66</v>
          </cell>
          <cell r="D671" t="str">
            <v>Directly</v>
          </cell>
          <cell r="F671">
            <v>0.94000000000000006</v>
          </cell>
          <cell r="G671">
            <v>0.83</v>
          </cell>
          <cell r="H671">
            <v>0.77</v>
          </cell>
          <cell r="J671">
            <v>1.15056</v>
          </cell>
          <cell r="K671">
            <v>1.0159199999999999</v>
          </cell>
          <cell r="L671">
            <v>0.77</v>
          </cell>
        </row>
        <row r="672">
          <cell r="A672" t="str">
            <v>87-10-0558</v>
          </cell>
          <cell r="B672" t="str">
            <v>Viburnum farreri</v>
          </cell>
          <cell r="C672" t="str">
            <v>MP104</v>
          </cell>
          <cell r="D672" t="str">
            <v>Directly</v>
          </cell>
          <cell r="F672">
            <v>0.63</v>
          </cell>
          <cell r="G672">
            <v>0.52</v>
          </cell>
          <cell r="H672">
            <v>0.46</v>
          </cell>
          <cell r="J672">
            <v>0.77112000000000003</v>
          </cell>
          <cell r="K672">
            <v>0.63648000000000005</v>
          </cell>
          <cell r="L672">
            <v>0.46</v>
          </cell>
        </row>
        <row r="673">
          <cell r="A673" t="str">
            <v>87-10-0561</v>
          </cell>
          <cell r="B673" t="str">
            <v>Viburnum opulus 'Compactum'</v>
          </cell>
          <cell r="C673" t="str">
            <v>MP104</v>
          </cell>
          <cell r="D673" t="str">
            <v>Directly</v>
          </cell>
          <cell r="F673">
            <v>0.59000000000000008</v>
          </cell>
          <cell r="G673">
            <v>0.48</v>
          </cell>
          <cell r="H673">
            <v>0.42</v>
          </cell>
          <cell r="J673">
            <v>0.72216000000000014</v>
          </cell>
          <cell r="K673">
            <v>0.58751999999999993</v>
          </cell>
          <cell r="L673">
            <v>0.42</v>
          </cell>
        </row>
        <row r="674">
          <cell r="A674" t="str">
            <v>87-10-0563</v>
          </cell>
          <cell r="B674" t="str">
            <v>Viburnum opulus 'Roseum'</v>
          </cell>
          <cell r="C674" t="str">
            <v>MP104</v>
          </cell>
          <cell r="D674" t="str">
            <v>Directly</v>
          </cell>
          <cell r="F674">
            <v>0.59000000000000008</v>
          </cell>
          <cell r="G674">
            <v>0.48</v>
          </cell>
          <cell r="H674">
            <v>0.42</v>
          </cell>
          <cell r="J674">
            <v>0.72216000000000014</v>
          </cell>
          <cell r="K674">
            <v>0.58751999999999993</v>
          </cell>
          <cell r="L674">
            <v>0.42</v>
          </cell>
        </row>
        <row r="675">
          <cell r="A675" t="str">
            <v>87-10-0564</v>
          </cell>
          <cell r="B675" t="str">
            <v>Viburnum plic. 'Cascade'</v>
          </cell>
          <cell r="C675" t="str">
            <v>MP104</v>
          </cell>
          <cell r="D675" t="str">
            <v>Directly</v>
          </cell>
          <cell r="F675">
            <v>0.66</v>
          </cell>
          <cell r="G675">
            <v>0.55000000000000004</v>
          </cell>
          <cell r="H675">
            <v>0.49</v>
          </cell>
          <cell r="J675">
            <v>0.80784</v>
          </cell>
          <cell r="K675">
            <v>0.67320000000000002</v>
          </cell>
          <cell r="L675">
            <v>0.49</v>
          </cell>
        </row>
        <row r="676">
          <cell r="A676" t="str">
            <v>87-10-0566</v>
          </cell>
          <cell r="B676" t="str">
            <v>Viburnum plic. 'Kilimandjaro' PBR ®</v>
          </cell>
          <cell r="C676" t="str">
            <v>MP104</v>
          </cell>
          <cell r="D676" t="str">
            <v>Directly</v>
          </cell>
          <cell r="F676">
            <v>1.5</v>
          </cell>
          <cell r="G676">
            <v>1.39</v>
          </cell>
          <cell r="H676">
            <v>1.33</v>
          </cell>
          <cell r="J676">
            <v>1.8359999999999999</v>
          </cell>
          <cell r="K676">
            <v>1.70136</v>
          </cell>
          <cell r="L676">
            <v>1.33</v>
          </cell>
        </row>
        <row r="677">
          <cell r="A677" t="str">
            <v>87-10-0568</v>
          </cell>
          <cell r="B677" t="str">
            <v>Viburnum plic. 'Mariesii'</v>
          </cell>
          <cell r="C677" t="str">
            <v>MP104</v>
          </cell>
          <cell r="D677" t="str">
            <v>Directly</v>
          </cell>
          <cell r="F677">
            <v>0.66</v>
          </cell>
          <cell r="G677">
            <v>0.55000000000000004</v>
          </cell>
          <cell r="H677">
            <v>0.49</v>
          </cell>
          <cell r="J677">
            <v>0.80784</v>
          </cell>
          <cell r="K677">
            <v>0.67320000000000002</v>
          </cell>
          <cell r="L677">
            <v>0.49</v>
          </cell>
        </row>
        <row r="678">
          <cell r="A678" t="str">
            <v>87-10-0573</v>
          </cell>
          <cell r="B678" t="str">
            <v>Viburnum plic. 'Watanabe'</v>
          </cell>
          <cell r="C678" t="str">
            <v>MP104</v>
          </cell>
          <cell r="D678" t="str">
            <v>Directly</v>
          </cell>
          <cell r="F678">
            <v>0.66</v>
          </cell>
          <cell r="G678">
            <v>0.55000000000000004</v>
          </cell>
          <cell r="H678">
            <v>0.49</v>
          </cell>
          <cell r="J678">
            <v>0.80784</v>
          </cell>
          <cell r="K678">
            <v>0.67320000000000002</v>
          </cell>
          <cell r="L678">
            <v>0.49</v>
          </cell>
        </row>
        <row r="679">
          <cell r="A679" t="str">
            <v>87-10-0863</v>
          </cell>
          <cell r="B679" t="str">
            <v>Viburnum rhytidophyllum</v>
          </cell>
          <cell r="C679" t="str">
            <v>MP104</v>
          </cell>
          <cell r="D679" t="str">
            <v>WEEK 20</v>
          </cell>
          <cell r="F679">
            <v>1.01</v>
          </cell>
          <cell r="G679">
            <v>0.9</v>
          </cell>
          <cell r="H679">
            <v>0.84</v>
          </cell>
          <cell r="J679">
            <v>1.23624</v>
          </cell>
          <cell r="K679">
            <v>1.1016000000000001</v>
          </cell>
          <cell r="L679">
            <v>0.84</v>
          </cell>
        </row>
        <row r="680">
          <cell r="A680" t="str">
            <v>87-10-1506</v>
          </cell>
          <cell r="B680" t="str">
            <v>Viburnum rhytid. 'Little Snowball' PBR ®</v>
          </cell>
          <cell r="C680" t="str">
            <v>MP104</v>
          </cell>
          <cell r="D680" t="str">
            <v>week 20</v>
          </cell>
          <cell r="F680">
            <v>1.51</v>
          </cell>
          <cell r="G680">
            <v>1.4</v>
          </cell>
          <cell r="H680">
            <v>1.34</v>
          </cell>
          <cell r="J680">
            <v>1.8482399999999999</v>
          </cell>
          <cell r="K680">
            <v>1.7136</v>
          </cell>
          <cell r="L680">
            <v>1.34</v>
          </cell>
        </row>
        <row r="681">
          <cell r="A681" t="str">
            <v>87-10-1241</v>
          </cell>
          <cell r="B681" t="str">
            <v>Viburnum tinus</v>
          </cell>
          <cell r="C681" t="str">
            <v>MP104</v>
          </cell>
          <cell r="D681" t="str">
            <v>Directly</v>
          </cell>
          <cell r="F681">
            <v>0.66</v>
          </cell>
          <cell r="G681">
            <v>0.55000000000000004</v>
          </cell>
          <cell r="H681">
            <v>0.49</v>
          </cell>
          <cell r="J681">
            <v>0.80784</v>
          </cell>
          <cell r="K681">
            <v>0.67320000000000002</v>
          </cell>
          <cell r="L681">
            <v>0.49</v>
          </cell>
        </row>
        <row r="682">
          <cell r="A682" t="str">
            <v>87-10-1642</v>
          </cell>
          <cell r="B682" t="str">
            <v>Viburnum tinus 'Eve Price'</v>
          </cell>
          <cell r="C682" t="str">
            <v>MP150</v>
          </cell>
          <cell r="D682" t="str">
            <v>Directly</v>
          </cell>
          <cell r="F682">
            <v>0.66</v>
          </cell>
          <cell r="G682">
            <v>0.55000000000000004</v>
          </cell>
          <cell r="H682">
            <v>0.49</v>
          </cell>
          <cell r="J682">
            <v>0.80784</v>
          </cell>
          <cell r="K682">
            <v>0.67320000000000002</v>
          </cell>
          <cell r="L682">
            <v>0.49</v>
          </cell>
        </row>
        <row r="683">
          <cell r="A683" t="str">
            <v>87-10-1369</v>
          </cell>
          <cell r="B683" t="str">
            <v>Vinca major</v>
          </cell>
          <cell r="C683" t="str">
            <v>MP150</v>
          </cell>
          <cell r="D683" t="str">
            <v>week 20</v>
          </cell>
          <cell r="F683">
            <v>0.49</v>
          </cell>
          <cell r="G683">
            <v>0.38</v>
          </cell>
          <cell r="H683">
            <v>0.32</v>
          </cell>
          <cell r="J683">
            <v>0.59975999999999996</v>
          </cell>
          <cell r="K683">
            <v>0.46511999999999998</v>
          </cell>
          <cell r="L683">
            <v>0.32</v>
          </cell>
        </row>
        <row r="684">
          <cell r="A684" t="str">
            <v>87-10-1446</v>
          </cell>
          <cell r="B684" t="str">
            <v>Vinca major 'Maculata'</v>
          </cell>
          <cell r="C684" t="str">
            <v>MP150</v>
          </cell>
          <cell r="D684" t="str">
            <v>Directly</v>
          </cell>
          <cell r="F684">
            <v>0.49</v>
          </cell>
          <cell r="G684">
            <v>0.38</v>
          </cell>
          <cell r="H684">
            <v>0.32</v>
          </cell>
          <cell r="J684">
            <v>0.59975999999999996</v>
          </cell>
          <cell r="K684">
            <v>0.46511999999999998</v>
          </cell>
          <cell r="L684">
            <v>0.32</v>
          </cell>
        </row>
        <row r="685">
          <cell r="A685" t="str">
            <v>87-10-1037</v>
          </cell>
          <cell r="B685" t="str">
            <v>Vinca major 'Variegata'</v>
          </cell>
          <cell r="C685" t="str">
            <v>MP150</v>
          </cell>
          <cell r="D685" t="str">
            <v>week 27</v>
          </cell>
          <cell r="F685">
            <v>0.49</v>
          </cell>
          <cell r="G685">
            <v>0.38</v>
          </cell>
          <cell r="H685">
            <v>0.32</v>
          </cell>
          <cell r="J685">
            <v>0.59975999999999996</v>
          </cell>
          <cell r="K685">
            <v>0.46511999999999998</v>
          </cell>
          <cell r="L685">
            <v>0.32</v>
          </cell>
        </row>
        <row r="686">
          <cell r="A686" t="str">
            <v>87-10-1038</v>
          </cell>
          <cell r="B686" t="str">
            <v>Vinca minor</v>
          </cell>
          <cell r="C686" t="str">
            <v>MP150</v>
          </cell>
          <cell r="D686" t="str">
            <v>WEEK 13</v>
          </cell>
          <cell r="F686">
            <v>0.49</v>
          </cell>
          <cell r="G686">
            <v>0.38</v>
          </cell>
          <cell r="H686">
            <v>0.32</v>
          </cell>
          <cell r="J686">
            <v>0.59975999999999996</v>
          </cell>
          <cell r="K686">
            <v>0.46511999999999998</v>
          </cell>
          <cell r="L686">
            <v>0.32</v>
          </cell>
        </row>
        <row r="687">
          <cell r="A687" t="str">
            <v>87-10-1039</v>
          </cell>
          <cell r="B687" t="str">
            <v>Vinca minor 'Alba'</v>
          </cell>
          <cell r="C687" t="str">
            <v>MP150</v>
          </cell>
          <cell r="D687" t="str">
            <v>week 26</v>
          </cell>
          <cell r="F687">
            <v>0.49</v>
          </cell>
          <cell r="G687">
            <v>0.38</v>
          </cell>
          <cell r="H687">
            <v>0.32</v>
          </cell>
          <cell r="J687">
            <v>0.59975999999999996</v>
          </cell>
          <cell r="K687">
            <v>0.46511999999999998</v>
          </cell>
          <cell r="L687">
            <v>0.32</v>
          </cell>
        </row>
        <row r="688">
          <cell r="A688" t="str">
            <v>87-10-1186</v>
          </cell>
          <cell r="B688" t="str">
            <v>Vinca minor 'Argenteovariegata'</v>
          </cell>
          <cell r="C688" t="str">
            <v>MP150</v>
          </cell>
          <cell r="D688" t="str">
            <v>WEEK 13</v>
          </cell>
          <cell r="F688">
            <v>0.49</v>
          </cell>
          <cell r="G688">
            <v>0.38</v>
          </cell>
          <cell r="H688">
            <v>0.32</v>
          </cell>
          <cell r="J688">
            <v>0.59975999999999996</v>
          </cell>
          <cell r="K688">
            <v>0.46511999999999998</v>
          </cell>
          <cell r="L688">
            <v>0.32</v>
          </cell>
        </row>
        <row r="689">
          <cell r="A689" t="str">
            <v>87-10-1040</v>
          </cell>
          <cell r="B689" t="str">
            <v>Vinca minor 'Atropurpurea'</v>
          </cell>
          <cell r="C689" t="str">
            <v>MP150</v>
          </cell>
          <cell r="D689" t="str">
            <v>week 13</v>
          </cell>
          <cell r="F689">
            <v>0.49</v>
          </cell>
          <cell r="G689">
            <v>0.38</v>
          </cell>
          <cell r="H689">
            <v>0.32</v>
          </cell>
          <cell r="J689">
            <v>0.59975999999999996</v>
          </cell>
          <cell r="K689">
            <v>0.46511999999999998</v>
          </cell>
          <cell r="L689">
            <v>0.32</v>
          </cell>
        </row>
        <row r="690">
          <cell r="A690" t="str">
            <v>87-10-1041</v>
          </cell>
          <cell r="B690" t="str">
            <v>Vinca minor 'Aureovariegata'</v>
          </cell>
          <cell r="C690" t="str">
            <v>MP150</v>
          </cell>
          <cell r="D690" t="str">
            <v>week 13</v>
          </cell>
          <cell r="F690">
            <v>0.49</v>
          </cell>
          <cell r="G690">
            <v>0.38</v>
          </cell>
          <cell r="H690">
            <v>0.32</v>
          </cell>
          <cell r="J690">
            <v>0.59975999999999996</v>
          </cell>
          <cell r="K690">
            <v>0.46511999999999998</v>
          </cell>
          <cell r="L690">
            <v>0.32</v>
          </cell>
        </row>
        <row r="691">
          <cell r="A691" t="str">
            <v>87-10-1069</v>
          </cell>
          <cell r="B691" t="str">
            <v>Vinca minor 'Blue and Gold'</v>
          </cell>
          <cell r="C691" t="str">
            <v>MP150</v>
          </cell>
          <cell r="D691" t="str">
            <v>week 20</v>
          </cell>
          <cell r="F691">
            <v>0.49</v>
          </cell>
          <cell r="G691">
            <v>0.38</v>
          </cell>
          <cell r="H691">
            <v>0.32</v>
          </cell>
          <cell r="J691">
            <v>0.59975999999999996</v>
          </cell>
          <cell r="K691">
            <v>0.46511999999999998</v>
          </cell>
          <cell r="L691">
            <v>0.32</v>
          </cell>
        </row>
        <row r="692">
          <cell r="A692" t="str">
            <v>87-10-1447</v>
          </cell>
          <cell r="B692" t="str">
            <v>Vinca minor 'Bowles Variety' La Grave</v>
          </cell>
          <cell r="C692" t="str">
            <v>MP150</v>
          </cell>
          <cell r="D692" t="str">
            <v>WEEK 13</v>
          </cell>
          <cell r="F692">
            <v>0.49</v>
          </cell>
          <cell r="G692">
            <v>0.38</v>
          </cell>
          <cell r="H692">
            <v>0.32</v>
          </cell>
          <cell r="J692">
            <v>0.59975999999999996</v>
          </cell>
          <cell r="K692">
            <v>0.46511999999999998</v>
          </cell>
          <cell r="L692">
            <v>0.32</v>
          </cell>
        </row>
        <row r="693">
          <cell r="A693" t="str">
            <v>87-10-1271</v>
          </cell>
          <cell r="B693" t="str">
            <v>Vinca minor 'Gertrude Jekyll'</v>
          </cell>
          <cell r="C693" t="str">
            <v>MP150</v>
          </cell>
          <cell r="D693" t="str">
            <v>week 26</v>
          </cell>
          <cell r="F693">
            <v>0.49</v>
          </cell>
          <cell r="G693">
            <v>0.38</v>
          </cell>
          <cell r="H693">
            <v>0.32</v>
          </cell>
          <cell r="J693">
            <v>0.59975999999999996</v>
          </cell>
          <cell r="K693">
            <v>0.46511999999999998</v>
          </cell>
          <cell r="L693">
            <v>0.32</v>
          </cell>
        </row>
        <row r="694">
          <cell r="A694" t="str">
            <v>87-10-1507</v>
          </cell>
          <cell r="B694" t="str">
            <v>Vinca minor 'Grüner Teppich'</v>
          </cell>
          <cell r="C694" t="str">
            <v>MP150</v>
          </cell>
          <cell r="D694" t="str">
            <v>WEEK 20</v>
          </cell>
          <cell r="F694">
            <v>0.49</v>
          </cell>
          <cell r="G694">
            <v>0.38</v>
          </cell>
          <cell r="H694">
            <v>0.32</v>
          </cell>
          <cell r="J694">
            <v>0.59975999999999996</v>
          </cell>
          <cell r="K694">
            <v>0.46511999999999998</v>
          </cell>
          <cell r="L694">
            <v>0.32</v>
          </cell>
        </row>
        <row r="695">
          <cell r="A695" t="str">
            <v>87-10-1508</v>
          </cell>
          <cell r="B695" t="str">
            <v>Vinca minor 'Multiplex'</v>
          </cell>
          <cell r="C695" t="str">
            <v>MP150</v>
          </cell>
          <cell r="D695" t="str">
            <v>week 26</v>
          </cell>
          <cell r="F695">
            <v>0.49</v>
          </cell>
          <cell r="G695">
            <v>0.38</v>
          </cell>
          <cell r="H695">
            <v>0.32</v>
          </cell>
          <cell r="J695">
            <v>0.59975999999999996</v>
          </cell>
          <cell r="K695">
            <v>0.46511999999999998</v>
          </cell>
          <cell r="L695">
            <v>0.32</v>
          </cell>
        </row>
        <row r="696">
          <cell r="A696" t="str">
            <v>87-10-1065</v>
          </cell>
          <cell r="B696" t="str">
            <v>Vinca minor 'Compacta'</v>
          </cell>
          <cell r="C696" t="str">
            <v>MP150</v>
          </cell>
          <cell r="D696" t="str">
            <v>Directly</v>
          </cell>
          <cell r="F696">
            <v>0.49</v>
          </cell>
          <cell r="G696">
            <v>0.38</v>
          </cell>
          <cell r="H696">
            <v>0.32</v>
          </cell>
          <cell r="J696">
            <v>0.59975999999999996</v>
          </cell>
          <cell r="K696">
            <v>0.46511999999999998</v>
          </cell>
          <cell r="L696">
            <v>0.32</v>
          </cell>
        </row>
        <row r="697">
          <cell r="A697" t="str">
            <v>87-10-1187</v>
          </cell>
          <cell r="B697" t="str">
            <v>Vinca minor 'Illumination'</v>
          </cell>
          <cell r="C697" t="str">
            <v>MP150</v>
          </cell>
          <cell r="D697" t="str">
            <v>Directly</v>
          </cell>
          <cell r="F697">
            <v>0.49</v>
          </cell>
          <cell r="G697">
            <v>0.38</v>
          </cell>
          <cell r="H697">
            <v>0.32</v>
          </cell>
          <cell r="J697">
            <v>0.59975999999999996</v>
          </cell>
          <cell r="K697">
            <v>0.46511999999999998</v>
          </cell>
          <cell r="L697">
            <v>0.32</v>
          </cell>
        </row>
        <row r="698">
          <cell r="A698" t="str">
            <v>87-10-1070</v>
          </cell>
          <cell r="B698" t="str">
            <v>Vinca minor 'Ralph Shugert'</v>
          </cell>
          <cell r="C698" t="str">
            <v>MP150</v>
          </cell>
          <cell r="D698" t="str">
            <v>week 20</v>
          </cell>
          <cell r="F698">
            <v>0.49</v>
          </cell>
          <cell r="G698">
            <v>0.38</v>
          </cell>
          <cell r="H698">
            <v>0.32</v>
          </cell>
          <cell r="J698">
            <v>0.59975999999999996</v>
          </cell>
          <cell r="K698">
            <v>0.46511999999999998</v>
          </cell>
          <cell r="L698">
            <v>0.32</v>
          </cell>
        </row>
        <row r="699">
          <cell r="A699" t="str">
            <v>87-10-1064</v>
          </cell>
          <cell r="B699" t="str">
            <v>Vinca minor 'Seng'</v>
          </cell>
          <cell r="C699" t="str">
            <v>MP150</v>
          </cell>
          <cell r="D699" t="str">
            <v>week 20</v>
          </cell>
          <cell r="F699">
            <v>0.49</v>
          </cell>
          <cell r="G699">
            <v>0.38</v>
          </cell>
          <cell r="H699">
            <v>0.32</v>
          </cell>
          <cell r="J699">
            <v>0.59975999999999996</v>
          </cell>
          <cell r="K699">
            <v>0.46511999999999998</v>
          </cell>
          <cell r="L699">
            <v>0.32</v>
          </cell>
        </row>
        <row r="700">
          <cell r="A700" t="str">
            <v>87-10-1509</v>
          </cell>
          <cell r="B700" t="str">
            <v>Vinca minor 'Variegata'</v>
          </cell>
          <cell r="C700" t="str">
            <v>MP150</v>
          </cell>
          <cell r="D700" t="str">
            <v>Directly</v>
          </cell>
          <cell r="F700">
            <v>0.49</v>
          </cell>
          <cell r="G700">
            <v>0.38</v>
          </cell>
          <cell r="H700">
            <v>0.32</v>
          </cell>
          <cell r="J700">
            <v>0.59975999999999996</v>
          </cell>
          <cell r="K700">
            <v>0.46511999999999998</v>
          </cell>
          <cell r="L700">
            <v>0.32</v>
          </cell>
        </row>
        <row r="701">
          <cell r="A701" t="str">
            <v>87-10-1686</v>
          </cell>
          <cell r="B701" t="str">
            <v>Weigela florida Black and White® ('Courtacad 1'PBR) ®</v>
          </cell>
          <cell r="C701" t="str">
            <v>MP150</v>
          </cell>
          <cell r="D701" t="str">
            <v>Directly</v>
          </cell>
          <cell r="F701">
            <v>1.22</v>
          </cell>
          <cell r="G701">
            <v>1.1100000000000001</v>
          </cell>
          <cell r="H701">
            <v>1.05</v>
          </cell>
          <cell r="J701">
            <v>1.4932799999999999</v>
          </cell>
          <cell r="K701">
            <v>1.3586400000000001</v>
          </cell>
          <cell r="L701">
            <v>1.05</v>
          </cell>
        </row>
        <row r="702">
          <cell r="A702" t="str">
            <v>87-10-1043</v>
          </cell>
          <cell r="B702" t="str">
            <v>Weigela 'Briant Rubidor'</v>
          </cell>
          <cell r="C702" t="str">
            <v>MP104</v>
          </cell>
          <cell r="D702" t="str">
            <v>Directly</v>
          </cell>
          <cell r="F702">
            <v>0.43</v>
          </cell>
          <cell r="G702">
            <v>0.32</v>
          </cell>
          <cell r="H702">
            <v>0.27</v>
          </cell>
          <cell r="J702">
            <v>0.52632000000000001</v>
          </cell>
          <cell r="K702">
            <v>0.39168000000000003</v>
          </cell>
          <cell r="L702">
            <v>0.27</v>
          </cell>
        </row>
        <row r="703">
          <cell r="A703" t="str">
            <v>87-10-0586</v>
          </cell>
          <cell r="B703" t="str">
            <v>Weigela 'Bristol Ruby'</v>
          </cell>
          <cell r="C703" t="str">
            <v>MP104</v>
          </cell>
          <cell r="D703" t="str">
            <v>Directly</v>
          </cell>
          <cell r="F703">
            <v>0.43</v>
          </cell>
          <cell r="G703">
            <v>0.32</v>
          </cell>
          <cell r="H703">
            <v>0.27</v>
          </cell>
          <cell r="J703">
            <v>0.52632000000000001</v>
          </cell>
          <cell r="K703">
            <v>0.39168000000000003</v>
          </cell>
          <cell r="L703">
            <v>0.27</v>
          </cell>
        </row>
        <row r="704">
          <cell r="A704" t="str">
            <v>87-10-1450</v>
          </cell>
          <cell r="B704" t="str">
            <v>Weigela 'Bristol Snowflake'</v>
          </cell>
          <cell r="C704" t="str">
            <v>MP104</v>
          </cell>
          <cell r="D704" t="str">
            <v>Directly</v>
          </cell>
          <cell r="F704">
            <v>0.43</v>
          </cell>
          <cell r="G704">
            <v>0.32</v>
          </cell>
          <cell r="H704">
            <v>0.27</v>
          </cell>
          <cell r="J704">
            <v>0.52632000000000001</v>
          </cell>
          <cell r="K704">
            <v>0.39168000000000003</v>
          </cell>
          <cell r="L704">
            <v>0.27</v>
          </cell>
        </row>
        <row r="705">
          <cell r="A705" t="str">
            <v>87-10-0587</v>
          </cell>
          <cell r="B705" t="str">
            <v>Weigela 'Candida'</v>
          </cell>
          <cell r="C705" t="str">
            <v>MP104</v>
          </cell>
          <cell r="D705" t="str">
            <v>Directly</v>
          </cell>
          <cell r="F705">
            <v>0.43</v>
          </cell>
          <cell r="G705">
            <v>0.32</v>
          </cell>
          <cell r="H705">
            <v>0.27</v>
          </cell>
          <cell r="J705">
            <v>0.52632000000000001</v>
          </cell>
          <cell r="K705">
            <v>0.39168000000000003</v>
          </cell>
          <cell r="L705">
            <v>0.27</v>
          </cell>
        </row>
        <row r="706">
          <cell r="A706" t="str">
            <v>87-10-0588</v>
          </cell>
          <cell r="B706" t="str">
            <v>Weigela 'Eva Rathke'</v>
          </cell>
          <cell r="C706" t="str">
            <v>MP104</v>
          </cell>
          <cell r="D706" t="str">
            <v>Directly</v>
          </cell>
          <cell r="F706">
            <v>0.43</v>
          </cell>
          <cell r="G706">
            <v>0.32</v>
          </cell>
          <cell r="H706">
            <v>0.27</v>
          </cell>
          <cell r="J706">
            <v>0.52632000000000001</v>
          </cell>
          <cell r="K706">
            <v>0.39168000000000003</v>
          </cell>
          <cell r="L706">
            <v>0.27</v>
          </cell>
        </row>
        <row r="707">
          <cell r="A707" t="str">
            <v>87-10-0589</v>
          </cell>
          <cell r="B707" t="str">
            <v>Weigela 'Evita'</v>
          </cell>
          <cell r="C707" t="str">
            <v>MP104</v>
          </cell>
          <cell r="D707" t="str">
            <v>Directly</v>
          </cell>
          <cell r="F707">
            <v>0.43</v>
          </cell>
          <cell r="G707">
            <v>0.32</v>
          </cell>
          <cell r="H707">
            <v>0.27</v>
          </cell>
          <cell r="J707">
            <v>0.52632000000000001</v>
          </cell>
          <cell r="K707">
            <v>0.39168000000000003</v>
          </cell>
          <cell r="L707">
            <v>0.27</v>
          </cell>
        </row>
        <row r="708">
          <cell r="A708" t="str">
            <v>87-10-0590</v>
          </cell>
          <cell r="B708" t="str">
            <v>Weigela florida 'Alexandra'PBR ®</v>
          </cell>
          <cell r="C708" t="str">
            <v>MP104</v>
          </cell>
          <cell r="D708" t="str">
            <v>Directly</v>
          </cell>
          <cell r="F708">
            <v>1.08</v>
          </cell>
          <cell r="G708">
            <v>0.97</v>
          </cell>
          <cell r="H708">
            <v>0.91</v>
          </cell>
          <cell r="J708">
            <v>1.32192</v>
          </cell>
          <cell r="K708">
            <v>1.1872799999999999</v>
          </cell>
          <cell r="L708">
            <v>0.91</v>
          </cell>
        </row>
        <row r="709">
          <cell r="A709" t="str">
            <v>87-10-0592</v>
          </cell>
          <cell r="B709" t="str">
            <v>Weigela florida Moulin Rouge ('Brigela'PBR) ®</v>
          </cell>
          <cell r="C709" t="str">
            <v>MP104</v>
          </cell>
          <cell r="D709" t="str">
            <v>Directly</v>
          </cell>
          <cell r="F709">
            <v>1.05</v>
          </cell>
          <cell r="G709">
            <v>0.94</v>
          </cell>
          <cell r="H709">
            <v>0.88</v>
          </cell>
          <cell r="J709">
            <v>1.2852000000000001</v>
          </cell>
          <cell r="K709">
            <v>1.1505599999999998</v>
          </cell>
          <cell r="L709">
            <v>0.88</v>
          </cell>
        </row>
        <row r="710">
          <cell r="A710" t="str">
            <v>87-10-1613</v>
          </cell>
          <cell r="B710" t="str">
            <v>Weigela flor. 'Cappuccino' PBR ®</v>
          </cell>
          <cell r="C710" t="str">
            <v>MP104</v>
          </cell>
          <cell r="D710" t="str">
            <v>Directly</v>
          </cell>
          <cell r="F710">
            <v>1.05</v>
          </cell>
          <cell r="G710">
            <v>0.94</v>
          </cell>
          <cell r="H710">
            <v>0.88</v>
          </cell>
          <cell r="J710">
            <v>1.2852000000000001</v>
          </cell>
          <cell r="K710">
            <v>1.1505599999999998</v>
          </cell>
          <cell r="L710">
            <v>0.88</v>
          </cell>
        </row>
        <row r="711">
          <cell r="A711" t="str">
            <v>87-10-1511</v>
          </cell>
          <cell r="B711" t="str">
            <v>Weigela florida 'Elvera'PBR ®</v>
          </cell>
          <cell r="C711" t="str">
            <v>MP150</v>
          </cell>
          <cell r="D711" t="str">
            <v>Directly</v>
          </cell>
          <cell r="F711">
            <v>1.05</v>
          </cell>
          <cell r="G711">
            <v>0.94</v>
          </cell>
          <cell r="H711">
            <v>0.88</v>
          </cell>
          <cell r="J711">
            <v>1.2852000000000001</v>
          </cell>
          <cell r="K711">
            <v>1.1505599999999998</v>
          </cell>
          <cell r="L711">
            <v>0.88</v>
          </cell>
        </row>
        <row r="712">
          <cell r="A712" t="str">
            <v>87-10-1512</v>
          </cell>
          <cell r="B712" t="str">
            <v>Weigela flor. 'Foliis Purpureis'</v>
          </cell>
          <cell r="C712" t="str">
            <v>MP150</v>
          </cell>
          <cell r="D712" t="str">
            <v>Directly</v>
          </cell>
          <cell r="F712">
            <v>0.43</v>
          </cell>
          <cell r="G712">
            <v>0.32</v>
          </cell>
          <cell r="H712">
            <v>0.27</v>
          </cell>
          <cell r="J712">
            <v>0.52632000000000001</v>
          </cell>
          <cell r="K712">
            <v>0.39168000000000003</v>
          </cell>
          <cell r="L712">
            <v>0.27</v>
          </cell>
        </row>
        <row r="713">
          <cell r="A713" t="str">
            <v>87-10-1123</v>
          </cell>
          <cell r="B713" t="str">
            <v>Weigela flor. 'Minor Black' PBR ®</v>
          </cell>
          <cell r="C713" t="str">
            <v>MP150</v>
          </cell>
          <cell r="D713" t="str">
            <v>Directly</v>
          </cell>
          <cell r="F713">
            <v>1.08</v>
          </cell>
          <cell r="G713">
            <v>0.97</v>
          </cell>
          <cell r="H713">
            <v>0.91</v>
          </cell>
          <cell r="J713">
            <v>1.32192</v>
          </cell>
          <cell r="K713">
            <v>1.1872799999999999</v>
          </cell>
          <cell r="L713">
            <v>0.91</v>
          </cell>
        </row>
        <row r="714">
          <cell r="A714" t="str">
            <v>87-10-0598</v>
          </cell>
          <cell r="B714" t="str">
            <v>Weigela flor. 'Monet' PBR ®</v>
          </cell>
          <cell r="C714" t="str">
            <v>MP104</v>
          </cell>
          <cell r="D714" t="str">
            <v>Directly</v>
          </cell>
          <cell r="F714">
            <v>1.29</v>
          </cell>
          <cell r="G714">
            <v>1.18</v>
          </cell>
          <cell r="H714">
            <v>1.1200000000000001</v>
          </cell>
          <cell r="J714">
            <v>1.5789600000000001</v>
          </cell>
          <cell r="K714">
            <v>1.44432</v>
          </cell>
          <cell r="L714">
            <v>1.1200000000000001</v>
          </cell>
        </row>
        <row r="715">
          <cell r="A715" t="str">
            <v>87-10-1513</v>
          </cell>
          <cell r="B715" t="str">
            <v>Weigela flor. 'Nana Purpurea'</v>
          </cell>
          <cell r="C715" t="str">
            <v>MP150</v>
          </cell>
          <cell r="D715" t="str">
            <v>Directly</v>
          </cell>
          <cell r="F715">
            <v>0.43</v>
          </cell>
          <cell r="G715">
            <v>0.32</v>
          </cell>
          <cell r="H715">
            <v>0.27</v>
          </cell>
          <cell r="J715">
            <v>0.52632000000000001</v>
          </cell>
          <cell r="K715">
            <v>0.39168000000000003</v>
          </cell>
          <cell r="L715">
            <v>0.27</v>
          </cell>
        </row>
        <row r="716">
          <cell r="A716" t="str">
            <v>87-10-0601</v>
          </cell>
          <cell r="B716" t="str">
            <v>Weigela florida Pink Poppet ('Plangen'PBR) ®</v>
          </cell>
          <cell r="C716" t="str">
            <v>MP104</v>
          </cell>
          <cell r="D716" t="str">
            <v>Directly</v>
          </cell>
          <cell r="F716">
            <v>1.08</v>
          </cell>
          <cell r="G716">
            <v>0.97</v>
          </cell>
          <cell r="H716">
            <v>0.91</v>
          </cell>
          <cell r="J716">
            <v>1.32192</v>
          </cell>
          <cell r="K716">
            <v>1.1872799999999999</v>
          </cell>
          <cell r="L716">
            <v>0.91</v>
          </cell>
        </row>
        <row r="717">
          <cell r="A717" t="str">
            <v>87-10-1453</v>
          </cell>
          <cell r="B717" t="str">
            <v>Weigela flor. 'Pink Princess'</v>
          </cell>
          <cell r="C717" t="str">
            <v>MP150</v>
          </cell>
          <cell r="D717" t="str">
            <v>Directly</v>
          </cell>
          <cell r="F717">
            <v>0.43</v>
          </cell>
          <cell r="G717">
            <v>0.32</v>
          </cell>
          <cell r="H717">
            <v>0.27</v>
          </cell>
          <cell r="J717">
            <v>0.52632000000000001</v>
          </cell>
          <cell r="K717">
            <v>0.39168000000000003</v>
          </cell>
          <cell r="L717">
            <v>0.27</v>
          </cell>
        </row>
        <row r="718">
          <cell r="A718" t="str">
            <v>87-10-0602</v>
          </cell>
          <cell r="B718" t="str">
            <v>Weigela flor. 'Pink Princess'</v>
          </cell>
          <cell r="C718" t="str">
            <v>MP104</v>
          </cell>
          <cell r="D718" t="str">
            <v>Directly</v>
          </cell>
          <cell r="F718">
            <v>0.43</v>
          </cell>
          <cell r="G718">
            <v>0.32</v>
          </cell>
          <cell r="H718">
            <v>0.27</v>
          </cell>
          <cell r="J718">
            <v>0.52632000000000001</v>
          </cell>
          <cell r="K718">
            <v>0.39168000000000003</v>
          </cell>
          <cell r="L718">
            <v>0.27</v>
          </cell>
        </row>
        <row r="719">
          <cell r="A719" t="str">
            <v>87-10-1514</v>
          </cell>
          <cell r="B719" t="str">
            <v>Weigela flor. 'Ruby Queen' PBR ®</v>
          </cell>
          <cell r="C719" t="str">
            <v>MP150</v>
          </cell>
          <cell r="D719" t="str">
            <v>Directly</v>
          </cell>
          <cell r="F719">
            <v>1.08</v>
          </cell>
          <cell r="G719">
            <v>0.97</v>
          </cell>
          <cell r="H719">
            <v>0.91</v>
          </cell>
          <cell r="J719">
            <v>1.32192</v>
          </cell>
          <cell r="K719">
            <v>1.1872799999999999</v>
          </cell>
          <cell r="L719">
            <v>0.91</v>
          </cell>
        </row>
        <row r="720">
          <cell r="A720" t="str">
            <v>87-10-1455</v>
          </cell>
          <cell r="B720" t="str">
            <v>Weigela flor. 'Sunny Princess'</v>
          </cell>
          <cell r="C720" t="str">
            <v>MP150</v>
          </cell>
          <cell r="D720" t="str">
            <v>Directly</v>
          </cell>
          <cell r="F720">
            <v>0.43</v>
          </cell>
          <cell r="G720">
            <v>0.32</v>
          </cell>
          <cell r="H720">
            <v>0.27</v>
          </cell>
          <cell r="J720">
            <v>0.52632000000000001</v>
          </cell>
          <cell r="K720">
            <v>0.39168000000000003</v>
          </cell>
          <cell r="L720">
            <v>0.27</v>
          </cell>
        </row>
        <row r="721">
          <cell r="A721" t="str">
            <v>87-10-0604</v>
          </cell>
          <cell r="B721" t="str">
            <v>Weigela flor. 'Sunny Princess'</v>
          </cell>
          <cell r="C721" t="str">
            <v>MP104</v>
          </cell>
          <cell r="D721" t="str">
            <v>Directly</v>
          </cell>
          <cell r="F721">
            <v>0.43</v>
          </cell>
          <cell r="G721">
            <v>0.32</v>
          </cell>
          <cell r="H721">
            <v>0.27</v>
          </cell>
          <cell r="J721">
            <v>0.52632000000000001</v>
          </cell>
          <cell r="K721">
            <v>0.39168000000000003</v>
          </cell>
          <cell r="L721">
            <v>0.27</v>
          </cell>
        </row>
        <row r="722">
          <cell r="A722" t="str">
            <v>87-10-0605</v>
          </cell>
          <cell r="B722" t="str">
            <v>Weigela flor. 'Suzanne'</v>
          </cell>
          <cell r="C722" t="str">
            <v>MP104</v>
          </cell>
          <cell r="D722" t="str">
            <v>Directly</v>
          </cell>
          <cell r="F722">
            <v>0.43</v>
          </cell>
          <cell r="G722">
            <v>0.32</v>
          </cell>
          <cell r="H722">
            <v>0.27</v>
          </cell>
          <cell r="J722">
            <v>0.52632000000000001</v>
          </cell>
          <cell r="K722">
            <v>0.39168000000000003</v>
          </cell>
          <cell r="L722">
            <v>0.27</v>
          </cell>
        </row>
        <row r="723">
          <cell r="A723" t="str">
            <v>87-10-1614</v>
          </cell>
          <cell r="B723" t="str">
            <v>Weigela flor. 'Suzanne'</v>
          </cell>
          <cell r="C723" t="str">
            <v>MP150</v>
          </cell>
          <cell r="D723" t="str">
            <v>Directly</v>
          </cell>
          <cell r="F723">
            <v>0.43</v>
          </cell>
          <cell r="G723">
            <v>0.32</v>
          </cell>
          <cell r="H723">
            <v>0.27</v>
          </cell>
          <cell r="J723">
            <v>0.52632000000000001</v>
          </cell>
          <cell r="K723">
            <v>0.39168000000000003</v>
          </cell>
          <cell r="L723">
            <v>0.27</v>
          </cell>
        </row>
        <row r="724">
          <cell r="A724" t="str">
            <v>87-10-1457</v>
          </cell>
          <cell r="B724" t="str">
            <v>Weigela flor. 'Tango'</v>
          </cell>
          <cell r="C724" t="str">
            <v>MP150</v>
          </cell>
          <cell r="D724" t="str">
            <v>Directly</v>
          </cell>
          <cell r="F724">
            <v>0.43</v>
          </cell>
          <cell r="G724">
            <v>0.32</v>
          </cell>
          <cell r="H724">
            <v>0.27</v>
          </cell>
          <cell r="J724">
            <v>0.52632000000000001</v>
          </cell>
          <cell r="K724">
            <v>0.39168000000000003</v>
          </cell>
          <cell r="L724">
            <v>0.27</v>
          </cell>
        </row>
        <row r="725">
          <cell r="A725" t="str">
            <v>87-10-0607</v>
          </cell>
          <cell r="B725" t="str">
            <v>Weigela flor. 'Variegata'</v>
          </cell>
          <cell r="C725" t="str">
            <v>MP104</v>
          </cell>
          <cell r="D725" t="str">
            <v>Directly</v>
          </cell>
          <cell r="F725">
            <v>0.43</v>
          </cell>
          <cell r="G725">
            <v>0.32</v>
          </cell>
          <cell r="H725">
            <v>0.27</v>
          </cell>
          <cell r="J725">
            <v>0.52632000000000001</v>
          </cell>
          <cell r="K725">
            <v>0.39168000000000003</v>
          </cell>
          <cell r="L725">
            <v>0.27</v>
          </cell>
        </row>
        <row r="726">
          <cell r="A726" t="str">
            <v>87-10-1615</v>
          </cell>
          <cell r="B726" t="str">
            <v>Weigela flor. 'Victoria'</v>
          </cell>
          <cell r="C726" t="str">
            <v>MP150</v>
          </cell>
          <cell r="D726" t="str">
            <v>Directly</v>
          </cell>
          <cell r="F726">
            <v>0.43</v>
          </cell>
          <cell r="G726">
            <v>0.32</v>
          </cell>
          <cell r="H726">
            <v>0.27</v>
          </cell>
          <cell r="J726">
            <v>0.52632000000000001</v>
          </cell>
          <cell r="K726">
            <v>0.39168000000000003</v>
          </cell>
          <cell r="L726">
            <v>0.27</v>
          </cell>
        </row>
        <row r="727">
          <cell r="A727" t="str">
            <v>87-10-0608</v>
          </cell>
          <cell r="B727" t="str">
            <v>Weigela flor. 'Victoria'</v>
          </cell>
          <cell r="C727" t="str">
            <v>MP104</v>
          </cell>
          <cell r="D727" t="str">
            <v>Directly</v>
          </cell>
          <cell r="F727">
            <v>0.43</v>
          </cell>
          <cell r="G727">
            <v>0.32</v>
          </cell>
          <cell r="H727">
            <v>0.27</v>
          </cell>
          <cell r="J727">
            <v>0.52632000000000001</v>
          </cell>
          <cell r="K727">
            <v>0.39168000000000003</v>
          </cell>
          <cell r="L727">
            <v>0.27</v>
          </cell>
        </row>
        <row r="728">
          <cell r="A728" t="str">
            <v>87-10-1515</v>
          </cell>
          <cell r="B728" t="str">
            <v>Weigela flor. 'Marjorie'</v>
          </cell>
          <cell r="C728" t="str">
            <v>MP104</v>
          </cell>
          <cell r="D728" t="str">
            <v>Directly</v>
          </cell>
          <cell r="F728">
            <v>0.43</v>
          </cell>
          <cell r="G728">
            <v>0.32</v>
          </cell>
          <cell r="H728">
            <v>0.27</v>
          </cell>
          <cell r="J728">
            <v>0.52632000000000001</v>
          </cell>
          <cell r="K728">
            <v>0.39168000000000003</v>
          </cell>
          <cell r="L728">
            <v>0.27</v>
          </cell>
        </row>
        <row r="729">
          <cell r="A729" t="str">
            <v>87-10-0609</v>
          </cell>
          <cell r="B729" t="str">
            <v>Weigela middendorffiana</v>
          </cell>
          <cell r="C729" t="str">
            <v>MP104</v>
          </cell>
          <cell r="D729" t="str">
            <v>Directly</v>
          </cell>
          <cell r="F729">
            <v>0.44</v>
          </cell>
          <cell r="G729">
            <v>0.34</v>
          </cell>
          <cell r="H729">
            <v>0.28000000000000003</v>
          </cell>
          <cell r="J729">
            <v>0.53856000000000004</v>
          </cell>
          <cell r="K729">
            <v>0.41616000000000003</v>
          </cell>
          <cell r="L729">
            <v>0.28000000000000003</v>
          </cell>
        </row>
        <row r="730">
          <cell r="A730" t="str">
            <v>87-10-1460</v>
          </cell>
          <cell r="B730" t="str">
            <v>Weigela 'Minuet'</v>
          </cell>
          <cell r="C730" t="str">
            <v>MP150</v>
          </cell>
          <cell r="D730" t="str">
            <v>Directly</v>
          </cell>
          <cell r="F730">
            <v>0.43</v>
          </cell>
          <cell r="G730">
            <v>0.32</v>
          </cell>
          <cell r="H730">
            <v>0.27</v>
          </cell>
          <cell r="J730">
            <v>0.52632000000000001</v>
          </cell>
          <cell r="K730">
            <v>0.39168000000000003</v>
          </cell>
          <cell r="L730">
            <v>0.27</v>
          </cell>
        </row>
        <row r="731">
          <cell r="A731" t="str">
            <v>87-10-0610</v>
          </cell>
          <cell r="B731" t="str">
            <v>Weigela 'Minuet'</v>
          </cell>
          <cell r="C731" t="str">
            <v>MP104</v>
          </cell>
          <cell r="D731" t="str">
            <v>Directly</v>
          </cell>
          <cell r="F731">
            <v>0.43</v>
          </cell>
          <cell r="G731">
            <v>0.32</v>
          </cell>
          <cell r="H731">
            <v>0.27</v>
          </cell>
          <cell r="J731">
            <v>0.52632000000000001</v>
          </cell>
          <cell r="K731">
            <v>0.39168000000000003</v>
          </cell>
          <cell r="L731">
            <v>0.27</v>
          </cell>
        </row>
        <row r="732">
          <cell r="A732" t="str">
            <v>87-10-0600</v>
          </cell>
          <cell r="B732" t="str">
            <v>Weigela 'Nana Variegata'</v>
          </cell>
          <cell r="C732" t="str">
            <v>MP104</v>
          </cell>
          <cell r="D732" t="str">
            <v>Directly</v>
          </cell>
          <cell r="F732">
            <v>0.43</v>
          </cell>
          <cell r="G732">
            <v>0.32</v>
          </cell>
          <cell r="H732">
            <v>0.27</v>
          </cell>
          <cell r="J732">
            <v>0.52632000000000001</v>
          </cell>
          <cell r="K732">
            <v>0.39168000000000003</v>
          </cell>
          <cell r="L732">
            <v>0.27</v>
          </cell>
        </row>
        <row r="733">
          <cell r="A733" t="str">
            <v>87-10-0611</v>
          </cell>
          <cell r="B733" t="str">
            <v>Weigela 'Newport Red'</v>
          </cell>
          <cell r="C733" t="str">
            <v>MP104</v>
          </cell>
          <cell r="D733" t="str">
            <v>Directly</v>
          </cell>
          <cell r="F733">
            <v>0.43</v>
          </cell>
          <cell r="G733">
            <v>0.32</v>
          </cell>
          <cell r="H733">
            <v>0.27</v>
          </cell>
          <cell r="J733">
            <v>0.52632000000000001</v>
          </cell>
          <cell r="K733">
            <v>0.39168000000000003</v>
          </cell>
          <cell r="L733">
            <v>0.27</v>
          </cell>
        </row>
        <row r="734">
          <cell r="A734" t="str">
            <v>87-10-1122</v>
          </cell>
          <cell r="B734" t="str">
            <v>Weigela 'Olympiade'</v>
          </cell>
          <cell r="C734" t="str">
            <v>MP104</v>
          </cell>
          <cell r="D734" t="str">
            <v>Directly</v>
          </cell>
          <cell r="F734">
            <v>0.43</v>
          </cell>
          <cell r="G734">
            <v>0.32</v>
          </cell>
          <cell r="H734">
            <v>0.27</v>
          </cell>
          <cell r="J734">
            <v>0.52632000000000001</v>
          </cell>
          <cell r="K734">
            <v>0.39168000000000003</v>
          </cell>
          <cell r="L734">
            <v>0.27</v>
          </cell>
        </row>
        <row r="735">
          <cell r="A735" t="str">
            <v>87-10-1616</v>
          </cell>
          <cell r="B735" t="str">
            <v>Weigela 'Piccolo'</v>
          </cell>
          <cell r="C735" t="str">
            <v>MP104</v>
          </cell>
          <cell r="D735" t="str">
            <v>Directly</v>
          </cell>
          <cell r="F735">
            <v>0.52</v>
          </cell>
          <cell r="G735">
            <v>0.41</v>
          </cell>
          <cell r="H735">
            <v>0.35</v>
          </cell>
          <cell r="J735">
            <v>0.63648000000000005</v>
          </cell>
          <cell r="K735">
            <v>0.50183999999999995</v>
          </cell>
          <cell r="L735">
            <v>0.35</v>
          </cell>
        </row>
        <row r="736">
          <cell r="A736" t="str">
            <v>87-10-1617</v>
          </cell>
          <cell r="B736" t="str">
            <v>Weigela praecox 'Bouquet Rose'</v>
          </cell>
          <cell r="C736" t="str">
            <v>MP104</v>
          </cell>
          <cell r="D736" t="str">
            <v>Directly</v>
          </cell>
          <cell r="F736">
            <v>0.43</v>
          </cell>
          <cell r="G736">
            <v>0.32</v>
          </cell>
          <cell r="H736">
            <v>0.27</v>
          </cell>
          <cell r="J736">
            <v>0.52632000000000001</v>
          </cell>
          <cell r="K736">
            <v>0.39168000000000003</v>
          </cell>
          <cell r="L736">
            <v>0.27</v>
          </cell>
        </row>
        <row r="737">
          <cell r="A737" t="str">
            <v>87-10-0614</v>
          </cell>
          <cell r="B737" t="str">
            <v>Weigela 'Red Prince'</v>
          </cell>
          <cell r="C737" t="str">
            <v>MP104</v>
          </cell>
          <cell r="D737" t="str">
            <v>Directly</v>
          </cell>
          <cell r="F737">
            <v>0.43</v>
          </cell>
          <cell r="G737">
            <v>0.32</v>
          </cell>
          <cell r="H737">
            <v>0.27</v>
          </cell>
          <cell r="J737">
            <v>0.52632000000000001</v>
          </cell>
          <cell r="K737">
            <v>0.39168000000000003</v>
          </cell>
          <cell r="L737">
            <v>0.27</v>
          </cell>
        </row>
        <row r="738">
          <cell r="A738" t="str">
            <v>87-10-0615</v>
          </cell>
          <cell r="B738" t="str">
            <v>Weigela 'Rosea'</v>
          </cell>
          <cell r="C738" t="str">
            <v>MP104</v>
          </cell>
          <cell r="D738" t="str">
            <v>Directly</v>
          </cell>
          <cell r="F738">
            <v>0.43</v>
          </cell>
          <cell r="G738">
            <v>0.32</v>
          </cell>
          <cell r="H738">
            <v>0.27</v>
          </cell>
          <cell r="J738">
            <v>0.52632000000000001</v>
          </cell>
          <cell r="K738">
            <v>0.39168000000000003</v>
          </cell>
          <cell r="L738">
            <v>0.27</v>
          </cell>
        </row>
        <row r="739">
          <cell r="A739" t="str">
            <v>87-10-1687</v>
          </cell>
          <cell r="B739" t="str">
            <v>Weigela 'Rumba'</v>
          </cell>
          <cell r="C739" t="str">
            <v>MP150</v>
          </cell>
          <cell r="D739" t="str">
            <v>Directly</v>
          </cell>
          <cell r="F739">
            <v>0.43</v>
          </cell>
          <cell r="G739">
            <v>0.32</v>
          </cell>
          <cell r="H739">
            <v>0.27</v>
          </cell>
          <cell r="J739">
            <v>0.52632000000000001</v>
          </cell>
          <cell r="K739">
            <v>0.39168000000000003</v>
          </cell>
          <cell r="L739">
            <v>0.27</v>
          </cell>
        </row>
        <row r="740">
          <cell r="A740" t="str">
            <v>87-10-0617</v>
          </cell>
          <cell r="B740" t="str">
            <v>Weigela 'Styriaca'</v>
          </cell>
          <cell r="C740" t="str">
            <v>MP104</v>
          </cell>
          <cell r="D740" t="str">
            <v>Directly</v>
          </cell>
          <cell r="F740">
            <v>0.43</v>
          </cell>
          <cell r="G740">
            <v>0.32</v>
          </cell>
          <cell r="H740">
            <v>0.27</v>
          </cell>
          <cell r="J740">
            <v>0.52632000000000001</v>
          </cell>
          <cell r="K740">
            <v>0.39168000000000003</v>
          </cell>
          <cell r="L740">
            <v>0.27</v>
          </cell>
        </row>
        <row r="741">
          <cell r="A741" t="str">
            <v>87-10-0618</v>
          </cell>
          <cell r="B741" t="str">
            <v>Weigela florida 'Wings of Fire'PBR ®</v>
          </cell>
          <cell r="C741" t="str">
            <v>MP104</v>
          </cell>
          <cell r="D741" t="str">
            <v>Directly</v>
          </cell>
          <cell r="F741">
            <v>1.22</v>
          </cell>
          <cell r="G741">
            <v>1.1100000000000001</v>
          </cell>
          <cell r="H741">
            <v>1.05</v>
          </cell>
          <cell r="J741">
            <v>1.4932799999999999</v>
          </cell>
          <cell r="K741">
            <v>1.3586400000000001</v>
          </cell>
          <cell r="L741">
            <v>1.05</v>
          </cell>
        </row>
        <row r="742">
          <cell r="A742" t="str">
            <v>87-10-1688</v>
          </cell>
          <cell r="B742" t="str">
            <v>Weigela florida 'Wings of Fire'PBR ®</v>
          </cell>
          <cell r="C742" t="str">
            <v>MP150</v>
          </cell>
          <cell r="D742" t="str">
            <v>Directly</v>
          </cell>
          <cell r="F742">
            <v>1.22</v>
          </cell>
          <cell r="G742">
            <v>1.1100000000000001</v>
          </cell>
          <cell r="H742">
            <v>1.05</v>
          </cell>
          <cell r="J742">
            <v>1.4932799999999999</v>
          </cell>
          <cell r="K742">
            <v>1.3586400000000001</v>
          </cell>
          <cell r="L742">
            <v>1.05</v>
          </cell>
        </row>
        <row r="743">
          <cell r="A743" t="str">
            <v>87-10-0932</v>
          </cell>
          <cell r="B743" t="str">
            <v>Rosa miniature 'Orange'</v>
          </cell>
          <cell r="C743" t="str">
            <v>MP104</v>
          </cell>
          <cell r="D743" t="str">
            <v>Week 17</v>
          </cell>
          <cell r="F743">
            <v>0.66</v>
          </cell>
          <cell r="G743">
            <v>0.55000000000000004</v>
          </cell>
          <cell r="H743">
            <v>0.49</v>
          </cell>
          <cell r="J743">
            <v>0.80784</v>
          </cell>
          <cell r="K743">
            <v>0.67320000000000002</v>
          </cell>
          <cell r="L743">
            <v>0.49</v>
          </cell>
        </row>
        <row r="744">
          <cell r="A744" t="str">
            <v>87-10-0933</v>
          </cell>
          <cell r="B744" t="str">
            <v>Rosa miniature 'Pink'</v>
          </cell>
          <cell r="C744" t="str">
            <v>MP104</v>
          </cell>
          <cell r="D744" t="str">
            <v>Week 17</v>
          </cell>
          <cell r="F744">
            <v>0.66</v>
          </cell>
          <cell r="G744">
            <v>0.55000000000000004</v>
          </cell>
          <cell r="H744">
            <v>0.49</v>
          </cell>
          <cell r="J744">
            <v>0.80784</v>
          </cell>
          <cell r="K744">
            <v>0.67320000000000002</v>
          </cell>
          <cell r="L744">
            <v>0.49</v>
          </cell>
        </row>
        <row r="745">
          <cell r="A745" t="str">
            <v>87-10-0934</v>
          </cell>
          <cell r="B745" t="str">
            <v>Rosa miniature 'Red'</v>
          </cell>
          <cell r="C745" t="str">
            <v>MP104</v>
          </cell>
          <cell r="D745" t="str">
            <v>Week 17</v>
          </cell>
          <cell r="F745">
            <v>0.66</v>
          </cell>
          <cell r="G745">
            <v>0.55000000000000004</v>
          </cell>
          <cell r="H745">
            <v>0.49</v>
          </cell>
          <cell r="J745">
            <v>0.80784</v>
          </cell>
          <cell r="K745">
            <v>0.67320000000000002</v>
          </cell>
          <cell r="L745">
            <v>0.49</v>
          </cell>
        </row>
        <row r="746">
          <cell r="A746" t="str">
            <v>87-10-1243</v>
          </cell>
          <cell r="B746" t="str">
            <v xml:space="preserve">Rosa miniature 'Tricolor' </v>
          </cell>
          <cell r="C746" t="str">
            <v>MP104</v>
          </cell>
          <cell r="D746" t="str">
            <v>Week 17</v>
          </cell>
          <cell r="F746">
            <v>0.66</v>
          </cell>
          <cell r="G746">
            <v>0.55000000000000004</v>
          </cell>
          <cell r="H746">
            <v>0.49</v>
          </cell>
          <cell r="J746">
            <v>0.80784</v>
          </cell>
          <cell r="K746">
            <v>0.67320000000000002</v>
          </cell>
          <cell r="L746">
            <v>0.49</v>
          </cell>
        </row>
        <row r="747">
          <cell r="A747" t="str">
            <v>87-10-0935</v>
          </cell>
          <cell r="B747" t="str">
            <v>Rosa miniature 'White'</v>
          </cell>
          <cell r="C747" t="str">
            <v>MP104</v>
          </cell>
          <cell r="D747" t="str">
            <v>Week 17</v>
          </cell>
          <cell r="F747">
            <v>0.66</v>
          </cell>
          <cell r="G747">
            <v>0.55000000000000004</v>
          </cell>
          <cell r="H747">
            <v>0.49</v>
          </cell>
          <cell r="J747">
            <v>0.80784</v>
          </cell>
          <cell r="K747">
            <v>0.67320000000000002</v>
          </cell>
          <cell r="L747">
            <v>0.49</v>
          </cell>
        </row>
        <row r="748">
          <cell r="A748" t="str">
            <v>87-10-0936</v>
          </cell>
          <cell r="B748" t="str">
            <v>Rosa miniature 'Yellow'</v>
          </cell>
          <cell r="C748" t="str">
            <v>MP104</v>
          </cell>
          <cell r="D748" t="str">
            <v>Week 17</v>
          </cell>
          <cell r="F748">
            <v>0.66</v>
          </cell>
          <cell r="G748">
            <v>0.55000000000000004</v>
          </cell>
          <cell r="H748">
            <v>0.49</v>
          </cell>
          <cell r="J748">
            <v>0.80784</v>
          </cell>
          <cell r="K748">
            <v>0.67320000000000002</v>
          </cell>
          <cell r="L748">
            <v>0.49</v>
          </cell>
        </row>
        <row r="749">
          <cell r="A749" t="str">
            <v>87-10-1062</v>
          </cell>
          <cell r="B749" t="str">
            <v>Rosa (H) 'Sea Foam'</v>
          </cell>
          <cell r="C749" t="str">
            <v>MP104</v>
          </cell>
          <cell r="D749" t="str">
            <v>Week 17</v>
          </cell>
          <cell r="F749">
            <v>0.66</v>
          </cell>
          <cell r="G749">
            <v>0.55000000000000004</v>
          </cell>
          <cell r="H749">
            <v>0.49</v>
          </cell>
          <cell r="J749">
            <v>0.80784</v>
          </cell>
          <cell r="K749">
            <v>0.67320000000000002</v>
          </cell>
          <cell r="L749">
            <v>0.49</v>
          </cell>
        </row>
        <row r="750">
          <cell r="A750" t="str">
            <v>87-10-0625</v>
          </cell>
          <cell r="B750" t="str">
            <v>Chamaecyparis l. 'Alumigold'</v>
          </cell>
          <cell r="C750" t="str">
            <v>MP144</v>
          </cell>
          <cell r="D750" t="str">
            <v>Directly</v>
          </cell>
          <cell r="F750">
            <v>0.39999999999999997</v>
          </cell>
          <cell r="G750">
            <v>0.3</v>
          </cell>
          <cell r="H750">
            <v>0.25</v>
          </cell>
          <cell r="J750">
            <v>0.48959999999999992</v>
          </cell>
          <cell r="K750">
            <v>0.36719999999999997</v>
          </cell>
          <cell r="L750">
            <v>0.25</v>
          </cell>
        </row>
        <row r="751">
          <cell r="A751" t="str">
            <v>87-10-0626</v>
          </cell>
          <cell r="B751" t="str">
            <v>Chamaecyparis l. 'Columnaris'</v>
          </cell>
          <cell r="C751" t="str">
            <v>MP144</v>
          </cell>
          <cell r="D751" t="str">
            <v>Directly</v>
          </cell>
          <cell r="F751">
            <v>0.39999999999999997</v>
          </cell>
          <cell r="G751">
            <v>0.3</v>
          </cell>
          <cell r="H751">
            <v>0.25</v>
          </cell>
          <cell r="J751">
            <v>0.48959999999999992</v>
          </cell>
          <cell r="K751">
            <v>0.36719999999999997</v>
          </cell>
          <cell r="L751">
            <v>0.25</v>
          </cell>
        </row>
        <row r="752">
          <cell r="A752" t="str">
            <v>87-10-1463</v>
          </cell>
          <cell r="B752" t="str">
            <v>Chamaecyparis l. 'Ellwoodii'</v>
          </cell>
          <cell r="C752" t="str">
            <v>MP150</v>
          </cell>
          <cell r="D752" t="str">
            <v>Directly</v>
          </cell>
          <cell r="F752">
            <v>0.39999999999999997</v>
          </cell>
          <cell r="G752">
            <v>0.3</v>
          </cell>
          <cell r="H752">
            <v>0.25</v>
          </cell>
          <cell r="J752">
            <v>0.48959999999999992</v>
          </cell>
          <cell r="K752">
            <v>0.36719999999999997</v>
          </cell>
          <cell r="L752">
            <v>0.25</v>
          </cell>
        </row>
        <row r="753">
          <cell r="A753" t="str">
            <v>87-10-0939</v>
          </cell>
          <cell r="B753" t="str">
            <v>Chamaecyparis l. 'Ellwood's Empire'</v>
          </cell>
          <cell r="C753" t="str">
            <v>MP144</v>
          </cell>
          <cell r="D753" t="str">
            <v>Directly</v>
          </cell>
          <cell r="F753">
            <v>0.39999999999999997</v>
          </cell>
          <cell r="G753">
            <v>0.3</v>
          </cell>
          <cell r="H753">
            <v>0.25</v>
          </cell>
          <cell r="J753">
            <v>0.48959999999999992</v>
          </cell>
          <cell r="K753">
            <v>0.36719999999999997</v>
          </cell>
          <cell r="L753">
            <v>0.25</v>
          </cell>
        </row>
        <row r="754">
          <cell r="A754" t="str">
            <v>87-10-0629</v>
          </cell>
          <cell r="B754" t="str">
            <v>Chamaecyparis l. 'Ellwood's Gold'</v>
          </cell>
          <cell r="C754" t="str">
            <v>MP144</v>
          </cell>
          <cell r="D754" t="str">
            <v>week 18</v>
          </cell>
          <cell r="F754">
            <v>0.39999999999999997</v>
          </cell>
          <cell r="G754">
            <v>0.3</v>
          </cell>
          <cell r="H754">
            <v>0.25</v>
          </cell>
          <cell r="J754">
            <v>0.48959999999999992</v>
          </cell>
          <cell r="K754">
            <v>0.36719999999999997</v>
          </cell>
          <cell r="L754">
            <v>0.25</v>
          </cell>
        </row>
        <row r="755">
          <cell r="A755" t="str">
            <v>87-10-1464</v>
          </cell>
          <cell r="B755" t="str">
            <v>Chamaecyparis l. 'Ivonne'</v>
          </cell>
          <cell r="C755" t="str">
            <v>MP150</v>
          </cell>
          <cell r="D755" t="str">
            <v>Directly</v>
          </cell>
          <cell r="F755">
            <v>0.43</v>
          </cell>
          <cell r="G755">
            <v>0.32</v>
          </cell>
          <cell r="H755">
            <v>0.27</v>
          </cell>
          <cell r="J755">
            <v>0.52632000000000001</v>
          </cell>
          <cell r="K755">
            <v>0.39168000000000003</v>
          </cell>
          <cell r="L755">
            <v>0.27</v>
          </cell>
        </row>
        <row r="756">
          <cell r="A756" t="str">
            <v>87-10-0636</v>
          </cell>
          <cell r="B756" t="str">
            <v>Chamaecyparis l. 'Snow White'</v>
          </cell>
          <cell r="C756" t="str">
            <v>MP144</v>
          </cell>
          <cell r="D756" t="str">
            <v>Directly</v>
          </cell>
          <cell r="F756">
            <v>0.39999999999999997</v>
          </cell>
          <cell r="G756">
            <v>0.3</v>
          </cell>
          <cell r="H756">
            <v>0.25</v>
          </cell>
          <cell r="J756">
            <v>0.48959999999999992</v>
          </cell>
          <cell r="K756">
            <v>0.36719999999999997</v>
          </cell>
          <cell r="L756">
            <v>0.25</v>
          </cell>
        </row>
        <row r="757">
          <cell r="A757" t="str">
            <v>87-10-1465</v>
          </cell>
          <cell r="B757" t="str">
            <v>Chamaecyparis l. 'Stardust'</v>
          </cell>
          <cell r="C757" t="str">
            <v>MP150</v>
          </cell>
          <cell r="D757" t="str">
            <v>Directly</v>
          </cell>
          <cell r="F757">
            <v>0.39999999999999997</v>
          </cell>
          <cell r="G757">
            <v>0.3</v>
          </cell>
          <cell r="H757">
            <v>0.25</v>
          </cell>
          <cell r="J757">
            <v>0.48959999999999992</v>
          </cell>
          <cell r="K757">
            <v>0.36719999999999997</v>
          </cell>
          <cell r="L757">
            <v>0.25</v>
          </cell>
        </row>
        <row r="758">
          <cell r="A758" t="str">
            <v>87-10-0638</v>
          </cell>
          <cell r="B758" t="str">
            <v>Chamaecyparis l. 'Sunkist'</v>
          </cell>
          <cell r="C758" t="str">
            <v>MP144</v>
          </cell>
          <cell r="D758" t="str">
            <v>Directly</v>
          </cell>
          <cell r="F758">
            <v>0.43</v>
          </cell>
          <cell r="G758">
            <v>0.32</v>
          </cell>
          <cell r="H758">
            <v>0.27</v>
          </cell>
          <cell r="J758">
            <v>0.52632000000000001</v>
          </cell>
          <cell r="K758">
            <v>0.39168000000000003</v>
          </cell>
          <cell r="L758">
            <v>0.27</v>
          </cell>
        </row>
        <row r="759">
          <cell r="A759" t="str">
            <v>87-10-0639</v>
          </cell>
          <cell r="B759" t="str">
            <v>Chamaecyparis l. 'Susan'</v>
          </cell>
          <cell r="C759" t="str">
            <v>MP144</v>
          </cell>
          <cell r="D759" t="str">
            <v>Directly</v>
          </cell>
          <cell r="F759">
            <v>0.39999999999999997</v>
          </cell>
          <cell r="G759">
            <v>0.3</v>
          </cell>
          <cell r="H759">
            <v>0.25</v>
          </cell>
          <cell r="J759">
            <v>0.48959999999999992</v>
          </cell>
          <cell r="K759">
            <v>0.36719999999999997</v>
          </cell>
          <cell r="L759">
            <v>0.25</v>
          </cell>
        </row>
        <row r="760">
          <cell r="A760" t="str">
            <v>87-10-1466</v>
          </cell>
          <cell r="B760" t="str">
            <v>Chamaecyparis l. 'Van Pelt's Blue'</v>
          </cell>
          <cell r="C760" t="str">
            <v>MP150</v>
          </cell>
          <cell r="D760" t="str">
            <v>Directly</v>
          </cell>
          <cell r="F760">
            <v>0.39999999999999997</v>
          </cell>
          <cell r="G760">
            <v>0.3</v>
          </cell>
          <cell r="H760">
            <v>0.25</v>
          </cell>
          <cell r="J760">
            <v>0.48959999999999992</v>
          </cell>
          <cell r="K760">
            <v>0.36719999999999997</v>
          </cell>
          <cell r="L760">
            <v>0.25</v>
          </cell>
        </row>
        <row r="761">
          <cell r="A761" t="str">
            <v>87-10-0641</v>
          </cell>
          <cell r="B761" t="str">
            <v>Chamaecyparis l. 'White Spot'</v>
          </cell>
          <cell r="C761" t="str">
            <v>MP144</v>
          </cell>
          <cell r="D761" t="str">
            <v>week 26</v>
          </cell>
          <cell r="F761">
            <v>0.39999999999999997</v>
          </cell>
          <cell r="G761">
            <v>0.3</v>
          </cell>
          <cell r="H761">
            <v>0.25</v>
          </cell>
          <cell r="J761">
            <v>0.48959999999999992</v>
          </cell>
          <cell r="K761">
            <v>0.36719999999999997</v>
          </cell>
          <cell r="L761">
            <v>0.25</v>
          </cell>
        </row>
        <row r="762">
          <cell r="A762" t="str">
            <v>87-10-0651</v>
          </cell>
          <cell r="B762" t="str">
            <v>Cupressocyparis leylandii</v>
          </cell>
          <cell r="C762" t="str">
            <v>MP144</v>
          </cell>
          <cell r="D762" t="str">
            <v>Directly</v>
          </cell>
          <cell r="F762">
            <v>0.66</v>
          </cell>
          <cell r="G762">
            <v>0.55000000000000004</v>
          </cell>
          <cell r="H762">
            <v>0.49</v>
          </cell>
          <cell r="J762">
            <v>0.80784</v>
          </cell>
          <cell r="K762">
            <v>0.67320000000000002</v>
          </cell>
          <cell r="L762">
            <v>0.49</v>
          </cell>
        </row>
        <row r="763">
          <cell r="A763" t="str">
            <v>87-10-0652</v>
          </cell>
          <cell r="B763" t="str">
            <v>Cupressocyparis l. 'Blue Jeans' PBR ®</v>
          </cell>
          <cell r="C763" t="str">
            <v>MP144</v>
          </cell>
          <cell r="D763" t="str">
            <v>Directly</v>
          </cell>
          <cell r="F763">
            <v>1.01</v>
          </cell>
          <cell r="G763">
            <v>0.9</v>
          </cell>
          <cell r="H763">
            <v>0.84</v>
          </cell>
          <cell r="J763">
            <v>1.23624</v>
          </cell>
          <cell r="K763">
            <v>1.1016000000000001</v>
          </cell>
          <cell r="L763">
            <v>0.84</v>
          </cell>
        </row>
        <row r="764">
          <cell r="A764" t="str">
            <v>87-10-1620</v>
          </cell>
          <cell r="B764" t="str">
            <v>Cupressocyparis l. Castlewallen Gold´</v>
          </cell>
          <cell r="C764" t="str">
            <v>MP144</v>
          </cell>
          <cell r="D764" t="str">
            <v>Directly</v>
          </cell>
          <cell r="F764">
            <v>0.66</v>
          </cell>
          <cell r="G764">
            <v>0.55000000000000004</v>
          </cell>
          <cell r="H764">
            <v>0.49</v>
          </cell>
          <cell r="J764">
            <v>0.80784</v>
          </cell>
          <cell r="K764">
            <v>0.67320000000000002</v>
          </cell>
          <cell r="L764">
            <v>0.49</v>
          </cell>
        </row>
        <row r="765">
          <cell r="A765" t="str">
            <v>87-10-1374</v>
          </cell>
          <cell r="B765" t="str">
            <v>Cupressocyparis l. 'Clone 2001'</v>
          </cell>
          <cell r="C765" t="str">
            <v>MP144</v>
          </cell>
          <cell r="D765" t="str">
            <v>Directly</v>
          </cell>
          <cell r="F765">
            <v>0.66</v>
          </cell>
          <cell r="G765">
            <v>0.55000000000000004</v>
          </cell>
          <cell r="H765">
            <v>0.49</v>
          </cell>
          <cell r="J765">
            <v>0.80784</v>
          </cell>
          <cell r="K765">
            <v>0.67320000000000002</v>
          </cell>
          <cell r="L765">
            <v>0.49</v>
          </cell>
        </row>
        <row r="766">
          <cell r="A766" t="str">
            <v>87-10-1246</v>
          </cell>
          <cell r="B766" t="str">
            <v xml:space="preserve">Copressocyparis l. 'Green Rocket' </v>
          </cell>
          <cell r="C766" t="str">
            <v>MP150</v>
          </cell>
          <cell r="D766" t="str">
            <v>Directly</v>
          </cell>
          <cell r="F766">
            <v>1.01</v>
          </cell>
          <cell r="G766">
            <v>0.9</v>
          </cell>
          <cell r="H766">
            <v>0.84</v>
          </cell>
          <cell r="J766">
            <v>1.23624</v>
          </cell>
          <cell r="K766">
            <v>1.1016000000000001</v>
          </cell>
          <cell r="L766">
            <v>0.84</v>
          </cell>
        </row>
        <row r="767">
          <cell r="A767" t="str">
            <v>87-10-0656</v>
          </cell>
          <cell r="B767" t="str">
            <v>Cupressocyparis l. 'Gold Rider'</v>
          </cell>
          <cell r="C767" t="str">
            <v>MP144</v>
          </cell>
          <cell r="D767" t="str">
            <v>Directly</v>
          </cell>
          <cell r="F767">
            <v>0.66</v>
          </cell>
          <cell r="G767">
            <v>0.55000000000000004</v>
          </cell>
          <cell r="H767">
            <v>0.49</v>
          </cell>
          <cell r="J767">
            <v>0.80784</v>
          </cell>
          <cell r="K767">
            <v>0.67320000000000002</v>
          </cell>
          <cell r="L767">
            <v>0.49</v>
          </cell>
        </row>
        <row r="768">
          <cell r="A768" t="str">
            <v>87-10-1782</v>
          </cell>
          <cell r="B768" t="str">
            <v>Cupressocyparis l. 'Green Rocket' PBR ®</v>
          </cell>
          <cell r="C768" t="str">
            <v>MP150</v>
          </cell>
          <cell r="D768" t="str">
            <v>Directly</v>
          </cell>
          <cell r="F768">
            <v>1.08</v>
          </cell>
          <cell r="G768">
            <v>0.97</v>
          </cell>
          <cell r="H768">
            <v>0.91</v>
          </cell>
          <cell r="J768">
            <v>1.32192</v>
          </cell>
          <cell r="K768">
            <v>1.1872799999999999</v>
          </cell>
          <cell r="L768">
            <v>0.91</v>
          </cell>
        </row>
        <row r="769">
          <cell r="A769" t="str">
            <v>87-10-1773</v>
          </cell>
          <cell r="B769" t="str">
            <v>Juniperus chin. 'Blue Alps'</v>
          </cell>
          <cell r="C769" t="str">
            <v>MP150</v>
          </cell>
          <cell r="D769" t="str">
            <v>Directly</v>
          </cell>
          <cell r="F769">
            <v>0.48</v>
          </cell>
          <cell r="G769">
            <v>0.37</v>
          </cell>
          <cell r="H769">
            <v>0.31</v>
          </cell>
          <cell r="J769">
            <v>0.58751999999999993</v>
          </cell>
          <cell r="K769">
            <v>0.45288</v>
          </cell>
          <cell r="L769">
            <v>0.31</v>
          </cell>
        </row>
        <row r="770">
          <cell r="A770" t="str">
            <v>87-10-1690</v>
          </cell>
          <cell r="B770" t="str">
            <v>Juniperus chin. 'Kuriwao Gold'</v>
          </cell>
          <cell r="C770" t="str">
            <v>MP150</v>
          </cell>
          <cell r="D770" t="str">
            <v>Directly</v>
          </cell>
          <cell r="F770">
            <v>0.44</v>
          </cell>
          <cell r="G770">
            <v>0.34</v>
          </cell>
          <cell r="H770">
            <v>0.28000000000000003</v>
          </cell>
          <cell r="J770">
            <v>0.53856000000000004</v>
          </cell>
          <cell r="K770">
            <v>0.41616000000000003</v>
          </cell>
          <cell r="L770">
            <v>0.28000000000000003</v>
          </cell>
        </row>
        <row r="771">
          <cell r="A771" t="str">
            <v>87-10-0664</v>
          </cell>
          <cell r="B771" t="str">
            <v>Juniperus chin. 'Stricta'</v>
          </cell>
          <cell r="C771" t="str">
            <v>MP144</v>
          </cell>
          <cell r="D771" t="str">
            <v>Directly</v>
          </cell>
          <cell r="F771">
            <v>0.48</v>
          </cell>
          <cell r="G771">
            <v>0.37</v>
          </cell>
          <cell r="H771">
            <v>0.31</v>
          </cell>
          <cell r="J771">
            <v>0.58751999999999993</v>
          </cell>
          <cell r="K771">
            <v>0.45288</v>
          </cell>
          <cell r="L771">
            <v>0.31</v>
          </cell>
        </row>
        <row r="772">
          <cell r="A772" t="str">
            <v>87-10-1516</v>
          </cell>
          <cell r="B772" t="str">
            <v>Juniperus chin. 'Stricta'</v>
          </cell>
          <cell r="C772" t="str">
            <v>MP150</v>
          </cell>
          <cell r="D772" t="str">
            <v>Directly</v>
          </cell>
          <cell r="F772">
            <v>0.48</v>
          </cell>
          <cell r="G772">
            <v>0.37</v>
          </cell>
          <cell r="H772">
            <v>0.31</v>
          </cell>
          <cell r="J772">
            <v>0.58751999999999993</v>
          </cell>
          <cell r="K772">
            <v>0.45288</v>
          </cell>
          <cell r="L772">
            <v>0.31</v>
          </cell>
        </row>
        <row r="773">
          <cell r="A773" t="str">
            <v>87-10-1517</v>
          </cell>
          <cell r="B773" t="str">
            <v>Juniperus comm. 'Arnold'</v>
          </cell>
          <cell r="C773" t="str">
            <v>MP150</v>
          </cell>
          <cell r="D773" t="str">
            <v>Directly</v>
          </cell>
          <cell r="F773">
            <v>0.43</v>
          </cell>
          <cell r="G773">
            <v>0.32</v>
          </cell>
          <cell r="H773">
            <v>0.27</v>
          </cell>
          <cell r="J773">
            <v>0.52632000000000001</v>
          </cell>
          <cell r="K773">
            <v>0.39168000000000003</v>
          </cell>
          <cell r="L773">
            <v>0.27</v>
          </cell>
        </row>
        <row r="774">
          <cell r="A774" t="str">
            <v>87-10-1518</v>
          </cell>
          <cell r="B774" t="str">
            <v>Juniperus comm. 'Gold Cone'</v>
          </cell>
          <cell r="C774" t="str">
            <v>MP150</v>
          </cell>
          <cell r="D774" t="str">
            <v>Directly</v>
          </cell>
          <cell r="F774">
            <v>0.44</v>
          </cell>
          <cell r="G774">
            <v>0.34</v>
          </cell>
          <cell r="H774">
            <v>0.28000000000000003</v>
          </cell>
          <cell r="J774">
            <v>0.53856000000000004</v>
          </cell>
          <cell r="K774">
            <v>0.41616000000000003</v>
          </cell>
          <cell r="L774">
            <v>0.28000000000000003</v>
          </cell>
        </row>
        <row r="775">
          <cell r="A775" t="str">
            <v>87-10-0666</v>
          </cell>
          <cell r="B775" t="str">
            <v>Juniperus comm. 'Gold Cone'</v>
          </cell>
          <cell r="C775" t="str">
            <v>MP144</v>
          </cell>
          <cell r="D775" t="str">
            <v>Directly</v>
          </cell>
          <cell r="F775">
            <v>0.44</v>
          </cell>
          <cell r="G775">
            <v>0.34</v>
          </cell>
          <cell r="H775">
            <v>0.28000000000000003</v>
          </cell>
          <cell r="J775">
            <v>0.53856000000000004</v>
          </cell>
          <cell r="K775">
            <v>0.41616000000000003</v>
          </cell>
          <cell r="L775">
            <v>0.28000000000000003</v>
          </cell>
        </row>
        <row r="776">
          <cell r="A776" t="str">
            <v>87-10-1519</v>
          </cell>
          <cell r="B776" t="str">
            <v>Juniperus comm. 'Goldschatz'</v>
          </cell>
          <cell r="C776" t="str">
            <v>MP150</v>
          </cell>
          <cell r="D776" t="str">
            <v>Directly</v>
          </cell>
          <cell r="F776">
            <v>0.44</v>
          </cell>
          <cell r="G776">
            <v>0.34</v>
          </cell>
          <cell r="H776">
            <v>0.28000000000000003</v>
          </cell>
          <cell r="J776">
            <v>0.53856000000000004</v>
          </cell>
          <cell r="K776">
            <v>0.41616000000000003</v>
          </cell>
          <cell r="L776">
            <v>0.28000000000000003</v>
          </cell>
        </row>
        <row r="777">
          <cell r="A777" t="str">
            <v>87-10-1520</v>
          </cell>
          <cell r="B777" t="str">
            <v>Juniperus comm. 'Green Carpet'</v>
          </cell>
          <cell r="C777" t="str">
            <v>MP150</v>
          </cell>
          <cell r="D777" t="str">
            <v>Directly</v>
          </cell>
          <cell r="F777">
            <v>0.44</v>
          </cell>
          <cell r="G777">
            <v>0.34</v>
          </cell>
          <cell r="H777">
            <v>0.28000000000000003</v>
          </cell>
          <cell r="J777">
            <v>0.53856000000000004</v>
          </cell>
          <cell r="K777">
            <v>0.41616000000000003</v>
          </cell>
          <cell r="L777">
            <v>0.28000000000000003</v>
          </cell>
        </row>
        <row r="778">
          <cell r="A778" t="str">
            <v>87-10-0667</v>
          </cell>
          <cell r="B778" t="str">
            <v>Juniperus comm. 'Green Carpet'</v>
          </cell>
          <cell r="C778" t="str">
            <v>MP144</v>
          </cell>
          <cell r="D778" t="str">
            <v>Directly</v>
          </cell>
          <cell r="F778">
            <v>0.44</v>
          </cell>
          <cell r="G778">
            <v>0.34</v>
          </cell>
          <cell r="H778">
            <v>0.28000000000000003</v>
          </cell>
          <cell r="J778">
            <v>0.53856000000000004</v>
          </cell>
          <cell r="K778">
            <v>0.41616000000000003</v>
          </cell>
          <cell r="L778">
            <v>0.28000000000000003</v>
          </cell>
        </row>
        <row r="779">
          <cell r="A779" t="str">
            <v>87-10-0668</v>
          </cell>
          <cell r="B779" t="str">
            <v>Juniperus comm. 'Hibernica'</v>
          </cell>
          <cell r="C779" t="str">
            <v>MP144</v>
          </cell>
          <cell r="D779" t="str">
            <v>Directly</v>
          </cell>
          <cell r="F779">
            <v>0.43</v>
          </cell>
          <cell r="G779">
            <v>0.32</v>
          </cell>
          <cell r="H779">
            <v>0.27</v>
          </cell>
          <cell r="J779">
            <v>0.52632000000000001</v>
          </cell>
          <cell r="K779">
            <v>0.39168000000000003</v>
          </cell>
          <cell r="L779">
            <v>0.27</v>
          </cell>
        </row>
        <row r="780">
          <cell r="A780" t="str">
            <v>87-10-1521</v>
          </cell>
          <cell r="B780" t="str">
            <v>Juniperus comm. 'Hibernica'</v>
          </cell>
          <cell r="C780" t="str">
            <v>MP150</v>
          </cell>
          <cell r="D780" t="str">
            <v>Directly</v>
          </cell>
          <cell r="F780">
            <v>0.43</v>
          </cell>
          <cell r="G780">
            <v>0.32</v>
          </cell>
          <cell r="H780">
            <v>0.27</v>
          </cell>
          <cell r="J780">
            <v>0.52632000000000001</v>
          </cell>
          <cell r="K780">
            <v>0.39168000000000003</v>
          </cell>
          <cell r="L780">
            <v>0.27</v>
          </cell>
        </row>
        <row r="781">
          <cell r="A781" t="str">
            <v>87-10-1522</v>
          </cell>
          <cell r="B781" t="str">
            <v>Juniperus comm. 'Repanda'</v>
          </cell>
          <cell r="C781" t="str">
            <v>MP150</v>
          </cell>
          <cell r="D781" t="str">
            <v>Directly</v>
          </cell>
          <cell r="F781">
            <v>0.43</v>
          </cell>
          <cell r="G781">
            <v>0.32</v>
          </cell>
          <cell r="H781">
            <v>0.27</v>
          </cell>
          <cell r="J781">
            <v>0.52632000000000001</v>
          </cell>
          <cell r="K781">
            <v>0.39168000000000003</v>
          </cell>
          <cell r="L781">
            <v>0.27</v>
          </cell>
        </row>
        <row r="782">
          <cell r="A782" t="str">
            <v>87-10-0670</v>
          </cell>
          <cell r="B782" t="str">
            <v>Juniperus comm. 'Repanda'</v>
          </cell>
          <cell r="C782" t="str">
            <v>MP144</v>
          </cell>
          <cell r="D782" t="str">
            <v>Directly</v>
          </cell>
          <cell r="F782">
            <v>0.43</v>
          </cell>
          <cell r="G782">
            <v>0.32</v>
          </cell>
          <cell r="H782">
            <v>0.27</v>
          </cell>
          <cell r="J782">
            <v>0.52632000000000001</v>
          </cell>
          <cell r="K782">
            <v>0.39168000000000003</v>
          </cell>
          <cell r="L782">
            <v>0.27</v>
          </cell>
        </row>
        <row r="783">
          <cell r="A783" t="str">
            <v>87-10-1046</v>
          </cell>
          <cell r="B783" t="str">
            <v>Juniperus comm. 'Sentinel'</v>
          </cell>
          <cell r="C783" t="str">
            <v>MP144</v>
          </cell>
          <cell r="D783" t="str">
            <v>Directly</v>
          </cell>
          <cell r="F783">
            <v>0.43</v>
          </cell>
          <cell r="G783">
            <v>0.32</v>
          </cell>
          <cell r="H783">
            <v>0.27</v>
          </cell>
          <cell r="J783">
            <v>0.52632000000000001</v>
          </cell>
          <cell r="K783">
            <v>0.39168000000000003</v>
          </cell>
          <cell r="L783">
            <v>0.27</v>
          </cell>
        </row>
        <row r="784">
          <cell r="A784" t="str">
            <v>87-10-1523</v>
          </cell>
          <cell r="B784" t="str">
            <v>Juniperus comm. 'Suecica'</v>
          </cell>
          <cell r="C784" t="str">
            <v>MP150</v>
          </cell>
          <cell r="D784" t="str">
            <v>Directly</v>
          </cell>
          <cell r="F784">
            <v>0.43</v>
          </cell>
          <cell r="G784">
            <v>0.32</v>
          </cell>
          <cell r="H784">
            <v>0.27</v>
          </cell>
          <cell r="J784">
            <v>0.52632000000000001</v>
          </cell>
          <cell r="K784">
            <v>0.39168000000000003</v>
          </cell>
          <cell r="L784">
            <v>0.27</v>
          </cell>
        </row>
        <row r="785">
          <cell r="A785" t="str">
            <v>87-10-0821</v>
          </cell>
          <cell r="B785" t="str">
            <v>Juniperus comm. 'Suecica'</v>
          </cell>
          <cell r="C785" t="str">
            <v>MP144</v>
          </cell>
          <cell r="D785" t="str">
            <v>Directly</v>
          </cell>
          <cell r="F785">
            <v>0.43</v>
          </cell>
          <cell r="G785">
            <v>0.32</v>
          </cell>
          <cell r="H785">
            <v>0.27</v>
          </cell>
          <cell r="J785">
            <v>0.52632000000000001</v>
          </cell>
          <cell r="K785">
            <v>0.39168000000000003</v>
          </cell>
          <cell r="L785">
            <v>0.27</v>
          </cell>
        </row>
        <row r="786">
          <cell r="A786" t="str">
            <v>87-10-0671</v>
          </cell>
          <cell r="B786" t="str">
            <v>Juniperus conferta 'All Gold'</v>
          </cell>
          <cell r="C786" t="str">
            <v>MP144</v>
          </cell>
          <cell r="D786" t="str">
            <v>Directly</v>
          </cell>
          <cell r="F786">
            <v>0.48</v>
          </cell>
          <cell r="G786">
            <v>0.37</v>
          </cell>
          <cell r="H786">
            <v>0.31</v>
          </cell>
          <cell r="J786">
            <v>0.58751999999999993</v>
          </cell>
          <cell r="K786">
            <v>0.45288</v>
          </cell>
          <cell r="L786">
            <v>0.31</v>
          </cell>
        </row>
        <row r="787">
          <cell r="A787" t="str">
            <v>87-10-0672</v>
          </cell>
          <cell r="B787" t="str">
            <v>Juniperus conferta 'Blue Pacific'</v>
          </cell>
          <cell r="C787" t="str">
            <v>MP144</v>
          </cell>
          <cell r="D787" t="str">
            <v>week 26</v>
          </cell>
          <cell r="F787">
            <v>0.48</v>
          </cell>
          <cell r="G787">
            <v>0.37</v>
          </cell>
          <cell r="H787">
            <v>0.31</v>
          </cell>
          <cell r="J787">
            <v>0.58751999999999993</v>
          </cell>
          <cell r="K787">
            <v>0.45288</v>
          </cell>
          <cell r="L787">
            <v>0.31</v>
          </cell>
        </row>
        <row r="788">
          <cell r="A788" t="str">
            <v>87-10-1524</v>
          </cell>
          <cell r="B788" t="str">
            <v>Juniperus conferta 'Schlager'</v>
          </cell>
          <cell r="C788" t="str">
            <v>MP150</v>
          </cell>
          <cell r="D788" t="str">
            <v>Directly</v>
          </cell>
          <cell r="F788">
            <v>0.48</v>
          </cell>
          <cell r="G788">
            <v>0.37</v>
          </cell>
          <cell r="H788">
            <v>0.31</v>
          </cell>
          <cell r="J788">
            <v>0.58751999999999993</v>
          </cell>
          <cell r="K788">
            <v>0.45288</v>
          </cell>
          <cell r="L788">
            <v>0.31</v>
          </cell>
        </row>
        <row r="789">
          <cell r="A789" t="str">
            <v>87-10-0673</v>
          </cell>
          <cell r="B789" t="str">
            <v>Juniperus conferta 'Schlager'</v>
          </cell>
          <cell r="C789" t="str">
            <v>MP144</v>
          </cell>
          <cell r="D789" t="str">
            <v>Directly</v>
          </cell>
          <cell r="F789">
            <v>0.48</v>
          </cell>
          <cell r="G789">
            <v>0.37</v>
          </cell>
          <cell r="H789">
            <v>0.31</v>
          </cell>
          <cell r="J789">
            <v>0.58751999999999993</v>
          </cell>
          <cell r="K789">
            <v>0.45288</v>
          </cell>
          <cell r="L789">
            <v>0.31</v>
          </cell>
        </row>
        <row r="790">
          <cell r="A790" t="str">
            <v>87-10-1525</v>
          </cell>
          <cell r="B790" t="str">
            <v>Juniperus hor. 'Andorra Compact'</v>
          </cell>
          <cell r="C790" t="str">
            <v>MP150</v>
          </cell>
          <cell r="D790" t="str">
            <v>Directly</v>
          </cell>
          <cell r="F790">
            <v>0.43</v>
          </cell>
          <cell r="G790">
            <v>0.32</v>
          </cell>
          <cell r="H790">
            <v>0.27</v>
          </cell>
          <cell r="J790">
            <v>0.52632000000000001</v>
          </cell>
          <cell r="K790">
            <v>0.39168000000000003</v>
          </cell>
          <cell r="L790">
            <v>0.27</v>
          </cell>
        </row>
        <row r="791">
          <cell r="A791" t="str">
            <v>87-10-0674</v>
          </cell>
          <cell r="B791" t="str">
            <v>Juniperus hor. 'Andorra Compact'</v>
          </cell>
          <cell r="C791" t="str">
            <v>MP144</v>
          </cell>
          <cell r="D791" t="str">
            <v>Directly</v>
          </cell>
          <cell r="F791">
            <v>0.44</v>
          </cell>
          <cell r="G791">
            <v>0.34</v>
          </cell>
          <cell r="H791">
            <v>0.28000000000000003</v>
          </cell>
          <cell r="J791">
            <v>0.53856000000000004</v>
          </cell>
          <cell r="K791">
            <v>0.41616000000000003</v>
          </cell>
          <cell r="L791">
            <v>0.28000000000000003</v>
          </cell>
        </row>
        <row r="792">
          <cell r="A792" t="str">
            <v>87-10-1691</v>
          </cell>
          <cell r="B792" t="str">
            <v>Juniperus hor. 'Blue Chip'</v>
          </cell>
          <cell r="C792" t="str">
            <v>MP150</v>
          </cell>
          <cell r="D792" t="str">
            <v>WEEK 26</v>
          </cell>
          <cell r="F792">
            <v>0.45999999999999996</v>
          </cell>
          <cell r="G792">
            <v>0.35</v>
          </cell>
          <cell r="H792">
            <v>0.28999999999999998</v>
          </cell>
          <cell r="J792">
            <v>0.56303999999999998</v>
          </cell>
          <cell r="K792">
            <v>0.4284</v>
          </cell>
          <cell r="L792">
            <v>0.28999999999999998</v>
          </cell>
        </row>
        <row r="793">
          <cell r="A793" t="str">
            <v>87-10-0675</v>
          </cell>
          <cell r="B793" t="str">
            <v>Juniperus hor. 'Blue Chip'</v>
          </cell>
          <cell r="C793" t="str">
            <v>MP144</v>
          </cell>
          <cell r="D793" t="str">
            <v>WEEK 26</v>
          </cell>
          <cell r="F793">
            <v>0.45999999999999996</v>
          </cell>
          <cell r="G793">
            <v>0.35</v>
          </cell>
          <cell r="H793">
            <v>0.28999999999999998</v>
          </cell>
          <cell r="J793">
            <v>0.56303999999999998</v>
          </cell>
          <cell r="K793">
            <v>0.4284</v>
          </cell>
          <cell r="L793">
            <v>0.28999999999999998</v>
          </cell>
        </row>
        <row r="794">
          <cell r="A794" t="str">
            <v>87-10-1526</v>
          </cell>
          <cell r="B794" t="str">
            <v>Juniperus hor. 'Golden Carpet'</v>
          </cell>
          <cell r="C794" t="str">
            <v>MP150</v>
          </cell>
          <cell r="D794" t="str">
            <v>Directly</v>
          </cell>
          <cell r="F794">
            <v>0.52</v>
          </cell>
          <cell r="G794">
            <v>0.41</v>
          </cell>
          <cell r="H794">
            <v>0.35</v>
          </cell>
          <cell r="J794">
            <v>0.63648000000000005</v>
          </cell>
          <cell r="K794">
            <v>0.50183999999999995</v>
          </cell>
          <cell r="L794">
            <v>0.35</v>
          </cell>
        </row>
        <row r="795">
          <cell r="A795" t="str">
            <v>87-10-1783</v>
          </cell>
          <cell r="B795" t="str">
            <v>Juniperus hor. 'Golden Carpet'</v>
          </cell>
          <cell r="C795" t="str">
            <v>MP144</v>
          </cell>
          <cell r="D795" t="str">
            <v>WEEK 26</v>
          </cell>
          <cell r="F795">
            <v>0.45999999999999996</v>
          </cell>
          <cell r="G795">
            <v>0.35</v>
          </cell>
          <cell r="H795">
            <v>0.28999999999999998</v>
          </cell>
          <cell r="J795">
            <v>0.56303999999999998</v>
          </cell>
          <cell r="K795">
            <v>0.4284</v>
          </cell>
          <cell r="L795">
            <v>0.28999999999999998</v>
          </cell>
        </row>
        <row r="796">
          <cell r="A796" t="str">
            <v>87-10-1527</v>
          </cell>
          <cell r="B796" t="str">
            <v>Juniperus hor. 'Limeglow'</v>
          </cell>
          <cell r="C796" t="str">
            <v>MP150</v>
          </cell>
          <cell r="D796" t="str">
            <v>WEEK 26</v>
          </cell>
          <cell r="F796">
            <v>0.43</v>
          </cell>
          <cell r="G796">
            <v>0.32</v>
          </cell>
          <cell r="H796">
            <v>0.27</v>
          </cell>
          <cell r="J796">
            <v>0.52632000000000001</v>
          </cell>
          <cell r="K796">
            <v>0.39168000000000003</v>
          </cell>
          <cell r="L796">
            <v>0.27</v>
          </cell>
        </row>
        <row r="797">
          <cell r="A797" t="str">
            <v>87-10-0678</v>
          </cell>
          <cell r="B797" t="str">
            <v>Juniperus hor. 'Limeglow'</v>
          </cell>
          <cell r="C797" t="str">
            <v>MP144</v>
          </cell>
          <cell r="D797" t="str">
            <v>week 24</v>
          </cell>
          <cell r="F797">
            <v>0.43</v>
          </cell>
          <cell r="G797">
            <v>0.32</v>
          </cell>
          <cell r="H797">
            <v>0.27</v>
          </cell>
          <cell r="J797">
            <v>0.52632000000000001</v>
          </cell>
          <cell r="K797">
            <v>0.39168000000000003</v>
          </cell>
          <cell r="L797">
            <v>0.27</v>
          </cell>
        </row>
        <row r="798">
          <cell r="A798" t="str">
            <v>87-10-1621</v>
          </cell>
          <cell r="B798" t="str">
            <v>Juniperus hor. 'Pancake'</v>
          </cell>
          <cell r="C798" t="str">
            <v>MP150</v>
          </cell>
          <cell r="D798" t="str">
            <v>Directly</v>
          </cell>
          <cell r="F798">
            <v>0.48</v>
          </cell>
          <cell r="G798">
            <v>0.37</v>
          </cell>
          <cell r="H798">
            <v>0.31</v>
          </cell>
          <cell r="J798">
            <v>0.58751999999999993</v>
          </cell>
          <cell r="K798">
            <v>0.45288</v>
          </cell>
          <cell r="L798">
            <v>0.31</v>
          </cell>
        </row>
        <row r="799">
          <cell r="A799" t="str">
            <v>87-10-1047</v>
          </cell>
          <cell r="B799" t="str">
            <v>Juniperus hor. 'Pancake'</v>
          </cell>
          <cell r="C799" t="str">
            <v>MP144</v>
          </cell>
          <cell r="D799" t="str">
            <v>Directly</v>
          </cell>
          <cell r="F799">
            <v>0.48</v>
          </cell>
          <cell r="G799">
            <v>0.37</v>
          </cell>
          <cell r="H799">
            <v>0.31</v>
          </cell>
          <cell r="J799">
            <v>0.58751999999999993</v>
          </cell>
          <cell r="K799">
            <v>0.45288</v>
          </cell>
          <cell r="L799">
            <v>0.31</v>
          </cell>
        </row>
        <row r="800">
          <cell r="A800" t="str">
            <v>87-10-1622</v>
          </cell>
          <cell r="B800" t="str">
            <v>Juniperus hor. 'Prince of Wales'</v>
          </cell>
          <cell r="C800" t="str">
            <v>MP150</v>
          </cell>
          <cell r="D800" t="str">
            <v>Directly</v>
          </cell>
          <cell r="F800">
            <v>0.45999999999999996</v>
          </cell>
          <cell r="G800">
            <v>0.35</v>
          </cell>
          <cell r="H800">
            <v>0.28999999999999998</v>
          </cell>
          <cell r="J800">
            <v>0.56303999999999998</v>
          </cell>
          <cell r="K800">
            <v>0.4284</v>
          </cell>
          <cell r="L800">
            <v>0.28999999999999998</v>
          </cell>
        </row>
        <row r="801">
          <cell r="A801" t="str">
            <v>87-10-1528</v>
          </cell>
          <cell r="B801" t="str">
            <v>Juniperus hor. 'Wiltonii'</v>
          </cell>
          <cell r="C801" t="str">
            <v>MP150</v>
          </cell>
          <cell r="D801" t="str">
            <v>WEEK 26</v>
          </cell>
          <cell r="F801">
            <v>0.45999999999999996</v>
          </cell>
          <cell r="G801">
            <v>0.35</v>
          </cell>
          <cell r="H801">
            <v>0.28999999999999998</v>
          </cell>
          <cell r="J801">
            <v>0.56303999999999998</v>
          </cell>
          <cell r="K801">
            <v>0.4284</v>
          </cell>
          <cell r="L801">
            <v>0.28999999999999998</v>
          </cell>
        </row>
        <row r="802">
          <cell r="A802" t="str">
            <v>87-10-0680</v>
          </cell>
          <cell r="B802" t="str">
            <v>Juniperus hor. 'Wiltonii'</v>
          </cell>
          <cell r="C802" t="str">
            <v>MP144</v>
          </cell>
          <cell r="D802" t="str">
            <v>WEEK 26</v>
          </cell>
          <cell r="F802">
            <v>0.45999999999999996</v>
          </cell>
          <cell r="G802">
            <v>0.35</v>
          </cell>
          <cell r="H802">
            <v>0.28999999999999998</v>
          </cell>
          <cell r="J802">
            <v>0.56303999999999998</v>
          </cell>
          <cell r="K802">
            <v>0.4284</v>
          </cell>
          <cell r="L802">
            <v>0.28999999999999998</v>
          </cell>
        </row>
        <row r="803">
          <cell r="A803" t="str">
            <v>87-10-1529</v>
          </cell>
          <cell r="B803" t="str">
            <v>Juniperus pfitzeriana 'Gold Coast'</v>
          </cell>
          <cell r="C803" t="str">
            <v>MP150</v>
          </cell>
          <cell r="D803" t="str">
            <v>Directly</v>
          </cell>
          <cell r="F803">
            <v>0.43</v>
          </cell>
          <cell r="G803">
            <v>0.32</v>
          </cell>
          <cell r="H803">
            <v>0.27</v>
          </cell>
          <cell r="J803">
            <v>0.52632000000000001</v>
          </cell>
          <cell r="K803">
            <v>0.39168000000000003</v>
          </cell>
          <cell r="L803">
            <v>0.27</v>
          </cell>
        </row>
        <row r="804">
          <cell r="A804" t="str">
            <v>87-10-0681</v>
          </cell>
          <cell r="B804" t="str">
            <v>Juniperus pfitzeriana 'Gold Coast'</v>
          </cell>
          <cell r="C804" t="str">
            <v>MP144</v>
          </cell>
          <cell r="D804" t="str">
            <v>Directly</v>
          </cell>
          <cell r="F804">
            <v>0.43</v>
          </cell>
          <cell r="G804">
            <v>0.32</v>
          </cell>
          <cell r="H804">
            <v>0.27</v>
          </cell>
          <cell r="J804">
            <v>0.52632000000000001</v>
          </cell>
          <cell r="K804">
            <v>0.39168000000000003</v>
          </cell>
          <cell r="L804">
            <v>0.27</v>
          </cell>
        </row>
        <row r="805">
          <cell r="A805" t="str">
            <v>87-10-1530</v>
          </cell>
          <cell r="B805" t="str">
            <v>Juniperus pfitzeriana 'Gold Star'</v>
          </cell>
          <cell r="C805" t="str">
            <v>MP150</v>
          </cell>
          <cell r="D805" t="str">
            <v>Directly</v>
          </cell>
          <cell r="F805">
            <v>0.43</v>
          </cell>
          <cell r="G805">
            <v>0.32</v>
          </cell>
          <cell r="H805">
            <v>0.27</v>
          </cell>
          <cell r="J805">
            <v>0.52632000000000001</v>
          </cell>
          <cell r="K805">
            <v>0.39168000000000003</v>
          </cell>
          <cell r="L805">
            <v>0.27</v>
          </cell>
        </row>
        <row r="806">
          <cell r="A806" t="str">
            <v>87-10-0682</v>
          </cell>
          <cell r="B806" t="str">
            <v>Juniperus pfitzeriana 'Gold Star'</v>
          </cell>
          <cell r="C806" t="str">
            <v>MP144</v>
          </cell>
          <cell r="D806" t="str">
            <v>Directly</v>
          </cell>
          <cell r="F806">
            <v>0.43</v>
          </cell>
          <cell r="G806">
            <v>0.32</v>
          </cell>
          <cell r="H806">
            <v>0.27</v>
          </cell>
          <cell r="J806">
            <v>0.52632000000000001</v>
          </cell>
          <cell r="K806">
            <v>0.39168000000000003</v>
          </cell>
          <cell r="L806">
            <v>0.27</v>
          </cell>
        </row>
        <row r="807">
          <cell r="A807" t="str">
            <v>87-10-1774</v>
          </cell>
          <cell r="B807" t="str">
            <v>Juniperus pfitzeriana 'Goldkissen'</v>
          </cell>
          <cell r="C807" t="str">
            <v>MP150</v>
          </cell>
          <cell r="D807" t="str">
            <v>Directly</v>
          </cell>
          <cell r="F807">
            <v>0.43</v>
          </cell>
          <cell r="G807">
            <v>0.32</v>
          </cell>
          <cell r="H807">
            <v>0.27</v>
          </cell>
          <cell r="J807">
            <v>0.52632000000000001</v>
          </cell>
          <cell r="K807">
            <v>0.39168000000000003</v>
          </cell>
          <cell r="L807">
            <v>0.27</v>
          </cell>
        </row>
        <row r="808">
          <cell r="A808" t="str">
            <v>87-10-1531</v>
          </cell>
          <cell r="B808" t="str">
            <v>Juniperus pfitzeriana 'King of Spring'</v>
          </cell>
          <cell r="C808" t="str">
            <v>MP150</v>
          </cell>
          <cell r="D808" t="str">
            <v>Directly</v>
          </cell>
          <cell r="F808">
            <v>0.44</v>
          </cell>
          <cell r="G808">
            <v>0.34</v>
          </cell>
          <cell r="H808">
            <v>0.28000000000000003</v>
          </cell>
          <cell r="J808">
            <v>0.53856000000000004</v>
          </cell>
          <cell r="K808">
            <v>0.41616000000000003</v>
          </cell>
          <cell r="L808">
            <v>0.28000000000000003</v>
          </cell>
        </row>
        <row r="809">
          <cell r="A809" t="str">
            <v>87-10-0684</v>
          </cell>
          <cell r="B809" t="str">
            <v>Juniperus pfitzeriana 'King of Spring'</v>
          </cell>
          <cell r="C809" t="str">
            <v>MP144</v>
          </cell>
          <cell r="D809" t="str">
            <v>Directly</v>
          </cell>
          <cell r="F809">
            <v>0.43</v>
          </cell>
          <cell r="G809">
            <v>0.32</v>
          </cell>
          <cell r="H809">
            <v>0.27</v>
          </cell>
          <cell r="J809">
            <v>0.52632000000000001</v>
          </cell>
          <cell r="K809">
            <v>0.39168000000000003</v>
          </cell>
          <cell r="L809">
            <v>0.27</v>
          </cell>
        </row>
        <row r="810">
          <cell r="A810" t="str">
            <v>87-10-1532</v>
          </cell>
          <cell r="B810" t="str">
            <v>Juniperus pfitzeriana 'Mint Julep'</v>
          </cell>
          <cell r="C810" t="str">
            <v>MP150</v>
          </cell>
          <cell r="D810" t="str">
            <v>Directly</v>
          </cell>
          <cell r="F810">
            <v>0.43</v>
          </cell>
          <cell r="G810">
            <v>0.32</v>
          </cell>
          <cell r="H810">
            <v>0.27</v>
          </cell>
          <cell r="J810">
            <v>0.52632000000000001</v>
          </cell>
          <cell r="K810">
            <v>0.39168000000000003</v>
          </cell>
          <cell r="L810">
            <v>0.27</v>
          </cell>
        </row>
        <row r="811">
          <cell r="A811" t="str">
            <v>87-10-0685</v>
          </cell>
          <cell r="B811" t="str">
            <v>Juniperus pfitzeriana 'Mint Julep'</v>
          </cell>
          <cell r="C811" t="str">
            <v>MP144</v>
          </cell>
          <cell r="D811" t="str">
            <v>Directly</v>
          </cell>
          <cell r="F811">
            <v>0.43</v>
          </cell>
          <cell r="G811">
            <v>0.32</v>
          </cell>
          <cell r="H811">
            <v>0.27</v>
          </cell>
          <cell r="J811">
            <v>0.52632000000000001</v>
          </cell>
          <cell r="K811">
            <v>0.39168000000000003</v>
          </cell>
          <cell r="L811">
            <v>0.27</v>
          </cell>
        </row>
        <row r="812">
          <cell r="A812" t="str">
            <v>87-10-0686</v>
          </cell>
          <cell r="B812" t="str">
            <v>Juniperus pfitzeriana 'Old Gold'</v>
          </cell>
          <cell r="C812" t="str">
            <v>MP144</v>
          </cell>
          <cell r="D812" t="str">
            <v>Directly</v>
          </cell>
          <cell r="F812">
            <v>0.43</v>
          </cell>
          <cell r="G812">
            <v>0.32</v>
          </cell>
          <cell r="H812">
            <v>0.27</v>
          </cell>
          <cell r="J812">
            <v>0.52632000000000001</v>
          </cell>
          <cell r="K812">
            <v>0.39168000000000003</v>
          </cell>
          <cell r="L812">
            <v>0.27</v>
          </cell>
        </row>
        <row r="813">
          <cell r="A813" t="str">
            <v>87-10-1533</v>
          </cell>
          <cell r="B813" t="str">
            <v>Juniperus pfitzeriana 'Old Gold'</v>
          </cell>
          <cell r="C813" t="str">
            <v>MP150</v>
          </cell>
          <cell r="D813" t="str">
            <v>Directly</v>
          </cell>
          <cell r="F813">
            <v>0.43</v>
          </cell>
          <cell r="G813">
            <v>0.32</v>
          </cell>
          <cell r="H813">
            <v>0.27</v>
          </cell>
          <cell r="J813">
            <v>0.52632000000000001</v>
          </cell>
          <cell r="K813">
            <v>0.39168000000000003</v>
          </cell>
          <cell r="L813">
            <v>0.27</v>
          </cell>
        </row>
        <row r="814">
          <cell r="A814" t="str">
            <v>87-10-1623</v>
          </cell>
          <cell r="B814" t="str">
            <v>Juniperus pfitzeriana 'Pfitz. Aurea'</v>
          </cell>
          <cell r="C814" t="str">
            <v>MP150</v>
          </cell>
          <cell r="D814" t="str">
            <v>Directly</v>
          </cell>
          <cell r="F814">
            <v>0.43</v>
          </cell>
          <cell r="G814">
            <v>0.32</v>
          </cell>
          <cell r="H814">
            <v>0.27</v>
          </cell>
          <cell r="J814">
            <v>0.52632000000000001</v>
          </cell>
          <cell r="K814">
            <v>0.39168000000000003</v>
          </cell>
          <cell r="L814">
            <v>0.27</v>
          </cell>
        </row>
        <row r="815">
          <cell r="A815" t="str">
            <v>87-10-0688</v>
          </cell>
          <cell r="B815" t="str">
            <v>Juniperus pfitzeriana 'Pfitz. Aurea'</v>
          </cell>
          <cell r="C815" t="str">
            <v>MP144</v>
          </cell>
          <cell r="D815" t="str">
            <v>Directly</v>
          </cell>
          <cell r="F815">
            <v>0.43</v>
          </cell>
          <cell r="G815">
            <v>0.32</v>
          </cell>
          <cell r="H815">
            <v>0.27</v>
          </cell>
          <cell r="J815">
            <v>0.52632000000000001</v>
          </cell>
          <cell r="K815">
            <v>0.39168000000000003</v>
          </cell>
          <cell r="L815">
            <v>0.27</v>
          </cell>
        </row>
        <row r="816">
          <cell r="A816" t="str">
            <v>87-10-1624</v>
          </cell>
          <cell r="B816" t="str">
            <v>Juniperus pfitzeriana 'Pfitz. Glauca'</v>
          </cell>
          <cell r="C816" t="str">
            <v>MP150</v>
          </cell>
          <cell r="D816" t="str">
            <v>Directly</v>
          </cell>
          <cell r="F816">
            <v>0.44</v>
          </cell>
          <cell r="G816">
            <v>0.34</v>
          </cell>
          <cell r="H816">
            <v>0.28000000000000003</v>
          </cell>
          <cell r="J816">
            <v>0.53856000000000004</v>
          </cell>
          <cell r="K816">
            <v>0.41616000000000003</v>
          </cell>
          <cell r="L816">
            <v>0.28000000000000003</v>
          </cell>
        </row>
        <row r="817">
          <cell r="A817" t="str">
            <v>87-10-1534</v>
          </cell>
          <cell r="B817" t="str">
            <v>Juniperus med. 'Pfitzer. Compacta'</v>
          </cell>
          <cell r="C817" t="str">
            <v>MP150</v>
          </cell>
          <cell r="D817" t="str">
            <v>Directly</v>
          </cell>
          <cell r="F817">
            <v>0.44</v>
          </cell>
          <cell r="G817">
            <v>0.34</v>
          </cell>
          <cell r="H817">
            <v>0.28000000000000003</v>
          </cell>
          <cell r="J817">
            <v>0.53856000000000004</v>
          </cell>
          <cell r="K817">
            <v>0.41616000000000003</v>
          </cell>
          <cell r="L817">
            <v>0.28000000000000003</v>
          </cell>
        </row>
        <row r="818">
          <cell r="A818" t="str">
            <v>87-10-1625</v>
          </cell>
          <cell r="B818" t="str">
            <v>Juniperus pfitzeriana 'Wilhelm Pfitzer' (media 'Pfitzeriana')</v>
          </cell>
          <cell r="C818" t="str">
            <v>MP150</v>
          </cell>
          <cell r="D818" t="str">
            <v>Directly</v>
          </cell>
          <cell r="F818">
            <v>0.43</v>
          </cell>
          <cell r="G818">
            <v>0.32</v>
          </cell>
          <cell r="H818">
            <v>0.27</v>
          </cell>
          <cell r="J818">
            <v>0.52632000000000001</v>
          </cell>
          <cell r="K818">
            <v>0.39168000000000003</v>
          </cell>
          <cell r="L818">
            <v>0.27</v>
          </cell>
        </row>
        <row r="819">
          <cell r="A819" t="str">
            <v>87-10-0965</v>
          </cell>
          <cell r="B819" t="str">
            <v>Juniperus pfitzeriana 'Wilhelm Pfitzer' (media 'Pfitzeriana')</v>
          </cell>
          <cell r="C819" t="str">
            <v>MP144</v>
          </cell>
          <cell r="D819" t="str">
            <v>Directly</v>
          </cell>
          <cell r="F819">
            <v>0.43</v>
          </cell>
          <cell r="G819">
            <v>0.32</v>
          </cell>
          <cell r="H819">
            <v>0.27</v>
          </cell>
          <cell r="J819">
            <v>0.52632000000000001</v>
          </cell>
          <cell r="K819">
            <v>0.39168000000000003</v>
          </cell>
          <cell r="L819">
            <v>0.27</v>
          </cell>
        </row>
        <row r="820">
          <cell r="A820" t="str">
            <v>87-10-1626</v>
          </cell>
          <cell r="B820" t="str">
            <v>Juniperus pingii 'Loderi'</v>
          </cell>
          <cell r="C820" t="str">
            <v>MP150</v>
          </cell>
          <cell r="F820">
            <v>0.48</v>
          </cell>
          <cell r="G820">
            <v>0.37</v>
          </cell>
          <cell r="H820">
            <v>0.31</v>
          </cell>
          <cell r="J820">
            <v>0.58751999999999993</v>
          </cell>
          <cell r="K820">
            <v>0.45288</v>
          </cell>
          <cell r="L820">
            <v>0.31</v>
          </cell>
        </row>
        <row r="821">
          <cell r="A821" t="str">
            <v>87-10-1377</v>
          </cell>
          <cell r="B821" t="str">
            <v>Juniperus procumbens 'Nana'</v>
          </cell>
          <cell r="C821" t="str">
            <v>MP150</v>
          </cell>
          <cell r="D821" t="str">
            <v>Directly</v>
          </cell>
          <cell r="F821">
            <v>0.79</v>
          </cell>
          <cell r="G821">
            <v>0.68</v>
          </cell>
          <cell r="H821">
            <v>0.62</v>
          </cell>
          <cell r="J821">
            <v>0.96695999999999993</v>
          </cell>
          <cell r="K821">
            <v>0.83232000000000006</v>
          </cell>
          <cell r="L821">
            <v>0.62</v>
          </cell>
        </row>
        <row r="822">
          <cell r="A822" t="str">
            <v>87-10-1481</v>
          </cell>
          <cell r="B822" t="str">
            <v>Juniperus sabina 'Tamariscifolia'</v>
          </cell>
          <cell r="C822" t="str">
            <v>MP150</v>
          </cell>
          <cell r="D822" t="str">
            <v>WEEK 26</v>
          </cell>
          <cell r="F822">
            <v>0.51</v>
          </cell>
          <cell r="G822">
            <v>0.4</v>
          </cell>
          <cell r="H822">
            <v>0.34</v>
          </cell>
          <cell r="J822">
            <v>0.62424000000000002</v>
          </cell>
          <cell r="K822">
            <v>0.48959999999999998</v>
          </cell>
          <cell r="L822">
            <v>0.34</v>
          </cell>
        </row>
        <row r="823">
          <cell r="A823" t="str">
            <v>87-10-1048</v>
          </cell>
          <cell r="B823" t="str">
            <v>Juniperus sabina 'Tamariscifolia'</v>
          </cell>
          <cell r="C823" t="str">
            <v>MP144</v>
          </cell>
          <cell r="D823" t="str">
            <v>Directly</v>
          </cell>
          <cell r="F823">
            <v>0.51</v>
          </cell>
          <cell r="G823">
            <v>0.4</v>
          </cell>
          <cell r="H823">
            <v>0.34</v>
          </cell>
          <cell r="J823">
            <v>0.62424000000000002</v>
          </cell>
          <cell r="K823">
            <v>0.48959999999999998</v>
          </cell>
          <cell r="L823">
            <v>0.34</v>
          </cell>
        </row>
        <row r="824">
          <cell r="A824" t="str">
            <v>87-10-1627</v>
          </cell>
          <cell r="B824" t="str">
            <v>Juniperus scop. 'Blue Arrow'</v>
          </cell>
          <cell r="C824" t="str">
            <v>MP150</v>
          </cell>
          <cell r="D824" t="str">
            <v>Directly</v>
          </cell>
          <cell r="F824">
            <v>0.67</v>
          </cell>
          <cell r="G824">
            <v>0.56000000000000005</v>
          </cell>
          <cell r="H824">
            <v>0.5</v>
          </cell>
          <cell r="J824">
            <v>0.82008000000000003</v>
          </cell>
          <cell r="K824">
            <v>0.68544000000000005</v>
          </cell>
          <cell r="L824">
            <v>0.5</v>
          </cell>
        </row>
        <row r="825">
          <cell r="A825" t="str">
            <v>87-10-0692</v>
          </cell>
          <cell r="B825" t="str">
            <v>Juniperus scop. 'Blue Arrow'</v>
          </cell>
          <cell r="C825" t="str">
            <v>MP144</v>
          </cell>
          <cell r="D825" t="str">
            <v>Directly</v>
          </cell>
          <cell r="F825">
            <v>0.67</v>
          </cell>
          <cell r="G825">
            <v>0.56000000000000005</v>
          </cell>
          <cell r="H825">
            <v>0.5</v>
          </cell>
          <cell r="J825">
            <v>0.82008000000000003</v>
          </cell>
          <cell r="K825">
            <v>0.68544000000000005</v>
          </cell>
          <cell r="L825">
            <v>0.5</v>
          </cell>
        </row>
        <row r="826">
          <cell r="A826" t="str">
            <v>87-10-0694</v>
          </cell>
          <cell r="B826" t="str">
            <v>Juniperus scop. 'Skyrocket'</v>
          </cell>
          <cell r="C826" t="str">
            <v>MP144</v>
          </cell>
          <cell r="D826" t="str">
            <v>Directly</v>
          </cell>
          <cell r="F826">
            <v>0.67</v>
          </cell>
          <cell r="G826">
            <v>0.56000000000000005</v>
          </cell>
          <cell r="H826">
            <v>0.5</v>
          </cell>
          <cell r="J826">
            <v>0.82008000000000003</v>
          </cell>
          <cell r="K826">
            <v>0.68544000000000005</v>
          </cell>
          <cell r="L826">
            <v>0.5</v>
          </cell>
        </row>
        <row r="827">
          <cell r="A827" t="str">
            <v>87-10-0695</v>
          </cell>
          <cell r="B827" t="str">
            <v>Juniperus squamata 'Blue Carpet'</v>
          </cell>
          <cell r="C827" t="str">
            <v>MP144</v>
          </cell>
          <cell r="D827" t="str">
            <v>Directly</v>
          </cell>
          <cell r="F827">
            <v>0.43</v>
          </cell>
          <cell r="G827">
            <v>0.32</v>
          </cell>
          <cell r="H827">
            <v>0.27</v>
          </cell>
          <cell r="J827">
            <v>0.52632000000000001</v>
          </cell>
          <cell r="K827">
            <v>0.39168000000000003</v>
          </cell>
          <cell r="L827">
            <v>0.27</v>
          </cell>
        </row>
        <row r="828">
          <cell r="A828" t="str">
            <v>87-10-1248</v>
          </cell>
          <cell r="B828" t="str">
            <v>Juniperus squamata 'Blue Carpet'</v>
          </cell>
          <cell r="C828" t="str">
            <v>MP150</v>
          </cell>
          <cell r="D828" t="str">
            <v>Directly</v>
          </cell>
          <cell r="F828">
            <v>0.39999999999999997</v>
          </cell>
          <cell r="G828">
            <v>0.3</v>
          </cell>
          <cell r="H828">
            <v>0.25</v>
          </cell>
          <cell r="J828">
            <v>0.48959999999999992</v>
          </cell>
          <cell r="K828">
            <v>0.36719999999999997</v>
          </cell>
          <cell r="L828">
            <v>0.25</v>
          </cell>
        </row>
        <row r="829">
          <cell r="A829" t="str">
            <v>87-10-1535</v>
          </cell>
          <cell r="B829" t="str">
            <v>Juniperus squamata 'Blue Compact'</v>
          </cell>
          <cell r="C829" t="str">
            <v>MP150</v>
          </cell>
          <cell r="D829" t="str">
            <v>Directly</v>
          </cell>
          <cell r="F829">
            <v>0.39999999999999997</v>
          </cell>
          <cell r="G829">
            <v>0.3</v>
          </cell>
          <cell r="H829">
            <v>0.25</v>
          </cell>
          <cell r="J829">
            <v>0.48959999999999992</v>
          </cell>
          <cell r="K829">
            <v>0.36719999999999997</v>
          </cell>
          <cell r="L829">
            <v>0.25</v>
          </cell>
        </row>
        <row r="830">
          <cell r="A830" t="str">
            <v>87-10-1049</v>
          </cell>
          <cell r="B830" t="str">
            <v>Juniperus squamata 'Blue Compact'</v>
          </cell>
          <cell r="C830" t="str">
            <v>MP144</v>
          </cell>
          <cell r="D830" t="str">
            <v>Directly</v>
          </cell>
          <cell r="F830">
            <v>0.39999999999999997</v>
          </cell>
          <cell r="G830">
            <v>0.3</v>
          </cell>
          <cell r="H830">
            <v>0.25</v>
          </cell>
          <cell r="J830">
            <v>0.48959999999999992</v>
          </cell>
          <cell r="K830">
            <v>0.36719999999999997</v>
          </cell>
          <cell r="L830">
            <v>0.25</v>
          </cell>
        </row>
        <row r="831">
          <cell r="A831" t="str">
            <v>87-10-1378</v>
          </cell>
          <cell r="B831" t="str">
            <v>Juniperus squamata 'Blue Star'</v>
          </cell>
          <cell r="C831" t="str">
            <v>MP150</v>
          </cell>
          <cell r="D831" t="str">
            <v>WEEK 26</v>
          </cell>
          <cell r="F831">
            <v>0.59000000000000008</v>
          </cell>
          <cell r="G831">
            <v>0.48</v>
          </cell>
          <cell r="H831">
            <v>0.42</v>
          </cell>
          <cell r="J831">
            <v>0.72216000000000014</v>
          </cell>
          <cell r="K831">
            <v>0.58751999999999993</v>
          </cell>
          <cell r="L831">
            <v>0.42</v>
          </cell>
        </row>
        <row r="832">
          <cell r="A832" t="str">
            <v>87-10-0697</v>
          </cell>
          <cell r="B832" t="str">
            <v>Juniperus squamata 'Blue Swede'</v>
          </cell>
          <cell r="C832" t="str">
            <v>MP144</v>
          </cell>
          <cell r="D832" t="str">
            <v>Directly</v>
          </cell>
          <cell r="F832">
            <v>0.43</v>
          </cell>
          <cell r="G832">
            <v>0.32</v>
          </cell>
          <cell r="H832">
            <v>0.27</v>
          </cell>
          <cell r="J832">
            <v>0.52632000000000001</v>
          </cell>
          <cell r="K832">
            <v>0.39168000000000003</v>
          </cell>
          <cell r="L832">
            <v>0.27</v>
          </cell>
        </row>
        <row r="833">
          <cell r="A833" t="str">
            <v>87-10-1770</v>
          </cell>
          <cell r="B833" t="str">
            <v>Juniperus squamata 'Blue Swede'</v>
          </cell>
          <cell r="C833" t="str">
            <v>MP150</v>
          </cell>
          <cell r="D833" t="str">
            <v>Directly</v>
          </cell>
          <cell r="F833">
            <v>0.43</v>
          </cell>
          <cell r="G833">
            <v>0.32</v>
          </cell>
          <cell r="H833">
            <v>0.27</v>
          </cell>
          <cell r="J833">
            <v>0.52632000000000001</v>
          </cell>
          <cell r="K833">
            <v>0.39168000000000003</v>
          </cell>
          <cell r="L833">
            <v>0.27</v>
          </cell>
        </row>
        <row r="834">
          <cell r="A834" t="str">
            <v>87-10-1768</v>
          </cell>
          <cell r="B834" t="str">
            <v>Juniperus squamata 'Holger'</v>
          </cell>
          <cell r="C834" t="str">
            <v>MP150</v>
          </cell>
          <cell r="D834" t="str">
            <v>Directly</v>
          </cell>
          <cell r="F834">
            <v>0.49</v>
          </cell>
          <cell r="G834">
            <v>0.38</v>
          </cell>
          <cell r="H834">
            <v>0.32</v>
          </cell>
          <cell r="J834">
            <v>0.59975999999999996</v>
          </cell>
          <cell r="K834">
            <v>0.46511999999999998</v>
          </cell>
          <cell r="L834">
            <v>0.32</v>
          </cell>
        </row>
        <row r="835">
          <cell r="A835" t="str">
            <v>87-10-1536</v>
          </cell>
          <cell r="B835" t="str">
            <v>Juniperus squamata 'Meyeri'</v>
          </cell>
          <cell r="C835" t="str">
            <v>MP150</v>
          </cell>
          <cell r="D835" t="str">
            <v>Directly</v>
          </cell>
          <cell r="F835">
            <v>0.44</v>
          </cell>
          <cell r="G835">
            <v>0.34</v>
          </cell>
          <cell r="H835">
            <v>0.28000000000000003</v>
          </cell>
          <cell r="J835">
            <v>0.53856000000000004</v>
          </cell>
          <cell r="K835">
            <v>0.41616000000000003</v>
          </cell>
          <cell r="L835">
            <v>0.28000000000000003</v>
          </cell>
        </row>
        <row r="836">
          <cell r="A836" t="str">
            <v>87-10-0699</v>
          </cell>
          <cell r="B836" t="str">
            <v>Juniperus squamata 'Meyeri'</v>
          </cell>
          <cell r="C836" t="str">
            <v>MP144</v>
          </cell>
          <cell r="D836" t="str">
            <v>Directly</v>
          </cell>
          <cell r="F836">
            <v>0.48</v>
          </cell>
          <cell r="G836">
            <v>0.37</v>
          </cell>
          <cell r="H836">
            <v>0.31</v>
          </cell>
          <cell r="J836">
            <v>0.58751999999999993</v>
          </cell>
          <cell r="K836">
            <v>0.45288</v>
          </cell>
          <cell r="L836">
            <v>0.31</v>
          </cell>
        </row>
        <row r="837">
          <cell r="A837" t="str">
            <v>87-10-1537</v>
          </cell>
          <cell r="B837" t="str">
            <v>Juniperus virg. 'Hetz'</v>
          </cell>
          <cell r="C837" t="str">
            <v>MP150</v>
          </cell>
          <cell r="D837" t="str">
            <v>Directly</v>
          </cell>
          <cell r="F837">
            <v>0.44</v>
          </cell>
          <cell r="G837">
            <v>0.34</v>
          </cell>
          <cell r="H837">
            <v>0.28000000000000003</v>
          </cell>
          <cell r="J837">
            <v>0.53856000000000004</v>
          </cell>
          <cell r="K837">
            <v>0.41616000000000003</v>
          </cell>
          <cell r="L837">
            <v>0.28000000000000003</v>
          </cell>
        </row>
        <row r="838">
          <cell r="A838" t="str">
            <v>87-10-0700</v>
          </cell>
          <cell r="B838" t="str">
            <v>Juniperus virg. 'Hetz'</v>
          </cell>
          <cell r="C838" t="str">
            <v>MP144</v>
          </cell>
          <cell r="D838" t="str">
            <v>Directly</v>
          </cell>
          <cell r="F838">
            <v>0.44</v>
          </cell>
          <cell r="G838">
            <v>0.34</v>
          </cell>
          <cell r="H838">
            <v>0.28000000000000003</v>
          </cell>
          <cell r="J838">
            <v>0.53856000000000004</v>
          </cell>
          <cell r="K838">
            <v>0.41616000000000003</v>
          </cell>
          <cell r="L838">
            <v>0.28000000000000003</v>
          </cell>
        </row>
        <row r="839">
          <cell r="A839" t="str">
            <v>87-10-1538</v>
          </cell>
          <cell r="B839" t="str">
            <v>Microbiota decussata</v>
          </cell>
          <cell r="C839" t="str">
            <v>MP150</v>
          </cell>
          <cell r="D839" t="str">
            <v>Directly</v>
          </cell>
          <cell r="F839">
            <v>0.43</v>
          </cell>
          <cell r="G839">
            <v>0.32</v>
          </cell>
          <cell r="H839">
            <v>0.27</v>
          </cell>
          <cell r="J839">
            <v>0.52632000000000001</v>
          </cell>
          <cell r="K839">
            <v>0.39168000000000003</v>
          </cell>
          <cell r="L839">
            <v>0.27</v>
          </cell>
        </row>
        <row r="840">
          <cell r="A840" t="str">
            <v>87-10-0701</v>
          </cell>
          <cell r="B840" t="str">
            <v>Microbiota decussata</v>
          </cell>
          <cell r="C840" t="str">
            <v>MP144</v>
          </cell>
          <cell r="D840" t="str">
            <v>Directly</v>
          </cell>
          <cell r="F840">
            <v>0.43</v>
          </cell>
          <cell r="G840">
            <v>0.32</v>
          </cell>
          <cell r="H840">
            <v>0.27</v>
          </cell>
          <cell r="J840">
            <v>0.52632000000000001</v>
          </cell>
          <cell r="K840">
            <v>0.39168000000000003</v>
          </cell>
          <cell r="L840">
            <v>0.27</v>
          </cell>
        </row>
        <row r="841">
          <cell r="A841" t="str">
            <v>87-10-1692</v>
          </cell>
          <cell r="B841" t="str">
            <v>Picea abies 'Little Gem'</v>
          </cell>
          <cell r="C841" t="str">
            <v>MP150</v>
          </cell>
          <cell r="D841" t="str">
            <v>Directly</v>
          </cell>
          <cell r="F841">
            <v>0.52</v>
          </cell>
          <cell r="G841">
            <v>0.41</v>
          </cell>
          <cell r="H841">
            <v>0.35</v>
          </cell>
          <cell r="J841">
            <v>0.63648000000000005</v>
          </cell>
          <cell r="K841">
            <v>0.50183999999999995</v>
          </cell>
          <cell r="L841">
            <v>0.35</v>
          </cell>
        </row>
        <row r="842">
          <cell r="A842" t="str">
            <v>87-10-1693</v>
          </cell>
          <cell r="B842" t="str">
            <v>Picea glauca 'Alberta Globe'</v>
          </cell>
          <cell r="C842" t="str">
            <v>MP150</v>
          </cell>
          <cell r="D842" t="str">
            <v>Directly</v>
          </cell>
          <cell r="F842">
            <v>0.52</v>
          </cell>
          <cell r="G842">
            <v>0.41</v>
          </cell>
          <cell r="H842">
            <v>0.35</v>
          </cell>
          <cell r="J842">
            <v>0.63648000000000005</v>
          </cell>
          <cell r="K842">
            <v>0.50183999999999995</v>
          </cell>
          <cell r="L842">
            <v>0.35</v>
          </cell>
        </row>
        <row r="843">
          <cell r="A843" t="str">
            <v>87-10-1379</v>
          </cell>
          <cell r="B843" t="str">
            <v>Picea glauca 'Conica'</v>
          </cell>
          <cell r="C843" t="str">
            <v>MP150</v>
          </cell>
          <cell r="D843" t="str">
            <v>Directly</v>
          </cell>
          <cell r="F843">
            <v>0.52</v>
          </cell>
          <cell r="G843">
            <v>0.41</v>
          </cell>
          <cell r="H843">
            <v>0.35</v>
          </cell>
          <cell r="J843">
            <v>0.63648000000000005</v>
          </cell>
          <cell r="K843">
            <v>0.50183999999999995</v>
          </cell>
          <cell r="L843">
            <v>0.35</v>
          </cell>
        </row>
        <row r="844">
          <cell r="A844" t="str">
            <v>87-10-1641</v>
          </cell>
          <cell r="B844" t="str">
            <v>Picea glauce 'December' PBR</v>
          </cell>
          <cell r="C844" t="str">
            <v>MP150</v>
          </cell>
          <cell r="D844" t="str">
            <v>Directly</v>
          </cell>
          <cell r="F844">
            <v>0.73000000000000009</v>
          </cell>
          <cell r="G844">
            <v>0.62</v>
          </cell>
          <cell r="H844">
            <v>0.56000000000000005</v>
          </cell>
          <cell r="J844">
            <v>0.89352000000000009</v>
          </cell>
          <cell r="K844">
            <v>0.75888</v>
          </cell>
          <cell r="L844">
            <v>0.56000000000000005</v>
          </cell>
        </row>
        <row r="845">
          <cell r="A845" t="str">
            <v>87-10-1192</v>
          </cell>
          <cell r="B845" t="str">
            <v>Taxus b. 'Anna' PBR ®</v>
          </cell>
          <cell r="C845" t="str">
            <v>MP144</v>
          </cell>
          <cell r="D845" t="str">
            <v>Directly</v>
          </cell>
          <cell r="F845">
            <v>1.1500000000000001</v>
          </cell>
          <cell r="G845">
            <v>1.04</v>
          </cell>
          <cell r="H845">
            <v>0.98</v>
          </cell>
          <cell r="J845">
            <v>1.4076000000000002</v>
          </cell>
          <cell r="K845">
            <v>1.2729600000000001</v>
          </cell>
          <cell r="L845">
            <v>0.98</v>
          </cell>
        </row>
        <row r="846">
          <cell r="A846" t="str">
            <v>87-10-0704</v>
          </cell>
          <cell r="B846" t="str">
            <v>Taxus b. 'David'</v>
          </cell>
          <cell r="C846" t="str">
            <v>MP144</v>
          </cell>
          <cell r="D846" t="str">
            <v>Directly</v>
          </cell>
          <cell r="F846">
            <v>0.59000000000000008</v>
          </cell>
          <cell r="G846">
            <v>0.48</v>
          </cell>
          <cell r="H846">
            <v>0.42</v>
          </cell>
          <cell r="J846">
            <v>0.72216000000000014</v>
          </cell>
          <cell r="K846">
            <v>0.58751999999999993</v>
          </cell>
          <cell r="L846">
            <v>0.42</v>
          </cell>
        </row>
        <row r="847">
          <cell r="A847" t="str">
            <v>87-10-0708</v>
          </cell>
          <cell r="B847" t="str">
            <v>Taxus b. 'Fastigiata Aurea'</v>
          </cell>
          <cell r="C847" t="str">
            <v>MP144</v>
          </cell>
          <cell r="D847" t="str">
            <v>Directly</v>
          </cell>
          <cell r="F847">
            <v>0.66</v>
          </cell>
          <cell r="G847">
            <v>0.55000000000000004</v>
          </cell>
          <cell r="H847">
            <v>0.49</v>
          </cell>
          <cell r="J847">
            <v>0.80784</v>
          </cell>
          <cell r="K847">
            <v>0.67320000000000002</v>
          </cell>
          <cell r="L847">
            <v>0.49</v>
          </cell>
        </row>
        <row r="848">
          <cell r="A848" t="str">
            <v>87-10-1193</v>
          </cell>
          <cell r="B848" t="str">
            <v>Taxus b. 'Golden Carol' PBR ®</v>
          </cell>
          <cell r="C848" t="str">
            <v>MP144</v>
          </cell>
          <cell r="D848" t="str">
            <v>Directly</v>
          </cell>
          <cell r="F848">
            <v>1.22</v>
          </cell>
          <cell r="G848">
            <v>1.1100000000000001</v>
          </cell>
          <cell r="H848">
            <v>1.05</v>
          </cell>
          <cell r="J848">
            <v>1.4932799999999999</v>
          </cell>
          <cell r="K848">
            <v>1.3586400000000001</v>
          </cell>
          <cell r="L848">
            <v>1.05</v>
          </cell>
        </row>
        <row r="849">
          <cell r="A849" t="str">
            <v>87-10-1539</v>
          </cell>
          <cell r="B849" t="str">
            <v>Taxus b. 'Luca' PBR ®</v>
          </cell>
          <cell r="C849" t="str">
            <v>MP144</v>
          </cell>
          <cell r="D849" t="str">
            <v>Directly</v>
          </cell>
          <cell r="F849">
            <v>1.22</v>
          </cell>
          <cell r="G849">
            <v>1.1100000000000001</v>
          </cell>
          <cell r="H849">
            <v>1.05</v>
          </cell>
          <cell r="J849">
            <v>1.4932799999999999</v>
          </cell>
          <cell r="K849">
            <v>1.3586400000000001</v>
          </cell>
          <cell r="L849">
            <v>1.05</v>
          </cell>
        </row>
        <row r="850">
          <cell r="A850" t="str">
            <v>87-10-0710</v>
          </cell>
          <cell r="B850" t="str">
            <v>Taxus b. 'Overeynderi'</v>
          </cell>
          <cell r="C850" t="str">
            <v>MP144</v>
          </cell>
          <cell r="D850" t="str">
            <v>Directly</v>
          </cell>
          <cell r="F850">
            <v>0.69000000000000006</v>
          </cell>
          <cell r="G850">
            <v>0.57999999999999996</v>
          </cell>
          <cell r="H850">
            <v>0.52</v>
          </cell>
          <cell r="J850">
            <v>0.84456000000000009</v>
          </cell>
          <cell r="K850">
            <v>0.70992</v>
          </cell>
          <cell r="L850">
            <v>0.52</v>
          </cell>
        </row>
        <row r="851">
          <cell r="A851" t="str">
            <v>87-10-0711</v>
          </cell>
          <cell r="B851" t="str">
            <v>Taxus b. 'Repandens'</v>
          </cell>
          <cell r="C851" t="str">
            <v>MP144</v>
          </cell>
          <cell r="D851" t="str">
            <v>Directly</v>
          </cell>
          <cell r="F851">
            <v>0.66</v>
          </cell>
          <cell r="G851">
            <v>0.55000000000000004</v>
          </cell>
          <cell r="H851">
            <v>0.49</v>
          </cell>
          <cell r="J851">
            <v>0.80784</v>
          </cell>
          <cell r="K851">
            <v>0.67320000000000002</v>
          </cell>
          <cell r="L851">
            <v>0.49</v>
          </cell>
        </row>
        <row r="852">
          <cell r="A852" t="str">
            <v>87-10-1629</v>
          </cell>
          <cell r="B852" t="str">
            <v>Taxus b. 'Rasing Star' Oene  PBR ®</v>
          </cell>
          <cell r="C852" t="str">
            <v>MP144</v>
          </cell>
          <cell r="D852" t="str">
            <v>Directly</v>
          </cell>
          <cell r="F852">
            <v>1.22</v>
          </cell>
          <cell r="G852">
            <v>1.1100000000000001</v>
          </cell>
          <cell r="H852">
            <v>1.05</v>
          </cell>
          <cell r="J852">
            <v>1.4932799999999999</v>
          </cell>
          <cell r="K852">
            <v>1.3586400000000001</v>
          </cell>
          <cell r="L852">
            <v>1.05</v>
          </cell>
        </row>
        <row r="853">
          <cell r="A853" t="str">
            <v>87-10-1540</v>
          </cell>
          <cell r="B853" t="str">
            <v>Taxus b. 'Wintergold'</v>
          </cell>
          <cell r="C853" t="str">
            <v>MP144</v>
          </cell>
          <cell r="D853" t="str">
            <v>Directly</v>
          </cell>
          <cell r="F853">
            <v>0.59000000000000008</v>
          </cell>
          <cell r="G853">
            <v>0.48</v>
          </cell>
          <cell r="H853">
            <v>0.42</v>
          </cell>
          <cell r="J853">
            <v>0.72216000000000014</v>
          </cell>
          <cell r="K853">
            <v>0.58751999999999993</v>
          </cell>
          <cell r="L853">
            <v>0.42</v>
          </cell>
        </row>
        <row r="854">
          <cell r="A854" t="str">
            <v>87-10-1541</v>
          </cell>
          <cell r="B854" t="str">
            <v>Taxus media 'Groenland'</v>
          </cell>
          <cell r="C854" t="str">
            <v>MP144</v>
          </cell>
          <cell r="D854" t="str">
            <v>Directly</v>
          </cell>
          <cell r="F854">
            <v>0.59000000000000008</v>
          </cell>
          <cell r="G854">
            <v>0.48</v>
          </cell>
          <cell r="H854">
            <v>0.42</v>
          </cell>
          <cell r="J854">
            <v>0.72216000000000014</v>
          </cell>
          <cell r="K854">
            <v>0.58751999999999993</v>
          </cell>
          <cell r="L854">
            <v>0.42</v>
          </cell>
        </row>
        <row r="855">
          <cell r="A855" t="str">
            <v>87-10-0718</v>
          </cell>
          <cell r="B855" t="str">
            <v>Taxus media 'Hicksii'</v>
          </cell>
          <cell r="C855" t="str">
            <v>MP144</v>
          </cell>
          <cell r="D855" t="str">
            <v>Directly</v>
          </cell>
          <cell r="F855">
            <v>0.59000000000000008</v>
          </cell>
          <cell r="G855">
            <v>0.48</v>
          </cell>
          <cell r="H855">
            <v>0.42</v>
          </cell>
          <cell r="J855">
            <v>0.72216000000000014</v>
          </cell>
          <cell r="K855">
            <v>0.58751999999999993</v>
          </cell>
          <cell r="L855">
            <v>0.42</v>
          </cell>
        </row>
        <row r="856">
          <cell r="A856" t="str">
            <v>87-10-0719</v>
          </cell>
          <cell r="B856" t="str">
            <v>Taxus media 'Hillii'</v>
          </cell>
          <cell r="C856" t="str">
            <v>MP144</v>
          </cell>
          <cell r="D856" t="str">
            <v>Directly</v>
          </cell>
          <cell r="F856">
            <v>0.59000000000000008</v>
          </cell>
          <cell r="G856">
            <v>0.48</v>
          </cell>
          <cell r="H856">
            <v>0.42</v>
          </cell>
          <cell r="J856">
            <v>0.72216000000000014</v>
          </cell>
          <cell r="K856">
            <v>0.58751999999999993</v>
          </cell>
          <cell r="L856">
            <v>0.42</v>
          </cell>
        </row>
        <row r="857">
          <cell r="A857" t="str">
            <v>87-10-1542</v>
          </cell>
          <cell r="B857" t="str">
            <v>Taxus media 'Kazio' PBR ®</v>
          </cell>
          <cell r="C857" t="str">
            <v>MP144</v>
          </cell>
          <cell r="D857" t="str">
            <v>Directly</v>
          </cell>
          <cell r="F857">
            <v>1.22</v>
          </cell>
          <cell r="G857">
            <v>1.1100000000000001</v>
          </cell>
          <cell r="H857">
            <v>1.05</v>
          </cell>
          <cell r="J857">
            <v>1.4932799999999999</v>
          </cell>
          <cell r="K857">
            <v>1.3586400000000001</v>
          </cell>
          <cell r="L857">
            <v>1.05</v>
          </cell>
        </row>
        <row r="858">
          <cell r="A858" t="str">
            <v>87-10-1630</v>
          </cell>
          <cell r="B858" t="str">
            <v>Taxus media 'Stefania' PBR  ®</v>
          </cell>
          <cell r="C858" t="str">
            <v>MP144</v>
          </cell>
          <cell r="D858" t="str">
            <v>Directly</v>
          </cell>
          <cell r="F858">
            <v>1.22</v>
          </cell>
          <cell r="G858">
            <v>1.1100000000000001</v>
          </cell>
          <cell r="H858">
            <v>1.05</v>
          </cell>
          <cell r="J858">
            <v>1.4932799999999999</v>
          </cell>
          <cell r="K858">
            <v>1.3586400000000001</v>
          </cell>
          <cell r="L858">
            <v>1.05</v>
          </cell>
        </row>
        <row r="859">
          <cell r="A859" t="str">
            <v>87-10-1543</v>
          </cell>
          <cell r="B859" t="str">
            <v>Taxus media 'Tymin' PBR ®</v>
          </cell>
          <cell r="C859" t="str">
            <v>MP144</v>
          </cell>
          <cell r="D859" t="str">
            <v>Directly</v>
          </cell>
          <cell r="F859">
            <v>1.22</v>
          </cell>
          <cell r="G859">
            <v>1.1100000000000001</v>
          </cell>
          <cell r="H859">
            <v>1.05</v>
          </cell>
          <cell r="J859">
            <v>1.4932799999999999</v>
          </cell>
          <cell r="K859">
            <v>1.3586400000000001</v>
          </cell>
          <cell r="L859">
            <v>1.05</v>
          </cell>
        </row>
        <row r="860">
          <cell r="A860" t="str">
            <v>87-10-1544</v>
          </cell>
          <cell r="B860" t="str">
            <v>Thuja occ. 'Anniek' PBR ®</v>
          </cell>
          <cell r="C860" t="str">
            <v>MP150</v>
          </cell>
          <cell r="D860" t="str">
            <v>Directly</v>
          </cell>
          <cell r="F860">
            <v>1.01</v>
          </cell>
          <cell r="G860">
            <v>0.9</v>
          </cell>
          <cell r="H860">
            <v>0.84</v>
          </cell>
          <cell r="J860">
            <v>1.23624</v>
          </cell>
          <cell r="K860">
            <v>1.1016000000000001</v>
          </cell>
          <cell r="L860">
            <v>0.84</v>
          </cell>
        </row>
        <row r="861">
          <cell r="A861" t="str">
            <v>87-10-0720</v>
          </cell>
          <cell r="B861" t="str">
            <v>Thuja occ. 'Anniek' PBR ®</v>
          </cell>
          <cell r="C861" t="str">
            <v>MP144</v>
          </cell>
          <cell r="D861" t="str">
            <v>week 18</v>
          </cell>
          <cell r="F861">
            <v>1.01</v>
          </cell>
          <cell r="G861">
            <v>0.9</v>
          </cell>
          <cell r="H861">
            <v>0.84</v>
          </cell>
          <cell r="J861">
            <v>1.23624</v>
          </cell>
          <cell r="K861">
            <v>1.1016000000000001</v>
          </cell>
          <cell r="L861">
            <v>0.84</v>
          </cell>
        </row>
        <row r="862">
          <cell r="A862" t="str">
            <v>87-10-1468</v>
          </cell>
          <cell r="B862" t="str">
            <v>Thuja occ. 'Amber Glow'</v>
          </cell>
          <cell r="C862" t="str">
            <v>MP150</v>
          </cell>
          <cell r="D862" t="str">
            <v>Directly</v>
          </cell>
          <cell r="F862">
            <v>0.39999999999999997</v>
          </cell>
          <cell r="G862">
            <v>0.3</v>
          </cell>
          <cell r="H862">
            <v>0.25</v>
          </cell>
          <cell r="J862">
            <v>0.48959999999999992</v>
          </cell>
          <cell r="K862">
            <v>0.36719999999999997</v>
          </cell>
          <cell r="L862">
            <v>0.25</v>
          </cell>
        </row>
        <row r="863">
          <cell r="A863" t="str">
            <v>87-10-0722</v>
          </cell>
          <cell r="B863" t="str">
            <v>Thuja occ. 'Brabant'</v>
          </cell>
          <cell r="C863" t="str">
            <v>MP144</v>
          </cell>
          <cell r="D863" t="str">
            <v>Directly</v>
          </cell>
          <cell r="F863">
            <v>0.44</v>
          </cell>
          <cell r="G863">
            <v>0.34</v>
          </cell>
          <cell r="H863">
            <v>0.28000000000000003</v>
          </cell>
          <cell r="J863">
            <v>0.53856000000000004</v>
          </cell>
          <cell r="K863">
            <v>0.41616000000000003</v>
          </cell>
          <cell r="L863">
            <v>0.28000000000000003</v>
          </cell>
        </row>
        <row r="864">
          <cell r="A864" t="str">
            <v>87-10-1775</v>
          </cell>
          <cell r="B864" t="str">
            <v>Thuja occ. 'Brabant'</v>
          </cell>
          <cell r="C864" t="str">
            <v>MP150</v>
          </cell>
          <cell r="D864" t="str">
            <v>Directly</v>
          </cell>
          <cell r="F864">
            <v>0.39999999999999997</v>
          </cell>
          <cell r="G864">
            <v>0.3</v>
          </cell>
          <cell r="H864">
            <v>0.25</v>
          </cell>
          <cell r="J864">
            <v>0.48959999999999992</v>
          </cell>
          <cell r="K864">
            <v>0.36719999999999997</v>
          </cell>
          <cell r="L864">
            <v>0.25</v>
          </cell>
        </row>
        <row r="865">
          <cell r="A865" t="str">
            <v>87-10-1482</v>
          </cell>
          <cell r="B865" t="str">
            <v>Thuja occ. 'Bowlingball'</v>
          </cell>
          <cell r="C865" t="str">
            <v>MP150</v>
          </cell>
          <cell r="D865" t="str">
            <v>Directly</v>
          </cell>
          <cell r="F865">
            <v>0.39999999999999997</v>
          </cell>
          <cell r="G865">
            <v>0.3</v>
          </cell>
          <cell r="H865">
            <v>0.25</v>
          </cell>
          <cell r="J865">
            <v>0.48959999999999992</v>
          </cell>
          <cell r="K865">
            <v>0.36719999999999997</v>
          </cell>
          <cell r="L865">
            <v>0.25</v>
          </cell>
        </row>
        <row r="866">
          <cell r="A866" t="str">
            <v>87-10-1631</v>
          </cell>
          <cell r="B866" t="str">
            <v>Thuja occ. 'Columna'</v>
          </cell>
          <cell r="C866" t="str">
            <v>MP150</v>
          </cell>
          <cell r="D866" t="str">
            <v>Directly</v>
          </cell>
          <cell r="F866">
            <v>0.39999999999999997</v>
          </cell>
          <cell r="G866">
            <v>0.3</v>
          </cell>
          <cell r="H866">
            <v>0.25</v>
          </cell>
          <cell r="J866">
            <v>0.48959999999999992</v>
          </cell>
          <cell r="K866">
            <v>0.36719999999999997</v>
          </cell>
          <cell r="L866">
            <v>0.25</v>
          </cell>
        </row>
        <row r="867">
          <cell r="A867" t="str">
            <v>87-10-0723</v>
          </cell>
          <cell r="B867" t="str">
            <v>Thuja occ. 'Columna'</v>
          </cell>
          <cell r="C867" t="str">
            <v>MP144</v>
          </cell>
          <cell r="D867" t="str">
            <v>Directly</v>
          </cell>
          <cell r="F867">
            <v>0.39999999999999997</v>
          </cell>
          <cell r="G867">
            <v>0.3</v>
          </cell>
          <cell r="H867">
            <v>0.25</v>
          </cell>
          <cell r="J867">
            <v>0.48959999999999992</v>
          </cell>
          <cell r="K867">
            <v>0.36719999999999997</v>
          </cell>
          <cell r="L867">
            <v>0.25</v>
          </cell>
        </row>
        <row r="868">
          <cell r="A868" t="str">
            <v>87-10-1469</v>
          </cell>
          <cell r="B868" t="str">
            <v>Thuja occ. 'Danica'</v>
          </cell>
          <cell r="C868" t="str">
            <v>MP150</v>
          </cell>
          <cell r="D868" t="str">
            <v>Directly</v>
          </cell>
          <cell r="F868">
            <v>0.44</v>
          </cell>
          <cell r="G868">
            <v>0.34</v>
          </cell>
          <cell r="H868">
            <v>0.28000000000000003</v>
          </cell>
          <cell r="J868">
            <v>0.53856000000000004</v>
          </cell>
          <cell r="K868">
            <v>0.41616000000000003</v>
          </cell>
          <cell r="L868">
            <v>0.28000000000000003</v>
          </cell>
        </row>
        <row r="869">
          <cell r="A869" t="str">
            <v>87-10-0724</v>
          </cell>
          <cell r="B869" t="str">
            <v>Thuja occ. 'Danica'</v>
          </cell>
          <cell r="C869" t="str">
            <v>MP144</v>
          </cell>
          <cell r="D869" t="str">
            <v>week 24</v>
          </cell>
          <cell r="F869">
            <v>0.44</v>
          </cell>
          <cell r="G869">
            <v>0.34</v>
          </cell>
          <cell r="H869">
            <v>0.28000000000000003</v>
          </cell>
          <cell r="J869">
            <v>0.53856000000000004</v>
          </cell>
          <cell r="K869">
            <v>0.41616000000000003</v>
          </cell>
          <cell r="L869">
            <v>0.28000000000000003</v>
          </cell>
        </row>
        <row r="870">
          <cell r="A870" t="str">
            <v>87-10-1632</v>
          </cell>
          <cell r="B870" t="str">
            <v>Thuja occ. 'Danica Aurea'</v>
          </cell>
          <cell r="C870" t="str">
            <v>MP150</v>
          </cell>
          <cell r="D870" t="str">
            <v>Directly</v>
          </cell>
          <cell r="F870">
            <v>0.51</v>
          </cell>
          <cell r="G870">
            <v>0.4</v>
          </cell>
          <cell r="H870">
            <v>0.34</v>
          </cell>
          <cell r="J870">
            <v>0.62424000000000002</v>
          </cell>
          <cell r="K870">
            <v>0.48959999999999998</v>
          </cell>
          <cell r="L870">
            <v>0.34</v>
          </cell>
        </row>
        <row r="871">
          <cell r="A871" t="str">
            <v>87-10-1470</v>
          </cell>
          <cell r="B871" t="str">
            <v>Thuja occ 'Dawid' PBR ®</v>
          </cell>
          <cell r="C871" t="str">
            <v>MP150</v>
          </cell>
          <cell r="D871" t="str">
            <v>Directly</v>
          </cell>
          <cell r="F871">
            <v>1.08</v>
          </cell>
          <cell r="G871">
            <v>0.97</v>
          </cell>
          <cell r="H871">
            <v>0.91</v>
          </cell>
          <cell r="J871">
            <v>1.32192</v>
          </cell>
          <cell r="K871">
            <v>1.1872799999999999</v>
          </cell>
          <cell r="L871">
            <v>0.91</v>
          </cell>
        </row>
        <row r="872">
          <cell r="A872" t="str">
            <v>87-10-1471</v>
          </cell>
          <cell r="B872" t="str">
            <v>Thuja occ. 'Dawid Light' PBR ®</v>
          </cell>
          <cell r="C872" t="str">
            <v>MP150</v>
          </cell>
          <cell r="D872" t="str">
            <v>Directly</v>
          </cell>
          <cell r="F872">
            <v>1.08</v>
          </cell>
          <cell r="G872">
            <v>0.97</v>
          </cell>
          <cell r="H872">
            <v>0.91</v>
          </cell>
          <cell r="J872">
            <v>1.32192</v>
          </cell>
          <cell r="K872">
            <v>1.1872799999999999</v>
          </cell>
          <cell r="L872">
            <v>0.91</v>
          </cell>
        </row>
        <row r="873">
          <cell r="A873" t="str">
            <v>87-10-1633</v>
          </cell>
          <cell r="B873" t="str">
            <v>Thuja occ. 'Europe Gold'</v>
          </cell>
          <cell r="C873" t="str">
            <v>MP150</v>
          </cell>
          <cell r="D873" t="str">
            <v>Directly</v>
          </cell>
          <cell r="F873">
            <v>0.39999999999999997</v>
          </cell>
          <cell r="G873">
            <v>0.3</v>
          </cell>
          <cell r="H873">
            <v>0.25</v>
          </cell>
          <cell r="J873">
            <v>0.48959999999999992</v>
          </cell>
          <cell r="K873">
            <v>0.36719999999999997</v>
          </cell>
          <cell r="L873">
            <v>0.25</v>
          </cell>
        </row>
        <row r="874">
          <cell r="A874" t="str">
            <v>87-10-1769</v>
          </cell>
          <cell r="B874" t="str">
            <v>Thuja occ. 'Globosa'</v>
          </cell>
          <cell r="C874" t="str">
            <v>MP150</v>
          </cell>
          <cell r="D874" t="str">
            <v>Directly</v>
          </cell>
          <cell r="F874">
            <v>0.39999999999999997</v>
          </cell>
          <cell r="G874">
            <v>0.3</v>
          </cell>
          <cell r="H874">
            <v>0.25</v>
          </cell>
          <cell r="J874">
            <v>0.48959999999999992</v>
          </cell>
          <cell r="K874">
            <v>0.36719999999999997</v>
          </cell>
          <cell r="L874">
            <v>0.25</v>
          </cell>
        </row>
        <row r="875">
          <cell r="A875" t="str">
            <v>87-10-1694</v>
          </cell>
          <cell r="B875" t="str">
            <v>Thuja occ. 'Fastigiata'</v>
          </cell>
          <cell r="C875" t="str">
            <v>MP150</v>
          </cell>
          <cell r="D875" t="str">
            <v>Directly</v>
          </cell>
          <cell r="F875">
            <v>0.39999999999999997</v>
          </cell>
          <cell r="G875">
            <v>0.3</v>
          </cell>
          <cell r="H875">
            <v>0.25</v>
          </cell>
          <cell r="J875">
            <v>0.48959999999999992</v>
          </cell>
          <cell r="K875">
            <v>0.36719999999999997</v>
          </cell>
          <cell r="L875">
            <v>0.25</v>
          </cell>
        </row>
        <row r="876">
          <cell r="A876" t="str">
            <v>87-10-1545</v>
          </cell>
          <cell r="B876" t="str">
            <v>Thuja occ. 'Golden Anne' PBR ®</v>
          </cell>
          <cell r="C876" t="str">
            <v>MP150</v>
          </cell>
          <cell r="D876" t="str">
            <v>Directly</v>
          </cell>
          <cell r="F876">
            <v>0.94000000000000006</v>
          </cell>
          <cell r="G876">
            <v>0.83</v>
          </cell>
          <cell r="H876">
            <v>0.77</v>
          </cell>
          <cell r="J876">
            <v>1.15056</v>
          </cell>
          <cell r="K876">
            <v>1.0159199999999999</v>
          </cell>
          <cell r="L876">
            <v>0.77</v>
          </cell>
        </row>
        <row r="877">
          <cell r="A877" t="str">
            <v>87-10-0947</v>
          </cell>
          <cell r="B877" t="str">
            <v>Thuja occ. 'Golden Anne' PBR ®</v>
          </cell>
          <cell r="C877" t="str">
            <v>MP144</v>
          </cell>
          <cell r="D877" t="str">
            <v>Directly</v>
          </cell>
          <cell r="F877">
            <v>0.94000000000000006</v>
          </cell>
          <cell r="G877">
            <v>0.83</v>
          </cell>
          <cell r="H877">
            <v>0.77</v>
          </cell>
          <cell r="J877">
            <v>1.15056</v>
          </cell>
          <cell r="K877">
            <v>1.0159199999999999</v>
          </cell>
          <cell r="L877">
            <v>0.77</v>
          </cell>
        </row>
        <row r="878">
          <cell r="A878" t="str">
            <v>87-10-1546</v>
          </cell>
          <cell r="B878" t="str">
            <v>Thuja occ. 'Golden Brabant' PBR ®</v>
          </cell>
          <cell r="C878" t="str">
            <v>MP150</v>
          </cell>
          <cell r="D878" t="str">
            <v>Directly</v>
          </cell>
          <cell r="F878">
            <v>0.94000000000000006</v>
          </cell>
          <cell r="G878">
            <v>0.83</v>
          </cell>
          <cell r="H878">
            <v>0.77</v>
          </cell>
          <cell r="J878">
            <v>1.15056</v>
          </cell>
          <cell r="K878">
            <v>1.0159199999999999</v>
          </cell>
          <cell r="L878">
            <v>0.77</v>
          </cell>
        </row>
        <row r="879">
          <cell r="A879" t="str">
            <v>87-10-0948</v>
          </cell>
          <cell r="B879" t="str">
            <v>Thuja occ. 'Golden Brabant' PBR ®</v>
          </cell>
          <cell r="C879" t="str">
            <v>MP144</v>
          </cell>
          <cell r="D879" t="str">
            <v>Directly</v>
          </cell>
          <cell r="F879">
            <v>0.94000000000000006</v>
          </cell>
          <cell r="G879">
            <v>0.83</v>
          </cell>
          <cell r="H879">
            <v>0.77</v>
          </cell>
          <cell r="J879">
            <v>1.15056</v>
          </cell>
          <cell r="K879">
            <v>1.0159199999999999</v>
          </cell>
          <cell r="L879">
            <v>0.77</v>
          </cell>
        </row>
        <row r="880">
          <cell r="A880" t="str">
            <v>87-10-1547</v>
          </cell>
          <cell r="B880" t="str">
            <v>Thuja occ. 'Golden Globe'</v>
          </cell>
          <cell r="C880" t="str">
            <v>MP150</v>
          </cell>
          <cell r="D880" t="str">
            <v>Directly</v>
          </cell>
          <cell r="F880">
            <v>0.39999999999999997</v>
          </cell>
          <cell r="G880">
            <v>0.3</v>
          </cell>
          <cell r="H880">
            <v>0.25</v>
          </cell>
          <cell r="J880">
            <v>0.48959999999999992</v>
          </cell>
          <cell r="K880">
            <v>0.36719999999999997</v>
          </cell>
          <cell r="L880">
            <v>0.25</v>
          </cell>
        </row>
        <row r="881">
          <cell r="A881" t="str">
            <v>87-10-0728</v>
          </cell>
          <cell r="B881" t="str">
            <v>Thuja occ. 'Golden Globe'</v>
          </cell>
          <cell r="C881" t="str">
            <v>MP144</v>
          </cell>
          <cell r="D881" t="str">
            <v>Directly</v>
          </cell>
          <cell r="F881">
            <v>0.39999999999999997</v>
          </cell>
          <cell r="G881">
            <v>0.3</v>
          </cell>
          <cell r="H881">
            <v>0.25</v>
          </cell>
          <cell r="J881">
            <v>0.48959999999999992</v>
          </cell>
          <cell r="K881">
            <v>0.36719999999999997</v>
          </cell>
          <cell r="L881">
            <v>0.25</v>
          </cell>
        </row>
        <row r="882">
          <cell r="A882" t="str">
            <v>87-10-1548</v>
          </cell>
          <cell r="B882" t="str">
            <v>Thuja occ. 'Golden Tuffet'</v>
          </cell>
          <cell r="C882" t="str">
            <v>MP150</v>
          </cell>
          <cell r="D882" t="str">
            <v>Directly</v>
          </cell>
          <cell r="F882">
            <v>0.39999999999999997</v>
          </cell>
          <cell r="G882">
            <v>0.3</v>
          </cell>
          <cell r="H882">
            <v>0.25</v>
          </cell>
          <cell r="J882">
            <v>0.48959999999999992</v>
          </cell>
          <cell r="K882">
            <v>0.36719999999999997</v>
          </cell>
          <cell r="L882">
            <v>0.25</v>
          </cell>
        </row>
        <row r="883">
          <cell r="A883" t="str">
            <v>87-10-0949</v>
          </cell>
          <cell r="B883" t="str">
            <v>Thuja occ. 'Golden Tuffet'</v>
          </cell>
          <cell r="C883" t="str">
            <v>MP144</v>
          </cell>
          <cell r="D883" t="str">
            <v>Directly</v>
          </cell>
          <cell r="F883">
            <v>0.39999999999999997</v>
          </cell>
          <cell r="G883">
            <v>0.3</v>
          </cell>
          <cell r="H883">
            <v>0.25</v>
          </cell>
          <cell r="J883">
            <v>0.48959999999999992</v>
          </cell>
          <cell r="K883">
            <v>0.36719999999999997</v>
          </cell>
          <cell r="L883">
            <v>0.25</v>
          </cell>
        </row>
        <row r="884">
          <cell r="A884" t="str">
            <v>87-10-1472</v>
          </cell>
          <cell r="B884" t="str">
            <v>Thuja occ. 'Green Egg' PBR ®</v>
          </cell>
          <cell r="C884" t="str">
            <v>MP150</v>
          </cell>
          <cell r="D884" t="str">
            <v>Directly</v>
          </cell>
          <cell r="F884">
            <v>1.01</v>
          </cell>
          <cell r="G884">
            <v>0.9</v>
          </cell>
          <cell r="H884">
            <v>0.84</v>
          </cell>
          <cell r="J884">
            <v>1.23624</v>
          </cell>
          <cell r="K884">
            <v>1.1016000000000001</v>
          </cell>
          <cell r="L884">
            <v>0.84</v>
          </cell>
        </row>
        <row r="885">
          <cell r="A885" t="str">
            <v>87-10-0950</v>
          </cell>
          <cell r="B885" t="str">
            <v>Thuja occ. 'Green Egg' PBR ®</v>
          </cell>
          <cell r="C885" t="str">
            <v>MP144</v>
          </cell>
          <cell r="D885" t="str">
            <v>Directly</v>
          </cell>
          <cell r="F885">
            <v>0.94000000000000006</v>
          </cell>
          <cell r="G885">
            <v>0.83</v>
          </cell>
          <cell r="H885">
            <v>0.77</v>
          </cell>
          <cell r="J885">
            <v>1.15056</v>
          </cell>
          <cell r="K885">
            <v>1.0159199999999999</v>
          </cell>
          <cell r="L885">
            <v>0.77</v>
          </cell>
        </row>
        <row r="886">
          <cell r="A886" t="str">
            <v>87-10-1549</v>
          </cell>
          <cell r="B886" t="str">
            <v>Thuja occ. 'Holmstrup'</v>
          </cell>
          <cell r="C886" t="str">
            <v>MP150</v>
          </cell>
          <cell r="D886" t="str">
            <v>Directly</v>
          </cell>
          <cell r="F886">
            <v>0.39999999999999997</v>
          </cell>
          <cell r="G886">
            <v>0.3</v>
          </cell>
          <cell r="H886">
            <v>0.25</v>
          </cell>
          <cell r="J886">
            <v>0.48959999999999992</v>
          </cell>
          <cell r="K886">
            <v>0.36719999999999997</v>
          </cell>
          <cell r="L886">
            <v>0.25</v>
          </cell>
        </row>
        <row r="887">
          <cell r="A887" t="str">
            <v>87-10-0729</v>
          </cell>
          <cell r="B887" t="str">
            <v>Thuja occ. 'Holmstrup'</v>
          </cell>
          <cell r="C887" t="str">
            <v>MP144</v>
          </cell>
          <cell r="D887" t="str">
            <v>Directly</v>
          </cell>
          <cell r="F887">
            <v>0.44</v>
          </cell>
          <cell r="G887">
            <v>0.34</v>
          </cell>
          <cell r="H887">
            <v>0.28000000000000003</v>
          </cell>
          <cell r="J887">
            <v>0.53856000000000004</v>
          </cell>
          <cell r="K887">
            <v>0.41616000000000003</v>
          </cell>
          <cell r="L887">
            <v>0.28000000000000003</v>
          </cell>
        </row>
        <row r="888">
          <cell r="A888" t="str">
            <v>87-10-1389</v>
          </cell>
          <cell r="B888" t="str">
            <v>Thuja occ. 'Jantar' PBR ®</v>
          </cell>
          <cell r="C888" t="str">
            <v>MP150</v>
          </cell>
          <cell r="D888" t="str">
            <v>Directly</v>
          </cell>
          <cell r="F888">
            <v>1.22</v>
          </cell>
          <cell r="G888">
            <v>1.1100000000000001</v>
          </cell>
          <cell r="H888">
            <v>1.05</v>
          </cell>
          <cell r="J888">
            <v>1.4932799999999999</v>
          </cell>
          <cell r="K888">
            <v>1.3586400000000001</v>
          </cell>
          <cell r="L888">
            <v>1.05</v>
          </cell>
        </row>
        <row r="889">
          <cell r="A889" t="str">
            <v>87-10-0730</v>
          </cell>
          <cell r="B889" t="str">
            <v>Thuja occ. 'Jantar' PBR ®</v>
          </cell>
          <cell r="C889" t="str">
            <v>MP144</v>
          </cell>
          <cell r="D889" t="str">
            <v>Directly</v>
          </cell>
          <cell r="F889">
            <v>1.18</v>
          </cell>
          <cell r="G889">
            <v>1.07</v>
          </cell>
          <cell r="H889">
            <v>1.01</v>
          </cell>
          <cell r="J889">
            <v>1.44432</v>
          </cell>
          <cell r="K889">
            <v>1.30968</v>
          </cell>
          <cell r="L889">
            <v>1.01</v>
          </cell>
        </row>
        <row r="890">
          <cell r="A890" t="str">
            <v>87-10-1390</v>
          </cell>
          <cell r="B890" t="str">
            <v>Thuja occ. 'Joska'</v>
          </cell>
          <cell r="C890" t="str">
            <v>MP150</v>
          </cell>
          <cell r="D890" t="str">
            <v>Directly</v>
          </cell>
          <cell r="F890">
            <v>0.44</v>
          </cell>
          <cell r="G890">
            <v>0.34</v>
          </cell>
          <cell r="H890">
            <v>0.28000000000000003</v>
          </cell>
          <cell r="J890">
            <v>0.53856000000000004</v>
          </cell>
          <cell r="K890">
            <v>0.41616000000000003</v>
          </cell>
          <cell r="L890">
            <v>0.28000000000000003</v>
          </cell>
        </row>
        <row r="891">
          <cell r="A891" t="str">
            <v>87-10-1391</v>
          </cell>
          <cell r="B891" t="str">
            <v>Thuja occ. 'Little Champion'</v>
          </cell>
          <cell r="C891" t="str">
            <v>MP150</v>
          </cell>
          <cell r="D891" t="str">
            <v>Directly</v>
          </cell>
          <cell r="F891">
            <v>0.39999999999999997</v>
          </cell>
          <cell r="G891">
            <v>0.3</v>
          </cell>
          <cell r="H891">
            <v>0.25</v>
          </cell>
          <cell r="J891">
            <v>0.48959999999999992</v>
          </cell>
          <cell r="K891">
            <v>0.36719999999999997</v>
          </cell>
          <cell r="L891">
            <v>0.25</v>
          </cell>
        </row>
        <row r="892">
          <cell r="A892" t="str">
            <v>87-10-0732</v>
          </cell>
          <cell r="B892" t="str">
            <v>Thuja occ. 'Little Champion'</v>
          </cell>
          <cell r="C892" t="str">
            <v>MP144</v>
          </cell>
          <cell r="D892" t="str">
            <v>week 26</v>
          </cell>
          <cell r="F892">
            <v>0.39999999999999997</v>
          </cell>
          <cell r="G892">
            <v>0.3</v>
          </cell>
          <cell r="H892">
            <v>0.25</v>
          </cell>
          <cell r="J892">
            <v>0.48959999999999992</v>
          </cell>
          <cell r="K892">
            <v>0.36719999999999997</v>
          </cell>
          <cell r="L892">
            <v>0.25</v>
          </cell>
        </row>
        <row r="893">
          <cell r="A893" t="str">
            <v>87-10-1392</v>
          </cell>
          <cell r="B893" t="str">
            <v>Thuja occ. 'Little Giant'</v>
          </cell>
          <cell r="C893" t="str">
            <v>MP150</v>
          </cell>
          <cell r="D893" t="str">
            <v>Directly</v>
          </cell>
          <cell r="F893">
            <v>0.39999999999999997</v>
          </cell>
          <cell r="G893">
            <v>0.3</v>
          </cell>
          <cell r="H893">
            <v>0.25</v>
          </cell>
          <cell r="J893">
            <v>0.48959999999999992</v>
          </cell>
          <cell r="K893">
            <v>0.36719999999999997</v>
          </cell>
          <cell r="L893">
            <v>0.25</v>
          </cell>
        </row>
        <row r="894">
          <cell r="A894" t="str">
            <v>87-10-0733</v>
          </cell>
          <cell r="B894" t="str">
            <v>Thuja occ. 'Little Giant'</v>
          </cell>
          <cell r="C894" t="str">
            <v>MP144</v>
          </cell>
          <cell r="D894" t="str">
            <v>week 26</v>
          </cell>
          <cell r="F894">
            <v>0.39999999999999997</v>
          </cell>
          <cell r="G894">
            <v>0.3</v>
          </cell>
          <cell r="H894">
            <v>0.25</v>
          </cell>
          <cell r="J894">
            <v>0.48959999999999992</v>
          </cell>
          <cell r="K894">
            <v>0.36719999999999997</v>
          </cell>
          <cell r="L894">
            <v>0.25</v>
          </cell>
        </row>
        <row r="895">
          <cell r="A895" t="str">
            <v>87-10-1393</v>
          </cell>
          <cell r="B895" t="str">
            <v>Thuja occ. 'Malonyana'</v>
          </cell>
          <cell r="C895" t="str">
            <v>MP150</v>
          </cell>
          <cell r="D895" t="str">
            <v>Directly</v>
          </cell>
          <cell r="F895">
            <v>0.44</v>
          </cell>
          <cell r="G895">
            <v>0.34</v>
          </cell>
          <cell r="H895">
            <v>0.28000000000000003</v>
          </cell>
          <cell r="J895">
            <v>0.53856000000000004</v>
          </cell>
          <cell r="K895">
            <v>0.41616000000000003</v>
          </cell>
          <cell r="L895">
            <v>0.28000000000000003</v>
          </cell>
        </row>
        <row r="896">
          <cell r="A896" t="str">
            <v>87-10-0951</v>
          </cell>
          <cell r="B896" t="str">
            <v>Thuja occ. 'Malonyana'</v>
          </cell>
          <cell r="C896" t="str">
            <v>MP144</v>
          </cell>
          <cell r="D896" t="str">
            <v>Directly</v>
          </cell>
          <cell r="F896">
            <v>0.44</v>
          </cell>
          <cell r="G896">
            <v>0.34</v>
          </cell>
          <cell r="H896">
            <v>0.28000000000000003</v>
          </cell>
          <cell r="J896">
            <v>0.53856000000000004</v>
          </cell>
          <cell r="K896">
            <v>0.41616000000000003</v>
          </cell>
          <cell r="L896">
            <v>0.28000000000000003</v>
          </cell>
        </row>
        <row r="897">
          <cell r="A897" t="str">
            <v>87-10-1394</v>
          </cell>
          <cell r="B897" t="str">
            <v>Thuja occ. 'Malonyana Aurea'</v>
          </cell>
          <cell r="C897" t="str">
            <v>MP150</v>
          </cell>
          <cell r="D897" t="str">
            <v>Directly</v>
          </cell>
          <cell r="F897">
            <v>0.44</v>
          </cell>
          <cell r="G897">
            <v>0.34</v>
          </cell>
          <cell r="H897">
            <v>0.28000000000000003</v>
          </cell>
          <cell r="J897">
            <v>0.53856000000000004</v>
          </cell>
          <cell r="K897">
            <v>0.41616000000000003</v>
          </cell>
          <cell r="L897">
            <v>0.28000000000000003</v>
          </cell>
        </row>
        <row r="898">
          <cell r="A898" t="str">
            <v>87-10-0734</v>
          </cell>
          <cell r="B898" t="str">
            <v>Thuja occ. 'Malonyana Aurea'</v>
          </cell>
          <cell r="C898" t="str">
            <v>MP144</v>
          </cell>
          <cell r="D898" t="str">
            <v>Directly</v>
          </cell>
          <cell r="F898">
            <v>0.43</v>
          </cell>
          <cell r="G898">
            <v>0.32</v>
          </cell>
          <cell r="H898">
            <v>0.27</v>
          </cell>
          <cell r="J898">
            <v>0.52632000000000001</v>
          </cell>
          <cell r="K898">
            <v>0.39168000000000003</v>
          </cell>
          <cell r="L898">
            <v>0.27</v>
          </cell>
        </row>
        <row r="899">
          <cell r="A899" t="str">
            <v>87-10-1395</v>
          </cell>
          <cell r="B899" t="str">
            <v>Thuja occ. 'Maria' PBR ®</v>
          </cell>
          <cell r="C899" t="str">
            <v>MP150</v>
          </cell>
          <cell r="D899" t="str">
            <v>Directly</v>
          </cell>
          <cell r="F899">
            <v>1.1500000000000001</v>
          </cell>
          <cell r="G899">
            <v>1.04</v>
          </cell>
          <cell r="H899">
            <v>0.98</v>
          </cell>
          <cell r="J899">
            <v>1.4076000000000002</v>
          </cell>
          <cell r="K899">
            <v>1.2729600000000001</v>
          </cell>
          <cell r="L899">
            <v>0.98</v>
          </cell>
        </row>
        <row r="900">
          <cell r="A900" t="str">
            <v>87-10-0952</v>
          </cell>
          <cell r="B900" t="str">
            <v>Thuja occ. 'Maria' PBR ®</v>
          </cell>
          <cell r="C900" t="str">
            <v>MP144</v>
          </cell>
          <cell r="D900" t="str">
            <v>Directly</v>
          </cell>
          <cell r="F900">
            <v>1.1500000000000001</v>
          </cell>
          <cell r="G900">
            <v>1.04</v>
          </cell>
          <cell r="H900">
            <v>0.98</v>
          </cell>
          <cell r="J900">
            <v>1.4076000000000002</v>
          </cell>
          <cell r="K900">
            <v>1.2729600000000001</v>
          </cell>
          <cell r="L900">
            <v>0.98</v>
          </cell>
        </row>
        <row r="901">
          <cell r="A901" t="str">
            <v>87-10-1396</v>
          </cell>
          <cell r="B901" t="str">
            <v>Thuja occ. 'Mirjam'  PBR ®</v>
          </cell>
          <cell r="C901" t="str">
            <v>MP150</v>
          </cell>
          <cell r="D901" t="str">
            <v>Directly</v>
          </cell>
          <cell r="F901">
            <v>1.08</v>
          </cell>
          <cell r="G901">
            <v>0.97</v>
          </cell>
          <cell r="H901">
            <v>0.91</v>
          </cell>
          <cell r="J901">
            <v>1.32192</v>
          </cell>
          <cell r="K901">
            <v>1.1872799999999999</v>
          </cell>
          <cell r="L901">
            <v>0.91</v>
          </cell>
        </row>
        <row r="902">
          <cell r="A902" t="str">
            <v>87-10-0735</v>
          </cell>
          <cell r="B902" t="str">
            <v>Thuja occ. 'Mirjam'  PBR ®</v>
          </cell>
          <cell r="C902" t="str">
            <v>MP144</v>
          </cell>
          <cell r="D902" t="str">
            <v>Directly</v>
          </cell>
          <cell r="F902">
            <v>1.08</v>
          </cell>
          <cell r="G902">
            <v>0.97</v>
          </cell>
          <cell r="H902">
            <v>0.91</v>
          </cell>
          <cell r="J902">
            <v>1.32192</v>
          </cell>
          <cell r="K902">
            <v>1.1872799999999999</v>
          </cell>
          <cell r="L902">
            <v>0.91</v>
          </cell>
        </row>
        <row r="903">
          <cell r="A903" t="str">
            <v>87-10-1634</v>
          </cell>
          <cell r="B903" t="str">
            <v>Thuja occ. 'Pyramidalis Compacta'</v>
          </cell>
          <cell r="C903" t="str">
            <v>MP150</v>
          </cell>
          <cell r="D903" t="str">
            <v>Directly</v>
          </cell>
          <cell r="F903">
            <v>0.39999999999999997</v>
          </cell>
          <cell r="G903">
            <v>0.3</v>
          </cell>
          <cell r="H903">
            <v>0.25</v>
          </cell>
          <cell r="J903">
            <v>0.48959999999999992</v>
          </cell>
          <cell r="K903">
            <v>0.36719999999999997</v>
          </cell>
          <cell r="L903">
            <v>0.25</v>
          </cell>
        </row>
        <row r="904">
          <cell r="A904" t="str">
            <v>87-10-1397</v>
          </cell>
          <cell r="B904" t="str">
            <v>Thuja occ. 'Rheingold'</v>
          </cell>
          <cell r="C904" t="str">
            <v>MP150</v>
          </cell>
          <cell r="D904" t="str">
            <v>Directly</v>
          </cell>
          <cell r="F904">
            <v>0.39999999999999997</v>
          </cell>
          <cell r="G904">
            <v>0.3</v>
          </cell>
          <cell r="H904">
            <v>0.25</v>
          </cell>
          <cell r="J904">
            <v>0.48959999999999992</v>
          </cell>
          <cell r="K904">
            <v>0.36719999999999997</v>
          </cell>
          <cell r="L904">
            <v>0.25</v>
          </cell>
        </row>
        <row r="905">
          <cell r="A905" t="str">
            <v>87-10-0736</v>
          </cell>
          <cell r="B905" t="str">
            <v>Thuja occ. 'Rheingold'</v>
          </cell>
          <cell r="C905" t="str">
            <v>MP144</v>
          </cell>
          <cell r="D905" t="str">
            <v>Directly</v>
          </cell>
          <cell r="F905">
            <v>0.39999999999999997</v>
          </cell>
          <cell r="G905">
            <v>0.3</v>
          </cell>
          <cell r="H905">
            <v>0.25</v>
          </cell>
          <cell r="J905">
            <v>0.48959999999999992</v>
          </cell>
          <cell r="K905">
            <v>0.36719999999999997</v>
          </cell>
          <cell r="L905">
            <v>0.25</v>
          </cell>
        </row>
        <row r="906">
          <cell r="A906" t="str">
            <v>87-10-1398</v>
          </cell>
          <cell r="B906" t="str">
            <v>Thuja occ. 'Salland'</v>
          </cell>
          <cell r="C906" t="str">
            <v>MP150</v>
          </cell>
          <cell r="D906" t="str">
            <v>Directly</v>
          </cell>
          <cell r="F906">
            <v>0.39999999999999997</v>
          </cell>
          <cell r="G906">
            <v>0.3</v>
          </cell>
          <cell r="H906">
            <v>0.25</v>
          </cell>
          <cell r="J906">
            <v>0.48959999999999992</v>
          </cell>
          <cell r="K906">
            <v>0.36719999999999997</v>
          </cell>
          <cell r="L906">
            <v>0.25</v>
          </cell>
        </row>
        <row r="907">
          <cell r="A907" t="str">
            <v>87-10-0953</v>
          </cell>
          <cell r="B907" t="str">
            <v>Thuja occ. 'Salland'</v>
          </cell>
          <cell r="C907" t="str">
            <v>MP144</v>
          </cell>
          <cell r="D907" t="str">
            <v>Directly</v>
          </cell>
          <cell r="F907">
            <v>0.39999999999999997</v>
          </cell>
          <cell r="G907">
            <v>0.3</v>
          </cell>
          <cell r="H907">
            <v>0.25</v>
          </cell>
          <cell r="J907">
            <v>0.48959999999999992</v>
          </cell>
          <cell r="K907">
            <v>0.36719999999999997</v>
          </cell>
          <cell r="L907">
            <v>0.25</v>
          </cell>
        </row>
        <row r="908">
          <cell r="A908" t="str">
            <v>87-10-1399</v>
          </cell>
          <cell r="B908" t="str">
            <v>Thuja occ. 'Selena'</v>
          </cell>
          <cell r="C908" t="str">
            <v>MP150</v>
          </cell>
          <cell r="D908" t="str">
            <v>Directly</v>
          </cell>
          <cell r="F908">
            <v>0.44</v>
          </cell>
          <cell r="G908">
            <v>0.34</v>
          </cell>
          <cell r="H908">
            <v>0.28000000000000003</v>
          </cell>
          <cell r="J908">
            <v>0.53856000000000004</v>
          </cell>
          <cell r="K908">
            <v>0.41616000000000003</v>
          </cell>
          <cell r="L908">
            <v>0.28000000000000003</v>
          </cell>
        </row>
        <row r="909">
          <cell r="A909" t="str">
            <v>87-10-1218</v>
          </cell>
          <cell r="B909" t="str">
            <v>Thuja occ. 'Selena'</v>
          </cell>
          <cell r="C909" t="str">
            <v>MP144</v>
          </cell>
          <cell r="D909" t="str">
            <v>Directly</v>
          </cell>
          <cell r="F909">
            <v>0.44</v>
          </cell>
          <cell r="G909">
            <v>0.34</v>
          </cell>
          <cell r="H909">
            <v>0.28000000000000003</v>
          </cell>
          <cell r="J909">
            <v>0.53856000000000004</v>
          </cell>
          <cell r="K909">
            <v>0.41616000000000003</v>
          </cell>
          <cell r="L909">
            <v>0.28000000000000003</v>
          </cell>
        </row>
        <row r="910">
          <cell r="A910" t="str">
            <v>87-10-1551</v>
          </cell>
          <cell r="B910" t="str">
            <v>Thuja occ. 'Smaragd'</v>
          </cell>
          <cell r="C910" t="str">
            <v>MP150</v>
          </cell>
          <cell r="D910" t="str">
            <v>Directly</v>
          </cell>
          <cell r="F910">
            <v>0.39999999999999997</v>
          </cell>
          <cell r="G910">
            <v>0.3</v>
          </cell>
          <cell r="H910">
            <v>0.25</v>
          </cell>
          <cell r="J910">
            <v>0.48959999999999992</v>
          </cell>
          <cell r="K910">
            <v>0.36719999999999997</v>
          </cell>
          <cell r="L910">
            <v>0.25</v>
          </cell>
        </row>
        <row r="911">
          <cell r="A911" t="str">
            <v>87-10-0737</v>
          </cell>
          <cell r="B911" t="str">
            <v>Thuja occ. 'Smaragd'</v>
          </cell>
          <cell r="C911" t="str">
            <v>MP144</v>
          </cell>
          <cell r="D911" t="str">
            <v>Directly</v>
          </cell>
          <cell r="F911">
            <v>0.39999999999999997</v>
          </cell>
          <cell r="G911">
            <v>0.3</v>
          </cell>
          <cell r="H911">
            <v>0.25</v>
          </cell>
          <cell r="J911">
            <v>0.48959999999999992</v>
          </cell>
          <cell r="K911">
            <v>0.36719999999999997</v>
          </cell>
          <cell r="L911">
            <v>0.25</v>
          </cell>
        </row>
        <row r="912">
          <cell r="A912" t="str">
            <v>87-10-1552</v>
          </cell>
          <cell r="B912" t="str">
            <v>Thuja occ. 'Stolwijk'</v>
          </cell>
          <cell r="C912" t="str">
            <v>MP150</v>
          </cell>
          <cell r="D912" t="str">
            <v>Directly</v>
          </cell>
          <cell r="F912">
            <v>0.39999999999999997</v>
          </cell>
          <cell r="G912">
            <v>0.3</v>
          </cell>
          <cell r="H912">
            <v>0.25</v>
          </cell>
          <cell r="J912">
            <v>0.48959999999999992</v>
          </cell>
          <cell r="K912">
            <v>0.36719999999999997</v>
          </cell>
          <cell r="L912">
            <v>0.25</v>
          </cell>
        </row>
        <row r="913">
          <cell r="A913" t="str">
            <v>87-10-0738</v>
          </cell>
          <cell r="B913" t="str">
            <v>Thuja occ. 'Stolwijk'</v>
          </cell>
          <cell r="C913" t="str">
            <v>MP144</v>
          </cell>
          <cell r="D913" t="str">
            <v>Directly</v>
          </cell>
          <cell r="F913">
            <v>0.44</v>
          </cell>
          <cell r="G913">
            <v>0.34</v>
          </cell>
          <cell r="H913">
            <v>0.28000000000000003</v>
          </cell>
          <cell r="J913">
            <v>0.53856000000000004</v>
          </cell>
          <cell r="K913">
            <v>0.41616000000000003</v>
          </cell>
          <cell r="L913">
            <v>0.28000000000000003</v>
          </cell>
        </row>
        <row r="914">
          <cell r="A914" t="str">
            <v>87-10-1553</v>
          </cell>
          <cell r="B914" t="str">
            <v>Thuja occ. 'Sunkist'</v>
          </cell>
          <cell r="C914" t="str">
            <v>MP150</v>
          </cell>
          <cell r="D914" t="str">
            <v>Directly</v>
          </cell>
          <cell r="F914">
            <v>0.39999999999999997</v>
          </cell>
          <cell r="G914">
            <v>0.3</v>
          </cell>
          <cell r="H914">
            <v>0.25</v>
          </cell>
          <cell r="J914">
            <v>0.48959999999999992</v>
          </cell>
          <cell r="K914">
            <v>0.36719999999999997</v>
          </cell>
          <cell r="L914">
            <v>0.25</v>
          </cell>
        </row>
        <row r="915">
          <cell r="A915" t="str">
            <v>87-10-0739</v>
          </cell>
          <cell r="B915" t="str">
            <v>Thuja occ. 'Sunkist'</v>
          </cell>
          <cell r="C915" t="str">
            <v>MP144</v>
          </cell>
          <cell r="D915" t="str">
            <v>Directly</v>
          </cell>
          <cell r="F915">
            <v>0.39999999999999997</v>
          </cell>
          <cell r="G915">
            <v>0.3</v>
          </cell>
          <cell r="H915">
            <v>0.25</v>
          </cell>
          <cell r="J915">
            <v>0.48959999999999992</v>
          </cell>
          <cell r="K915">
            <v>0.36719999999999997</v>
          </cell>
          <cell r="L915">
            <v>0.25</v>
          </cell>
        </row>
        <row r="916">
          <cell r="A916" t="str">
            <v>87-10-1400</v>
          </cell>
          <cell r="B916" t="str">
            <v>Thuja occ. 'Teddy'</v>
          </cell>
          <cell r="C916" t="str">
            <v>MP150</v>
          </cell>
          <cell r="D916" t="str">
            <v>WEEK 18</v>
          </cell>
          <cell r="F916">
            <v>0.39999999999999997</v>
          </cell>
          <cell r="G916">
            <v>0.3</v>
          </cell>
          <cell r="H916">
            <v>0.25</v>
          </cell>
          <cell r="J916">
            <v>0.48959999999999992</v>
          </cell>
          <cell r="K916">
            <v>0.36719999999999997</v>
          </cell>
          <cell r="L916">
            <v>0.25</v>
          </cell>
        </row>
        <row r="917">
          <cell r="A917" t="str">
            <v>87-10-0740</v>
          </cell>
          <cell r="B917" t="str">
            <v>Thuja occ. 'Teddy'</v>
          </cell>
          <cell r="C917" t="str">
            <v>MP144</v>
          </cell>
          <cell r="D917" t="str">
            <v>WEEK 18</v>
          </cell>
          <cell r="F917">
            <v>0.39999999999999997</v>
          </cell>
          <cell r="G917">
            <v>0.3</v>
          </cell>
          <cell r="H917">
            <v>0.25</v>
          </cell>
          <cell r="J917">
            <v>0.48959999999999992</v>
          </cell>
          <cell r="K917">
            <v>0.36719999999999997</v>
          </cell>
          <cell r="L917">
            <v>0.25</v>
          </cell>
        </row>
        <row r="918">
          <cell r="A918" t="str">
            <v>87-10-1554</v>
          </cell>
          <cell r="B918" t="str">
            <v>Thuja occ. 'Tiny Tim'</v>
          </cell>
          <cell r="C918" t="str">
            <v>MP150</v>
          </cell>
          <cell r="D918" t="str">
            <v>Directly</v>
          </cell>
          <cell r="F918">
            <v>0.39999999999999997</v>
          </cell>
          <cell r="G918">
            <v>0.3</v>
          </cell>
          <cell r="H918">
            <v>0.25</v>
          </cell>
          <cell r="J918">
            <v>0.48959999999999992</v>
          </cell>
          <cell r="K918">
            <v>0.36719999999999997</v>
          </cell>
          <cell r="L918">
            <v>0.25</v>
          </cell>
        </row>
        <row r="919">
          <cell r="A919" t="str">
            <v>87-10-0741</v>
          </cell>
          <cell r="B919" t="str">
            <v>Thuja occ. 'Tiny Tim'</v>
          </cell>
          <cell r="C919" t="str">
            <v>MP144</v>
          </cell>
          <cell r="D919" t="str">
            <v>week 26</v>
          </cell>
          <cell r="F919">
            <v>0.39999999999999997</v>
          </cell>
          <cell r="G919">
            <v>0.3</v>
          </cell>
          <cell r="H919">
            <v>0.25</v>
          </cell>
          <cell r="J919">
            <v>0.48959999999999992</v>
          </cell>
          <cell r="K919">
            <v>0.36719999999999997</v>
          </cell>
          <cell r="L919">
            <v>0.25</v>
          </cell>
        </row>
        <row r="920">
          <cell r="A920" t="str">
            <v>87-10-1555</v>
          </cell>
          <cell r="B920" t="str">
            <v>Thuja occ. 'Waterfield'</v>
          </cell>
          <cell r="C920" t="str">
            <v>MP150</v>
          </cell>
          <cell r="D920" t="str">
            <v>Directly</v>
          </cell>
          <cell r="F920">
            <v>0.39999999999999997</v>
          </cell>
          <cell r="G920">
            <v>0.3</v>
          </cell>
          <cell r="H920">
            <v>0.25</v>
          </cell>
          <cell r="J920">
            <v>0.48959999999999992</v>
          </cell>
          <cell r="K920">
            <v>0.36719999999999997</v>
          </cell>
          <cell r="L920">
            <v>0.25</v>
          </cell>
        </row>
        <row r="921">
          <cell r="A921" t="str">
            <v>87-10-0954</v>
          </cell>
          <cell r="B921" t="str">
            <v>Thuja occ. 'Waterfield'</v>
          </cell>
          <cell r="C921" t="str">
            <v>MP144</v>
          </cell>
          <cell r="D921" t="str">
            <v>Directly</v>
          </cell>
          <cell r="F921">
            <v>0.39999999999999997</v>
          </cell>
          <cell r="G921">
            <v>0.3</v>
          </cell>
          <cell r="H921">
            <v>0.25</v>
          </cell>
          <cell r="J921">
            <v>0.48959999999999992</v>
          </cell>
          <cell r="K921">
            <v>0.36719999999999997</v>
          </cell>
          <cell r="L921">
            <v>0.25</v>
          </cell>
        </row>
        <row r="922">
          <cell r="A922" t="str">
            <v>87-10-1124</v>
          </cell>
          <cell r="B922" t="str">
            <v>Thuja occ. 'Woodwardii'</v>
          </cell>
          <cell r="C922" t="str">
            <v>MP150</v>
          </cell>
          <cell r="D922" t="str">
            <v>Directly</v>
          </cell>
          <cell r="F922">
            <v>0.39999999999999997</v>
          </cell>
          <cell r="G922">
            <v>0.3</v>
          </cell>
          <cell r="H922">
            <v>0.25</v>
          </cell>
          <cell r="J922">
            <v>0.48959999999999992</v>
          </cell>
          <cell r="K922">
            <v>0.36719999999999997</v>
          </cell>
          <cell r="L922">
            <v>0.25</v>
          </cell>
        </row>
        <row r="923">
          <cell r="A923" t="str">
            <v>87-10-1380</v>
          </cell>
          <cell r="B923" t="str">
            <v>Thuja occ. 'Woodwardii'</v>
          </cell>
          <cell r="C923" t="str">
            <v>MP144</v>
          </cell>
          <cell r="D923" t="str">
            <v>week 26</v>
          </cell>
          <cell r="F923">
            <v>0.39999999999999997</v>
          </cell>
          <cell r="G923">
            <v>0.3</v>
          </cell>
          <cell r="H923">
            <v>0.25</v>
          </cell>
          <cell r="J923">
            <v>0.48959999999999992</v>
          </cell>
          <cell r="K923">
            <v>0.36719999999999997</v>
          </cell>
          <cell r="L923">
            <v>0.25</v>
          </cell>
        </row>
        <row r="924">
          <cell r="A924" t="str">
            <v>87-10-1556</v>
          </cell>
          <cell r="B924" t="str">
            <v>Thuja occ. 'Yellow Ribbon'</v>
          </cell>
          <cell r="C924" t="str">
            <v>MP150</v>
          </cell>
          <cell r="D924" t="str">
            <v>Directly</v>
          </cell>
          <cell r="F924">
            <v>0.39999999999999997</v>
          </cell>
          <cell r="G924">
            <v>0.3</v>
          </cell>
          <cell r="H924">
            <v>0.25</v>
          </cell>
          <cell r="J924">
            <v>0.48959999999999992</v>
          </cell>
          <cell r="K924">
            <v>0.36719999999999997</v>
          </cell>
          <cell r="L924">
            <v>0.25</v>
          </cell>
        </row>
        <row r="925">
          <cell r="A925" t="str">
            <v>87-10-0742</v>
          </cell>
          <cell r="B925" t="str">
            <v>Thuja occ. 'Yellow Ribbon'</v>
          </cell>
          <cell r="C925" t="str">
            <v>MP144</v>
          </cell>
          <cell r="D925" t="str">
            <v>Directly</v>
          </cell>
          <cell r="F925">
            <v>0.44</v>
          </cell>
          <cell r="G925">
            <v>0.34</v>
          </cell>
          <cell r="H925">
            <v>0.28000000000000003</v>
          </cell>
          <cell r="J925">
            <v>0.53856000000000004</v>
          </cell>
          <cell r="K925">
            <v>0.41616000000000003</v>
          </cell>
          <cell r="L925">
            <v>0.28000000000000003</v>
          </cell>
        </row>
        <row r="926">
          <cell r="A926" t="str">
            <v>87-10-1381</v>
          </cell>
          <cell r="B926" t="str">
            <v>Thuja orient. 'Aurea Nana'</v>
          </cell>
          <cell r="C926" t="str">
            <v>MP150</v>
          </cell>
          <cell r="D926" t="str">
            <v>Directly</v>
          </cell>
          <cell r="F926">
            <v>0.66</v>
          </cell>
          <cell r="G926">
            <v>0.55000000000000004</v>
          </cell>
          <cell r="H926">
            <v>0.49</v>
          </cell>
          <cell r="J926">
            <v>0.80784</v>
          </cell>
          <cell r="K926">
            <v>0.67320000000000002</v>
          </cell>
          <cell r="L926">
            <v>0.49</v>
          </cell>
        </row>
        <row r="927">
          <cell r="A927" t="str">
            <v>87-10-1382</v>
          </cell>
          <cell r="B927" t="str">
            <v>Thuja orient. 'Elegantissima'</v>
          </cell>
          <cell r="C927" t="str">
            <v>MP150</v>
          </cell>
          <cell r="D927" t="str">
            <v>Directly</v>
          </cell>
          <cell r="F927">
            <v>0.59000000000000008</v>
          </cell>
          <cell r="G927">
            <v>0.48</v>
          </cell>
          <cell r="H927">
            <v>0.42</v>
          </cell>
          <cell r="J927">
            <v>0.72216000000000014</v>
          </cell>
          <cell r="K927">
            <v>0.58751999999999993</v>
          </cell>
          <cell r="L927">
            <v>0.42</v>
          </cell>
        </row>
        <row r="928">
          <cell r="A928" t="str">
            <v>87-10-1196</v>
          </cell>
          <cell r="B928" t="str">
            <v>Thuja orient. 'Morgan'</v>
          </cell>
          <cell r="C928" t="str">
            <v>MP150</v>
          </cell>
          <cell r="D928" t="str">
            <v>Directly</v>
          </cell>
          <cell r="F928">
            <v>0.66</v>
          </cell>
          <cell r="G928">
            <v>0.55000000000000004</v>
          </cell>
          <cell r="H928">
            <v>0.49</v>
          </cell>
          <cell r="J928">
            <v>0.80784</v>
          </cell>
          <cell r="K928">
            <v>0.67320000000000002</v>
          </cell>
          <cell r="L928">
            <v>0.49</v>
          </cell>
        </row>
        <row r="929">
          <cell r="A929" t="str">
            <v>87-10-1383</v>
          </cell>
          <cell r="B929" t="str">
            <v>Thuja orient. 'Pyramidalis Aurea'</v>
          </cell>
          <cell r="C929" t="str">
            <v>MP150</v>
          </cell>
          <cell r="D929" t="str">
            <v>Directly</v>
          </cell>
          <cell r="F929">
            <v>0.59000000000000008</v>
          </cell>
          <cell r="G929">
            <v>0.48</v>
          </cell>
          <cell r="H929">
            <v>0.42</v>
          </cell>
          <cell r="J929">
            <v>0.72216000000000014</v>
          </cell>
          <cell r="K929">
            <v>0.58751999999999993</v>
          </cell>
          <cell r="L929">
            <v>0.42</v>
          </cell>
        </row>
        <row r="930">
          <cell r="A930" t="str">
            <v>87-10-1695</v>
          </cell>
          <cell r="B930" t="str">
            <v>Thuja plicata 'Atrovirens'</v>
          </cell>
          <cell r="C930" t="str">
            <v>MP150</v>
          </cell>
          <cell r="D930" t="str">
            <v>Directly</v>
          </cell>
          <cell r="F930">
            <v>0.39999999999999997</v>
          </cell>
          <cell r="G930">
            <v>0.3</v>
          </cell>
          <cell r="H930">
            <v>0.25</v>
          </cell>
          <cell r="J930">
            <v>0.48959999999999992</v>
          </cell>
          <cell r="K930">
            <v>0.36719999999999997</v>
          </cell>
          <cell r="L930">
            <v>0.25</v>
          </cell>
        </row>
        <row r="931">
          <cell r="A931" t="str">
            <v>87-10-0745</v>
          </cell>
          <cell r="B931" t="str">
            <v>Thuja plicata 'Atrovirens'</v>
          </cell>
          <cell r="C931" t="str">
            <v>MP144</v>
          </cell>
          <cell r="D931" t="str">
            <v>Directly</v>
          </cell>
          <cell r="F931">
            <v>0.39999999999999997</v>
          </cell>
          <cell r="G931">
            <v>0.3</v>
          </cell>
          <cell r="H931">
            <v>0.25</v>
          </cell>
          <cell r="J931">
            <v>0.48959999999999992</v>
          </cell>
          <cell r="K931">
            <v>0.36719999999999997</v>
          </cell>
          <cell r="L931">
            <v>0.25</v>
          </cell>
        </row>
        <row r="932">
          <cell r="A932" t="str">
            <v>87-10-1557</v>
          </cell>
          <cell r="B932" t="str">
            <v>Thuja plicata 'Cancan'</v>
          </cell>
          <cell r="C932" t="str">
            <v>MP150</v>
          </cell>
          <cell r="D932" t="str">
            <v>Directly</v>
          </cell>
          <cell r="F932">
            <v>0.39999999999999997</v>
          </cell>
          <cell r="G932">
            <v>0.3</v>
          </cell>
          <cell r="H932">
            <v>0.25</v>
          </cell>
          <cell r="J932">
            <v>0.48959999999999992</v>
          </cell>
          <cell r="K932">
            <v>0.36719999999999997</v>
          </cell>
          <cell r="L932">
            <v>0.25</v>
          </cell>
        </row>
        <row r="933">
          <cell r="A933" t="str">
            <v>87-10-0746</v>
          </cell>
          <cell r="B933" t="str">
            <v>Thuja plicata 'Cancan'</v>
          </cell>
          <cell r="C933" t="str">
            <v>MP144</v>
          </cell>
          <cell r="D933" t="str">
            <v>Directly</v>
          </cell>
          <cell r="F933">
            <v>0.39999999999999997</v>
          </cell>
          <cell r="G933">
            <v>0.3</v>
          </cell>
          <cell r="H933">
            <v>0.25</v>
          </cell>
          <cell r="J933">
            <v>0.48959999999999992</v>
          </cell>
          <cell r="K933">
            <v>0.36719999999999997</v>
          </cell>
          <cell r="L933">
            <v>0.25</v>
          </cell>
        </row>
        <row r="934">
          <cell r="A934" t="str">
            <v>87-10-0747</v>
          </cell>
          <cell r="B934" t="str">
            <v>Thuja plicata 'Emerald' PBR ®</v>
          </cell>
          <cell r="C934" t="str">
            <v>MP144</v>
          </cell>
          <cell r="D934" t="str">
            <v>Directly</v>
          </cell>
          <cell r="F934">
            <v>0.87</v>
          </cell>
          <cell r="G934">
            <v>0.76</v>
          </cell>
          <cell r="H934">
            <v>0.7</v>
          </cell>
          <cell r="J934">
            <v>1.06488</v>
          </cell>
          <cell r="K934">
            <v>0.93023999999999996</v>
          </cell>
          <cell r="L934">
            <v>0.7</v>
          </cell>
        </row>
        <row r="935">
          <cell r="A935" t="str">
            <v>87-10-1558</v>
          </cell>
          <cell r="B935" t="str">
            <v>Thuja plicata 'Emerald' PBR ®</v>
          </cell>
          <cell r="C935" t="str">
            <v>MP150</v>
          </cell>
          <cell r="D935" t="str">
            <v>Directly</v>
          </cell>
          <cell r="F935">
            <v>0.87</v>
          </cell>
          <cell r="G935">
            <v>0.76</v>
          </cell>
          <cell r="H935">
            <v>0.7</v>
          </cell>
          <cell r="J935">
            <v>1.06488</v>
          </cell>
          <cell r="K935">
            <v>0.93023999999999996</v>
          </cell>
          <cell r="L935">
            <v>0.7</v>
          </cell>
        </row>
        <row r="936">
          <cell r="A936" t="str">
            <v>87-10-1635</v>
          </cell>
          <cell r="B936" t="str">
            <v>Thuja plicata 'Excelsa'</v>
          </cell>
          <cell r="C936" t="str">
            <v>MP150</v>
          </cell>
          <cell r="D936" t="str">
            <v>Directly</v>
          </cell>
          <cell r="F936">
            <v>0.39999999999999997</v>
          </cell>
          <cell r="G936">
            <v>0.3</v>
          </cell>
          <cell r="H936">
            <v>0.25</v>
          </cell>
          <cell r="J936">
            <v>0.48959999999999992</v>
          </cell>
          <cell r="K936">
            <v>0.36719999999999997</v>
          </cell>
          <cell r="L936">
            <v>0.25</v>
          </cell>
        </row>
        <row r="937">
          <cell r="A937" t="str">
            <v>87-10-0748</v>
          </cell>
          <cell r="B937" t="str">
            <v>Thuja plicata 'Excelsa'</v>
          </cell>
          <cell r="C937" t="str">
            <v>MP144</v>
          </cell>
          <cell r="D937" t="str">
            <v>Directly</v>
          </cell>
          <cell r="F937">
            <v>0.39999999999999997</v>
          </cell>
          <cell r="G937">
            <v>0.3</v>
          </cell>
          <cell r="H937">
            <v>0.25</v>
          </cell>
          <cell r="J937">
            <v>0.48959999999999992</v>
          </cell>
          <cell r="K937">
            <v>0.36719999999999997</v>
          </cell>
          <cell r="L937">
            <v>0.25</v>
          </cell>
        </row>
        <row r="938">
          <cell r="A938" t="str">
            <v>87-10-1636</v>
          </cell>
          <cell r="B938" t="str">
            <v>Thuja plicata 'Gelderland'</v>
          </cell>
          <cell r="C938" t="str">
            <v>MP150</v>
          </cell>
          <cell r="D938" t="str">
            <v>Directly</v>
          </cell>
          <cell r="F938">
            <v>0.39999999999999997</v>
          </cell>
          <cell r="G938">
            <v>0.3</v>
          </cell>
          <cell r="H938">
            <v>0.25</v>
          </cell>
          <cell r="J938">
            <v>0.48959999999999992</v>
          </cell>
          <cell r="K938">
            <v>0.36719999999999997</v>
          </cell>
          <cell r="L938">
            <v>0.25</v>
          </cell>
        </row>
        <row r="939">
          <cell r="A939" t="str">
            <v>87-10-0749</v>
          </cell>
          <cell r="B939" t="str">
            <v>Thuja plicata 'Gelderland'</v>
          </cell>
          <cell r="C939" t="str">
            <v>MP144</v>
          </cell>
          <cell r="D939" t="str">
            <v>Directly</v>
          </cell>
          <cell r="F939">
            <v>0.39999999999999997</v>
          </cell>
          <cell r="G939">
            <v>0.3</v>
          </cell>
          <cell r="H939">
            <v>0.25</v>
          </cell>
          <cell r="J939">
            <v>0.48959999999999992</v>
          </cell>
          <cell r="K939">
            <v>0.36719999999999997</v>
          </cell>
          <cell r="L939">
            <v>0.25</v>
          </cell>
        </row>
        <row r="940">
          <cell r="A940" t="str">
            <v>87-10-1696</v>
          </cell>
          <cell r="B940" t="str">
            <v>Thuja plicata 'Martin'</v>
          </cell>
          <cell r="C940" t="str">
            <v>MP150</v>
          </cell>
          <cell r="D940" t="str">
            <v>Directly</v>
          </cell>
          <cell r="F940">
            <v>0.39999999999999997</v>
          </cell>
          <cell r="G940">
            <v>0.3</v>
          </cell>
          <cell r="H940">
            <v>0.25</v>
          </cell>
          <cell r="J940">
            <v>0.48959999999999992</v>
          </cell>
          <cell r="K940">
            <v>0.36719999999999997</v>
          </cell>
          <cell r="L940">
            <v>0.25</v>
          </cell>
        </row>
        <row r="941">
          <cell r="A941" t="str">
            <v>87-10-0750</v>
          </cell>
          <cell r="B941" t="str">
            <v>Thuja plicata 'Martin'</v>
          </cell>
          <cell r="C941" t="str">
            <v>MP144</v>
          </cell>
          <cell r="D941" t="str">
            <v>Directly</v>
          </cell>
          <cell r="F941">
            <v>0.39999999999999997</v>
          </cell>
          <cell r="G941">
            <v>0.3</v>
          </cell>
          <cell r="H941">
            <v>0.25</v>
          </cell>
          <cell r="J941">
            <v>0.48959999999999992</v>
          </cell>
          <cell r="K941">
            <v>0.36719999999999997</v>
          </cell>
          <cell r="L941">
            <v>0.25</v>
          </cell>
        </row>
        <row r="942">
          <cell r="A942" t="str">
            <v>87-10-1697</v>
          </cell>
          <cell r="B942" t="str">
            <v>Acer palmatum</v>
          </cell>
          <cell r="C942" t="str">
            <v>PL 500</v>
          </cell>
          <cell r="D942" t="str">
            <v>Directly</v>
          </cell>
          <cell r="F942">
            <v>0.62</v>
          </cell>
          <cell r="G942">
            <v>0.51</v>
          </cell>
          <cell r="H942">
            <v>0.45</v>
          </cell>
          <cell r="J942">
            <v>0.75888</v>
          </cell>
          <cell r="K942">
            <v>0.62424000000000002</v>
          </cell>
          <cell r="L942">
            <v>0.45</v>
          </cell>
        </row>
        <row r="943">
          <cell r="A943" t="str">
            <v>87-10-1698</v>
          </cell>
          <cell r="B943" t="str">
            <v>Berberis julianae</v>
          </cell>
          <cell r="C943" t="str">
            <v>PL 500</v>
          </cell>
          <cell r="D943" t="str">
            <v>june 2021</v>
          </cell>
          <cell r="F943">
            <v>0.44</v>
          </cell>
          <cell r="G943">
            <v>0.34</v>
          </cell>
          <cell r="H943">
            <v>0.28000000000000003</v>
          </cell>
          <cell r="J943">
            <v>0.53856000000000004</v>
          </cell>
          <cell r="K943">
            <v>0.41616000000000003</v>
          </cell>
          <cell r="L943">
            <v>0.28000000000000003</v>
          </cell>
        </row>
        <row r="944">
          <cell r="A944" t="str">
            <v>87-10-1699</v>
          </cell>
          <cell r="B944" t="str">
            <v>Berberis thunbergii Atropurpurea</v>
          </cell>
          <cell r="C944" t="str">
            <v>PL 500</v>
          </cell>
          <cell r="D944" t="str">
            <v>june 2021</v>
          </cell>
          <cell r="F944">
            <v>0.44</v>
          </cell>
          <cell r="G944">
            <v>0.34</v>
          </cell>
          <cell r="H944">
            <v>0.28000000000000003</v>
          </cell>
          <cell r="J944">
            <v>0.53856000000000004</v>
          </cell>
          <cell r="K944">
            <v>0.41616000000000003</v>
          </cell>
          <cell r="L944">
            <v>0.28000000000000003</v>
          </cell>
        </row>
        <row r="945">
          <cell r="A945" t="str">
            <v>87-10-1700</v>
          </cell>
          <cell r="B945" t="str">
            <v>Carpinus betulus</v>
          </cell>
          <cell r="C945" t="str">
            <v>PL 500</v>
          </cell>
          <cell r="D945" t="str">
            <v>juni 2021</v>
          </cell>
          <cell r="F945">
            <v>0.44</v>
          </cell>
          <cell r="G945">
            <v>0.34</v>
          </cell>
          <cell r="H945">
            <v>0.28000000000000003</v>
          </cell>
          <cell r="J945">
            <v>0.53856000000000004</v>
          </cell>
          <cell r="K945">
            <v>0.41616000000000003</v>
          </cell>
          <cell r="L945">
            <v>0.28000000000000003</v>
          </cell>
        </row>
        <row r="946">
          <cell r="A946" t="str">
            <v>87-10-1701</v>
          </cell>
          <cell r="B946" t="str">
            <v>Cercis siliquastrum</v>
          </cell>
          <cell r="C946" t="str">
            <v>PL 500</v>
          </cell>
          <cell r="D946" t="str">
            <v>June 2021</v>
          </cell>
          <cell r="F946">
            <v>0.56000000000000005</v>
          </cell>
          <cell r="G946">
            <v>0.45</v>
          </cell>
          <cell r="H946">
            <v>0.39</v>
          </cell>
          <cell r="J946">
            <v>0.68544000000000005</v>
          </cell>
          <cell r="K946">
            <v>0.55080000000000007</v>
          </cell>
          <cell r="L946">
            <v>0.39</v>
          </cell>
        </row>
        <row r="947">
          <cell r="A947" t="str">
            <v>87-10-1702</v>
          </cell>
          <cell r="B947" t="str">
            <v>Cercidiphyllum japonicum</v>
          </cell>
          <cell r="C947" t="str">
            <v>PL 500</v>
          </cell>
          <cell r="D947" t="str">
            <v>June 2021</v>
          </cell>
          <cell r="F947">
            <v>0.8</v>
          </cell>
          <cell r="G947">
            <v>0.69</v>
          </cell>
          <cell r="H947">
            <v>0.63</v>
          </cell>
          <cell r="J947">
            <v>0.97919999999999996</v>
          </cell>
          <cell r="K947">
            <v>0.84455999999999998</v>
          </cell>
          <cell r="L947">
            <v>0.63</v>
          </cell>
        </row>
        <row r="948">
          <cell r="A948" t="str">
            <v>87-10-1703</v>
          </cell>
          <cell r="B948" t="str">
            <v xml:space="preserve">Cornus kousa </v>
          </cell>
          <cell r="C948" t="str">
            <v>PL 500</v>
          </cell>
          <cell r="D948" t="str">
            <v>June 2021</v>
          </cell>
          <cell r="F948">
            <v>0.8</v>
          </cell>
          <cell r="G948">
            <v>0.69</v>
          </cell>
          <cell r="H948">
            <v>0.63</v>
          </cell>
          <cell r="J948">
            <v>0.97919999999999996</v>
          </cell>
          <cell r="K948">
            <v>0.84455999999999998</v>
          </cell>
          <cell r="L948">
            <v>0.63</v>
          </cell>
        </row>
        <row r="949">
          <cell r="A949" t="str">
            <v>87-10-1704</v>
          </cell>
          <cell r="B949" t="str">
            <v>Cornus kousa Chinensis</v>
          </cell>
          <cell r="C949" t="str">
            <v>PL 500</v>
          </cell>
          <cell r="D949" t="str">
            <v>june 2021</v>
          </cell>
          <cell r="F949">
            <v>0.8</v>
          </cell>
          <cell r="G949">
            <v>0.69</v>
          </cell>
          <cell r="H949">
            <v>0.63</v>
          </cell>
          <cell r="J949">
            <v>0.97919999999999996</v>
          </cell>
          <cell r="K949">
            <v>0.84455999999999998</v>
          </cell>
          <cell r="L949">
            <v>0.63</v>
          </cell>
        </row>
        <row r="950">
          <cell r="A950" t="str">
            <v>87-10-1705</v>
          </cell>
          <cell r="B950" t="str">
            <v>Cotinus coggygria</v>
          </cell>
          <cell r="C950" t="str">
            <v>PL 500</v>
          </cell>
          <cell r="D950" t="str">
            <v>june 2021</v>
          </cell>
          <cell r="F950">
            <v>0.48</v>
          </cell>
          <cell r="G950">
            <v>0.37</v>
          </cell>
          <cell r="H950">
            <v>0.31</v>
          </cell>
          <cell r="J950">
            <v>0.58751999999999993</v>
          </cell>
          <cell r="K950">
            <v>0.45288</v>
          </cell>
          <cell r="L950">
            <v>0.31</v>
          </cell>
        </row>
        <row r="951">
          <cell r="A951" t="str">
            <v>87-10-1706</v>
          </cell>
          <cell r="B951" t="str">
            <v>Cotoneaster franchetii</v>
          </cell>
          <cell r="C951" t="str">
            <v>PL 500</v>
          </cell>
          <cell r="D951" t="str">
            <v>june 2021</v>
          </cell>
          <cell r="F951">
            <v>0.48</v>
          </cell>
          <cell r="G951">
            <v>0.37</v>
          </cell>
          <cell r="H951">
            <v>0.31</v>
          </cell>
          <cell r="J951">
            <v>0.58751999999999993</v>
          </cell>
          <cell r="K951">
            <v>0.45288</v>
          </cell>
          <cell r="L951">
            <v>0.31</v>
          </cell>
        </row>
        <row r="952">
          <cell r="A952" t="str">
            <v>87-10-1707</v>
          </cell>
          <cell r="B952" t="str">
            <v>Cotoneaster lacteus</v>
          </cell>
          <cell r="C952" t="str">
            <v>PL 500</v>
          </cell>
          <cell r="D952" t="str">
            <v>june 2021</v>
          </cell>
          <cell r="F952">
            <v>0.48</v>
          </cell>
          <cell r="G952">
            <v>0.37</v>
          </cell>
          <cell r="H952">
            <v>0.31</v>
          </cell>
          <cell r="J952">
            <v>0.58751999999999993</v>
          </cell>
          <cell r="K952">
            <v>0.45288</v>
          </cell>
          <cell r="L952">
            <v>0.31</v>
          </cell>
        </row>
        <row r="953">
          <cell r="A953" t="str">
            <v>87-10-1708</v>
          </cell>
          <cell r="B953" t="str">
            <v>Cotoneaster lucidus</v>
          </cell>
          <cell r="C953" t="str">
            <v>PL 500</v>
          </cell>
          <cell r="D953" t="str">
            <v>juni 2021</v>
          </cell>
          <cell r="F953">
            <v>0.48</v>
          </cell>
          <cell r="G953">
            <v>0.37</v>
          </cell>
          <cell r="H953">
            <v>0.31</v>
          </cell>
          <cell r="J953">
            <v>0.58751999999999993</v>
          </cell>
          <cell r="K953">
            <v>0.45288</v>
          </cell>
          <cell r="L953">
            <v>0.31</v>
          </cell>
        </row>
        <row r="954">
          <cell r="A954" t="str">
            <v>87-10-1709</v>
          </cell>
          <cell r="B954" t="str">
            <v>Cotoneaster simonsii</v>
          </cell>
          <cell r="C954" t="str">
            <v>PL 500</v>
          </cell>
          <cell r="D954" t="str">
            <v>Directly</v>
          </cell>
          <cell r="F954">
            <v>0.48</v>
          </cell>
          <cell r="G954">
            <v>0.37</v>
          </cell>
          <cell r="H954">
            <v>0.31</v>
          </cell>
          <cell r="J954">
            <v>0.58751999999999993</v>
          </cell>
          <cell r="K954">
            <v>0.45288</v>
          </cell>
          <cell r="L954">
            <v>0.31</v>
          </cell>
        </row>
        <row r="955">
          <cell r="A955" t="str">
            <v>87-10-1710</v>
          </cell>
          <cell r="B955" t="str">
            <v>Fagus sylvatica</v>
          </cell>
          <cell r="C955" t="str">
            <v>PL 500</v>
          </cell>
          <cell r="D955" t="str">
            <v>june 2021</v>
          </cell>
          <cell r="F955">
            <v>0.48</v>
          </cell>
          <cell r="G955">
            <v>0.37</v>
          </cell>
          <cell r="H955">
            <v>0.31</v>
          </cell>
          <cell r="J955">
            <v>0.58751999999999993</v>
          </cell>
          <cell r="K955">
            <v>0.45288</v>
          </cell>
          <cell r="L955">
            <v>0.31</v>
          </cell>
        </row>
        <row r="956">
          <cell r="A956" t="str">
            <v>87-10-1711</v>
          </cell>
          <cell r="B956" t="str">
            <v>Fagus sylvatica Atropurpurea</v>
          </cell>
          <cell r="C956" t="str">
            <v>PL 500</v>
          </cell>
          <cell r="D956" t="str">
            <v>june 2021</v>
          </cell>
          <cell r="F956">
            <v>0.8</v>
          </cell>
          <cell r="G956">
            <v>0.69</v>
          </cell>
          <cell r="H956">
            <v>0.63</v>
          </cell>
          <cell r="J956">
            <v>0.97919999999999996</v>
          </cell>
          <cell r="K956">
            <v>0.84455999999999998</v>
          </cell>
          <cell r="L956">
            <v>0.63</v>
          </cell>
        </row>
        <row r="957">
          <cell r="A957" t="str">
            <v>87-10-1712</v>
          </cell>
          <cell r="B957" t="str">
            <v>Ilex aquifolium</v>
          </cell>
          <cell r="C957" t="str">
            <v>PL 500</v>
          </cell>
          <cell r="D957" t="str">
            <v>june 2021</v>
          </cell>
          <cell r="F957">
            <v>0.62</v>
          </cell>
          <cell r="G957">
            <v>0.51</v>
          </cell>
          <cell r="H957">
            <v>0.45</v>
          </cell>
          <cell r="J957">
            <v>0.75888</v>
          </cell>
          <cell r="K957">
            <v>0.62424000000000002</v>
          </cell>
          <cell r="L957">
            <v>0.45</v>
          </cell>
        </row>
        <row r="958">
          <cell r="A958" t="str">
            <v>87-10-1713</v>
          </cell>
          <cell r="B958" t="str">
            <v>Liquidambar styraciflua</v>
          </cell>
          <cell r="C958" t="str">
            <v>PL 500</v>
          </cell>
          <cell r="D958" t="str">
            <v>Directly</v>
          </cell>
          <cell r="F958">
            <v>0.56000000000000005</v>
          </cell>
          <cell r="G958">
            <v>0.45</v>
          </cell>
          <cell r="H958">
            <v>0.39</v>
          </cell>
          <cell r="J958">
            <v>0.68544000000000005</v>
          </cell>
          <cell r="K958">
            <v>0.55080000000000007</v>
          </cell>
          <cell r="L958">
            <v>0.39</v>
          </cell>
        </row>
        <row r="959">
          <cell r="A959" t="str">
            <v>87-10-1714</v>
          </cell>
          <cell r="B959" t="str">
            <v>Mahonia aquifolium</v>
          </cell>
          <cell r="C959" t="str">
            <v>PL 500</v>
          </cell>
          <cell r="D959" t="str">
            <v>June 2021</v>
          </cell>
          <cell r="F959">
            <v>0.48</v>
          </cell>
          <cell r="G959">
            <v>0.37</v>
          </cell>
          <cell r="H959">
            <v>0.31</v>
          </cell>
          <cell r="J959">
            <v>0.58751999999999993</v>
          </cell>
          <cell r="K959">
            <v>0.45288</v>
          </cell>
          <cell r="L959">
            <v>0.31</v>
          </cell>
        </row>
        <row r="960">
          <cell r="A960" t="str">
            <v>87-10-1715</v>
          </cell>
          <cell r="B960" t="str">
            <v>Magnolia kobus</v>
          </cell>
          <cell r="C960" t="str">
            <v>PL 500</v>
          </cell>
          <cell r="D960" t="str">
            <v>Directly</v>
          </cell>
          <cell r="F960">
            <v>1.51</v>
          </cell>
          <cell r="G960">
            <v>1.4</v>
          </cell>
          <cell r="H960">
            <v>1.34</v>
          </cell>
          <cell r="J960">
            <v>1.8482399999999999</v>
          </cell>
          <cell r="K960">
            <v>1.7136</v>
          </cell>
          <cell r="L960">
            <v>1.34</v>
          </cell>
        </row>
        <row r="961">
          <cell r="A961" t="str">
            <v>87-10-1716</v>
          </cell>
          <cell r="B961" t="str">
            <v>Myrica gale</v>
          </cell>
          <cell r="C961" t="str">
            <v>PL 500</v>
          </cell>
          <cell r="D961" t="str">
            <v>Directly</v>
          </cell>
          <cell r="F961">
            <v>0.48</v>
          </cell>
          <cell r="G961">
            <v>0.37</v>
          </cell>
          <cell r="H961">
            <v>0.31</v>
          </cell>
          <cell r="J961">
            <v>0.58751999999999993</v>
          </cell>
          <cell r="K961">
            <v>0.45288</v>
          </cell>
          <cell r="L961">
            <v>0.31</v>
          </cell>
        </row>
        <row r="962">
          <cell r="A962" t="str">
            <v>87-10-1717</v>
          </cell>
          <cell r="B962" t="str">
            <v>Quercus palustris</v>
          </cell>
          <cell r="C962" t="str">
            <v>PL 500</v>
          </cell>
          <cell r="D962" t="str">
            <v>Directly</v>
          </cell>
          <cell r="F962">
            <v>0.74</v>
          </cell>
          <cell r="G962">
            <v>0.63</v>
          </cell>
          <cell r="H962">
            <v>0.56999999999999995</v>
          </cell>
          <cell r="J962">
            <v>0.90576000000000001</v>
          </cell>
          <cell r="K962">
            <v>0.77112000000000003</v>
          </cell>
          <cell r="L962">
            <v>0.56999999999999995</v>
          </cell>
        </row>
        <row r="963">
          <cell r="A963" t="str">
            <v>87-10-1718</v>
          </cell>
          <cell r="B963" t="str">
            <v>Quercus robur</v>
          </cell>
          <cell r="C963" t="str">
            <v>PL 500</v>
          </cell>
          <cell r="D963" t="str">
            <v>Directly</v>
          </cell>
          <cell r="F963">
            <v>0.74</v>
          </cell>
          <cell r="G963">
            <v>0.63</v>
          </cell>
          <cell r="H963">
            <v>0.56999999999999995</v>
          </cell>
          <cell r="J963">
            <v>0.90576000000000001</v>
          </cell>
          <cell r="K963">
            <v>0.77112000000000003</v>
          </cell>
          <cell r="L963">
            <v>0.56999999999999995</v>
          </cell>
        </row>
        <row r="964">
          <cell r="A964" t="str">
            <v>87-10-1719</v>
          </cell>
          <cell r="B964" t="str">
            <v>Syringa josikae</v>
          </cell>
          <cell r="C964" t="str">
            <v>PL 500</v>
          </cell>
          <cell r="D964" t="str">
            <v>Directly</v>
          </cell>
          <cell r="F964">
            <v>0.51</v>
          </cell>
          <cell r="G964">
            <v>0.4</v>
          </cell>
          <cell r="H964">
            <v>0.34</v>
          </cell>
          <cell r="J964">
            <v>0.62424000000000002</v>
          </cell>
          <cell r="K964">
            <v>0.48959999999999998</v>
          </cell>
          <cell r="L964">
            <v>0.34</v>
          </cell>
        </row>
        <row r="965">
          <cell r="A965" t="str">
            <v>87-10-1720</v>
          </cell>
          <cell r="B965" t="str">
            <v>Syringa vulgaris</v>
          </cell>
          <cell r="C965" t="str">
            <v>PL 500</v>
          </cell>
          <cell r="D965" t="str">
            <v>Directly</v>
          </cell>
          <cell r="F965">
            <v>0.51</v>
          </cell>
          <cell r="G965">
            <v>0.4</v>
          </cell>
          <cell r="H965">
            <v>0.34</v>
          </cell>
          <cell r="J965">
            <v>0.62424000000000002</v>
          </cell>
          <cell r="K965">
            <v>0.48959999999999998</v>
          </cell>
          <cell r="L965">
            <v>0.34</v>
          </cell>
        </row>
        <row r="966">
          <cell r="A966" t="str">
            <v>87-10-1721</v>
          </cell>
          <cell r="B966" t="str">
            <v>Abies alba</v>
          </cell>
          <cell r="C966" t="str">
            <v>PL 500</v>
          </cell>
          <cell r="D966" t="str">
            <v>Directly</v>
          </cell>
          <cell r="F966">
            <v>0.67</v>
          </cell>
          <cell r="G966">
            <v>0.56000000000000005</v>
          </cell>
          <cell r="H966">
            <v>0.5</v>
          </cell>
          <cell r="J966">
            <v>0.82008000000000003</v>
          </cell>
          <cell r="K966">
            <v>0.68544000000000005</v>
          </cell>
          <cell r="L966">
            <v>0.5</v>
          </cell>
        </row>
        <row r="967">
          <cell r="A967" t="str">
            <v>87-10-1722</v>
          </cell>
          <cell r="B967" t="str">
            <v>Abies concolor</v>
          </cell>
          <cell r="C967" t="str">
            <v>PL 500</v>
          </cell>
          <cell r="D967" t="str">
            <v>Directly</v>
          </cell>
          <cell r="F967">
            <v>0.65</v>
          </cell>
          <cell r="G967">
            <v>0.54</v>
          </cell>
          <cell r="H967">
            <v>0.48</v>
          </cell>
          <cell r="J967">
            <v>0.79560000000000008</v>
          </cell>
          <cell r="K967">
            <v>0.66095999999999999</v>
          </cell>
          <cell r="L967">
            <v>0.48</v>
          </cell>
        </row>
        <row r="968">
          <cell r="A968" t="str">
            <v>87-10-1723</v>
          </cell>
          <cell r="B968" t="str">
            <v>Abies fraseri</v>
          </cell>
          <cell r="C968" t="str">
            <v>PL 500</v>
          </cell>
          <cell r="D968" t="str">
            <v>Directly</v>
          </cell>
          <cell r="F968">
            <v>0.65</v>
          </cell>
          <cell r="G968">
            <v>0.54</v>
          </cell>
          <cell r="H968">
            <v>0.48</v>
          </cell>
          <cell r="J968">
            <v>0.79560000000000008</v>
          </cell>
          <cell r="K968">
            <v>0.66095999999999999</v>
          </cell>
          <cell r="L968">
            <v>0.48</v>
          </cell>
        </row>
        <row r="969">
          <cell r="A969" t="str">
            <v>87-10-1724</v>
          </cell>
          <cell r="B969" t="str">
            <v>Abies grandis</v>
          </cell>
          <cell r="C969" t="str">
            <v>PL 500</v>
          </cell>
          <cell r="D969" t="str">
            <v>Directly</v>
          </cell>
          <cell r="F969">
            <v>0.70000000000000007</v>
          </cell>
          <cell r="G969">
            <v>0.59</v>
          </cell>
          <cell r="H969">
            <v>0.53</v>
          </cell>
          <cell r="J969">
            <v>0.85680000000000012</v>
          </cell>
          <cell r="K969">
            <v>0.72216000000000002</v>
          </cell>
          <cell r="L969">
            <v>0.53</v>
          </cell>
        </row>
        <row r="970">
          <cell r="A970" t="str">
            <v>87-10-1725</v>
          </cell>
          <cell r="B970" t="str">
            <v>Abies koreana</v>
          </cell>
          <cell r="C970" t="str">
            <v>PL 500</v>
          </cell>
          <cell r="D970" t="str">
            <v>Directly</v>
          </cell>
          <cell r="F970">
            <v>0.56000000000000005</v>
          </cell>
          <cell r="G970">
            <v>0.45</v>
          </cell>
          <cell r="H970">
            <v>0.39</v>
          </cell>
          <cell r="J970">
            <v>0.68544000000000005</v>
          </cell>
          <cell r="K970">
            <v>0.55080000000000007</v>
          </cell>
          <cell r="L970">
            <v>0.39</v>
          </cell>
        </row>
        <row r="971">
          <cell r="A971" t="str">
            <v>87-10-1726</v>
          </cell>
          <cell r="B971" t="str">
            <v>Abies lasiocarpa</v>
          </cell>
          <cell r="C971" t="str">
            <v>PL 500</v>
          </cell>
          <cell r="D971" t="str">
            <v>Directly</v>
          </cell>
          <cell r="F971">
            <v>0.56000000000000005</v>
          </cell>
          <cell r="G971">
            <v>0.45</v>
          </cell>
          <cell r="H971">
            <v>0.39</v>
          </cell>
          <cell r="J971">
            <v>0.68544000000000005</v>
          </cell>
          <cell r="K971">
            <v>0.55080000000000007</v>
          </cell>
          <cell r="L971">
            <v>0.39</v>
          </cell>
        </row>
        <row r="972">
          <cell r="A972" t="str">
            <v>87-10-1727</v>
          </cell>
          <cell r="B972" t="str">
            <v>Abies nordmanniana</v>
          </cell>
          <cell r="C972" t="str">
            <v>PL 500</v>
          </cell>
          <cell r="D972" t="str">
            <v>Directly</v>
          </cell>
          <cell r="F972">
            <v>0.56000000000000005</v>
          </cell>
          <cell r="G972">
            <v>0.45</v>
          </cell>
          <cell r="H972">
            <v>0.39</v>
          </cell>
          <cell r="J972">
            <v>0.68544000000000005</v>
          </cell>
          <cell r="K972">
            <v>0.55080000000000007</v>
          </cell>
          <cell r="L972">
            <v>0.39</v>
          </cell>
        </row>
        <row r="973">
          <cell r="A973" t="str">
            <v>87-10-1728</v>
          </cell>
          <cell r="B973" t="str">
            <v>Abies pinsapo</v>
          </cell>
          <cell r="C973" t="str">
            <v>PL 500</v>
          </cell>
          <cell r="D973" t="str">
            <v>Directly</v>
          </cell>
          <cell r="F973">
            <v>0.76</v>
          </cell>
          <cell r="G973">
            <v>0.65</v>
          </cell>
          <cell r="H973">
            <v>0.59</v>
          </cell>
          <cell r="J973">
            <v>0.93023999999999996</v>
          </cell>
          <cell r="K973">
            <v>0.79560000000000008</v>
          </cell>
          <cell r="L973">
            <v>0.59</v>
          </cell>
        </row>
        <row r="974">
          <cell r="A974" t="str">
            <v>87-10-1729</v>
          </cell>
          <cell r="B974" t="str">
            <v>Abies procera  = nobilis</v>
          </cell>
          <cell r="C974" t="str">
            <v>PL 500</v>
          </cell>
          <cell r="D974" t="str">
            <v>Directly</v>
          </cell>
          <cell r="F974">
            <v>0.56000000000000005</v>
          </cell>
          <cell r="G974">
            <v>0.45</v>
          </cell>
          <cell r="H974">
            <v>0.39</v>
          </cell>
          <cell r="J974">
            <v>0.68544000000000005</v>
          </cell>
          <cell r="K974">
            <v>0.55080000000000007</v>
          </cell>
          <cell r="L974">
            <v>0.39</v>
          </cell>
        </row>
        <row r="975">
          <cell r="A975" t="str">
            <v>87-10-1730</v>
          </cell>
          <cell r="B975" t="str">
            <v>Cedrus deodara</v>
          </cell>
          <cell r="C975" t="str">
            <v>PL 500</v>
          </cell>
          <cell r="D975" t="str">
            <v>june 2020</v>
          </cell>
          <cell r="F975">
            <v>0.56000000000000005</v>
          </cell>
          <cell r="G975">
            <v>0.45</v>
          </cell>
          <cell r="H975">
            <v>0.39</v>
          </cell>
          <cell r="J975">
            <v>0.68544000000000005</v>
          </cell>
          <cell r="K975">
            <v>0.55080000000000007</v>
          </cell>
          <cell r="L975">
            <v>0.39</v>
          </cell>
        </row>
        <row r="976">
          <cell r="A976" t="str">
            <v>87-10-1731</v>
          </cell>
          <cell r="B976" t="str">
            <v>Chamaecyparis lawsoniana</v>
          </cell>
          <cell r="C976" t="str">
            <v>PL 500</v>
          </cell>
          <cell r="D976" t="str">
            <v>Directly</v>
          </cell>
          <cell r="F976">
            <v>0.44</v>
          </cell>
          <cell r="G976">
            <v>0.34</v>
          </cell>
          <cell r="H976">
            <v>0.28000000000000003</v>
          </cell>
          <cell r="J976">
            <v>0.53856000000000004</v>
          </cell>
          <cell r="K976">
            <v>0.41616000000000003</v>
          </cell>
          <cell r="L976">
            <v>0.28000000000000003</v>
          </cell>
        </row>
        <row r="977">
          <cell r="A977" t="str">
            <v>87-10-1732</v>
          </cell>
          <cell r="B977" t="str">
            <v>Cryptomeria japonica</v>
          </cell>
          <cell r="C977" t="str">
            <v>PL 500</v>
          </cell>
          <cell r="D977" t="str">
            <v>Directly</v>
          </cell>
          <cell r="F977">
            <v>0.72000000000000008</v>
          </cell>
          <cell r="G977">
            <v>0.61</v>
          </cell>
          <cell r="H977">
            <v>0.55000000000000004</v>
          </cell>
          <cell r="J977">
            <v>0.88128000000000006</v>
          </cell>
          <cell r="K977">
            <v>0.74663999999999997</v>
          </cell>
          <cell r="L977">
            <v>0.55000000000000004</v>
          </cell>
        </row>
        <row r="978">
          <cell r="A978" t="str">
            <v>87-10-1734</v>
          </cell>
          <cell r="B978" t="str">
            <v>Ginkgo biloba</v>
          </cell>
          <cell r="C978" t="str">
            <v>PL 500</v>
          </cell>
          <cell r="D978" t="str">
            <v>Directly</v>
          </cell>
          <cell r="F978">
            <v>0.88</v>
          </cell>
          <cell r="G978">
            <v>0.77</v>
          </cell>
          <cell r="H978">
            <v>0.71</v>
          </cell>
          <cell r="J978">
            <v>1.0771200000000001</v>
          </cell>
          <cell r="K978">
            <v>0.94247999999999998</v>
          </cell>
          <cell r="L978">
            <v>0.71</v>
          </cell>
        </row>
        <row r="979">
          <cell r="A979" t="str">
            <v>87-10-1733</v>
          </cell>
          <cell r="B979" t="str">
            <v>Juniperus virginiana</v>
          </cell>
          <cell r="C979" t="str">
            <v>PL 500</v>
          </cell>
          <cell r="D979" t="str">
            <v>Directly</v>
          </cell>
          <cell r="F979">
            <v>0.48</v>
          </cell>
          <cell r="G979">
            <v>0.37</v>
          </cell>
          <cell r="H979">
            <v>0.31</v>
          </cell>
          <cell r="J979">
            <v>0.58751999999999993</v>
          </cell>
          <cell r="K979">
            <v>0.45288</v>
          </cell>
          <cell r="L979">
            <v>0.31</v>
          </cell>
        </row>
        <row r="980">
          <cell r="A980" t="str">
            <v>87-10-1735</v>
          </cell>
          <cell r="B980" t="str">
            <v>Larix decidua</v>
          </cell>
          <cell r="C980" t="str">
            <v>PL 500</v>
          </cell>
          <cell r="D980" t="str">
            <v>Directly</v>
          </cell>
          <cell r="F980">
            <v>0.51</v>
          </cell>
          <cell r="G980">
            <v>0.4</v>
          </cell>
          <cell r="H980">
            <v>0.34</v>
          </cell>
          <cell r="J980">
            <v>0.62424000000000002</v>
          </cell>
          <cell r="K980">
            <v>0.48959999999999998</v>
          </cell>
          <cell r="L980">
            <v>0.34</v>
          </cell>
        </row>
        <row r="981">
          <cell r="A981" t="str">
            <v>87-10-1736</v>
          </cell>
          <cell r="B981" t="str">
            <v>Larix kaempferi</v>
          </cell>
          <cell r="C981" t="str">
            <v>PL 500</v>
          </cell>
          <cell r="D981" t="str">
            <v>Directly</v>
          </cell>
          <cell r="F981">
            <v>0.56000000000000005</v>
          </cell>
          <cell r="G981">
            <v>0.45</v>
          </cell>
          <cell r="H981">
            <v>0.39</v>
          </cell>
          <cell r="J981">
            <v>0.68544000000000005</v>
          </cell>
          <cell r="K981">
            <v>0.55080000000000007</v>
          </cell>
          <cell r="L981">
            <v>0.39</v>
          </cell>
        </row>
        <row r="982">
          <cell r="A982" t="str">
            <v>87-10-1737</v>
          </cell>
          <cell r="B982" t="str">
            <v>Larix leptolepis</v>
          </cell>
          <cell r="C982" t="str">
            <v>PL 500</v>
          </cell>
          <cell r="D982" t="str">
            <v>Directly</v>
          </cell>
          <cell r="F982">
            <v>0.48</v>
          </cell>
          <cell r="G982">
            <v>0.37</v>
          </cell>
          <cell r="H982">
            <v>0.31</v>
          </cell>
          <cell r="J982">
            <v>0.58751999999999993</v>
          </cell>
          <cell r="K982">
            <v>0.45288</v>
          </cell>
          <cell r="L982">
            <v>0.31</v>
          </cell>
        </row>
        <row r="983">
          <cell r="A983" t="str">
            <v>87-10-1738</v>
          </cell>
          <cell r="B983" t="str">
            <v>Metasequoia glyptostroboides</v>
          </cell>
          <cell r="C983" t="str">
            <v>PL 500</v>
          </cell>
          <cell r="D983" t="str">
            <v>Directly</v>
          </cell>
          <cell r="F983">
            <v>1.08</v>
          </cell>
          <cell r="G983">
            <v>0.97</v>
          </cell>
          <cell r="H983">
            <v>0.91</v>
          </cell>
          <cell r="J983">
            <v>1.32192</v>
          </cell>
          <cell r="K983">
            <v>1.1872799999999999</v>
          </cell>
          <cell r="L983">
            <v>0.91</v>
          </cell>
        </row>
        <row r="984">
          <cell r="A984" t="str">
            <v>87-10-1739</v>
          </cell>
          <cell r="B984" t="str">
            <v>Picea abies</v>
          </cell>
          <cell r="C984" t="str">
            <v>PL 500</v>
          </cell>
          <cell r="D984" t="str">
            <v>Directly</v>
          </cell>
          <cell r="F984">
            <v>0.58000000000000007</v>
          </cell>
          <cell r="G984">
            <v>0.47</v>
          </cell>
          <cell r="H984">
            <v>0.41</v>
          </cell>
          <cell r="J984">
            <v>0.70992000000000011</v>
          </cell>
          <cell r="K984">
            <v>0.5752799999999999</v>
          </cell>
          <cell r="L984">
            <v>0.41</v>
          </cell>
        </row>
        <row r="985">
          <cell r="A985" t="str">
            <v>87-10-1740</v>
          </cell>
          <cell r="B985" t="str">
            <v>Picea omorika</v>
          </cell>
          <cell r="C985" t="str">
            <v>PL 500</v>
          </cell>
          <cell r="D985" t="str">
            <v>Directly</v>
          </cell>
          <cell r="F985">
            <v>0.44</v>
          </cell>
          <cell r="G985">
            <v>0.34</v>
          </cell>
          <cell r="H985">
            <v>0.28000000000000003</v>
          </cell>
          <cell r="J985">
            <v>0.53856000000000004</v>
          </cell>
          <cell r="K985">
            <v>0.41616000000000003</v>
          </cell>
          <cell r="L985">
            <v>0.28000000000000003</v>
          </cell>
        </row>
        <row r="986">
          <cell r="A986" t="str">
            <v>87-10-1741</v>
          </cell>
          <cell r="B986" t="str">
            <v>Picea pungens Glauca</v>
          </cell>
          <cell r="C986" t="str">
            <v>PL 500</v>
          </cell>
          <cell r="D986" t="str">
            <v>Directly</v>
          </cell>
          <cell r="F986">
            <v>0.48</v>
          </cell>
          <cell r="G986">
            <v>0.37</v>
          </cell>
          <cell r="H986">
            <v>0.31</v>
          </cell>
          <cell r="J986">
            <v>0.58751999999999993</v>
          </cell>
          <cell r="K986">
            <v>0.45288</v>
          </cell>
          <cell r="L986">
            <v>0.31</v>
          </cell>
        </row>
        <row r="987">
          <cell r="A987" t="str">
            <v>87-10-1742</v>
          </cell>
          <cell r="B987" t="str">
            <v>Picea pungens 'Glauca' Apache</v>
          </cell>
          <cell r="C987" t="str">
            <v>PL 500</v>
          </cell>
          <cell r="D987" t="str">
            <v>Directly</v>
          </cell>
          <cell r="F987">
            <v>0.48</v>
          </cell>
          <cell r="G987">
            <v>0.37</v>
          </cell>
          <cell r="H987">
            <v>0.31</v>
          </cell>
          <cell r="J987">
            <v>0.58751999999999993</v>
          </cell>
          <cell r="K987">
            <v>0.45288</v>
          </cell>
          <cell r="L987">
            <v>0.31</v>
          </cell>
        </row>
        <row r="988">
          <cell r="A988" t="str">
            <v>87-10-1743</v>
          </cell>
          <cell r="B988" t="str">
            <v>Picea pungens 'Glauca' Kaibab</v>
          </cell>
          <cell r="C988" t="str">
            <v>PL 500</v>
          </cell>
          <cell r="D988" t="str">
            <v>Directly</v>
          </cell>
          <cell r="F988">
            <v>0.48</v>
          </cell>
          <cell r="G988">
            <v>0.37</v>
          </cell>
          <cell r="H988">
            <v>0.31</v>
          </cell>
          <cell r="J988">
            <v>0.58751999999999993</v>
          </cell>
          <cell r="K988">
            <v>0.45288</v>
          </cell>
          <cell r="L988">
            <v>0.31</v>
          </cell>
        </row>
        <row r="989">
          <cell r="A989" t="str">
            <v>87-10-1744</v>
          </cell>
          <cell r="B989" t="str">
            <v>Picea pungens 'Glauca' Majestic Blue</v>
          </cell>
          <cell r="C989" t="str">
            <v>PL 500</v>
          </cell>
          <cell r="D989" t="str">
            <v>Directly</v>
          </cell>
          <cell r="F989">
            <v>0.48</v>
          </cell>
          <cell r="G989">
            <v>0.37</v>
          </cell>
          <cell r="H989">
            <v>0.31</v>
          </cell>
          <cell r="J989">
            <v>0.58751999999999993</v>
          </cell>
          <cell r="K989">
            <v>0.45288</v>
          </cell>
          <cell r="L989">
            <v>0.31</v>
          </cell>
        </row>
        <row r="990">
          <cell r="A990" t="str">
            <v>87-10-1745</v>
          </cell>
          <cell r="B990" t="str">
            <v>Picea pungens 'Super Blue Seedling'</v>
          </cell>
          <cell r="C990" t="str">
            <v>PL 500</v>
          </cell>
          <cell r="D990" t="str">
            <v>Directly</v>
          </cell>
          <cell r="F990">
            <v>1.28</v>
          </cell>
          <cell r="G990">
            <v>1.17</v>
          </cell>
          <cell r="H990">
            <v>1.1100000000000001</v>
          </cell>
          <cell r="J990">
            <v>1.5667200000000001</v>
          </cell>
          <cell r="K990">
            <v>1.43208</v>
          </cell>
          <cell r="L990">
            <v>1.1100000000000001</v>
          </cell>
        </row>
        <row r="991">
          <cell r="A991" t="str">
            <v>87-10-1746</v>
          </cell>
          <cell r="B991" t="str">
            <v>Pinus aristata</v>
          </cell>
          <cell r="C991" t="str">
            <v>PL 500</v>
          </cell>
          <cell r="D991" t="str">
            <v>Directly</v>
          </cell>
          <cell r="F991">
            <v>0.48</v>
          </cell>
          <cell r="G991">
            <v>0.37</v>
          </cell>
          <cell r="H991">
            <v>0.31</v>
          </cell>
          <cell r="J991">
            <v>0.58751999999999993</v>
          </cell>
          <cell r="K991">
            <v>0.45288</v>
          </cell>
          <cell r="L991">
            <v>0.31</v>
          </cell>
        </row>
        <row r="992">
          <cell r="A992" t="str">
            <v>87-10-1747</v>
          </cell>
          <cell r="B992" t="str">
            <v>Pinus armandii</v>
          </cell>
          <cell r="C992" t="str">
            <v>PL 500</v>
          </cell>
          <cell r="D992" t="str">
            <v>Directly</v>
          </cell>
          <cell r="F992">
            <v>0.58000000000000007</v>
          </cell>
          <cell r="G992">
            <v>0.47</v>
          </cell>
          <cell r="H992">
            <v>0.41</v>
          </cell>
          <cell r="J992">
            <v>0.70992000000000011</v>
          </cell>
          <cell r="K992">
            <v>0.5752799999999999</v>
          </cell>
          <cell r="L992">
            <v>0.41</v>
          </cell>
        </row>
        <row r="993">
          <cell r="A993" t="str">
            <v>87-10-1748</v>
          </cell>
          <cell r="B993" t="str">
            <v>Pinus cembra</v>
          </cell>
          <cell r="C993" t="str">
            <v>PL 500</v>
          </cell>
          <cell r="D993" t="str">
            <v>Directly</v>
          </cell>
          <cell r="F993">
            <v>0.58000000000000007</v>
          </cell>
          <cell r="G993">
            <v>0.47</v>
          </cell>
          <cell r="H993">
            <v>0.41</v>
          </cell>
          <cell r="J993">
            <v>0.70992000000000011</v>
          </cell>
          <cell r="K993">
            <v>0.5752799999999999</v>
          </cell>
          <cell r="L993">
            <v>0.41</v>
          </cell>
        </row>
        <row r="994">
          <cell r="A994" t="str">
            <v>87-10-1749</v>
          </cell>
          <cell r="B994" t="str">
            <v>Pinus contorta</v>
          </cell>
          <cell r="C994" t="str">
            <v>PL 500</v>
          </cell>
          <cell r="D994" t="str">
            <v>Directly</v>
          </cell>
          <cell r="F994">
            <v>0.44</v>
          </cell>
          <cell r="G994">
            <v>0.34</v>
          </cell>
          <cell r="H994">
            <v>0.28000000000000003</v>
          </cell>
          <cell r="J994">
            <v>0.53856000000000004</v>
          </cell>
          <cell r="K994">
            <v>0.41616000000000003</v>
          </cell>
          <cell r="L994">
            <v>0.28000000000000003</v>
          </cell>
        </row>
        <row r="995">
          <cell r="A995" t="str">
            <v>87-10-1784</v>
          </cell>
          <cell r="B995" t="str">
            <v>Pinus grifithii = walichiana</v>
          </cell>
          <cell r="C995" t="str">
            <v>PL 500</v>
          </cell>
          <cell r="D995" t="str">
            <v>Directly</v>
          </cell>
          <cell r="F995">
            <v>0.45999999999999996</v>
          </cell>
          <cell r="G995">
            <v>0.35</v>
          </cell>
          <cell r="H995">
            <v>0.28999999999999998</v>
          </cell>
          <cell r="J995">
            <v>0.56303999999999998</v>
          </cell>
          <cell r="K995">
            <v>0.4284</v>
          </cell>
          <cell r="L995">
            <v>0.28999999999999998</v>
          </cell>
        </row>
        <row r="996">
          <cell r="A996" t="str">
            <v>87-10-1751</v>
          </cell>
          <cell r="B996" t="str">
            <v>Pinus leucodermis</v>
          </cell>
          <cell r="C996" t="str">
            <v>PL 500</v>
          </cell>
          <cell r="D996" t="str">
            <v>Directly</v>
          </cell>
          <cell r="F996">
            <v>0.48</v>
          </cell>
          <cell r="G996">
            <v>0.37</v>
          </cell>
          <cell r="H996">
            <v>0.31</v>
          </cell>
          <cell r="J996">
            <v>0.58751999999999993</v>
          </cell>
          <cell r="K996">
            <v>0.45288</v>
          </cell>
          <cell r="L996">
            <v>0.31</v>
          </cell>
        </row>
        <row r="997">
          <cell r="A997" t="str">
            <v>87-10-1752</v>
          </cell>
          <cell r="B997" t="str">
            <v>Pinus mugo Mughus</v>
          </cell>
          <cell r="C997" t="str">
            <v>PL 500</v>
          </cell>
          <cell r="D997" t="str">
            <v>Directly</v>
          </cell>
          <cell r="F997">
            <v>0.44</v>
          </cell>
          <cell r="G997">
            <v>0.34</v>
          </cell>
          <cell r="H997">
            <v>0.28000000000000003</v>
          </cell>
          <cell r="J997">
            <v>0.53856000000000004</v>
          </cell>
          <cell r="K997">
            <v>0.41616000000000003</v>
          </cell>
          <cell r="L997">
            <v>0.28000000000000003</v>
          </cell>
        </row>
        <row r="998">
          <cell r="A998" t="str">
            <v>87-10-1754</v>
          </cell>
          <cell r="B998" t="str">
            <v>Pinus mugo Pumilio</v>
          </cell>
          <cell r="C998" t="str">
            <v>PL 500</v>
          </cell>
          <cell r="D998" t="str">
            <v>Directly</v>
          </cell>
          <cell r="F998">
            <v>0.44</v>
          </cell>
          <cell r="G998">
            <v>0.34</v>
          </cell>
          <cell r="H998">
            <v>0.28000000000000003</v>
          </cell>
          <cell r="J998">
            <v>0.53856000000000004</v>
          </cell>
          <cell r="K998">
            <v>0.41616000000000003</v>
          </cell>
          <cell r="L998">
            <v>0.28000000000000003</v>
          </cell>
        </row>
        <row r="999">
          <cell r="A999" t="str">
            <v>87-10-1753</v>
          </cell>
          <cell r="B999" t="str">
            <v>Pinus nigra nigra</v>
          </cell>
          <cell r="C999" t="str">
            <v>PL 500</v>
          </cell>
          <cell r="D999" t="str">
            <v>Directly</v>
          </cell>
          <cell r="F999">
            <v>0.44</v>
          </cell>
          <cell r="G999">
            <v>0.34</v>
          </cell>
          <cell r="H999">
            <v>0.28000000000000003</v>
          </cell>
          <cell r="J999">
            <v>0.53856000000000004</v>
          </cell>
          <cell r="K999">
            <v>0.41616000000000003</v>
          </cell>
          <cell r="L999">
            <v>0.28000000000000003</v>
          </cell>
        </row>
        <row r="1000">
          <cell r="A1000" t="str">
            <v>87-10-1755</v>
          </cell>
          <cell r="B1000" t="str">
            <v>Pinus peuce</v>
          </cell>
          <cell r="C1000" t="str">
            <v>PL 500</v>
          </cell>
          <cell r="D1000" t="str">
            <v>Directly</v>
          </cell>
          <cell r="F1000">
            <v>0.49</v>
          </cell>
          <cell r="G1000">
            <v>0.38</v>
          </cell>
          <cell r="H1000">
            <v>0.32</v>
          </cell>
          <cell r="J1000">
            <v>0.59975999999999996</v>
          </cell>
          <cell r="K1000">
            <v>0.46511999999999998</v>
          </cell>
          <cell r="L1000">
            <v>0.32</v>
          </cell>
        </row>
        <row r="1001">
          <cell r="A1001" t="str">
            <v>87-10-1756</v>
          </cell>
          <cell r="B1001" t="str">
            <v>Pinus ponderosa</v>
          </cell>
          <cell r="C1001" t="str">
            <v>PL 500</v>
          </cell>
          <cell r="D1001" t="str">
            <v>Directly</v>
          </cell>
          <cell r="F1001">
            <v>0.49</v>
          </cell>
          <cell r="G1001">
            <v>0.38</v>
          </cell>
          <cell r="H1001">
            <v>0.32</v>
          </cell>
          <cell r="J1001">
            <v>0.59975999999999996</v>
          </cell>
          <cell r="K1001">
            <v>0.46511999999999998</v>
          </cell>
          <cell r="L1001">
            <v>0.32</v>
          </cell>
        </row>
        <row r="1002">
          <cell r="A1002" t="str">
            <v>87-10-1757</v>
          </cell>
          <cell r="B1002" t="str">
            <v>Pinus strobus</v>
          </cell>
          <cell r="C1002" t="str">
            <v>PL 500</v>
          </cell>
          <cell r="D1002" t="str">
            <v>Directly</v>
          </cell>
          <cell r="F1002">
            <v>0.49</v>
          </cell>
          <cell r="G1002">
            <v>0.38</v>
          </cell>
          <cell r="H1002">
            <v>0.32</v>
          </cell>
          <cell r="J1002">
            <v>0.59975999999999996</v>
          </cell>
          <cell r="K1002">
            <v>0.46511999999999998</v>
          </cell>
          <cell r="L1002">
            <v>0.32</v>
          </cell>
        </row>
        <row r="1003">
          <cell r="A1003" t="str">
            <v>87-10-1758</v>
          </cell>
          <cell r="B1003" t="str">
            <v>Pinus sylvestris</v>
          </cell>
          <cell r="C1003" t="str">
            <v>PL 500</v>
          </cell>
          <cell r="D1003" t="str">
            <v>Directly</v>
          </cell>
          <cell r="F1003">
            <v>0.44</v>
          </cell>
          <cell r="G1003">
            <v>0.34</v>
          </cell>
          <cell r="H1003">
            <v>0.28000000000000003</v>
          </cell>
          <cell r="J1003">
            <v>0.53856000000000004</v>
          </cell>
          <cell r="K1003">
            <v>0.41616000000000003</v>
          </cell>
          <cell r="L1003">
            <v>0.28000000000000003</v>
          </cell>
        </row>
        <row r="1004">
          <cell r="A1004" t="str">
            <v>87-10-1759</v>
          </cell>
          <cell r="B1004" t="str">
            <v>Pinus uncinata</v>
          </cell>
          <cell r="C1004" t="str">
            <v>PL 500</v>
          </cell>
          <cell r="D1004" t="str">
            <v>Directly</v>
          </cell>
          <cell r="F1004">
            <v>0.44</v>
          </cell>
          <cell r="G1004">
            <v>0.34</v>
          </cell>
          <cell r="H1004">
            <v>0.28000000000000003</v>
          </cell>
          <cell r="J1004">
            <v>0.53856000000000004</v>
          </cell>
          <cell r="K1004">
            <v>0.41616000000000003</v>
          </cell>
          <cell r="L1004">
            <v>0.28000000000000003</v>
          </cell>
        </row>
        <row r="1005">
          <cell r="A1005" t="str">
            <v>87-10-1760</v>
          </cell>
          <cell r="B1005" t="str">
            <v>Pseudotsuga menziesii</v>
          </cell>
          <cell r="C1005" t="str">
            <v>PL 500</v>
          </cell>
          <cell r="D1005" t="str">
            <v>Directly</v>
          </cell>
          <cell r="F1005">
            <v>0.48</v>
          </cell>
          <cell r="G1005">
            <v>0.37</v>
          </cell>
          <cell r="H1005">
            <v>0.31</v>
          </cell>
          <cell r="J1005">
            <v>0.58751999999999993</v>
          </cell>
          <cell r="K1005">
            <v>0.45288</v>
          </cell>
          <cell r="L1005">
            <v>0.31</v>
          </cell>
        </row>
        <row r="1006">
          <cell r="A1006" t="str">
            <v>87-10-1761</v>
          </cell>
          <cell r="B1006" t="str">
            <v>Sequoiadendron giganteum</v>
          </cell>
          <cell r="C1006" t="str">
            <v>PL 500</v>
          </cell>
          <cell r="D1006" t="str">
            <v>Directly</v>
          </cell>
          <cell r="F1006">
            <v>1.1100000000000001</v>
          </cell>
          <cell r="G1006">
            <v>1</v>
          </cell>
          <cell r="H1006">
            <v>0.94</v>
          </cell>
          <cell r="J1006">
            <v>1.3586400000000001</v>
          </cell>
          <cell r="K1006">
            <v>1.224</v>
          </cell>
          <cell r="L1006">
            <v>0.94</v>
          </cell>
        </row>
        <row r="1007">
          <cell r="A1007" t="str">
            <v>87-10-1762</v>
          </cell>
          <cell r="B1007" t="str">
            <v>Taxodium distichum</v>
          </cell>
          <cell r="C1007" t="str">
            <v>PL 500</v>
          </cell>
          <cell r="D1007" t="str">
            <v>Directly</v>
          </cell>
          <cell r="F1007">
            <v>1.1100000000000001</v>
          </cell>
          <cell r="G1007">
            <v>1</v>
          </cell>
          <cell r="H1007">
            <v>0.94</v>
          </cell>
          <cell r="J1007">
            <v>1.3586400000000001</v>
          </cell>
          <cell r="K1007">
            <v>1.224</v>
          </cell>
          <cell r="L1007">
            <v>0.94</v>
          </cell>
        </row>
        <row r="1008">
          <cell r="A1008" t="str">
            <v>87-10-1763</v>
          </cell>
          <cell r="B1008" t="str">
            <v>Taxus baccata</v>
          </cell>
          <cell r="C1008" t="str">
            <v>PL 500</v>
          </cell>
          <cell r="D1008" t="str">
            <v>Directly</v>
          </cell>
          <cell r="F1008">
            <v>0.56000000000000005</v>
          </cell>
          <cell r="G1008">
            <v>0.45</v>
          </cell>
          <cell r="H1008">
            <v>0.39</v>
          </cell>
          <cell r="J1008">
            <v>0.68544000000000005</v>
          </cell>
          <cell r="K1008">
            <v>0.55080000000000007</v>
          </cell>
          <cell r="L1008">
            <v>0.39</v>
          </cell>
        </row>
        <row r="1009">
          <cell r="A1009" t="str">
            <v>87-10-1764</v>
          </cell>
          <cell r="B1009" t="str">
            <v>Thuja orientalis</v>
          </cell>
          <cell r="C1009" t="str">
            <v>PL 500</v>
          </cell>
          <cell r="D1009" t="str">
            <v>Directly</v>
          </cell>
          <cell r="F1009">
            <v>0.45999999999999996</v>
          </cell>
          <cell r="G1009">
            <v>0.35</v>
          </cell>
          <cell r="H1009">
            <v>0.28999999999999998</v>
          </cell>
          <cell r="J1009">
            <v>0.56303999999999998</v>
          </cell>
          <cell r="K1009">
            <v>0.4284</v>
          </cell>
          <cell r="L1009">
            <v>0.28999999999999998</v>
          </cell>
        </row>
        <row r="1010">
          <cell r="A1010" t="str">
            <v>87-10-1765</v>
          </cell>
          <cell r="B1010" t="str">
            <v>Thuja plicata</v>
          </cell>
          <cell r="C1010" t="str">
            <v>PL 500</v>
          </cell>
          <cell r="D1010" t="str">
            <v>Directly</v>
          </cell>
          <cell r="F1010">
            <v>0.44</v>
          </cell>
          <cell r="G1010">
            <v>0.34</v>
          </cell>
          <cell r="H1010">
            <v>0.28000000000000003</v>
          </cell>
          <cell r="J1010">
            <v>0.53856000000000004</v>
          </cell>
          <cell r="K1010">
            <v>0.41616000000000003</v>
          </cell>
          <cell r="L1010">
            <v>0.28000000000000003</v>
          </cell>
        </row>
        <row r="1011">
          <cell r="A1011" t="str">
            <v>87-10-1766</v>
          </cell>
          <cell r="B1011" t="str">
            <v>Tsuga canadensis</v>
          </cell>
          <cell r="C1011" t="str">
            <v>PL 500</v>
          </cell>
          <cell r="D1011" t="str">
            <v>Directly</v>
          </cell>
          <cell r="F1011">
            <v>0.58000000000000007</v>
          </cell>
          <cell r="G1011">
            <v>0.47</v>
          </cell>
          <cell r="H1011">
            <v>0.41</v>
          </cell>
          <cell r="J1011">
            <v>0.70992000000000011</v>
          </cell>
          <cell r="K1011">
            <v>0.5752799999999999</v>
          </cell>
          <cell r="L1011">
            <v>0.41</v>
          </cell>
        </row>
        <row r="1012">
          <cell r="A1012" t="str">
            <v>87-10-1767</v>
          </cell>
          <cell r="B1012" t="str">
            <v>Tsuga heterophylla</v>
          </cell>
          <cell r="C1012" t="str">
            <v>PL 500</v>
          </cell>
          <cell r="D1012" t="str">
            <v>Directly</v>
          </cell>
          <cell r="F1012">
            <v>0.58000000000000007</v>
          </cell>
          <cell r="G1012">
            <v>0.47</v>
          </cell>
          <cell r="H1012">
            <v>0.41</v>
          </cell>
          <cell r="J1012">
            <v>0.70992000000000011</v>
          </cell>
          <cell r="K1012">
            <v>0.5752799999999999</v>
          </cell>
          <cell r="L1012">
            <v>0.41</v>
          </cell>
        </row>
      </sheetData>
      <sheetData sheetId="12" refreshError="1"/>
      <sheetData sheetId="13" refreshError="1"/>
      <sheetData sheetId="1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инки_nouveautes "/>
      <sheetName val="гортензия на доращивание "/>
      <sheetName val="PDXALV"/>
      <sheetName val="PDX"/>
      <sheetName val="Feuille11"/>
      <sheetName val="RENTAB"/>
    </sheetNames>
    <sheetDataSet>
      <sheetData sheetId="0" refreshError="1"/>
      <sheetData sheetId="1"/>
      <sheetData sheetId="2" refreshError="1"/>
      <sheetData sheetId="3"/>
      <sheetData sheetId="4" refreshError="1"/>
      <sheetData sheetId="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т1"/>
      <sheetName val="Лист2"/>
    </sheetNames>
    <sheetDataSet>
      <sheetData sheetId="0"/>
      <sheetData sheetId="1">
        <row r="1">
          <cell r="C1">
            <v>11905</v>
          </cell>
        </row>
        <row r="2">
          <cell r="A2" t="str">
            <v>Артикул</v>
          </cell>
          <cell r="B2" t="str">
            <v>Номенклатура</v>
          </cell>
          <cell r="C2" t="str">
            <v>отказ</v>
          </cell>
        </row>
        <row r="3">
          <cell r="A3" t="str">
            <v>87-104-0004</v>
          </cell>
          <cell r="B3" t="str">
            <v>Пион молочноцветковый (Paeonia lactiflora Albert Crousse BR 2-3 eye)</v>
          </cell>
          <cell r="C3">
            <v>0</v>
          </cell>
        </row>
        <row r="4">
          <cell r="A4" t="str">
            <v>87-104-0005</v>
          </cell>
          <cell r="B4" t="str">
            <v>Пион молочноцветковый (Paeonia lactiflora Albert Crousse BR 3-5 eye)</v>
          </cell>
          <cell r="C4">
            <v>0</v>
          </cell>
        </row>
        <row r="5">
          <cell r="A5" t="str">
            <v>87-104-0010</v>
          </cell>
          <cell r="B5" t="str">
            <v>Пион молочноцветковый (Paeonia lactiflora Alice Harding BR 2-3 eye)</v>
          </cell>
          <cell r="C5">
            <v>0</v>
          </cell>
        </row>
        <row r="6">
          <cell r="A6" t="str">
            <v>87-104-0017</v>
          </cell>
          <cell r="B6" t="str">
            <v>Пион молочноцветковый (Paeonia lactiflora Amalia Olsen BR 3-5 eye)</v>
          </cell>
          <cell r="C6">
            <v>0</v>
          </cell>
        </row>
        <row r="7">
          <cell r="A7" t="str">
            <v>87-104-0018</v>
          </cell>
          <cell r="B7" t="str">
            <v>Пион гибридный (Paeonia hybrida America BR 2-3 eye)</v>
          </cell>
          <cell r="C7">
            <v>0</v>
          </cell>
        </row>
        <row r="8">
          <cell r="A8" t="str">
            <v>87-104-0038</v>
          </cell>
          <cell r="B8" t="str">
            <v>Пион молочноцветковый (Paeonia lactiflora Barbara BR 2-3 eye)</v>
          </cell>
          <cell r="C8">
            <v>0</v>
          </cell>
        </row>
        <row r="9">
          <cell r="A9" t="str">
            <v>87-104-0056</v>
          </cell>
          <cell r="B9" t="str">
            <v>Пион молочноцветковый (Paeonia lactiflora Blush Queen BR 3-5 eye)</v>
          </cell>
          <cell r="C9">
            <v>0</v>
          </cell>
        </row>
        <row r="10">
          <cell r="A10" t="str">
            <v>87-104-0057</v>
          </cell>
          <cell r="B10" t="str">
            <v>Пион гибридный (Paeonia hybrida Blushing Princess BR 2-3 eye)</v>
          </cell>
          <cell r="C10">
            <v>0</v>
          </cell>
        </row>
        <row r="11">
          <cell r="A11" t="str">
            <v>87-104-0089</v>
          </cell>
          <cell r="B11" t="str">
            <v>Пион молочноцветковый (Paeonia lactiflora Butter bowl BR 3-5 eye)</v>
          </cell>
          <cell r="C11">
            <v>0</v>
          </cell>
        </row>
        <row r="12">
          <cell r="A12" t="str">
            <v>87-104-0139</v>
          </cell>
          <cell r="B12" t="str">
            <v>Пион молочноцветковый (Paeonia lactiflora Cora Stubbs BR 3-5 eye)</v>
          </cell>
          <cell r="C12">
            <v>0</v>
          </cell>
        </row>
        <row r="13">
          <cell r="A13" t="str">
            <v>87-104-0148</v>
          </cell>
          <cell r="B13" t="str">
            <v>Пион гибридный (Paeonia hybrida Coral Magic BR 3-5 eye)</v>
          </cell>
          <cell r="C13">
            <v>0</v>
          </cell>
        </row>
        <row r="14">
          <cell r="A14" t="str">
            <v>87-104-0152</v>
          </cell>
          <cell r="B14" t="str">
            <v>Пион молочноцветковый (Paeonia lactiflora Cotton Candy BR 3-5 eye)</v>
          </cell>
          <cell r="C14">
            <v>0</v>
          </cell>
        </row>
        <row r="15">
          <cell r="A15" t="str">
            <v>87-104-0154</v>
          </cell>
          <cell r="B15" t="str">
            <v>Пион молочноцветковый (Paeonia lactiflora Couronne d'Or BR 3-5 eye)</v>
          </cell>
          <cell r="C15">
            <v>0</v>
          </cell>
        </row>
        <row r="16">
          <cell r="A16" t="str">
            <v>87-104-0257</v>
          </cell>
          <cell r="B16" t="str">
            <v>Пион молочноцветковый (Paeonia lactiflora Green Halo BR 2-3 eye)</v>
          </cell>
          <cell r="C16">
            <v>0</v>
          </cell>
        </row>
        <row r="17">
          <cell r="A17" t="str">
            <v>87-104-0258</v>
          </cell>
          <cell r="B17" t="str">
            <v>Пион молочноцветковый (Paeonia lactiflora Green Halo BR 3-5 eye)</v>
          </cell>
          <cell r="C17">
            <v>0</v>
          </cell>
        </row>
        <row r="18">
          <cell r="A18" t="str">
            <v>87-104-0273</v>
          </cell>
          <cell r="B18" t="str">
            <v>Пион молочноцветковый (Paeonia lactiflora Hot Chocolate BR 3-5 eye)</v>
          </cell>
          <cell r="C18">
            <v>0</v>
          </cell>
        </row>
        <row r="19">
          <cell r="A19" t="str">
            <v>87-104-0309</v>
          </cell>
          <cell r="B19" t="str">
            <v xml:space="preserve">Пион молочноцветковый (Paeonia lactiflora Kings Day BR 2-3 eye) </v>
          </cell>
          <cell r="C19">
            <v>0</v>
          </cell>
        </row>
        <row r="20">
          <cell r="A20" t="str">
            <v>87-104-0321</v>
          </cell>
          <cell r="B20" t="str">
            <v>Пион молочноцветковый (Paeonia lactiflora Lady Alexander Duff BR 3-5 eye)</v>
          </cell>
          <cell r="C20">
            <v>0</v>
          </cell>
        </row>
        <row r="21">
          <cell r="A21" t="str">
            <v>87-104-0360</v>
          </cell>
          <cell r="B21" t="str">
            <v>Пион гибридный (Paeonia hybrida Mackinac Grand BR 2-3 eye)</v>
          </cell>
          <cell r="C21">
            <v>0</v>
          </cell>
        </row>
        <row r="22">
          <cell r="A22" t="str">
            <v>87-104-0361</v>
          </cell>
          <cell r="B22" t="str">
            <v>Пион гибридный (Paeonia hybrida Mackinac Grand BR 3-5 eye)</v>
          </cell>
          <cell r="C22">
            <v>0</v>
          </cell>
        </row>
        <row r="23">
          <cell r="A23" t="str">
            <v>87-104-0362</v>
          </cell>
          <cell r="B23" t="str">
            <v>Пион молочноцветковый (Paeonia lactiflora Madame Calot BR 2-3 eye)</v>
          </cell>
          <cell r="C23">
            <v>0</v>
          </cell>
        </row>
        <row r="24">
          <cell r="A24" t="str">
            <v>87-104-0363</v>
          </cell>
          <cell r="B24" t="str">
            <v>Пион молочноцветковый (Paeonia lactiflora Madame Calot BR 3-5 eye)</v>
          </cell>
          <cell r="C24">
            <v>0</v>
          </cell>
        </row>
        <row r="25">
          <cell r="A25" t="str">
            <v>87-104-0367</v>
          </cell>
          <cell r="B25" t="str">
            <v>Пион молочноцветковый (Paeonia lactiflora Madame de Verneville BR 3-5 eye)</v>
          </cell>
          <cell r="C25">
            <v>0</v>
          </cell>
        </row>
        <row r="26">
          <cell r="A26" t="str">
            <v>87-104-0404</v>
          </cell>
          <cell r="B26" t="str">
            <v>Пион молочноцветковый (Paeonia lactiflora Monsieur Jules Elie BR 3-5 eye)</v>
          </cell>
          <cell r="C26">
            <v>0</v>
          </cell>
        </row>
        <row r="27">
          <cell r="A27" t="str">
            <v>87-104-0414</v>
          </cell>
          <cell r="B27" t="str">
            <v>Пион молочноцветковый (Paeonia lactiflora Moon River BR 3-5 eye)</v>
          </cell>
          <cell r="C27">
            <v>0</v>
          </cell>
        </row>
        <row r="28">
          <cell r="A28" t="str">
            <v>87-104-0417</v>
          </cell>
          <cell r="B28" t="str">
            <v>Пион молочноцветковый (Paeonia lactiflora Morning Kiss BR 2-3 eye)</v>
          </cell>
          <cell r="C28">
            <v>0</v>
          </cell>
        </row>
        <row r="29">
          <cell r="A29" t="str">
            <v>87-104-0418</v>
          </cell>
          <cell r="B29" t="str">
            <v>Пион молочноцветковый (Paeonia lactiflora Morning Kiss BR 3-5 eye)</v>
          </cell>
          <cell r="C29">
            <v>0</v>
          </cell>
        </row>
        <row r="30">
          <cell r="A30" t="str">
            <v>87-104-0433</v>
          </cell>
          <cell r="B30" t="str">
            <v>Пион молочноцветковый (Paeonia lactiflora Neon BR 2-3 eye)</v>
          </cell>
          <cell r="C30">
            <v>0</v>
          </cell>
        </row>
        <row r="31">
          <cell r="A31" t="str">
            <v>87-104-0434</v>
          </cell>
          <cell r="B31" t="str">
            <v>Пион молочноцветковый (Paeonia lactiflora Neon BR 3-5 eye)</v>
          </cell>
          <cell r="C31">
            <v>0</v>
          </cell>
        </row>
        <row r="32">
          <cell r="A32" t="str">
            <v>87-104-0442</v>
          </cell>
          <cell r="B32" t="str">
            <v>Пион гибридный (Paeonia hybrida Nosegay BR 3-5 eye)</v>
          </cell>
          <cell r="C32">
            <v>0</v>
          </cell>
        </row>
        <row r="33">
          <cell r="A33" t="str">
            <v>87-104-0462</v>
          </cell>
          <cell r="B33" t="str">
            <v>Пион молочноцветковый (Paeonia lactiflora Peaches and Cream BR 3-5 eye)</v>
          </cell>
          <cell r="C33">
            <v>0</v>
          </cell>
        </row>
        <row r="34">
          <cell r="A34" t="str">
            <v>87-104-0472</v>
          </cell>
          <cell r="B34" t="str">
            <v>Пион молочноцветковый (Paeonia lactiflora Pietertje Vriend BR 2-3 eye)</v>
          </cell>
          <cell r="C34">
            <v>0</v>
          </cell>
        </row>
        <row r="35">
          <cell r="A35" t="str">
            <v>87-104-0473</v>
          </cell>
          <cell r="B35" t="str">
            <v>Пион молочноцветковый (Paeonia lactiflora Pietertje Vriend BR 3-5 eye)</v>
          </cell>
          <cell r="C35">
            <v>0</v>
          </cell>
        </row>
        <row r="36">
          <cell r="A36" t="str">
            <v>87-104-0489</v>
          </cell>
          <cell r="B36" t="str">
            <v>Пион молочноцветковый (Paeonia lactiflora Pink Lemonade BR 3-5 eye)</v>
          </cell>
          <cell r="C36">
            <v>0</v>
          </cell>
        </row>
        <row r="37">
          <cell r="A37" t="str">
            <v>87-104-0491</v>
          </cell>
          <cell r="B37" t="str">
            <v>Пион молочноцветковый (Paeonia lactiflora Pink Luau BR 3-5 eye)</v>
          </cell>
          <cell r="C37">
            <v>0</v>
          </cell>
        </row>
        <row r="38">
          <cell r="A38" t="str">
            <v>87-104-0492</v>
          </cell>
          <cell r="B38" t="str">
            <v>Пион молочноцветковый (Paeonia lactiflora Pink Parfait BR 2-3 eye)</v>
          </cell>
          <cell r="C38">
            <v>0</v>
          </cell>
        </row>
        <row r="39">
          <cell r="A39" t="str">
            <v>87-104-0493</v>
          </cell>
          <cell r="B39" t="str">
            <v>Пион молочноцветковый (Paeonia lactiflora Pink Parfait BR 3-5 eye)</v>
          </cell>
          <cell r="C39">
            <v>0</v>
          </cell>
        </row>
        <row r="40">
          <cell r="A40" t="str">
            <v>87-104-0509</v>
          </cell>
          <cell r="B40" t="str">
            <v>Пион молочноцветковый (Paeonia lactiflora Princess Margaret BR 3-5 eye)</v>
          </cell>
          <cell r="C40">
            <v>0</v>
          </cell>
        </row>
        <row r="41">
          <cell r="A41" t="str">
            <v>87-104-0519</v>
          </cell>
          <cell r="B41" t="str">
            <v>Пион молочноцветковый (Paeonia lactiflora Raspberry Ice BR 3-5 eye)</v>
          </cell>
          <cell r="C41">
            <v>0</v>
          </cell>
        </row>
        <row r="42">
          <cell r="A42" t="str">
            <v>87-104-0528</v>
          </cell>
          <cell r="B42" t="str">
            <v>Пион гибридный (Paeonia hybrida Red Grace BR 2-3 eye)</v>
          </cell>
          <cell r="C42">
            <v>0</v>
          </cell>
        </row>
        <row r="43">
          <cell r="A43" t="str">
            <v>87-104-0529</v>
          </cell>
          <cell r="B43" t="str">
            <v>Пион гибридный (Paeonia hybrida Red Grace BR 3-5 eye)</v>
          </cell>
          <cell r="C43">
            <v>0</v>
          </cell>
        </row>
        <row r="44">
          <cell r="A44" t="str">
            <v>87-104-0538</v>
          </cell>
          <cell r="B44" t="str">
            <v>Пион молочноцветковый (Paeonia lactiflora red spider BR 2-3 eye)</v>
          </cell>
          <cell r="C44">
            <v>0</v>
          </cell>
        </row>
        <row r="45">
          <cell r="A45" t="str">
            <v>87-104-0539</v>
          </cell>
          <cell r="B45" t="str">
            <v>Пион молочноцветковый (Paeonia lactiflora red spider BR 3-5 eye)</v>
          </cell>
          <cell r="C45">
            <v>0</v>
          </cell>
        </row>
        <row r="46">
          <cell r="A46" t="str">
            <v>87-104-0540</v>
          </cell>
          <cell r="B46" t="str">
            <v>Пион молочноцветковый (Paeonia lactiflora Reine Hortense BR 2-3 eye)</v>
          </cell>
          <cell r="C46">
            <v>0</v>
          </cell>
        </row>
        <row r="47">
          <cell r="A47" t="str">
            <v>87-104-0556</v>
          </cell>
          <cell r="B47" t="str">
            <v>Пион гибридный (Paeonia hybrida Salmon Chiffon BR 2-3 eye)</v>
          </cell>
          <cell r="C47">
            <v>0</v>
          </cell>
        </row>
        <row r="48">
          <cell r="A48" t="str">
            <v>87-104-0557</v>
          </cell>
          <cell r="B48" t="str">
            <v>Пион гибридный (Paeonia hybrida Salmon Chiffon BR 3-5 eye)</v>
          </cell>
          <cell r="C48">
            <v>0</v>
          </cell>
        </row>
        <row r="49">
          <cell r="A49" t="str">
            <v>87-104-0583</v>
          </cell>
          <cell r="B49" t="str">
            <v>Пион молочноцветковый (Paeonia lactiflora Snow Mountain BR 3-5 eye)</v>
          </cell>
          <cell r="C49">
            <v>0</v>
          </cell>
        </row>
        <row r="50">
          <cell r="A50" t="str">
            <v>87-104-0594</v>
          </cell>
          <cell r="B50" t="str">
            <v>Пион гибридный (Paeonia hybrida Summer Glow BR 2-3 eye)</v>
          </cell>
          <cell r="C50">
            <v>0</v>
          </cell>
        </row>
        <row r="51">
          <cell r="A51" t="str">
            <v>87-104-0595</v>
          </cell>
          <cell r="B51" t="str">
            <v>Пион гибридный (Paeonia hybrida Summer Glow BR 3-5 eye)</v>
          </cell>
          <cell r="C51">
            <v>0</v>
          </cell>
        </row>
        <row r="52">
          <cell r="A52" t="str">
            <v>87-104-0596</v>
          </cell>
          <cell r="B52" t="str">
            <v>Пион гибридный (Paeonia hybrida Sunny Girl BR 2-3 eye)</v>
          </cell>
          <cell r="C52">
            <v>0</v>
          </cell>
        </row>
        <row r="53">
          <cell r="A53" t="str">
            <v>87-104-0598</v>
          </cell>
          <cell r="B53" t="str">
            <v>Пион молочноцветковый (Paeonia lactiflora Suzie Q BR 2-3 eye)</v>
          </cell>
          <cell r="C53">
            <v>0</v>
          </cell>
        </row>
        <row r="54">
          <cell r="A54" t="str">
            <v>87-104-0599</v>
          </cell>
          <cell r="B54" t="str">
            <v>Пион молочноцветковый (Paeonia lactiflora Suzie Q BR 3-5 eye)</v>
          </cell>
          <cell r="C54">
            <v>0</v>
          </cell>
        </row>
        <row r="55">
          <cell r="A55" t="str">
            <v>87-104-0611</v>
          </cell>
          <cell r="B55" t="str">
            <v>Пион молочноцветковый (Paeonia lactiflora Tom Cat BR 3-5 eye)</v>
          </cell>
          <cell r="C55">
            <v>0</v>
          </cell>
        </row>
        <row r="56">
          <cell r="A56" t="str">
            <v>87-104-0642</v>
          </cell>
          <cell r="B56" t="str">
            <v>Пион молочноцветковый (Paeonia lactiflora White Sarah Bernhardt BR 2-3 eye)</v>
          </cell>
          <cell r="C56">
            <v>0</v>
          </cell>
        </row>
        <row r="57">
          <cell r="A57" t="str">
            <v>87-104-0643</v>
          </cell>
          <cell r="B57" t="str">
            <v>Пион молочноцветковый (Paeonia lactiflora White Sarah Bernhardt BR 3-5 eye)</v>
          </cell>
          <cell r="C57">
            <v>0</v>
          </cell>
        </row>
        <row r="58">
          <cell r="A58" t="str">
            <v>87-104-0644</v>
          </cell>
          <cell r="B58" t="str">
            <v>Пион молочноцветковый (Paeonia lactiflora White Towers BR 2-3 eye)</v>
          </cell>
          <cell r="C58">
            <v>0</v>
          </cell>
        </row>
        <row r="59">
          <cell r="A59" t="str">
            <v>87-104-0645</v>
          </cell>
          <cell r="B59" t="str">
            <v>Пион молочноцветковый (Paeonia lactiflora White Towers BR 3-5 eye)</v>
          </cell>
          <cell r="C59">
            <v>0</v>
          </cell>
        </row>
        <row r="60">
          <cell r="A60" t="str">
            <v>87-104-0657</v>
          </cell>
          <cell r="B60" t="str">
            <v>Пион лекарственный (Paeonia officinalis Alba Plena BR 2/+ eye)</v>
          </cell>
          <cell r="C60">
            <v>0</v>
          </cell>
        </row>
        <row r="61">
          <cell r="A61" t="str">
            <v>87-104-0677</v>
          </cell>
          <cell r="B61" t="str">
            <v>Пион ито-гибрид (Paeonia Itoh-Hybrids Belle Toulousaine BR 2-3 eye)</v>
          </cell>
          <cell r="C61">
            <v>0</v>
          </cell>
        </row>
        <row r="62">
          <cell r="A62" t="str">
            <v>87-104-0689</v>
          </cell>
          <cell r="B62" t="str">
            <v>Пион ито-гибрид (Paeonia Itoh-Hybrids Caroline Constabel BR 2-3 eye)</v>
          </cell>
          <cell r="C62">
            <v>0</v>
          </cell>
        </row>
        <row r="63">
          <cell r="A63" t="str">
            <v>87-104-0703</v>
          </cell>
          <cell r="B63" t="str">
            <v>Пион ито-гибрид (Paeonia Itoh-Hybrids Duchesse de Lorraine BR 2-3 eye)</v>
          </cell>
          <cell r="C63">
            <v>0</v>
          </cell>
        </row>
        <row r="64">
          <cell r="A64" t="str">
            <v>87-104-0705</v>
          </cell>
          <cell r="B64" t="str">
            <v>Пион ито-гибрид (Paeonia Itoh-Hybrids First Arrival BR 2-3 eye)</v>
          </cell>
          <cell r="C64">
            <v>0</v>
          </cell>
        </row>
        <row r="65">
          <cell r="A65" t="str">
            <v>87-104-0711</v>
          </cell>
          <cell r="B65" t="str">
            <v>Пион ито-гибрид (Paeonia Itoh-Hybrids Gordon E. Simonson BR 2-3 eye)</v>
          </cell>
          <cell r="C65">
            <v>0</v>
          </cell>
        </row>
        <row r="66">
          <cell r="A66" t="str">
            <v>87-104-0745</v>
          </cell>
          <cell r="B66" t="str">
            <v>Пион ито-гибрид (Paeonia Itoh-Hybrids Rageddy Ann BR 2-3 eye)</v>
          </cell>
          <cell r="C66">
            <v>0</v>
          </cell>
        </row>
        <row r="67">
          <cell r="A67" t="str">
            <v>87-104-0764</v>
          </cell>
          <cell r="B67" t="str">
            <v>Пион ито-гибрид (Paeonia Itoh-Hybrids Sonoma Halo BR 3-5 eye)</v>
          </cell>
          <cell r="C67">
            <v>0</v>
          </cell>
        </row>
        <row r="68">
          <cell r="A68" t="str">
            <v>87-104-0766</v>
          </cell>
          <cell r="B68" t="str">
            <v>Пион ито-гибрид (Paeonia Itoh-Hybrids Sonoma Yedo BR 3-5 eye)</v>
          </cell>
          <cell r="C68">
            <v>0</v>
          </cell>
        </row>
        <row r="69">
          <cell r="A69" t="str">
            <v>87-104-0786</v>
          </cell>
          <cell r="B69" t="str">
            <v>Пион ито-гибрид (Paeonia Itoh-Hybrids Yellow Doodle Dandy BR 3-5 eye)</v>
          </cell>
          <cell r="C69">
            <v>0</v>
          </cell>
        </row>
        <row r="70">
          <cell r="A70" t="str">
            <v>87-104-0957</v>
          </cell>
          <cell r="B70" t="str">
            <v>Пион ито-гибрид (Paeonia Itoh-Hybrids Sonoma Kaleidoscope BR 3-5 eye)</v>
          </cell>
          <cell r="C70">
            <v>0</v>
          </cell>
        </row>
        <row r="71">
          <cell r="A71" t="str">
            <v>87-107-0091</v>
          </cell>
          <cell r="B71" t="str">
            <v>Пион ито-гибрид (Paeonia Itoh-Hybrids Copper Kettle BR 2/3 eye)</v>
          </cell>
          <cell r="C71">
            <v>0</v>
          </cell>
        </row>
        <row r="72">
          <cell r="A72" t="str">
            <v>87-107-0092</v>
          </cell>
          <cell r="B72" t="str">
            <v>Пион ито-гибрид (Paeonia Itoh-Hybrids Copper Kettle BR 3/5 eye)</v>
          </cell>
          <cell r="C72">
            <v>0</v>
          </cell>
        </row>
        <row r="73">
          <cell r="A73" t="str">
            <v>87-107-0099</v>
          </cell>
          <cell r="B73" t="str">
            <v>Пион ито-гибрид (Paeonia Itoh-Hybrids Hillary BR 2/3 eye)</v>
          </cell>
          <cell r="C73">
            <v>0</v>
          </cell>
        </row>
        <row r="74">
          <cell r="A74" t="str">
            <v>87-107-0100</v>
          </cell>
          <cell r="B74" t="str">
            <v>Пион ито-гибрид (Paeonia Itoh-Hybrids Hillary BR 3/5 eye)</v>
          </cell>
          <cell r="C74">
            <v>240</v>
          </cell>
        </row>
        <row r="75">
          <cell r="A75" t="str">
            <v>87-107-0101</v>
          </cell>
          <cell r="B75" t="str">
            <v>Пион ито-гибрид (Paeonia Itoh-Hybrids Julia Rose BR 2/3 eye)</v>
          </cell>
          <cell r="C75">
            <v>60</v>
          </cell>
        </row>
        <row r="76">
          <cell r="A76" t="str">
            <v>87-107-0125</v>
          </cell>
          <cell r="B76" t="str">
            <v>Пион молочноцветковый (Paeonia lactiflora Krinkled White BR 2/3 eye)</v>
          </cell>
          <cell r="C76">
            <v>75</v>
          </cell>
        </row>
        <row r="77">
          <cell r="A77" t="str">
            <v>87-107-0128</v>
          </cell>
          <cell r="B77" t="str">
            <v>Пион молочноцветковый (Paeonia lactiflora Sorbet BR 2/3 eye)</v>
          </cell>
          <cell r="C77">
            <v>300</v>
          </cell>
        </row>
        <row r="78">
          <cell r="A78" t="str">
            <v>87-107-0129</v>
          </cell>
          <cell r="B78" t="str">
            <v>Пион молочноцветковый (Paeonia lactiflora Sorbet BR 3/5 eye)</v>
          </cell>
          <cell r="C78">
            <v>150</v>
          </cell>
        </row>
        <row r="79">
          <cell r="A79" t="str">
            <v>87-107-0131</v>
          </cell>
          <cell r="B79" t="str">
            <v>Пион молочноцветковый (Paeonia lactiflora Alertie BR 3/5 eye)</v>
          </cell>
          <cell r="C79">
            <v>0</v>
          </cell>
        </row>
        <row r="80">
          <cell r="A80" t="str">
            <v>87-107-0132</v>
          </cell>
          <cell r="B80" t="str">
            <v>Пион молочноцветковый (Paeonia lactiflora Alexander Fleming BR 2/3 eye)</v>
          </cell>
          <cell r="C80">
            <v>0</v>
          </cell>
        </row>
        <row r="81">
          <cell r="A81" t="str">
            <v>87-107-0133</v>
          </cell>
          <cell r="B81" t="str">
            <v>Пион молочноцветковый (Paeonia lactiflora Alexander Fleming BR 3/5 eye)</v>
          </cell>
          <cell r="C81">
            <v>0</v>
          </cell>
        </row>
        <row r="82">
          <cell r="A82" t="str">
            <v>87-107-0137</v>
          </cell>
          <cell r="B82" t="str">
            <v>Пион молочноцветковый (Paeonia lactiflora Angel Cheeks BR 2/3 eye)</v>
          </cell>
          <cell r="C82">
            <v>0</v>
          </cell>
        </row>
        <row r="83">
          <cell r="A83" t="str">
            <v>87-107-0143</v>
          </cell>
          <cell r="B83" t="str">
            <v>Пион молочноцветковый (Paeonia lactiflora Blaze BR 2/3 eye)</v>
          </cell>
          <cell r="C83">
            <v>0</v>
          </cell>
        </row>
        <row r="84">
          <cell r="A84" t="str">
            <v>87-107-0150</v>
          </cell>
          <cell r="B84" t="str">
            <v>Пион молочноцветковый (Paeonia lactiflora Bowl of Cream BR 3/5 eye)</v>
          </cell>
          <cell r="C84">
            <v>0</v>
          </cell>
        </row>
        <row r="85">
          <cell r="A85" t="str">
            <v>87-107-0158</v>
          </cell>
          <cell r="B85" t="str">
            <v>Пион молочноцветковый (Paeonia lactiflora Candy Stripe BR 3/5 eye)</v>
          </cell>
          <cell r="C85">
            <v>0</v>
          </cell>
        </row>
        <row r="86">
          <cell r="A86" t="str">
            <v>87-107-0169</v>
          </cell>
          <cell r="B86" t="str">
            <v>Пион гибридный (Paeonia hybrida Coral Supreme BR 2/3 eye)</v>
          </cell>
          <cell r="C86">
            <v>0</v>
          </cell>
        </row>
        <row r="87">
          <cell r="A87" t="str">
            <v>87-107-0170</v>
          </cell>
          <cell r="B87" t="str">
            <v>Пион гибридный (Paeonia hybrida Coral Supreme BR 3/5 eye)</v>
          </cell>
          <cell r="C87">
            <v>0</v>
          </cell>
        </row>
        <row r="88">
          <cell r="A88" t="str">
            <v>87-107-0171</v>
          </cell>
          <cell r="B88" t="str">
            <v>Пион гибридный (Paeonia hybrida Cytherea BR 2/3 eye)</v>
          </cell>
          <cell r="C88">
            <v>0</v>
          </cell>
        </row>
        <row r="89">
          <cell r="A89" t="str">
            <v>87-107-0172</v>
          </cell>
          <cell r="B89" t="str">
            <v>Пион гибридный (Paeonia hybrida Cytherea BR 3/5 eye)</v>
          </cell>
          <cell r="C89">
            <v>0</v>
          </cell>
        </row>
        <row r="90">
          <cell r="A90" t="str">
            <v>87-107-0173</v>
          </cell>
          <cell r="B90" t="str">
            <v>Пион молочноцветковый (Paeonia lactiflora Dinner Plate BR 2/3 eye)</v>
          </cell>
          <cell r="C90">
            <v>0</v>
          </cell>
        </row>
        <row r="91">
          <cell r="A91" t="str">
            <v>87-107-0174</v>
          </cell>
          <cell r="B91" t="str">
            <v>Пион молочноцветковый (Paeonia lactiflora Dinner Plate BR 3/5 eye)</v>
          </cell>
          <cell r="C91">
            <v>100</v>
          </cell>
        </row>
        <row r="92">
          <cell r="A92" t="str">
            <v>87-107-0177</v>
          </cell>
          <cell r="B92" t="str">
            <v>Пион молочноцветковый (Paeonia lactiflora Duchesse de Nemours BR 2/3 eye)</v>
          </cell>
          <cell r="C92">
            <v>0</v>
          </cell>
        </row>
        <row r="93">
          <cell r="A93" t="str">
            <v>87-107-0178</v>
          </cell>
          <cell r="B93" t="str">
            <v>Пион молочноцветковый (Paeonia lactiflora Duchesse de Nemours BR 3/5 eye)</v>
          </cell>
          <cell r="C93">
            <v>0</v>
          </cell>
        </row>
        <row r="94">
          <cell r="A94" t="str">
            <v>87-107-0183</v>
          </cell>
          <cell r="B94" t="str">
            <v>Пион молочноцветковый (Paeonia lactiflora Elsa Sass BR 2/3 eye)</v>
          </cell>
          <cell r="C94">
            <v>0</v>
          </cell>
        </row>
        <row r="95">
          <cell r="A95" t="str">
            <v>87-107-0184</v>
          </cell>
          <cell r="B95" t="str">
            <v>Пион молочноцветковый (Paeonia lactiflora Elsa Sass BR 3/5 eye)</v>
          </cell>
          <cell r="C95">
            <v>100</v>
          </cell>
        </row>
        <row r="96">
          <cell r="A96" t="str">
            <v>87-107-0195</v>
          </cell>
          <cell r="B96" t="str">
            <v>Пион молочноцветковый (Paeonia lactiflora Florence Nicholls BR 2/3 eye)</v>
          </cell>
          <cell r="C96">
            <v>100</v>
          </cell>
        </row>
        <row r="97">
          <cell r="A97" t="str">
            <v>87-107-0197</v>
          </cell>
          <cell r="B97" t="str">
            <v>Пион молочноцветковый (Paeonia lactiflora Gardenia BR 2/3 eye)</v>
          </cell>
          <cell r="C97">
            <v>0</v>
          </cell>
        </row>
        <row r="98">
          <cell r="A98" t="str">
            <v>87-107-0198</v>
          </cell>
          <cell r="B98" t="str">
            <v>Пион молочноцветковый (Paeonia lactiflora Gardenia BR 3/5 eye)</v>
          </cell>
          <cell r="C98">
            <v>0</v>
          </cell>
        </row>
        <row r="99">
          <cell r="A99" t="str">
            <v>87-107-0200</v>
          </cell>
          <cell r="B99" t="str">
            <v>Пион молочноцветковый (Paeonia lactiflora Gay Paree BR 3/5 eye)</v>
          </cell>
          <cell r="C99">
            <v>0</v>
          </cell>
        </row>
        <row r="100">
          <cell r="A100" t="str">
            <v>87-107-0204</v>
          </cell>
          <cell r="B100" t="str">
            <v>Пион молочноцветковый (Paeonia lactiflora Honey Gold BR 3/5 eye)</v>
          </cell>
          <cell r="C100">
            <v>0</v>
          </cell>
        </row>
        <row r="101">
          <cell r="A101" t="str">
            <v>87-107-0208</v>
          </cell>
          <cell r="B101" t="str">
            <v>Пион молочноцветковый (Paeonia lactiflora Inspecteur Lavergne BR 2/3 eye)</v>
          </cell>
          <cell r="C101">
            <v>0</v>
          </cell>
        </row>
        <row r="102">
          <cell r="A102" t="str">
            <v>87-107-0209</v>
          </cell>
          <cell r="B102" t="str">
            <v>Пион молочноцветковый (Paeonia lactiflora Inspecteur Lavergne BR 3/5 eye)</v>
          </cell>
          <cell r="C102">
            <v>50</v>
          </cell>
        </row>
        <row r="103">
          <cell r="A103" t="str">
            <v>87-107-0213</v>
          </cell>
          <cell r="B103" t="str">
            <v>Пион молочноцветковый (Paeonia lactiflora Kansas BR 2/3 eye)</v>
          </cell>
          <cell r="C103">
            <v>0</v>
          </cell>
        </row>
        <row r="104">
          <cell r="A104" t="str">
            <v>87-107-0214</v>
          </cell>
          <cell r="B104" t="str">
            <v>Пион молочноцветковый (Paeonia lactiflora Kansas BR 3/5 eye)</v>
          </cell>
          <cell r="C104">
            <v>50</v>
          </cell>
        </row>
        <row r="105">
          <cell r="A105" t="str">
            <v>87-107-0216</v>
          </cell>
          <cell r="B105" t="str">
            <v>Пион молочноцветковый (Paeonia lactiflora Karl Rosenfield BR 2/3 eye)</v>
          </cell>
          <cell r="C105">
            <v>0</v>
          </cell>
        </row>
        <row r="106">
          <cell r="A106" t="str">
            <v>87-107-0224</v>
          </cell>
          <cell r="B106" t="str">
            <v>Пион молочноцветковый (Paeonia lactiflora Lilian Wild BR 3/5 eye)</v>
          </cell>
          <cell r="C106">
            <v>0</v>
          </cell>
        </row>
        <row r="107">
          <cell r="A107" t="str">
            <v>87-107-0234</v>
          </cell>
          <cell r="B107" t="str">
            <v>Пион молочноцветковый (Paeonia lactiflora Mothers Choice BR 2/3 eye)</v>
          </cell>
          <cell r="C107">
            <v>75</v>
          </cell>
        </row>
        <row r="108">
          <cell r="A108" t="str">
            <v>87-107-0235</v>
          </cell>
          <cell r="B108" t="str">
            <v>Пион молочноцветковый (Paeonia lactiflora Mothers Choice BR 3/5 eye)</v>
          </cell>
          <cell r="C108">
            <v>0</v>
          </cell>
        </row>
        <row r="109">
          <cell r="A109" t="str">
            <v>87-107-0238</v>
          </cell>
          <cell r="B109" t="str">
            <v>Пион молочноцветковый (Paeonia lactiflora Ole Faithful BR 2/3 eye)</v>
          </cell>
          <cell r="C109">
            <v>0</v>
          </cell>
        </row>
        <row r="110">
          <cell r="A110" t="str">
            <v>87-107-0241</v>
          </cell>
          <cell r="B110" t="str">
            <v>Пион молочноцветковый (Paeonia lactiflora Paul M. Wild BR 3/5 eye)</v>
          </cell>
          <cell r="C110">
            <v>50</v>
          </cell>
        </row>
        <row r="111">
          <cell r="A111" t="str">
            <v>87-107-0242</v>
          </cell>
          <cell r="B111" t="str">
            <v>Пион гибридный (Paeonia hybrida Paula Fay BR 2/3 eye)</v>
          </cell>
          <cell r="C111">
            <v>0</v>
          </cell>
        </row>
        <row r="112">
          <cell r="A112" t="str">
            <v>87-107-0243</v>
          </cell>
          <cell r="B112" t="str">
            <v>Пион гибридный (Paeonia hybrida Paula Fay BR 3/5 eye)</v>
          </cell>
          <cell r="C112">
            <v>0</v>
          </cell>
        </row>
        <row r="113">
          <cell r="A113" t="str">
            <v>87-107-0245</v>
          </cell>
          <cell r="B113" t="str">
            <v>Пион молочноцветковый (Paeonia lactiflora Pecher BR 2/3 eye)</v>
          </cell>
          <cell r="C113">
            <v>0</v>
          </cell>
        </row>
        <row r="114">
          <cell r="A114" t="str">
            <v>87-107-0246</v>
          </cell>
          <cell r="B114" t="str">
            <v>Пион молочноцветковый (Paeonia lactiflora Pecher BR 3/5 eye)</v>
          </cell>
          <cell r="C114">
            <v>50</v>
          </cell>
        </row>
        <row r="115">
          <cell r="A115" t="str">
            <v>87-107-0253</v>
          </cell>
          <cell r="B115" t="str">
            <v>Пион молочноцветковый (Paeonia lactiflora President Wilson BR 2/3 eye)</v>
          </cell>
          <cell r="C115">
            <v>0</v>
          </cell>
        </row>
        <row r="116">
          <cell r="A116" t="str">
            <v>87-107-0254</v>
          </cell>
          <cell r="B116" t="str">
            <v>Пион молочноцветковый (Paeonia lactiflora President Wilson BR 3/5 eye)</v>
          </cell>
          <cell r="C116">
            <v>0</v>
          </cell>
        </row>
        <row r="117">
          <cell r="A117" t="str">
            <v>87-107-0298</v>
          </cell>
          <cell r="B117" t="str">
            <v>Пион молочноцветковый (Paeonia lactiflora Nippon Beauty BR 3/5 eye)</v>
          </cell>
          <cell r="C117">
            <v>0</v>
          </cell>
        </row>
        <row r="118">
          <cell r="A118" t="str">
            <v>87-107-0311</v>
          </cell>
          <cell r="B118" t="str">
            <v>Пион лекарственный (Paeonia officinalis Anemoniflora BR 3/5 eye)</v>
          </cell>
          <cell r="C118">
            <v>50</v>
          </cell>
        </row>
        <row r="119">
          <cell r="A119" t="str">
            <v>87-107-0314</v>
          </cell>
          <cell r="B119" t="str">
            <v>Пион гибридный (Paeonia hybrida Red Charm BR 2/3 eye)</v>
          </cell>
          <cell r="C119">
            <v>0</v>
          </cell>
        </row>
        <row r="120">
          <cell r="A120" t="str">
            <v>87-107-0315</v>
          </cell>
          <cell r="B120" t="str">
            <v>Пион гибридный (Paeonia hybrida Red Charm BR 3/5 eye)</v>
          </cell>
          <cell r="C120">
            <v>100</v>
          </cell>
        </row>
        <row r="121">
          <cell r="A121" t="str">
            <v>87-52-0002</v>
          </cell>
          <cell r="B121" t="str">
            <v>Пион Ито (Paeonia Itoh Bartzella BR 2-3 глазка)</v>
          </cell>
          <cell r="C121">
            <v>0</v>
          </cell>
        </row>
        <row r="122">
          <cell r="A122" t="str">
            <v>87-52-0003</v>
          </cell>
          <cell r="B122" t="str">
            <v>Пион Ито (Paeonia Itoh Border Charm BR 2-3 глазка)</v>
          </cell>
          <cell r="C122">
            <v>0</v>
          </cell>
        </row>
        <row r="123">
          <cell r="A123" t="str">
            <v>87-52-0004</v>
          </cell>
          <cell r="B123" t="str">
            <v xml:space="preserve">Пион Ито (Paeonia Itoh Callies Memory BR 2-3 глазка) </v>
          </cell>
          <cell r="C123">
            <v>85</v>
          </cell>
        </row>
        <row r="124">
          <cell r="A124" t="str">
            <v>87-52-0005</v>
          </cell>
          <cell r="B124" t="str">
            <v xml:space="preserve">Пион Ито (Paeonia Itoh Canary Brilliants BR 2-3 глазка) </v>
          </cell>
          <cell r="C124">
            <v>170</v>
          </cell>
        </row>
        <row r="125">
          <cell r="A125" t="str">
            <v>87-52-0007</v>
          </cell>
          <cell r="B125" t="str">
            <v>Пион Ито (Paeonia Itoh Cora Louise BR 2-3 глазка)</v>
          </cell>
          <cell r="C125">
            <v>0</v>
          </cell>
        </row>
        <row r="126">
          <cell r="A126" t="str">
            <v>87-52-0011</v>
          </cell>
          <cell r="B126" t="str">
            <v>Пион Ито (Paeonia Itoh Hillary BR 2-3 глазка)</v>
          </cell>
          <cell r="C126">
            <v>0</v>
          </cell>
        </row>
        <row r="127">
          <cell r="A127" t="str">
            <v>87-52-0018</v>
          </cell>
          <cell r="B127" t="str">
            <v>Пион Ито (Paeonia Itoh Pastel Splendour BR 2-3 глазка)</v>
          </cell>
          <cell r="C127">
            <v>0</v>
          </cell>
        </row>
        <row r="128">
          <cell r="A128" t="str">
            <v>87-52-0019</v>
          </cell>
          <cell r="B128" t="str">
            <v>Пион Ито (Paeonia Itoh Pink Adour BR 2-3 глазка)</v>
          </cell>
          <cell r="C128">
            <v>0</v>
          </cell>
        </row>
        <row r="129">
          <cell r="A129" t="str">
            <v>87-52-0021</v>
          </cell>
          <cell r="B129" t="str">
            <v>Пион Ито (Paeonia Itoh Scarlet Heaven BR 2-3 глазка)</v>
          </cell>
          <cell r="C129">
            <v>0</v>
          </cell>
        </row>
        <row r="130">
          <cell r="A130" t="str">
            <v>87-52-0034</v>
          </cell>
          <cell r="B130" t="str">
            <v>Пион (Paeonia Patio Peony  Athens BR 2-3 глазка)</v>
          </cell>
          <cell r="C130">
            <v>75</v>
          </cell>
        </row>
        <row r="131">
          <cell r="A131" t="str">
            <v>87-52-0035</v>
          </cell>
          <cell r="B131" t="str">
            <v>Пион (Paeonia Patio Peony Dublin BR 2-3 глазка)</v>
          </cell>
          <cell r="C131">
            <v>75</v>
          </cell>
        </row>
        <row r="132">
          <cell r="A132" t="str">
            <v>87-52-0036</v>
          </cell>
          <cell r="B132" t="str">
            <v>Пион (Paeonia Patio Peony Kiev BR 2-3 глазка)</v>
          </cell>
          <cell r="C132">
            <v>75</v>
          </cell>
        </row>
        <row r="133">
          <cell r="A133" t="str">
            <v>87-52-0037</v>
          </cell>
          <cell r="B133" t="str">
            <v>Пион (Paeonia Patio Peony London BR 2-3 глазка)</v>
          </cell>
          <cell r="C133">
            <v>0</v>
          </cell>
        </row>
        <row r="134">
          <cell r="A134" t="str">
            <v>87-52-0038</v>
          </cell>
          <cell r="B134" t="str">
            <v>Пион (Paeonia Patio Peony Madrid BR 2-3 глазка)</v>
          </cell>
          <cell r="C134">
            <v>0</v>
          </cell>
        </row>
        <row r="135">
          <cell r="A135" t="str">
            <v>87-52-0039</v>
          </cell>
          <cell r="B135" t="str">
            <v>Пион (Paeonia Patio Peony Moscow BR 2-3 глазка)</v>
          </cell>
          <cell r="C135">
            <v>75</v>
          </cell>
        </row>
        <row r="136">
          <cell r="A136" t="str">
            <v>87-52-0041</v>
          </cell>
          <cell r="B136" t="str">
            <v>Пион (Paeonia Patio Peony Rome BR 2-3 глазка)</v>
          </cell>
          <cell r="C136">
            <v>0</v>
          </cell>
        </row>
        <row r="137">
          <cell r="A137" t="str">
            <v>87-52-0042</v>
          </cell>
          <cell r="B137" t="str">
            <v>Пион (Paeonia Alertie BR 2-3 глазка)</v>
          </cell>
          <cell r="C137">
            <v>0</v>
          </cell>
        </row>
        <row r="138">
          <cell r="A138" t="str">
            <v>87-52-0043</v>
          </cell>
          <cell r="B138" t="str">
            <v>Пион (Paeonia Alexander Fleming BR 2-3 глазка)</v>
          </cell>
          <cell r="C138">
            <v>0</v>
          </cell>
        </row>
        <row r="139">
          <cell r="A139" t="str">
            <v>87-52-0050</v>
          </cell>
          <cell r="B139" t="str">
            <v>Пион (Paeonia Bella Donna BR 2-3 глазка)</v>
          </cell>
          <cell r="C139">
            <v>0</v>
          </cell>
        </row>
        <row r="140">
          <cell r="A140" t="str">
            <v>87-52-0053</v>
          </cell>
          <cell r="B140" t="str">
            <v>Пион (Paeonia Black Beauty BR 2-3 глазка)</v>
          </cell>
          <cell r="C140">
            <v>0</v>
          </cell>
        </row>
        <row r="141">
          <cell r="A141" t="str">
            <v>87-52-0055</v>
          </cell>
          <cell r="B141" t="str">
            <v>Пион (Paeonia Blush Queen BR 2-3 глазка)</v>
          </cell>
          <cell r="C141">
            <v>150</v>
          </cell>
        </row>
        <row r="142">
          <cell r="A142" t="str">
            <v>87-52-0056</v>
          </cell>
          <cell r="B142" t="str">
            <v>Пион (Paeonia Bouquet Perfect BR 2-3 глазка)</v>
          </cell>
          <cell r="C142">
            <v>75</v>
          </cell>
        </row>
        <row r="143">
          <cell r="A143" t="str">
            <v>87-52-0061</v>
          </cell>
          <cell r="B143" t="str">
            <v>Пион (Paeonia Buckeye Belle BR 2-3 глазка)</v>
          </cell>
          <cell r="C143">
            <v>0</v>
          </cell>
        </row>
        <row r="144">
          <cell r="A144" t="str">
            <v>87-52-0068</v>
          </cell>
          <cell r="B144" t="str">
            <v>Пион (Paeonia Chiffon Parfait BR 2-3 глазка)</v>
          </cell>
          <cell r="C144">
            <v>0</v>
          </cell>
        </row>
        <row r="145">
          <cell r="A145" t="str">
            <v>87-52-0069</v>
          </cell>
          <cell r="B145" t="str">
            <v>Пион (Paeonia Christmas Velvet BR 2-3 глазка)</v>
          </cell>
          <cell r="C145">
            <v>75</v>
          </cell>
        </row>
        <row r="146">
          <cell r="A146" t="str">
            <v>87-52-0070</v>
          </cell>
          <cell r="B146" t="str">
            <v>Пион (Paeonia Class Act BR 2-3 глазка)</v>
          </cell>
          <cell r="C146">
            <v>75</v>
          </cell>
        </row>
        <row r="147">
          <cell r="A147" t="str">
            <v>87-52-0071</v>
          </cell>
          <cell r="B147" t="str">
            <v>Пион (Paeonia Command Performance BR 2-3 глазка)</v>
          </cell>
          <cell r="C147">
            <v>75</v>
          </cell>
        </row>
        <row r="148">
          <cell r="A148" t="str">
            <v>87-52-0072</v>
          </cell>
          <cell r="B148" t="str">
            <v>Пион (Paeonia Coral Charm BR 2-3 глазка)</v>
          </cell>
          <cell r="C148">
            <v>0</v>
          </cell>
        </row>
        <row r="149">
          <cell r="A149" t="str">
            <v>87-52-0073</v>
          </cell>
          <cell r="B149" t="str">
            <v>Пион (Paeonia Coral Sunset BR 2-3 глазка)</v>
          </cell>
          <cell r="C149">
            <v>0</v>
          </cell>
        </row>
        <row r="150">
          <cell r="A150" t="str">
            <v>87-52-0075</v>
          </cell>
          <cell r="B150" t="str">
            <v>Пион (Paeonia Cytherea BR 2-3 глазка)</v>
          </cell>
          <cell r="C150">
            <v>0</v>
          </cell>
        </row>
        <row r="151">
          <cell r="A151" t="str">
            <v>87-52-0077</v>
          </cell>
          <cell r="B151" t="str">
            <v>Пион (Paeonia Diana Parks BR 2-3 глазка)</v>
          </cell>
          <cell r="C151">
            <v>150</v>
          </cell>
        </row>
        <row r="152">
          <cell r="A152" t="str">
            <v>87-52-0079</v>
          </cell>
          <cell r="B152" t="str">
            <v>Пион (Paeonia Doreen BR 2-3 глазка)</v>
          </cell>
          <cell r="C152">
            <v>150</v>
          </cell>
        </row>
        <row r="153">
          <cell r="A153" t="str">
            <v>87-52-0080</v>
          </cell>
          <cell r="B153" t="str">
            <v>Пион (Paeonia Duchesse De Nemours BR 2-3 глазка)</v>
          </cell>
          <cell r="C153">
            <v>0</v>
          </cell>
        </row>
        <row r="154">
          <cell r="A154" t="str">
            <v>87-52-0082</v>
          </cell>
          <cell r="B154" t="str">
            <v>Пион (Paeonia Edulis Superba BR 2-3 глазка)</v>
          </cell>
          <cell r="C154">
            <v>0</v>
          </cell>
        </row>
        <row r="155">
          <cell r="A155" t="str">
            <v>87-52-0088</v>
          </cell>
          <cell r="B155" t="str">
            <v>Пион (Paeonia Florence Nicholls BR 2-3 глазка)</v>
          </cell>
          <cell r="C155">
            <v>0</v>
          </cell>
        </row>
        <row r="156">
          <cell r="A156" t="str">
            <v>87-52-0091</v>
          </cell>
          <cell r="B156" t="str">
            <v>Пион (Paeonia Gardenia BR 2-3 глазка)</v>
          </cell>
          <cell r="C156">
            <v>0</v>
          </cell>
        </row>
        <row r="157">
          <cell r="A157" t="str">
            <v>87-52-0093</v>
          </cell>
          <cell r="B157" t="str">
            <v>Пион (Paeonia Getrude Allen BR 2-3 глазка)</v>
          </cell>
          <cell r="C157">
            <v>75</v>
          </cell>
        </row>
        <row r="158">
          <cell r="A158" t="str">
            <v>87-52-0094</v>
          </cell>
          <cell r="B158" t="str">
            <v>Пион (Paeonia Henry Bockstoce BR 2-3 глазка)</v>
          </cell>
          <cell r="C158">
            <v>75</v>
          </cell>
        </row>
        <row r="159">
          <cell r="A159" t="str">
            <v>87-52-0095</v>
          </cell>
          <cell r="B159" t="str">
            <v>Пион (Paeonia Henry Sass BR 2-3 глазка)</v>
          </cell>
          <cell r="C159">
            <v>75</v>
          </cell>
        </row>
        <row r="160">
          <cell r="A160" t="str">
            <v>87-52-0097</v>
          </cell>
          <cell r="B160" t="str">
            <v>Пион (Paeonia Highlight BR 2-3 глазка)</v>
          </cell>
          <cell r="C160">
            <v>75</v>
          </cell>
        </row>
        <row r="161">
          <cell r="A161" t="str">
            <v>87-52-0098</v>
          </cell>
          <cell r="B161" t="str">
            <v>Пион (Paeonia Honey Gold BR 2-3 глазка)</v>
          </cell>
          <cell r="C161">
            <v>0</v>
          </cell>
        </row>
        <row r="162">
          <cell r="A162" t="str">
            <v>87-52-0262</v>
          </cell>
          <cell r="B162" t="str">
            <v>Ivory Victory_3-5</v>
          </cell>
          <cell r="C162">
            <v>50</v>
          </cell>
        </row>
        <row r="163">
          <cell r="A163" t="str">
            <v>87-52-0101</v>
          </cell>
          <cell r="B163" t="str">
            <v>Пион (Paeonia Ivory Victory BR 2-3 глазка)</v>
          </cell>
          <cell r="C163">
            <v>0</v>
          </cell>
        </row>
        <row r="164">
          <cell r="A164" t="str">
            <v>87-52-0102</v>
          </cell>
          <cell r="B164" t="str">
            <v>Пион (Paeonia Jacorma BR 2-3 глазка)</v>
          </cell>
          <cell r="C164">
            <v>0</v>
          </cell>
        </row>
        <row r="165">
          <cell r="A165" t="str">
            <v>87-52-0104</v>
          </cell>
          <cell r="B165" t="str">
            <v>Пион (Paeonia Joker BR 2-3 глазка)</v>
          </cell>
          <cell r="C165">
            <v>0</v>
          </cell>
        </row>
        <row r="166">
          <cell r="A166" t="str">
            <v>87-52-0113</v>
          </cell>
          <cell r="B166" t="str">
            <v>Пион (Paeonia Lemon Chiffon BR 2-3 глазка)</v>
          </cell>
          <cell r="C166">
            <v>0</v>
          </cell>
        </row>
        <row r="167">
          <cell r="A167" t="str">
            <v>87-52-0115</v>
          </cell>
          <cell r="B167" t="str">
            <v>Пион (Paeonia Many Happy Returns BR 2-3 глазка)</v>
          </cell>
          <cell r="C167">
            <v>0</v>
          </cell>
        </row>
        <row r="168">
          <cell r="A168" t="str">
            <v>87-52-0116</v>
          </cell>
          <cell r="B168" t="str">
            <v>Пион (Paeonia Marie Lemoine BR 2-3 глазка)</v>
          </cell>
          <cell r="C168">
            <v>225</v>
          </cell>
        </row>
        <row r="169">
          <cell r="A169" t="str">
            <v>87-52-0118</v>
          </cell>
          <cell r="B169" t="str">
            <v>Пион (Paeonia Mary E. Nicholls BR 2-3 глазка)</v>
          </cell>
          <cell r="C169">
            <v>0</v>
          </cell>
        </row>
        <row r="170">
          <cell r="A170" t="str">
            <v>87-52-0119</v>
          </cell>
          <cell r="B170" t="str">
            <v>Пион (Paeonia Miss America BR 2-3 глазка)</v>
          </cell>
          <cell r="C170">
            <v>75</v>
          </cell>
        </row>
        <row r="171">
          <cell r="A171" t="str">
            <v>87-52-0123</v>
          </cell>
          <cell r="B171" t="str">
            <v>Пион (Paeonia Moon over Barrington BR 2-3 глазка)</v>
          </cell>
          <cell r="C171">
            <v>0</v>
          </cell>
        </row>
        <row r="172">
          <cell r="A172" t="str">
            <v>87-52-0125</v>
          </cell>
          <cell r="B172" t="str">
            <v>Пион (Paeonia My Love BR 2-3 глазка)</v>
          </cell>
          <cell r="C172">
            <v>225</v>
          </cell>
        </row>
        <row r="173">
          <cell r="A173" t="str">
            <v>87-52-0126</v>
          </cell>
          <cell r="B173" t="str">
            <v>Пион (Paeonia Nice Gal BR 2-3 глазка)</v>
          </cell>
          <cell r="C173">
            <v>150</v>
          </cell>
        </row>
        <row r="174">
          <cell r="A174" t="str">
            <v>87-52-0127</v>
          </cell>
          <cell r="B174" t="str">
            <v>Пион (Paeonia Nick Shaylor BR 2-3 глазка)</v>
          </cell>
          <cell r="C174">
            <v>0</v>
          </cell>
        </row>
        <row r="175">
          <cell r="A175" t="str">
            <v>87-52-0136</v>
          </cell>
          <cell r="B175" t="str">
            <v>Пион (Paeonia Pillow Talk BR 2-3 глазка)</v>
          </cell>
          <cell r="C175">
            <v>0</v>
          </cell>
        </row>
        <row r="176">
          <cell r="A176" t="str">
            <v>87-52-0138</v>
          </cell>
          <cell r="B176" t="str">
            <v>Пион (Paeonia Raspberry Sundae BR 2-3 глазка)</v>
          </cell>
          <cell r="C176">
            <v>0</v>
          </cell>
        </row>
        <row r="177">
          <cell r="A177" t="str">
            <v>87-52-0143</v>
          </cell>
          <cell r="B177" t="str">
            <v>Пион (Paeonia Sarah Bernhardt BR 2-3 глазка)</v>
          </cell>
          <cell r="C177">
            <v>75</v>
          </cell>
        </row>
        <row r="178">
          <cell r="A178" t="str">
            <v>87-52-0144</v>
          </cell>
          <cell r="B178" t="str">
            <v>Пион (Paeonia Sarah Bernhardt "Select" BR 2-3 глазка)</v>
          </cell>
          <cell r="C178">
            <v>150</v>
          </cell>
        </row>
        <row r="179">
          <cell r="A179" t="str">
            <v>87-52-0145</v>
          </cell>
          <cell r="B179" t="str">
            <v>Пион (Paeonia Sarah Bernhardt "Unique™" BR 2-3 глазка)</v>
          </cell>
          <cell r="C179">
            <v>0</v>
          </cell>
        </row>
        <row r="180">
          <cell r="A180" t="str">
            <v>87-52-0150</v>
          </cell>
          <cell r="B180" t="str">
            <v>Пион (Paeonia Sunny Girl BR 2-3 глазка)</v>
          </cell>
          <cell r="C180">
            <v>0</v>
          </cell>
        </row>
        <row r="181">
          <cell r="A181" t="str">
            <v>87-52-0151</v>
          </cell>
          <cell r="B181" t="str">
            <v>Пион (Paeonia Sword Dance BR 2-3 глазка)</v>
          </cell>
          <cell r="C181">
            <v>75</v>
          </cell>
        </row>
        <row r="182">
          <cell r="A182" t="str">
            <v>87-52-0157</v>
          </cell>
          <cell r="B182" t="str">
            <v>Пион (Paeonia Wladyslava BR 2-3 глазка)</v>
          </cell>
          <cell r="C182">
            <v>0</v>
          </cell>
        </row>
        <row r="183">
          <cell r="A183" t="str">
            <v>87-52-0158</v>
          </cell>
          <cell r="B183" t="str">
            <v>Пион Ито (Paeonia Itoh Ballerena de Saval BR 3-5 глазка)</v>
          </cell>
          <cell r="C183">
            <v>0</v>
          </cell>
        </row>
        <row r="184">
          <cell r="A184" t="str">
            <v>87-52-0159</v>
          </cell>
          <cell r="B184" t="str">
            <v>Пион Ито (Paeonia Itoh Bartzella BR 3-5 глазка)</v>
          </cell>
          <cell r="C184">
            <v>0</v>
          </cell>
        </row>
        <row r="185">
          <cell r="A185" t="str">
            <v>87-52-0160</v>
          </cell>
          <cell r="B185" t="str">
            <v>Пион Ито (Paeonia Itoh Border Charm BR 3-5 глазка)</v>
          </cell>
          <cell r="C185">
            <v>120</v>
          </cell>
        </row>
        <row r="186">
          <cell r="A186" t="str">
            <v>87-52-0161</v>
          </cell>
          <cell r="B186" t="str">
            <v xml:space="preserve">Пион Ито (Paeonia Itoh Callies Memory BR 3-5 глазка) </v>
          </cell>
          <cell r="C186">
            <v>0</v>
          </cell>
        </row>
        <row r="187">
          <cell r="A187" t="str">
            <v>87-52-0162</v>
          </cell>
          <cell r="B187" t="str">
            <v xml:space="preserve">Пион Ито (Paeonia Itoh Canary Brilliants BR 3-5 глазка) </v>
          </cell>
          <cell r="C187">
            <v>0</v>
          </cell>
        </row>
        <row r="188">
          <cell r="A188" t="str">
            <v>87-52-0164</v>
          </cell>
          <cell r="B188" t="str">
            <v>Пион Ито (Paeonia Itoh Cora Louise BR 3-5 глазка)</v>
          </cell>
          <cell r="C188">
            <v>240</v>
          </cell>
        </row>
        <row r="189">
          <cell r="A189" t="str">
            <v>87-52-0165</v>
          </cell>
          <cell r="B189" t="str">
            <v>Пион Ито (Paeonia Itoh First Arrival BR 3-5 глазка)</v>
          </cell>
          <cell r="C189">
            <v>0</v>
          </cell>
        </row>
        <row r="190">
          <cell r="A190" t="str">
            <v>87-52-0166</v>
          </cell>
          <cell r="B190" t="str">
            <v>Пион Ито (Paeonia Itoh Garden treasure BR 3-5 глазка)</v>
          </cell>
          <cell r="C190">
            <v>300</v>
          </cell>
        </row>
        <row r="191">
          <cell r="A191" t="str">
            <v>87-52-0169</v>
          </cell>
          <cell r="B191" t="str">
            <v>Пион Ито (Paeonia Itoh Julia Rose BR 3-5 глазка)</v>
          </cell>
          <cell r="C191">
            <v>180</v>
          </cell>
        </row>
        <row r="192">
          <cell r="A192" t="str">
            <v>87-52-0170</v>
          </cell>
          <cell r="B192" t="str">
            <v>Пион Ито (Paeonia Itoh Lemon Dream BR 3-5 глазка)</v>
          </cell>
          <cell r="C192">
            <v>0</v>
          </cell>
        </row>
        <row r="193">
          <cell r="A193" t="str">
            <v>87-52-0174</v>
          </cell>
          <cell r="B193" t="str">
            <v>Пион Ито (Paeonia Itoh Old Rose Dandy BR 3-5 глазка)</v>
          </cell>
          <cell r="C193">
            <v>0</v>
          </cell>
        </row>
        <row r="194">
          <cell r="A194" t="str">
            <v>87-52-0177</v>
          </cell>
          <cell r="B194" t="str">
            <v>Пион Ито (Paeonia Itoh Prairie Charm BR 3-5 глазка)</v>
          </cell>
          <cell r="C194">
            <v>0</v>
          </cell>
        </row>
        <row r="195">
          <cell r="A195" t="str">
            <v>87-52-0178</v>
          </cell>
          <cell r="B195" t="str">
            <v>Пион Ито (Paeonia Itoh Scarlet Heaven BR 3-5 глазка)</v>
          </cell>
          <cell r="C195">
            <v>120</v>
          </cell>
        </row>
        <row r="196">
          <cell r="A196" t="str">
            <v>87-52-0191</v>
          </cell>
          <cell r="B196" t="str">
            <v>Пион (Paeonia Patio Peony  Athens BR 3-5 глазка)</v>
          </cell>
          <cell r="C196">
            <v>0</v>
          </cell>
        </row>
        <row r="197">
          <cell r="A197" t="str">
            <v>87-52-0192</v>
          </cell>
          <cell r="B197" t="str">
            <v>Пион (Paeonia Patio Peony Dublin BR 3-5 глазка)</v>
          </cell>
          <cell r="C197">
            <v>0</v>
          </cell>
        </row>
        <row r="198">
          <cell r="A198" t="str">
            <v>87-52-0193</v>
          </cell>
          <cell r="B198" t="str">
            <v>Пион (Paeonia Patio Peony Kiev BR 3-5 глазка)</v>
          </cell>
          <cell r="C198">
            <v>0</v>
          </cell>
        </row>
        <row r="199">
          <cell r="A199" t="str">
            <v>87-52-0194</v>
          </cell>
          <cell r="B199" t="str">
            <v>Пион (Paeonia Patio Peony London BR 3-5 глазка)</v>
          </cell>
          <cell r="C199">
            <v>50</v>
          </cell>
        </row>
        <row r="200">
          <cell r="A200" t="str">
            <v>87-52-0195</v>
          </cell>
          <cell r="B200" t="str">
            <v>Пион (Paeonia Patio Peony Madrid BR 3-5 глазка)</v>
          </cell>
          <cell r="C200">
            <v>0</v>
          </cell>
        </row>
        <row r="201">
          <cell r="A201" t="str">
            <v>87-52-0196</v>
          </cell>
          <cell r="B201" t="str">
            <v>Пион (Paeonia Patio Peony Moscow BR 3-5 глазка)</v>
          </cell>
          <cell r="C201">
            <v>50</v>
          </cell>
        </row>
        <row r="202">
          <cell r="A202" t="str">
            <v>87-52-0197</v>
          </cell>
          <cell r="B202" t="str">
            <v>Пион (Paeonia Patio Peony Oslo BR 3-5 глазка)</v>
          </cell>
          <cell r="C202">
            <v>0</v>
          </cell>
        </row>
        <row r="203">
          <cell r="A203" t="str">
            <v>87-52-0198</v>
          </cell>
          <cell r="B203" t="str">
            <v>Пион (Paeonia Patio Peony Rome BR 3-5 глазка)</v>
          </cell>
          <cell r="C203">
            <v>0</v>
          </cell>
        </row>
        <row r="204">
          <cell r="A204" t="str">
            <v>87-52-0203</v>
          </cell>
          <cell r="B204" t="str">
            <v>Пион (Paeonia Alertie BR 3-5 глазка)</v>
          </cell>
          <cell r="C204">
            <v>0</v>
          </cell>
        </row>
        <row r="205">
          <cell r="A205" t="str">
            <v>87-52-0205</v>
          </cell>
          <cell r="B205" t="str">
            <v>Пион (Paeonia Amabilis BR 3-5 глазка)</v>
          </cell>
          <cell r="C205">
            <v>0</v>
          </cell>
        </row>
        <row r="206">
          <cell r="A206" t="str">
            <v>87-52-0206</v>
          </cell>
          <cell r="B206" t="str">
            <v>Пион (Paeonia Angel Cheeks BR 3-5 глазка)</v>
          </cell>
          <cell r="C206">
            <v>0</v>
          </cell>
        </row>
        <row r="207">
          <cell r="A207" t="str">
            <v>87-52-0213</v>
          </cell>
          <cell r="B207" t="str">
            <v>Пион (Paeonia Big Ben BR 3-5 глазка)</v>
          </cell>
          <cell r="C207">
            <v>0</v>
          </cell>
        </row>
        <row r="208">
          <cell r="A208" t="str">
            <v>87-52-0214</v>
          </cell>
          <cell r="B208" t="str">
            <v>Пион (Paeonia Black Beauty BR 3-5 глазка)</v>
          </cell>
          <cell r="C208">
            <v>50</v>
          </cell>
        </row>
        <row r="209">
          <cell r="A209" t="str">
            <v>87-52-0216</v>
          </cell>
          <cell r="B209" t="str">
            <v>Пион (Paeonia Blush Queen BR 3-5 глазка)</v>
          </cell>
          <cell r="C209">
            <v>50</v>
          </cell>
        </row>
        <row r="210">
          <cell r="A210" t="str">
            <v>87-52-0220</v>
          </cell>
          <cell r="B210" t="str">
            <v>Пион (Paeonia Bridal Shower BR 3-5 глазка)</v>
          </cell>
          <cell r="C210">
            <v>50</v>
          </cell>
        </row>
        <row r="211">
          <cell r="A211" t="str">
            <v>87-52-0221</v>
          </cell>
          <cell r="B211" t="str">
            <v>Пион (Paeonia Brother Chuck BR 3-5 глазка)</v>
          </cell>
          <cell r="C211">
            <v>0</v>
          </cell>
        </row>
        <row r="212">
          <cell r="A212" t="str">
            <v>87-52-0222</v>
          </cell>
          <cell r="B212" t="str">
            <v>Пион (Paeonia Buckeye Belle BR 3-5 глазка)</v>
          </cell>
          <cell r="C212">
            <v>100</v>
          </cell>
        </row>
        <row r="213">
          <cell r="A213" t="str">
            <v>87-52-0223</v>
          </cell>
          <cell r="B213" t="str">
            <v>Пион (Paeonia Bunker Hill BR 3-5 глазка)</v>
          </cell>
          <cell r="C213">
            <v>0</v>
          </cell>
        </row>
        <row r="214">
          <cell r="A214" t="str">
            <v>87-52-0225</v>
          </cell>
          <cell r="B214" t="str">
            <v>Пион (Paeonia Catharina Fontijn BR 3-5 глазка)</v>
          </cell>
          <cell r="C214">
            <v>50</v>
          </cell>
        </row>
        <row r="215">
          <cell r="A215" t="str">
            <v>87-52-0229</v>
          </cell>
          <cell r="B215" t="str">
            <v>Пион (Paeonia Chiffon Parfait BR 3-5 глазка)</v>
          </cell>
          <cell r="C215">
            <v>50</v>
          </cell>
        </row>
        <row r="216">
          <cell r="A216" t="str">
            <v>87-52-0230</v>
          </cell>
          <cell r="B216" t="str">
            <v>Пион (Paeonia Christmas Velvet BR 3-5 глазка)</v>
          </cell>
          <cell r="C216">
            <v>50</v>
          </cell>
        </row>
        <row r="217">
          <cell r="A217" t="str">
            <v>87-52-0231</v>
          </cell>
          <cell r="B217" t="str">
            <v>Пион (Paeonia Class Act BR 3-5 глазка)</v>
          </cell>
          <cell r="C217">
            <v>50</v>
          </cell>
        </row>
        <row r="218">
          <cell r="A218" t="str">
            <v>87-52-0232</v>
          </cell>
          <cell r="B218" t="str">
            <v>Пион (Paeonia Command Performance BR 3-5 глазка)</v>
          </cell>
          <cell r="C218">
            <v>0</v>
          </cell>
        </row>
        <row r="219">
          <cell r="A219" t="str">
            <v>87-52-0233</v>
          </cell>
          <cell r="B219" t="str">
            <v>Пион (Paeonia Coral Charm BR 3-5 глазка)</v>
          </cell>
          <cell r="C219">
            <v>300</v>
          </cell>
        </row>
        <row r="220">
          <cell r="A220" t="str">
            <v>87-52-0234</v>
          </cell>
          <cell r="B220" t="str">
            <v>Пион (Paeonia Coral Sunset BR 3-5 глазка)</v>
          </cell>
          <cell r="C220">
            <v>250</v>
          </cell>
        </row>
        <row r="221">
          <cell r="A221" t="str">
            <v>87-52-0238</v>
          </cell>
          <cell r="B221" t="str">
            <v>Пион (Paeonia Diana Parks BR 3-5 глазка)</v>
          </cell>
          <cell r="C221">
            <v>0</v>
          </cell>
        </row>
        <row r="222">
          <cell r="A222" t="str">
            <v>87-52-0242</v>
          </cell>
          <cell r="B222" t="str">
            <v>Пион (Paeonia Duchesse de Nemours "Select" BR 3-5 глазка)</v>
          </cell>
          <cell r="C222">
            <v>50</v>
          </cell>
        </row>
        <row r="223">
          <cell r="A223" t="str">
            <v>87-52-0250</v>
          </cell>
          <cell r="B223" t="str">
            <v>Пион (Paeonia Francoise Ortegat BR 3-5 глазка)</v>
          </cell>
          <cell r="C223">
            <v>0</v>
          </cell>
        </row>
        <row r="224">
          <cell r="A224" t="str">
            <v>87-52-0251</v>
          </cell>
          <cell r="B224" t="str">
            <v>Пион (Paeonia Garden Lace BR 3-5 глазка)</v>
          </cell>
          <cell r="C224">
            <v>0</v>
          </cell>
        </row>
        <row r="225">
          <cell r="A225" t="str">
            <v>87-52-0252</v>
          </cell>
          <cell r="B225" t="str">
            <v>Пион (Paeonia Gardenia BR 3-5 глазка)</v>
          </cell>
          <cell r="C225">
            <v>0</v>
          </cell>
        </row>
        <row r="226">
          <cell r="A226" t="str">
            <v>87-52-0255</v>
          </cell>
          <cell r="B226" t="str">
            <v>Пион (Paeonia Henry Bockstoce BR 3-5 глазка)</v>
          </cell>
          <cell r="C226">
            <v>50</v>
          </cell>
        </row>
        <row r="227">
          <cell r="A227" t="str">
            <v>87-52-0258</v>
          </cell>
          <cell r="B227" t="str">
            <v>Пион (Paeonia Highlight BR 3-5 глазка)</v>
          </cell>
          <cell r="C227">
            <v>50</v>
          </cell>
        </row>
        <row r="228">
          <cell r="A228" t="str">
            <v>87-52-0263</v>
          </cell>
          <cell r="B228" t="str">
            <v>Пион (Paeonia Jacorma BR 3-5 глазка)</v>
          </cell>
          <cell r="C228">
            <v>100</v>
          </cell>
        </row>
        <row r="229">
          <cell r="A229" t="str">
            <v>87-52-0264</v>
          </cell>
          <cell r="B229" t="str">
            <v>Пион (Paeonia Jan van Leeuwen BR 3-5 глазка)</v>
          </cell>
          <cell r="C229">
            <v>0</v>
          </cell>
        </row>
        <row r="230">
          <cell r="A230" t="str">
            <v>87-52-0265</v>
          </cell>
          <cell r="B230" t="str">
            <v>Пион (Paeonia Joker BR 3-5 глазка)</v>
          </cell>
          <cell r="C230">
            <v>50</v>
          </cell>
        </row>
        <row r="231">
          <cell r="A231" t="str">
            <v>87-52-0266</v>
          </cell>
          <cell r="B231" t="str">
            <v>Пион (Paeonia Jubilee BR 3-5 глазка)</v>
          </cell>
          <cell r="C231">
            <v>0</v>
          </cell>
        </row>
        <row r="232">
          <cell r="A232" t="str">
            <v>87-52-0274</v>
          </cell>
          <cell r="B232" t="str">
            <v>Пион (Paeonia Lemon Chiffon BR 3-5 глазка)</v>
          </cell>
          <cell r="C232">
            <v>250</v>
          </cell>
        </row>
        <row r="233">
          <cell r="A233" t="str">
            <v>87-52-0276</v>
          </cell>
          <cell r="B233" t="str">
            <v>Пион (Paeonia Many Happy Returns BR 3-5 глазка)</v>
          </cell>
          <cell r="C233">
            <v>50</v>
          </cell>
        </row>
        <row r="234">
          <cell r="A234" t="str">
            <v>87-52-0277</v>
          </cell>
          <cell r="B234" t="str">
            <v>Пион (Paeonia Marie Lemoine BR 3-5 глазка)</v>
          </cell>
          <cell r="C234">
            <v>300</v>
          </cell>
        </row>
        <row r="235">
          <cell r="A235" t="str">
            <v>87-52-0279</v>
          </cell>
          <cell r="B235" t="str">
            <v>Пион (Paeonia Mary E. Nicholls BR 3-5 глазка)</v>
          </cell>
          <cell r="C235">
            <v>50</v>
          </cell>
        </row>
        <row r="236">
          <cell r="A236" t="str">
            <v>87-52-0280</v>
          </cell>
          <cell r="B236" t="str">
            <v>Пион (Paeonia Miss America BR 3-5 глазка)</v>
          </cell>
          <cell r="C236">
            <v>50</v>
          </cell>
        </row>
        <row r="237">
          <cell r="A237" t="str">
            <v>87-52-0284</v>
          </cell>
          <cell r="B237" t="str">
            <v>Пион (Paeonia Moon over Barrington BR 3-5 глазка)</v>
          </cell>
          <cell r="C237">
            <v>0</v>
          </cell>
        </row>
        <row r="238">
          <cell r="A238" t="str">
            <v>87-52-0286</v>
          </cell>
          <cell r="B238" t="str">
            <v>Пион (Paeonia My Love BR 3-5 глазка)</v>
          </cell>
          <cell r="C238">
            <v>150</v>
          </cell>
        </row>
        <row r="239">
          <cell r="A239" t="str">
            <v>87-52-0287</v>
          </cell>
          <cell r="B239" t="str">
            <v>Пион (Paeonia Nice Gal BR 3-5 глазка)</v>
          </cell>
          <cell r="C239">
            <v>0</v>
          </cell>
        </row>
        <row r="240">
          <cell r="A240" t="str">
            <v>87-52-0288</v>
          </cell>
          <cell r="B240" t="str">
            <v>Пион (Paeonia Nick Shaylor BR 3-5 глазка)</v>
          </cell>
          <cell r="C240">
            <v>100</v>
          </cell>
        </row>
        <row r="241">
          <cell r="A241" t="str">
            <v>87-52-0290</v>
          </cell>
          <cell r="B241" t="str">
            <v>Пион (Paeonia Ole Faithful BR 3-5 глазка)</v>
          </cell>
          <cell r="C241">
            <v>0</v>
          </cell>
        </row>
        <row r="242">
          <cell r="A242" t="str">
            <v>87-52-0297</v>
          </cell>
          <cell r="B242" t="str">
            <v>Пион (Paeonia Pillow Talk BR 3-5 глазка)</v>
          </cell>
          <cell r="C242">
            <v>0</v>
          </cell>
        </row>
        <row r="243">
          <cell r="A243" t="str">
            <v>87-52-0299</v>
          </cell>
          <cell r="B243" t="str">
            <v>Пион (Paeonia Raspberry Sundae BR 3-5 глазка)</v>
          </cell>
          <cell r="C243">
            <v>0</v>
          </cell>
        </row>
        <row r="244">
          <cell r="A244" t="str">
            <v>87-52-0300</v>
          </cell>
          <cell r="B244" t="str">
            <v>Пион (Paeonia Red Charm BR 3-5 глазка)</v>
          </cell>
          <cell r="C244">
            <v>0</v>
          </cell>
        </row>
        <row r="245">
          <cell r="A245" t="str">
            <v>87-52-0304</v>
          </cell>
          <cell r="B245" t="str">
            <v>Пион (Paeonia Sarah Bernhardt BR 3-5 глазка)</v>
          </cell>
          <cell r="C245">
            <v>50</v>
          </cell>
        </row>
        <row r="246">
          <cell r="A246" t="str">
            <v>87-52-0305</v>
          </cell>
          <cell r="B246" t="str">
            <v>Пион (Paeonia Sarah Bernhardt "Select" BR 3-5 глазка)</v>
          </cell>
          <cell r="C246">
            <v>0</v>
          </cell>
        </row>
        <row r="247">
          <cell r="A247" t="str">
            <v>87-52-0306</v>
          </cell>
          <cell r="B247" t="str">
            <v>Пион (Paeonia Sarah Bernhardt "Unique™" BR 3-5 глазка)</v>
          </cell>
          <cell r="C247">
            <v>0</v>
          </cell>
        </row>
        <row r="248">
          <cell r="A248" t="str">
            <v>87-52-0311</v>
          </cell>
          <cell r="B248" t="str">
            <v>Пион (Paeonia Sunny Girl BR 3-5 глазка)</v>
          </cell>
          <cell r="C248">
            <v>0</v>
          </cell>
        </row>
        <row r="249">
          <cell r="A249" t="str">
            <v>87-52-0312</v>
          </cell>
          <cell r="B249" t="str">
            <v>Пион (Paeonia Sword Dance BR 3-5 глазка)</v>
          </cell>
          <cell r="C249">
            <v>0</v>
          </cell>
        </row>
        <row r="250">
          <cell r="A250" t="str">
            <v>87-52-0315</v>
          </cell>
          <cell r="B250" t="str">
            <v>Пион (Paeonia Victore de la Marne BR 3-5 глазка)</v>
          </cell>
          <cell r="C250">
            <v>0</v>
          </cell>
        </row>
        <row r="251">
          <cell r="A251" t="str">
            <v>87-52-0318</v>
          </cell>
          <cell r="B251" t="str">
            <v>Пион (Paeonia Wladyslava BR 3-5 глазка)</v>
          </cell>
          <cell r="C251">
            <v>0</v>
          </cell>
        </row>
        <row r="252">
          <cell r="A252" t="str">
            <v>87-52-0335</v>
          </cell>
          <cell r="B252" t="str">
            <v>Пион ITO (Paeonia ITO Bartzella BR 5/+)</v>
          </cell>
          <cell r="C252">
            <v>270</v>
          </cell>
        </row>
        <row r="253">
          <cell r="A253" t="str">
            <v>87-52-0340</v>
          </cell>
          <cell r="B253" t="str">
            <v>Пион Ито (Paeonia Itoh Cora Louise BR 5/+)</v>
          </cell>
          <cell r="C253">
            <v>0</v>
          </cell>
        </row>
        <row r="254">
          <cell r="A254" t="str">
            <v>87-52-0341</v>
          </cell>
          <cell r="B254" t="str">
            <v>Пион Ито (Paeonia Itoh First Arrival BR 5/+)</v>
          </cell>
          <cell r="C254">
            <v>0</v>
          </cell>
        </row>
        <row r="255">
          <cell r="A255" t="str">
            <v>87-52-0342</v>
          </cell>
          <cell r="B255" t="str">
            <v>Пион Ито (Paeonia Itoh Garden treasure BR 5/+)</v>
          </cell>
          <cell r="C255">
            <v>30</v>
          </cell>
        </row>
        <row r="256">
          <cell r="A256" t="str">
            <v>87-52-0344</v>
          </cell>
          <cell r="B256" t="str">
            <v>Пион Ито (Paeonia Itoh Hillary BR 5/+)</v>
          </cell>
          <cell r="C256">
            <v>35</v>
          </cell>
        </row>
        <row r="257">
          <cell r="A257" t="str">
            <v>87-52-0346</v>
          </cell>
          <cell r="B257" t="str">
            <v>Пион Ито (Paeonia Itoh Lemon Dream BR 5/+)</v>
          </cell>
          <cell r="C257">
            <v>40</v>
          </cell>
        </row>
        <row r="258">
          <cell r="A258" t="str">
            <v>87-52-0379</v>
          </cell>
          <cell r="B258" t="str">
            <v xml:space="preserve">Пион (Paeonia Colonel Owens Cousins BR 3-5 глазка) </v>
          </cell>
          <cell r="C258">
            <v>0</v>
          </cell>
        </row>
        <row r="259">
          <cell r="A259" t="str">
            <v>87-52-0380</v>
          </cell>
          <cell r="B259" t="str">
            <v xml:space="preserve">Пион (Paeonia Do Tell BR 2-3 глазка) </v>
          </cell>
          <cell r="C259">
            <v>0</v>
          </cell>
        </row>
        <row r="260">
          <cell r="A260" t="str">
            <v>87-52-0381</v>
          </cell>
          <cell r="B260" t="str">
            <v xml:space="preserve">Пион (Paeonia Do Tell BR 3-5 глазка) </v>
          </cell>
          <cell r="C260">
            <v>0</v>
          </cell>
        </row>
        <row r="261">
          <cell r="A261" t="str">
            <v>87-52-0382</v>
          </cell>
          <cell r="B261" t="str">
            <v xml:space="preserve">Пион (Paeonia Eliza Lundy BR 2-3 глазка) </v>
          </cell>
          <cell r="C261">
            <v>0</v>
          </cell>
        </row>
        <row r="262">
          <cell r="A262" t="str">
            <v>87-52-0387</v>
          </cell>
          <cell r="B262" t="str">
            <v xml:space="preserve">Пион (Paeonia Lorelei BR 2-3 глазка) </v>
          </cell>
          <cell r="C262">
            <v>0</v>
          </cell>
        </row>
        <row r="263">
          <cell r="A263" t="str">
            <v>87-52-0388</v>
          </cell>
          <cell r="B263" t="str">
            <v xml:space="preserve">Пион (Paeonia Lorelei BR 3-5 глазка) </v>
          </cell>
          <cell r="C263">
            <v>0</v>
          </cell>
        </row>
        <row r="264">
          <cell r="A264" t="str">
            <v>87-52-0391</v>
          </cell>
          <cell r="B264" t="str">
            <v xml:space="preserve">Пион (Paeonia Madame Claude Tain BR 2-3 глазка) </v>
          </cell>
          <cell r="C264">
            <v>0</v>
          </cell>
        </row>
        <row r="265">
          <cell r="A265" t="str">
            <v>87-52-0392</v>
          </cell>
          <cell r="B265" t="str">
            <v xml:space="preserve">Пион (Paeonia Madame Claude Tain BR 3-5 глазка) </v>
          </cell>
          <cell r="C265">
            <v>0</v>
          </cell>
        </row>
        <row r="266">
          <cell r="A266" t="str">
            <v>87-52-0395</v>
          </cell>
          <cell r="B266" t="str">
            <v xml:space="preserve">Пион (Paeonia Pastelegance BR 3-5 глазка) </v>
          </cell>
          <cell r="C266">
            <v>0</v>
          </cell>
        </row>
        <row r="267">
          <cell r="A267" t="str">
            <v>87-52-0399</v>
          </cell>
          <cell r="B267" t="str">
            <v xml:space="preserve">Пион (Paeonia Soft Salmon Saucer BR 3-5 глазка) </v>
          </cell>
          <cell r="C267">
            <v>0</v>
          </cell>
        </row>
        <row r="268">
          <cell r="A268" t="str">
            <v>87-52-0448</v>
          </cell>
          <cell r="B268" t="str">
            <v xml:space="preserve">Пион молочноцветковый (Paeonia lactiflora Carl G. Klehm BR 3-5 глазка) </v>
          </cell>
          <cell r="C268">
            <v>50</v>
          </cell>
        </row>
        <row r="269">
          <cell r="A269" t="str">
            <v>87-52-0465</v>
          </cell>
          <cell r="B269" t="str">
            <v xml:space="preserve">Пион гибридный (Paeonia hybrida Mary Jo Legare BR 3-5 глазка) </v>
          </cell>
          <cell r="C269">
            <v>0</v>
          </cell>
        </row>
        <row r="270">
          <cell r="A270" t="str">
            <v>87-52-0488</v>
          </cell>
          <cell r="B270" t="str">
            <v xml:space="preserve">Пион гибридный (Paeonia hybrida Salmon Dream BR 2-3 глазка) </v>
          </cell>
          <cell r="C270">
            <v>0</v>
          </cell>
        </row>
        <row r="271">
          <cell r="A271" t="str">
            <v>87-52-0489</v>
          </cell>
          <cell r="B271" t="str">
            <v xml:space="preserve">Пион гибридный (Paeonia hybrida Salmon Dream BR 3-5 глазка) </v>
          </cell>
          <cell r="C271">
            <v>50</v>
          </cell>
        </row>
        <row r="272">
          <cell r="A272" t="str">
            <v>87-52-0493</v>
          </cell>
          <cell r="B272" t="str">
            <v xml:space="preserve">Пион молочноцветковый (Paeonia lactiflora TheFawn BR 3-5 глазка) </v>
          </cell>
          <cell r="C272">
            <v>0</v>
          </cell>
        </row>
        <row r="273">
          <cell r="A273" t="str">
            <v>87-52-0495</v>
          </cell>
          <cell r="B273" t="str">
            <v xml:space="preserve">Пион молочноцветковый (Paeonia lactiflora Vogue BR 3-5 глазка) </v>
          </cell>
          <cell r="C273">
            <v>0</v>
          </cell>
        </row>
        <row r="274">
          <cell r="A274" t="str">
            <v>87-52-0500</v>
          </cell>
          <cell r="B274" t="str">
            <v xml:space="preserve">Пион Ито (Paeonia Itoh Callies Memory BR 5/+) </v>
          </cell>
          <cell r="C274">
            <v>0</v>
          </cell>
        </row>
        <row r="275">
          <cell r="A275" t="str">
            <v>87-52-0501</v>
          </cell>
          <cell r="B275" t="str">
            <v xml:space="preserve">Пион Ито (Paeonia Itoh Canary Brilliants BR 5/+) </v>
          </cell>
          <cell r="C275">
            <v>0</v>
          </cell>
        </row>
        <row r="276">
          <cell r="A276" t="str">
            <v>87-52-0503</v>
          </cell>
          <cell r="B276" t="str">
            <v xml:space="preserve">Пион Ито (Paeonia Itoh Pink Ardour BR 3-5 глазка) </v>
          </cell>
          <cell r="C276">
            <v>0</v>
          </cell>
        </row>
        <row r="277">
          <cell r="A277" t="str">
            <v>87-52-0511</v>
          </cell>
          <cell r="B277" t="str">
            <v>Пион молочноцветковый (Paeonia lactiflora Charles White BR 2-3 глазка)</v>
          </cell>
          <cell r="C277">
            <v>0</v>
          </cell>
        </row>
        <row r="278">
          <cell r="A278" t="str">
            <v>87-52-0512</v>
          </cell>
          <cell r="B278" t="str">
            <v>Пион молочноцветковый (Paeonia lactiflora Charles White BR 3-5 глазка)</v>
          </cell>
          <cell r="C278">
            <v>0</v>
          </cell>
        </row>
        <row r="279">
          <cell r="A279" t="str">
            <v>87-52-0515</v>
          </cell>
          <cell r="B279" t="str">
            <v>Пион гибридный (Paeonia hybrida Claire de Lune BR 2-3 глазка)</v>
          </cell>
          <cell r="C279">
            <v>75</v>
          </cell>
        </row>
        <row r="280">
          <cell r="A280" t="str">
            <v>87-52-0516</v>
          </cell>
          <cell r="B280" t="str">
            <v>Пион гибридный (Paeonia hybrida Claire de Lune BR 3-5 глазка)</v>
          </cell>
          <cell r="C280">
            <v>150</v>
          </cell>
        </row>
        <row r="281">
          <cell r="A281" t="str">
            <v>87-52-0526</v>
          </cell>
          <cell r="B281" t="str">
            <v>Пион молочноцветковый (Paeonia lactiflora Glory Hallelujah BR 3-5 глазка)</v>
          </cell>
          <cell r="C281">
            <v>0</v>
          </cell>
        </row>
        <row r="282">
          <cell r="A282" t="str">
            <v>87-52-0541</v>
          </cell>
          <cell r="B282" t="str">
            <v>Пион молочноцветковый (Paeonia lactiflora Mister Ed BR 2-3 глазка)</v>
          </cell>
          <cell r="C282">
            <v>0</v>
          </cell>
        </row>
        <row r="283">
          <cell r="A283" t="str">
            <v>87-52-0542</v>
          </cell>
          <cell r="B283" t="str">
            <v>Пион молочноцветковый (Paeonia lactiflora Mister Ed BR 3-5 глазка)</v>
          </cell>
          <cell r="C283">
            <v>50</v>
          </cell>
        </row>
        <row r="284">
          <cell r="A284" t="str">
            <v>87-52-0551</v>
          </cell>
          <cell r="B284" t="str">
            <v>Пион молочноцветковый (Paeonia lactiflora Pink Giant BR 2-3 глазка)</v>
          </cell>
          <cell r="C284">
            <v>0</v>
          </cell>
        </row>
        <row r="285">
          <cell r="A285" t="str">
            <v>87-52-0552</v>
          </cell>
          <cell r="B285" t="str">
            <v>Пион молочноцветковый (Paeonia lactiflora Pink Giant BR 3-5 глазка)</v>
          </cell>
          <cell r="C285">
            <v>100</v>
          </cell>
        </row>
        <row r="286">
          <cell r="A286" t="str">
            <v>87-52-0575</v>
          </cell>
          <cell r="B286" t="str">
            <v xml:space="preserve">Пион ито-гибрид (Paeonia Itoh-Hybrids Magical Mystery Tour BR 2-3 глазка) </v>
          </cell>
          <cell r="C286">
            <v>0</v>
          </cell>
        </row>
        <row r="287">
          <cell r="A287" t="str">
            <v>87-52-0576</v>
          </cell>
          <cell r="B287" t="str">
            <v xml:space="preserve">Пион ито-гибрид (Paeonia Itoh-Hybrids Magical Mystery Tour BR 3-5 глазка) </v>
          </cell>
          <cell r="C287">
            <v>0</v>
          </cell>
        </row>
        <row r="288">
          <cell r="A288" t="str">
            <v>87-52-0579</v>
          </cell>
          <cell r="B288" t="str">
            <v>Пион ито-гибрид (Paeonia Itoh-Hybrids Orange Victory BR 3-5 глазка)</v>
          </cell>
          <cell r="C288">
            <v>0</v>
          </cell>
        </row>
        <row r="289">
          <cell r="A289" t="str">
            <v>87-52-0585</v>
          </cell>
          <cell r="B289" t="str">
            <v>Пион ито-гибрид (Paeonia Itoh-Hybrids Scrumdidleumptious BR 3-5 глазка)</v>
          </cell>
          <cell r="C289">
            <v>0</v>
          </cell>
        </row>
        <row r="290">
          <cell r="A290" t="str">
            <v>87-77-0017</v>
          </cell>
          <cell r="B290" t="str">
            <v xml:space="preserve">Пион молочноцветковый (Paeonia lactiflora Candy Stripe BR 2-3 eye) </v>
          </cell>
          <cell r="C290">
            <v>0</v>
          </cell>
        </row>
        <row r="291">
          <cell r="A291" t="str">
            <v>87-77-0023</v>
          </cell>
          <cell r="B291" t="str">
            <v xml:space="preserve">Пион молочноцветковый (Paeonia lactiflora Evening Dream BR 2-3 eye) </v>
          </cell>
          <cell r="C291">
            <v>0</v>
          </cell>
        </row>
        <row r="292">
          <cell r="A292" t="str">
            <v>87-77-0039</v>
          </cell>
          <cell r="B292" t="str">
            <v xml:space="preserve">Пион лекарственный (Paeonia officinalis Rosea Plena BR 2/+ eye) </v>
          </cell>
          <cell r="C292">
            <v>0</v>
          </cell>
        </row>
        <row r="293">
          <cell r="A293" t="str">
            <v>87-77-0040</v>
          </cell>
          <cell r="B293" t="str">
            <v xml:space="preserve">Пион лекарственный (Paeonia officinalis Rubra Plena BR 2/+ eye) </v>
          </cell>
          <cell r="C293">
            <v>0</v>
          </cell>
        </row>
        <row r="294">
          <cell r="A294" t="str">
            <v>87-77-0045</v>
          </cell>
          <cell r="B294" t="str">
            <v xml:space="preserve">Пион молочноцветковый (Paeonia lactiflora Red Magic BR 2-3 eye) </v>
          </cell>
          <cell r="C294">
            <v>100</v>
          </cell>
        </row>
        <row r="295">
          <cell r="A295" t="str">
            <v>87-77-0053</v>
          </cell>
          <cell r="B295" t="str">
            <v xml:space="preserve">Пион молочноцветковый (Paeonia lactiflora Top Brass BR 2-3 eye) </v>
          </cell>
          <cell r="C295">
            <v>0</v>
          </cell>
        </row>
        <row r="296">
          <cell r="A296" t="str">
            <v>87-77-1308</v>
          </cell>
          <cell r="B296" t="str">
            <v>Пион молочноцветковый (Paeonia lactiflora Adolphe Rousseau BR 2-3 eye)</v>
          </cell>
          <cell r="C296">
            <v>0</v>
          </cell>
        </row>
        <row r="297">
          <cell r="A297" t="str">
            <v>87-77-1314</v>
          </cell>
          <cell r="B297" t="str">
            <v>Пион молочноцветковый (Paeonia lactiflora Alexander Fleming BR 2-3 eye)</v>
          </cell>
          <cell r="C297">
            <v>0</v>
          </cell>
        </row>
        <row r="298">
          <cell r="A298" t="str">
            <v>87-77-1315</v>
          </cell>
          <cell r="B298" t="str">
            <v>Пион молочноцветковый (Paeonia lactiflora Alexander Fleming BR 3-5 eye)</v>
          </cell>
          <cell r="C298">
            <v>0</v>
          </cell>
        </row>
        <row r="299">
          <cell r="A299" t="str">
            <v>87-77-1331</v>
          </cell>
          <cell r="B299" t="str">
            <v>Пион молочноцветковый (Paeonia lactiflora Armani BR 2-3 eye)</v>
          </cell>
          <cell r="C299">
            <v>0</v>
          </cell>
        </row>
        <row r="300">
          <cell r="A300" t="str">
            <v>87-77-1332</v>
          </cell>
          <cell r="B300" t="str">
            <v>Пион молочноцветковый (Paeonia lactiflora Armani BR 3-5 eye)</v>
          </cell>
          <cell r="C300">
            <v>50</v>
          </cell>
        </row>
        <row r="301">
          <cell r="A301" t="str">
            <v>87-77-1336</v>
          </cell>
          <cell r="B301" t="str">
            <v>Пион молочноцветковый (Paeonia lactiflora Avalanche BR 2-3 eye)</v>
          </cell>
          <cell r="C301">
            <v>0</v>
          </cell>
        </row>
        <row r="302">
          <cell r="A302" t="str">
            <v>87-77-1344</v>
          </cell>
          <cell r="B302" t="str">
            <v>Пион гибридный (Paeonia hybrida Belgravia BR 2-3 eye)</v>
          </cell>
          <cell r="C302">
            <v>0</v>
          </cell>
        </row>
        <row r="303">
          <cell r="A303" t="str">
            <v>87-52-0210</v>
          </cell>
          <cell r="B303" t="str">
            <v>Belgravia_3-5</v>
          </cell>
          <cell r="C303">
            <v>50</v>
          </cell>
        </row>
        <row r="304">
          <cell r="A304" t="str">
            <v>87-77-1346</v>
          </cell>
          <cell r="B304" t="str">
            <v>Пион молочноцветковый (Paeonia lactiflora Belleville BR 2-3 eye)</v>
          </cell>
          <cell r="C304">
            <v>0</v>
          </cell>
        </row>
        <row r="305">
          <cell r="A305" t="str">
            <v>87-77-1379</v>
          </cell>
          <cell r="B305" t="str">
            <v>Пион молочноцветковый (Paeonia lactiflora Bridal shower BR 2-3 eye)</v>
          </cell>
          <cell r="C305">
            <v>100</v>
          </cell>
        </row>
        <row r="306">
          <cell r="A306" t="str">
            <v>87-77-1381</v>
          </cell>
          <cell r="B306" t="str">
            <v>Пион молочноцветковый (Paeonia lactiflora Brother Chuck BR 2-3 eye)</v>
          </cell>
          <cell r="C306">
            <v>0</v>
          </cell>
        </row>
        <row r="307">
          <cell r="A307" t="str">
            <v>87-77-1399</v>
          </cell>
          <cell r="B307" t="str">
            <v>Пион молочноцветковый (Paeonia lactiflora Catharina Fontijn BR 2-3 eye)</v>
          </cell>
          <cell r="C307">
            <v>0</v>
          </cell>
        </row>
        <row r="308">
          <cell r="A308" t="str">
            <v>87-77-1422</v>
          </cell>
          <cell r="B308" t="str">
            <v>Пион гибридный (Paeonia hybrida Command Performance BR 3-5 eye)</v>
          </cell>
          <cell r="C308">
            <v>450</v>
          </cell>
        </row>
        <row r="309">
          <cell r="A309" t="str">
            <v>87-77-1428</v>
          </cell>
          <cell r="B309" t="str">
            <v>Пион гибридный (Paeonia hybrida Coral Charm BR 2-3 eye)</v>
          </cell>
          <cell r="C309">
            <v>275</v>
          </cell>
        </row>
        <row r="310">
          <cell r="A310" t="str">
            <v>87-77-1434</v>
          </cell>
          <cell r="B310" t="str">
            <v>Пион гибридный (Paeonia hybrida Coral Sunset BR 2-3 eye)</v>
          </cell>
          <cell r="C310">
            <v>275</v>
          </cell>
        </row>
        <row r="311">
          <cell r="A311" t="str">
            <v>87-77-1456</v>
          </cell>
          <cell r="B311" t="str">
            <v>Пион молочноцветковый (Paeonia lactiflora Dr. F.G. Brethour BR 2-3 eye)</v>
          </cell>
          <cell r="C311">
            <v>100</v>
          </cell>
        </row>
        <row r="312">
          <cell r="A312" t="str">
            <v>87-77-1472</v>
          </cell>
          <cell r="B312" t="str">
            <v>Пион гибридный (Paeonia hybrida Ellen Cowley BR 3-5 eye)</v>
          </cell>
          <cell r="C312">
            <v>0</v>
          </cell>
        </row>
        <row r="313">
          <cell r="A313" t="str">
            <v>87-77-1479</v>
          </cell>
          <cell r="B313" t="str">
            <v>Пион молочноцветковый (Paeonia lactiflora Etched Salmon BR 3-5 eye)</v>
          </cell>
          <cell r="C313">
            <v>0</v>
          </cell>
        </row>
        <row r="314">
          <cell r="A314" t="str">
            <v>87-77-1501</v>
          </cell>
          <cell r="B314" t="str">
            <v>Пион гибридный (Paeonia hybrida Flame BR 3-5 eye)</v>
          </cell>
          <cell r="C314">
            <v>50</v>
          </cell>
        </row>
        <row r="315">
          <cell r="A315" t="str">
            <v>87-77-1556</v>
          </cell>
          <cell r="B315" t="str">
            <v>Пион молочноцветковый (Paeonia lactiflora Kansas BR 2-3 eye)</v>
          </cell>
          <cell r="C315">
            <v>0</v>
          </cell>
        </row>
        <row r="316">
          <cell r="A316" t="str">
            <v>87-77-1557</v>
          </cell>
          <cell r="B316" t="str">
            <v>Пион молочноцветковый (Paeonia lactiflora Kansas BR 3-5 eye)</v>
          </cell>
          <cell r="C316">
            <v>250</v>
          </cell>
        </row>
        <row r="317">
          <cell r="A317" t="str">
            <v>87-77-1606</v>
          </cell>
          <cell r="B317" t="str">
            <v>Пион молочноцветковый (Paeonia lactiflora Madame Calot BR 3-5 eye)</v>
          </cell>
          <cell r="C317">
            <v>50</v>
          </cell>
        </row>
        <row r="318">
          <cell r="A318" t="str">
            <v>87-77-1643</v>
          </cell>
          <cell r="B318" t="str">
            <v>Пион молочноцветковый (Paeonia lactiflora Monsieur Jules Elie BR 2-3 eye)</v>
          </cell>
          <cell r="C318">
            <v>75</v>
          </cell>
        </row>
        <row r="319">
          <cell r="A319" t="str">
            <v>87-77-1654</v>
          </cell>
          <cell r="B319" t="str">
            <v>Пион гибридный (Paeonia hybrida Moonrise BR 3-5 eye)</v>
          </cell>
          <cell r="C319">
            <v>0</v>
          </cell>
        </row>
        <row r="320">
          <cell r="A320" t="str">
            <v>87-77-1691</v>
          </cell>
          <cell r="B320" t="str">
            <v>Пион молочноцветковый (Paeonia lactiflora Peter Brand BR 2-3 eye)</v>
          </cell>
          <cell r="C320">
            <v>100</v>
          </cell>
        </row>
        <row r="321">
          <cell r="A321" t="str">
            <v>87-77-1692</v>
          </cell>
          <cell r="B321" t="str">
            <v>Пион молочноцветковый (Paeonia lactiflora Peter Brand BR 3-5 eye)</v>
          </cell>
          <cell r="C321">
            <v>50</v>
          </cell>
        </row>
        <row r="322">
          <cell r="A322" t="str">
            <v>87-77-1706</v>
          </cell>
          <cell r="B322" t="str">
            <v>Пион гибридный (Paeonia hybrida Pink Hawaiian Coral BR 2-3 eye)</v>
          </cell>
          <cell r="C322">
            <v>300</v>
          </cell>
        </row>
        <row r="323">
          <cell r="A323" t="str">
            <v>87-77-1707</v>
          </cell>
          <cell r="B323" t="str">
            <v>Пион гибридный (Paeonia hybrida Pink Hawaiian Coral BR 3-5 eye)</v>
          </cell>
          <cell r="C323">
            <v>300</v>
          </cell>
        </row>
        <row r="324">
          <cell r="A324" t="str">
            <v>87-77-1733</v>
          </cell>
          <cell r="B324" t="str">
            <v>Пион молочноцветковый (Paeonia lactiflora Red Magic BR 3-5 eye)</v>
          </cell>
          <cell r="C324">
            <v>0</v>
          </cell>
        </row>
        <row r="325">
          <cell r="A325" t="str">
            <v>87-77-1735</v>
          </cell>
          <cell r="B325" t="str">
            <v>Пион молочноцветковый (Paeonia lactiflora Red Queen BR 3-5 eye)</v>
          </cell>
          <cell r="C325">
            <v>50</v>
          </cell>
        </row>
        <row r="326">
          <cell r="A326" t="str">
            <v>87-77-1736</v>
          </cell>
          <cell r="B326" t="str">
            <v>Пион молочноцветковый (Paeonia lactiflora Red Sarah Bernhardt (Fiona) BR 2-3 eye)</v>
          </cell>
          <cell r="C326">
            <v>200</v>
          </cell>
        </row>
        <row r="327">
          <cell r="A327" t="str">
            <v>87-77-1737</v>
          </cell>
          <cell r="B327" t="str">
            <v>Пион молочноцветковый (Paeonia lactiflora Red Sarah Bernhardt (Fiona) BR 3-5 eye)</v>
          </cell>
          <cell r="C327">
            <v>0</v>
          </cell>
        </row>
        <row r="328">
          <cell r="A328" t="str">
            <v>87-77-1767</v>
          </cell>
          <cell r="B328" t="str">
            <v>Пион молочноцветковый (Paeonia lactiflora Shirley Temple BR 2-3 eye)</v>
          </cell>
          <cell r="C328">
            <v>100</v>
          </cell>
        </row>
        <row r="329">
          <cell r="A329" t="str">
            <v>87-77-1768</v>
          </cell>
          <cell r="B329" t="str">
            <v>Пион молочноцветковый (Paeonia lactiflora Shirley Temple BR 3-5 eye)</v>
          </cell>
          <cell r="C329">
            <v>200</v>
          </cell>
        </row>
        <row r="330">
          <cell r="A330" t="str">
            <v>87-77-1788</v>
          </cell>
          <cell r="B330" t="str">
            <v>Пион молочноцветковый (Paeonia lactiflora Sweet Sixteen BR 2-3 eye)</v>
          </cell>
          <cell r="C330">
            <v>0</v>
          </cell>
        </row>
        <row r="331">
          <cell r="A331" t="str">
            <v>87-77-1789</v>
          </cell>
          <cell r="B331" t="str">
            <v>Пион молочноцветковый (Paeonia lactiflora Sweet Sixteen BR 3-5 eye)</v>
          </cell>
          <cell r="C331">
            <v>50</v>
          </cell>
        </row>
        <row r="332">
          <cell r="A332" t="str">
            <v>87-77-1830</v>
          </cell>
          <cell r="B332" t="str">
            <v>Пион ито-гибрид (Paeonia Itoh-Hybrids Yellow Crown BR 3-5 eye)</v>
          </cell>
          <cell r="C332">
            <v>0</v>
          </cell>
        </row>
        <row r="333">
          <cell r="A333" t="str">
            <v>87-77-1834</v>
          </cell>
          <cell r="B333" t="str">
            <v>Пион ито-гибрид (Paeonia Itoh-Hybrids All That Jazz BR 3-5 eye)</v>
          </cell>
          <cell r="C333">
            <v>0</v>
          </cell>
        </row>
        <row r="334">
          <cell r="A334" t="str">
            <v>87-77-1848</v>
          </cell>
          <cell r="B334" t="str">
            <v>Пион ито-гибрид (Paeonia Itoh-Hybrids Clouds of Colour BR 3-5 eye)</v>
          </cell>
          <cell r="C334">
            <v>0</v>
          </cell>
        </row>
        <row r="335">
          <cell r="A335" t="str">
            <v>87-77-1858</v>
          </cell>
          <cell r="B335" t="str">
            <v>Пион ито-гибрид (Paeonia Itoh-Hybrids First Arrival BR 3-5 eye)</v>
          </cell>
          <cell r="C335">
            <v>100</v>
          </cell>
        </row>
        <row r="336">
          <cell r="A336" t="str">
            <v>87-77-1859</v>
          </cell>
          <cell r="B336" t="str">
            <v>Пион ито-гибрид (Paeonia Itoh-Hybrids Garden Treasure BR 2-3 eye)</v>
          </cell>
          <cell r="C336">
            <v>240</v>
          </cell>
        </row>
        <row r="337">
          <cell r="A337" t="str">
            <v>87-77-1862</v>
          </cell>
          <cell r="B337" t="str">
            <v>Пион ито-гибрид (Paeonia Itoh-Hybrids Going Bananas BR 3-5 eye)</v>
          </cell>
          <cell r="C337">
            <v>0</v>
          </cell>
        </row>
        <row r="338">
          <cell r="A338" t="str">
            <v>87-77-1871</v>
          </cell>
          <cell r="B338" t="str">
            <v>Пион ито-гибрид (Paeonia Itoh-Hybrids Lollipop BR 2-3 eye)</v>
          </cell>
          <cell r="C338">
            <v>0</v>
          </cell>
        </row>
        <row r="339">
          <cell r="A339" t="str">
            <v>87-77-1904</v>
          </cell>
          <cell r="B339" t="str">
            <v>Пион ито-гибрид (Paeonia Itoh-Hybrids Sonoma Halo BR 2-3 eye)</v>
          </cell>
          <cell r="C339">
            <v>0</v>
          </cell>
        </row>
        <row r="340">
          <cell r="A340" t="str">
            <v>87-77-1908</v>
          </cell>
          <cell r="B340" t="str">
            <v>Пион ито-гибрид (Paeonia Itoh-Hybrids Sonoma Yedo BR 2-3 eye)</v>
          </cell>
          <cell r="C340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adovaypalitra.ru/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29C8C1-E7B4-4A57-A878-2DBAE69840D4}">
  <dimension ref="B1:BH104"/>
  <sheetViews>
    <sheetView showGridLines="0" topLeftCell="A52" workbookViewId="0"/>
  </sheetViews>
  <sheetFormatPr defaultColWidth="8.6640625" defaultRowHeight="14.4"/>
  <cols>
    <col min="1" max="1" width="1.33203125" style="9" customWidth="1"/>
    <col min="2" max="2" width="5.6640625" style="9" customWidth="1"/>
    <col min="3" max="14" width="8.6640625" style="9"/>
    <col min="15" max="15" width="18.33203125" style="9" customWidth="1"/>
    <col min="16" max="16" width="8.109375" style="9" customWidth="1"/>
    <col min="17" max="16384" width="8.6640625" style="9"/>
  </cols>
  <sheetData>
    <row r="1" spans="2:18" ht="15" thickTop="1">
      <c r="B1" s="6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8"/>
    </row>
    <row r="2" spans="2:18">
      <c r="B2" s="10"/>
      <c r="P2" s="11"/>
    </row>
    <row r="3" spans="2:18">
      <c r="B3" s="10"/>
      <c r="P3" s="11"/>
    </row>
    <row r="4" spans="2:18">
      <c r="B4" s="10"/>
      <c r="P4" s="11"/>
    </row>
    <row r="5" spans="2:18" ht="18">
      <c r="B5" s="10"/>
      <c r="P5" s="11"/>
      <c r="R5" s="50"/>
    </row>
    <row r="6" spans="2:18" s="14" customFormat="1" ht="16.5" customHeight="1">
      <c r="B6" s="12"/>
      <c r="C6" s="13"/>
      <c r="P6" s="15"/>
    </row>
    <row r="7" spans="2:18" s="16" customFormat="1" ht="12" customHeight="1">
      <c r="B7" s="12"/>
      <c r="C7" s="13"/>
      <c r="P7" s="17"/>
    </row>
    <row r="8" spans="2:18" ht="12" customHeight="1">
      <c r="B8" s="10"/>
      <c r="C8" s="13"/>
      <c r="P8" s="11"/>
    </row>
    <row r="9" spans="2:18" ht="12" customHeight="1">
      <c r="B9" s="18"/>
      <c r="C9" s="13"/>
      <c r="P9" s="11"/>
    </row>
    <row r="10" spans="2:18" ht="12" customHeight="1">
      <c r="B10" s="18"/>
      <c r="C10" s="13"/>
      <c r="P10" s="11"/>
    </row>
    <row r="11" spans="2:18" ht="16.5" customHeight="1">
      <c r="B11" s="10"/>
      <c r="P11" s="11"/>
    </row>
    <row r="12" spans="2:18" ht="20.25" customHeight="1">
      <c r="B12" s="10"/>
      <c r="P12" s="11"/>
    </row>
    <row r="13" spans="2:18" s="21" customFormat="1" ht="17.25" customHeight="1">
      <c r="B13" s="19" t="s">
        <v>778</v>
      </c>
      <c r="C13" s="20" t="s">
        <v>779</v>
      </c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P13" s="22"/>
    </row>
    <row r="14" spans="2:18" s="27" customFormat="1" ht="15.6">
      <c r="B14" s="23" t="s">
        <v>837</v>
      </c>
      <c r="C14" s="24"/>
      <c r="D14" s="25"/>
      <c r="E14" s="25"/>
      <c r="F14" s="25"/>
      <c r="G14" s="25"/>
      <c r="H14" s="26" t="s">
        <v>836</v>
      </c>
      <c r="I14" s="24"/>
      <c r="J14" s="25"/>
      <c r="K14" s="25"/>
      <c r="L14" s="25"/>
      <c r="M14" s="25"/>
      <c r="N14" s="25"/>
      <c r="P14" s="28"/>
    </row>
    <row r="15" spans="2:18" s="27" customFormat="1">
      <c r="B15" s="29"/>
      <c r="C15" s="30" t="s">
        <v>780</v>
      </c>
      <c r="D15" s="25"/>
      <c r="E15" s="25"/>
      <c r="F15" s="25"/>
      <c r="G15" s="25"/>
      <c r="H15" s="31" t="s">
        <v>781</v>
      </c>
      <c r="I15" s="32" t="s">
        <v>782</v>
      </c>
      <c r="J15" s="25"/>
      <c r="K15" s="25"/>
      <c r="L15" s="25"/>
      <c r="M15" s="25"/>
      <c r="N15" s="25"/>
      <c r="P15" s="28"/>
    </row>
    <row r="16" spans="2:18" s="27" customFormat="1">
      <c r="B16" s="29"/>
      <c r="C16" s="30" t="s">
        <v>783</v>
      </c>
      <c r="D16" s="25"/>
      <c r="E16" s="25"/>
      <c r="F16" s="25"/>
      <c r="G16" s="25"/>
      <c r="H16" s="31" t="s">
        <v>781</v>
      </c>
      <c r="I16" s="32" t="s">
        <v>784</v>
      </c>
      <c r="J16" s="25"/>
      <c r="K16" s="25"/>
      <c r="L16" s="25"/>
      <c r="M16" s="25"/>
      <c r="N16" s="25"/>
      <c r="P16" s="28"/>
    </row>
    <row r="17" spans="2:22" s="27" customFormat="1">
      <c r="B17" s="29"/>
      <c r="C17" s="30" t="s">
        <v>785</v>
      </c>
      <c r="D17" s="25"/>
      <c r="E17" s="25"/>
      <c r="F17" s="25"/>
      <c r="G17" s="25"/>
      <c r="H17" s="31" t="s">
        <v>781</v>
      </c>
      <c r="I17" s="32" t="s">
        <v>786</v>
      </c>
      <c r="J17" s="25"/>
      <c r="K17" s="25"/>
      <c r="L17" s="25"/>
      <c r="M17" s="25"/>
      <c r="N17" s="25"/>
      <c r="P17" s="28"/>
    </row>
    <row r="18" spans="2:22" s="27" customFormat="1">
      <c r="B18" s="29"/>
      <c r="C18" s="30" t="s">
        <v>787</v>
      </c>
      <c r="D18" s="25"/>
      <c r="E18" s="25"/>
      <c r="F18" s="25"/>
      <c r="G18" s="25"/>
      <c r="H18" s="31" t="s">
        <v>781</v>
      </c>
      <c r="I18" s="32" t="s">
        <v>788</v>
      </c>
      <c r="J18" s="25"/>
      <c r="K18" s="25"/>
      <c r="L18" s="25"/>
      <c r="M18" s="25"/>
      <c r="N18" s="25"/>
      <c r="P18" s="28"/>
      <c r="V18" s="33"/>
    </row>
    <row r="19" spans="2:22">
      <c r="B19" s="34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P19" s="11"/>
    </row>
    <row r="20" spans="2:22" ht="15.6">
      <c r="B20" s="19" t="s">
        <v>778</v>
      </c>
      <c r="C20" s="20" t="s">
        <v>789</v>
      </c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P20" s="11"/>
    </row>
    <row r="21" spans="2:22" s="27" customFormat="1">
      <c r="B21" s="29"/>
      <c r="C21" s="30" t="s">
        <v>3026</v>
      </c>
      <c r="D21" s="25"/>
      <c r="E21" s="25"/>
      <c r="F21" s="25"/>
      <c r="G21" s="25"/>
      <c r="H21" s="31"/>
      <c r="I21" s="32"/>
      <c r="J21" s="25"/>
      <c r="K21" s="25"/>
      <c r="L21" s="25"/>
      <c r="M21" s="25"/>
      <c r="N21" s="25"/>
      <c r="P21" s="28"/>
    </row>
    <row r="22" spans="2:22">
      <c r="B22" s="34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P22" s="11"/>
    </row>
    <row r="23" spans="2:22">
      <c r="B23" s="36"/>
      <c r="P23" s="11"/>
    </row>
    <row r="24" spans="2:22">
      <c r="B24" s="36"/>
      <c r="P24" s="11"/>
    </row>
    <row r="25" spans="2:22">
      <c r="B25" s="36"/>
      <c r="P25" s="11"/>
    </row>
    <row r="26" spans="2:22" s="39" customFormat="1" ht="17.399999999999999" customHeight="1">
      <c r="B26" s="37" t="s">
        <v>778</v>
      </c>
      <c r="C26" s="38" t="s">
        <v>790</v>
      </c>
      <c r="P26" s="40"/>
    </row>
    <row r="27" spans="2:22">
      <c r="B27" s="36"/>
      <c r="C27" s="30" t="s">
        <v>791</v>
      </c>
      <c r="P27" s="11"/>
    </row>
    <row r="28" spans="2:22">
      <c r="B28" s="36"/>
      <c r="C28" s="30" t="s">
        <v>792</v>
      </c>
      <c r="P28" s="11"/>
    </row>
    <row r="29" spans="2:22" s="39" customFormat="1" ht="15.6">
      <c r="B29" s="37" t="s">
        <v>778</v>
      </c>
      <c r="C29" s="38" t="s">
        <v>793</v>
      </c>
      <c r="P29" s="40"/>
    </row>
    <row r="30" spans="2:22" s="44" customFormat="1" ht="58.2" customHeight="1">
      <c r="B30" s="41" t="s">
        <v>778</v>
      </c>
      <c r="C30" s="361" t="s">
        <v>794</v>
      </c>
      <c r="D30" s="361"/>
      <c r="E30" s="361"/>
      <c r="F30" s="361"/>
      <c r="G30" s="361"/>
      <c r="H30" s="361"/>
      <c r="I30" s="361"/>
      <c r="J30" s="361"/>
      <c r="K30" s="361"/>
      <c r="L30" s="361"/>
      <c r="M30" s="361"/>
      <c r="N30" s="361"/>
      <c r="O30" s="361"/>
      <c r="P30" s="43"/>
    </row>
    <row r="31" spans="2:22">
      <c r="B31" s="36"/>
      <c r="C31" s="362" t="s">
        <v>795</v>
      </c>
      <c r="D31" s="362"/>
      <c r="E31" s="362"/>
      <c r="F31" s="362"/>
      <c r="G31" s="362"/>
      <c r="H31" s="362"/>
      <c r="I31" s="362"/>
      <c r="J31" s="362"/>
      <c r="K31" s="362"/>
      <c r="L31" s="362"/>
      <c r="M31" s="362"/>
      <c r="N31" s="362"/>
      <c r="O31" s="362"/>
      <c r="P31" s="11"/>
    </row>
    <row r="32" spans="2:22" ht="29.25" customHeight="1">
      <c r="B32" s="36"/>
      <c r="C32" s="365" t="s">
        <v>796</v>
      </c>
      <c r="D32" s="366"/>
      <c r="E32" s="366"/>
      <c r="F32" s="366"/>
      <c r="G32" s="366"/>
      <c r="H32" s="366"/>
      <c r="I32" s="366"/>
      <c r="J32" s="366"/>
      <c r="K32" s="366"/>
      <c r="L32" s="366"/>
      <c r="M32" s="366"/>
      <c r="N32" s="366"/>
      <c r="O32" s="366"/>
      <c r="P32" s="11"/>
    </row>
    <row r="33" spans="2:16" ht="30" customHeight="1">
      <c r="B33" s="36"/>
      <c r="C33" s="365" t="s">
        <v>797</v>
      </c>
      <c r="D33" s="366"/>
      <c r="E33" s="366"/>
      <c r="F33" s="366"/>
      <c r="G33" s="366"/>
      <c r="H33" s="366"/>
      <c r="I33" s="366"/>
      <c r="J33" s="366"/>
      <c r="K33" s="366"/>
      <c r="L33" s="366"/>
      <c r="M33" s="366"/>
      <c r="N33" s="366"/>
      <c r="O33" s="366"/>
      <c r="P33" s="11"/>
    </row>
    <row r="34" spans="2:16" s="39" customFormat="1" ht="36" customHeight="1">
      <c r="B34" s="41" t="s">
        <v>778</v>
      </c>
      <c r="C34" s="361" t="s">
        <v>798</v>
      </c>
      <c r="D34" s="361"/>
      <c r="E34" s="361"/>
      <c r="F34" s="361"/>
      <c r="G34" s="361"/>
      <c r="H34" s="361"/>
      <c r="I34" s="361"/>
      <c r="J34" s="361"/>
      <c r="K34" s="361"/>
      <c r="L34" s="361"/>
      <c r="M34" s="361"/>
      <c r="N34" s="361"/>
      <c r="O34" s="361"/>
      <c r="P34" s="40"/>
    </row>
    <row r="35" spans="2:16" ht="29.25" customHeight="1">
      <c r="B35" s="36"/>
      <c r="C35" s="362" t="s">
        <v>799</v>
      </c>
      <c r="D35" s="362"/>
      <c r="E35" s="362"/>
      <c r="F35" s="362"/>
      <c r="G35" s="362"/>
      <c r="H35" s="362"/>
      <c r="I35" s="362"/>
      <c r="J35" s="362"/>
      <c r="K35" s="362"/>
      <c r="L35" s="362"/>
      <c r="M35" s="362"/>
      <c r="N35" s="362"/>
      <c r="O35" s="362"/>
      <c r="P35" s="11"/>
    </row>
    <row r="36" spans="2:16" ht="29.25" customHeight="1">
      <c r="B36" s="36"/>
      <c r="C36" s="362" t="s">
        <v>800</v>
      </c>
      <c r="D36" s="362"/>
      <c r="E36" s="362"/>
      <c r="F36" s="362"/>
      <c r="G36" s="362"/>
      <c r="H36" s="362"/>
      <c r="I36" s="362"/>
      <c r="J36" s="362"/>
      <c r="K36" s="362"/>
      <c r="L36" s="362"/>
      <c r="M36" s="362"/>
      <c r="N36" s="362"/>
      <c r="O36" s="362"/>
      <c r="P36" s="11"/>
    </row>
    <row r="37" spans="2:16" s="39" customFormat="1" ht="38.4" customHeight="1">
      <c r="B37" s="41" t="s">
        <v>778</v>
      </c>
      <c r="C37" s="361" t="s">
        <v>3038</v>
      </c>
      <c r="D37" s="361"/>
      <c r="E37" s="361"/>
      <c r="F37" s="361"/>
      <c r="G37" s="361"/>
      <c r="H37" s="361"/>
      <c r="I37" s="361"/>
      <c r="J37" s="361"/>
      <c r="K37" s="361"/>
      <c r="L37" s="361"/>
      <c r="M37" s="361"/>
      <c r="N37" s="361"/>
      <c r="O37" s="361"/>
      <c r="P37" s="40"/>
    </row>
    <row r="38" spans="2:16">
      <c r="B38" s="36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11"/>
    </row>
    <row r="39" spans="2:16">
      <c r="B39" s="36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11"/>
    </row>
    <row r="40" spans="2:16">
      <c r="B40" s="36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11"/>
    </row>
    <row r="41" spans="2:16" ht="28.5" customHeight="1">
      <c r="B41" s="41" t="s">
        <v>778</v>
      </c>
      <c r="C41" s="361" t="s">
        <v>801</v>
      </c>
      <c r="D41" s="361"/>
      <c r="E41" s="361"/>
      <c r="F41" s="361"/>
      <c r="G41" s="361"/>
      <c r="H41" s="361"/>
      <c r="I41" s="361"/>
      <c r="J41" s="361"/>
      <c r="K41" s="361"/>
      <c r="L41" s="361"/>
      <c r="M41" s="361"/>
      <c r="N41" s="361"/>
      <c r="O41" s="361"/>
      <c r="P41" s="11"/>
    </row>
    <row r="42" spans="2:16" s="44" customFormat="1" ht="15">
      <c r="B42" s="41" t="s">
        <v>778</v>
      </c>
      <c r="C42" s="361" t="s">
        <v>802</v>
      </c>
      <c r="D42" s="361"/>
      <c r="E42" s="361"/>
      <c r="F42" s="361"/>
      <c r="G42" s="361"/>
      <c r="H42" s="361"/>
      <c r="I42" s="361"/>
      <c r="J42" s="361"/>
      <c r="K42" s="361"/>
      <c r="L42" s="361"/>
      <c r="M42" s="361"/>
      <c r="N42" s="361"/>
      <c r="O42" s="361"/>
      <c r="P42" s="43"/>
    </row>
    <row r="43" spans="2:16" ht="55.2" customHeight="1">
      <c r="B43" s="36"/>
      <c r="C43" s="362" t="s">
        <v>803</v>
      </c>
      <c r="D43" s="362"/>
      <c r="E43" s="362"/>
      <c r="F43" s="362"/>
      <c r="G43" s="362"/>
      <c r="H43" s="362"/>
      <c r="I43" s="362"/>
      <c r="J43" s="362"/>
      <c r="K43" s="362"/>
      <c r="L43" s="362"/>
      <c r="M43" s="362"/>
      <c r="N43" s="362"/>
      <c r="O43" s="362"/>
      <c r="P43" s="11"/>
    </row>
    <row r="44" spans="2:16" s="44" customFormat="1" ht="15">
      <c r="B44" s="41" t="s">
        <v>778</v>
      </c>
      <c r="C44" s="361" t="s">
        <v>804</v>
      </c>
      <c r="D44" s="361"/>
      <c r="E44" s="361"/>
      <c r="F44" s="361"/>
      <c r="G44" s="361"/>
      <c r="H44" s="361"/>
      <c r="I44" s="361"/>
      <c r="J44" s="361"/>
      <c r="K44" s="361"/>
      <c r="L44" s="361"/>
      <c r="M44" s="361"/>
      <c r="N44" s="361"/>
      <c r="O44" s="361"/>
      <c r="P44" s="43"/>
    </row>
    <row r="45" spans="2:16" ht="29.25" customHeight="1">
      <c r="B45" s="36"/>
      <c r="C45" s="362" t="s">
        <v>805</v>
      </c>
      <c r="D45" s="362"/>
      <c r="E45" s="362"/>
      <c r="F45" s="362"/>
      <c r="G45" s="362"/>
      <c r="H45" s="362"/>
      <c r="I45" s="362"/>
      <c r="J45" s="362"/>
      <c r="K45" s="362"/>
      <c r="L45" s="362"/>
      <c r="M45" s="362"/>
      <c r="N45" s="362"/>
      <c r="O45" s="362"/>
      <c r="P45" s="11"/>
    </row>
    <row r="46" spans="2:16" s="44" customFormat="1" ht="30" customHeight="1">
      <c r="B46" s="41" t="s">
        <v>778</v>
      </c>
      <c r="C46" s="361" t="s">
        <v>806</v>
      </c>
      <c r="D46" s="361"/>
      <c r="E46" s="361"/>
      <c r="F46" s="361"/>
      <c r="G46" s="361"/>
      <c r="H46" s="361"/>
      <c r="I46" s="361"/>
      <c r="J46" s="361"/>
      <c r="K46" s="361"/>
      <c r="L46" s="361"/>
      <c r="M46" s="361"/>
      <c r="N46" s="361"/>
      <c r="O46" s="361"/>
      <c r="P46" s="43"/>
    </row>
    <row r="47" spans="2:16" ht="30.75" customHeight="1">
      <c r="B47" s="36"/>
      <c r="C47" s="362" t="s">
        <v>807</v>
      </c>
      <c r="D47" s="362"/>
      <c r="E47" s="362"/>
      <c r="F47" s="362"/>
      <c r="G47" s="362"/>
      <c r="H47" s="362"/>
      <c r="I47" s="362"/>
      <c r="J47" s="362"/>
      <c r="K47" s="362"/>
      <c r="L47" s="362"/>
      <c r="M47" s="362"/>
      <c r="N47" s="362"/>
      <c r="O47" s="362"/>
      <c r="P47" s="11"/>
    </row>
    <row r="48" spans="2:16" ht="41.7" customHeight="1">
      <c r="B48" s="36"/>
      <c r="C48" s="362" t="s">
        <v>808</v>
      </c>
      <c r="D48" s="362"/>
      <c r="E48" s="362"/>
      <c r="F48" s="362"/>
      <c r="G48" s="362"/>
      <c r="H48" s="362"/>
      <c r="I48" s="362"/>
      <c r="J48" s="362"/>
      <c r="K48" s="362"/>
      <c r="L48" s="362"/>
      <c r="M48" s="362"/>
      <c r="N48" s="362"/>
      <c r="O48" s="362"/>
      <c r="P48" s="11"/>
    </row>
    <row r="49" spans="2:16" ht="42" customHeight="1">
      <c r="B49" s="36"/>
      <c r="C49" s="362" t="s">
        <v>809</v>
      </c>
      <c r="D49" s="362"/>
      <c r="E49" s="362"/>
      <c r="F49" s="362"/>
      <c r="G49" s="362"/>
      <c r="H49" s="362"/>
      <c r="I49" s="362"/>
      <c r="J49" s="362"/>
      <c r="K49" s="362"/>
      <c r="L49" s="362"/>
      <c r="M49" s="362"/>
      <c r="N49" s="362"/>
      <c r="O49" s="362"/>
      <c r="P49" s="11"/>
    </row>
    <row r="50" spans="2:16" ht="42" customHeight="1">
      <c r="B50" s="41" t="s">
        <v>778</v>
      </c>
      <c r="C50" s="361" t="s">
        <v>810</v>
      </c>
      <c r="D50" s="361"/>
      <c r="E50" s="361"/>
      <c r="F50" s="361"/>
      <c r="G50" s="361"/>
      <c r="H50" s="361"/>
      <c r="I50" s="361"/>
      <c r="J50" s="361"/>
      <c r="K50" s="361"/>
      <c r="L50" s="361"/>
      <c r="M50" s="361"/>
      <c r="N50" s="361"/>
      <c r="O50" s="361"/>
      <c r="P50" s="11"/>
    </row>
    <row r="51" spans="2:16" ht="47.55" customHeight="1">
      <c r="B51" s="41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11"/>
    </row>
    <row r="52" spans="2:16" ht="18.45" customHeight="1">
      <c r="B52" s="41" t="s">
        <v>778</v>
      </c>
      <c r="C52" s="367" t="s">
        <v>835</v>
      </c>
      <c r="D52" s="367"/>
      <c r="E52" s="367"/>
      <c r="F52" s="367"/>
      <c r="G52" s="367"/>
      <c r="H52" s="367"/>
      <c r="I52" s="367"/>
      <c r="J52" s="367"/>
      <c r="K52" s="367"/>
      <c r="L52" s="367"/>
      <c r="M52" s="367"/>
      <c r="N52" s="367"/>
      <c r="O52" s="367"/>
      <c r="P52" s="11"/>
    </row>
    <row r="53" spans="2:16" ht="30.75" customHeight="1">
      <c r="B53" s="41" t="s">
        <v>778</v>
      </c>
      <c r="C53" s="368" t="s">
        <v>834</v>
      </c>
      <c r="D53" s="368"/>
      <c r="E53" s="368"/>
      <c r="F53" s="368"/>
      <c r="G53" s="368"/>
      <c r="H53" s="368"/>
      <c r="I53" s="368"/>
      <c r="J53" s="368"/>
      <c r="K53" s="368"/>
      <c r="L53" s="368"/>
      <c r="M53" s="368"/>
      <c r="N53" s="368"/>
      <c r="O53" s="368"/>
      <c r="P53" s="11"/>
    </row>
    <row r="54" spans="2:16">
      <c r="B54" s="36"/>
      <c r="P54" s="11"/>
    </row>
    <row r="55" spans="2:16">
      <c r="B55" s="36"/>
      <c r="P55" s="11"/>
    </row>
    <row r="56" spans="2:16">
      <c r="B56" s="36"/>
      <c r="P56" s="11"/>
    </row>
    <row r="57" spans="2:16" ht="17.25" customHeight="1">
      <c r="B57" s="41" t="s">
        <v>778</v>
      </c>
      <c r="C57" s="361" t="s">
        <v>811</v>
      </c>
      <c r="D57" s="361"/>
      <c r="E57" s="361"/>
      <c r="F57" s="361"/>
      <c r="G57" s="361"/>
      <c r="H57" s="361"/>
      <c r="I57" s="361"/>
      <c r="J57" s="361"/>
      <c r="K57" s="361"/>
      <c r="L57" s="361"/>
      <c r="M57" s="361"/>
      <c r="N57" s="361"/>
      <c r="O57" s="361"/>
      <c r="P57" s="11"/>
    </row>
    <row r="58" spans="2:16">
      <c r="B58" s="36"/>
      <c r="C58" s="362" t="s">
        <v>812</v>
      </c>
      <c r="D58" s="362"/>
      <c r="E58" s="362"/>
      <c r="F58" s="362"/>
      <c r="G58" s="362"/>
      <c r="H58" s="362"/>
      <c r="I58" s="362"/>
      <c r="J58" s="362"/>
      <c r="K58" s="362"/>
      <c r="L58" s="362"/>
      <c r="M58" s="362"/>
      <c r="N58" s="362"/>
      <c r="O58" s="362"/>
      <c r="P58" s="11"/>
    </row>
    <row r="59" spans="2:16">
      <c r="B59" s="36"/>
      <c r="C59" s="362" t="s">
        <v>813</v>
      </c>
      <c r="D59" s="362"/>
      <c r="E59" s="362"/>
      <c r="F59" s="362"/>
      <c r="G59" s="362"/>
      <c r="H59" s="362"/>
      <c r="I59" s="362"/>
      <c r="J59" s="362"/>
      <c r="K59" s="362"/>
      <c r="L59" s="362"/>
      <c r="M59" s="362"/>
      <c r="N59" s="362"/>
      <c r="O59" s="362"/>
      <c r="P59" s="11"/>
    </row>
    <row r="60" spans="2:16" ht="43.95" customHeight="1">
      <c r="B60" s="41" t="s">
        <v>778</v>
      </c>
      <c r="C60" s="361" t="s">
        <v>814</v>
      </c>
      <c r="D60" s="361"/>
      <c r="E60" s="361"/>
      <c r="F60" s="361"/>
      <c r="G60" s="361"/>
      <c r="H60" s="361"/>
      <c r="I60" s="361"/>
      <c r="J60" s="361"/>
      <c r="K60" s="361"/>
      <c r="L60" s="361"/>
      <c r="M60" s="361"/>
      <c r="N60" s="361"/>
      <c r="O60" s="361"/>
      <c r="P60" s="11"/>
    </row>
    <row r="61" spans="2:16" ht="31.5" customHeight="1">
      <c r="B61" s="41"/>
      <c r="C61" s="362" t="s">
        <v>815</v>
      </c>
      <c r="D61" s="362"/>
      <c r="E61" s="362"/>
      <c r="F61" s="362"/>
      <c r="G61" s="362"/>
      <c r="H61" s="362"/>
      <c r="I61" s="362"/>
      <c r="J61" s="362"/>
      <c r="K61" s="362"/>
      <c r="L61" s="362"/>
      <c r="M61" s="362"/>
      <c r="N61" s="362"/>
      <c r="O61" s="362"/>
      <c r="P61" s="11"/>
    </row>
    <row r="62" spans="2:16" ht="29.25" customHeight="1">
      <c r="B62" s="41"/>
      <c r="C62" s="362" t="s">
        <v>816</v>
      </c>
      <c r="D62" s="362"/>
      <c r="E62" s="362"/>
      <c r="F62" s="362"/>
      <c r="G62" s="362"/>
      <c r="H62" s="362"/>
      <c r="I62" s="362"/>
      <c r="J62" s="362"/>
      <c r="K62" s="362"/>
      <c r="L62" s="362"/>
      <c r="M62" s="362"/>
      <c r="N62" s="362"/>
      <c r="O62" s="362"/>
      <c r="P62" s="11"/>
    </row>
    <row r="63" spans="2:16">
      <c r="B63" s="36"/>
      <c r="C63" s="362" t="s">
        <v>817</v>
      </c>
      <c r="D63" s="362"/>
      <c r="E63" s="362"/>
      <c r="F63" s="362"/>
      <c r="G63" s="362"/>
      <c r="H63" s="362"/>
      <c r="I63" s="362"/>
      <c r="J63" s="362"/>
      <c r="K63" s="362"/>
      <c r="L63" s="362"/>
      <c r="M63" s="362"/>
      <c r="N63" s="362"/>
      <c r="O63" s="362"/>
      <c r="P63" s="11"/>
    </row>
    <row r="64" spans="2:16">
      <c r="B64" s="36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11"/>
    </row>
    <row r="65" spans="2:60">
      <c r="B65" s="36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11"/>
    </row>
    <row r="66" spans="2:60">
      <c r="B66" s="36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11"/>
    </row>
    <row r="67" spans="2:60">
      <c r="B67" s="36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11"/>
    </row>
    <row r="68" spans="2:60" ht="45" customHeight="1">
      <c r="B68" s="41" t="s">
        <v>778</v>
      </c>
      <c r="C68" s="361" t="s">
        <v>818</v>
      </c>
      <c r="D68" s="361"/>
      <c r="E68" s="361"/>
      <c r="F68" s="361"/>
      <c r="G68" s="361"/>
      <c r="H68" s="361"/>
      <c r="I68" s="361"/>
      <c r="J68" s="361"/>
      <c r="K68" s="361"/>
      <c r="L68" s="361"/>
      <c r="M68" s="361"/>
      <c r="N68" s="361"/>
      <c r="O68" s="361"/>
      <c r="P68" s="11"/>
    </row>
    <row r="69" spans="2:60" ht="29.25" customHeight="1">
      <c r="B69" s="41"/>
      <c r="C69" s="362" t="s">
        <v>819</v>
      </c>
      <c r="D69" s="362"/>
      <c r="E69" s="362"/>
      <c r="F69" s="362"/>
      <c r="G69" s="362"/>
      <c r="H69" s="362"/>
      <c r="I69" s="362"/>
      <c r="J69" s="362"/>
      <c r="K69" s="362"/>
      <c r="L69" s="362"/>
      <c r="M69" s="362"/>
      <c r="N69" s="362"/>
      <c r="O69" s="362"/>
      <c r="P69" s="11"/>
    </row>
    <row r="70" spans="2:60" ht="15">
      <c r="B70" s="41" t="s">
        <v>778</v>
      </c>
      <c r="C70" s="361" t="s">
        <v>820</v>
      </c>
      <c r="D70" s="361"/>
      <c r="E70" s="361"/>
      <c r="F70" s="361"/>
      <c r="G70" s="361"/>
      <c r="H70" s="361"/>
      <c r="I70" s="361"/>
      <c r="J70" s="361"/>
      <c r="K70" s="361"/>
      <c r="L70" s="361"/>
      <c r="M70" s="361"/>
      <c r="N70" s="361"/>
      <c r="O70" s="361"/>
      <c r="P70" s="11"/>
    </row>
    <row r="71" spans="2:60" ht="15">
      <c r="B71" s="41"/>
      <c r="C71" s="362" t="s">
        <v>821</v>
      </c>
      <c r="D71" s="362"/>
      <c r="E71" s="362"/>
      <c r="F71" s="362"/>
      <c r="G71" s="362"/>
      <c r="H71" s="362"/>
      <c r="I71" s="362"/>
      <c r="J71" s="362"/>
      <c r="K71" s="362"/>
      <c r="L71" s="362"/>
      <c r="M71" s="362"/>
      <c r="N71" s="362"/>
      <c r="O71" s="362"/>
      <c r="P71" s="11"/>
    </row>
    <row r="72" spans="2:60" ht="59.25" customHeight="1">
      <c r="B72" s="41"/>
      <c r="C72" s="362" t="s">
        <v>822</v>
      </c>
      <c r="D72" s="362"/>
      <c r="E72" s="362"/>
      <c r="F72" s="362"/>
      <c r="G72" s="362"/>
      <c r="H72" s="362"/>
      <c r="I72" s="362"/>
      <c r="J72" s="362"/>
      <c r="K72" s="362"/>
      <c r="L72" s="362"/>
      <c r="M72" s="362"/>
      <c r="N72" s="362"/>
      <c r="O72" s="362"/>
      <c r="P72" s="11"/>
      <c r="S72" s="363"/>
      <c r="T72" s="363"/>
      <c r="U72" s="363"/>
      <c r="V72" s="363"/>
      <c r="W72" s="363"/>
      <c r="X72" s="363"/>
      <c r="Y72" s="363"/>
      <c r="Z72" s="363"/>
      <c r="AA72" s="363"/>
      <c r="AB72" s="363"/>
      <c r="AC72" s="363"/>
      <c r="AD72" s="363"/>
      <c r="AE72" s="363"/>
      <c r="AF72" s="363"/>
      <c r="AG72" s="363"/>
      <c r="AH72" s="363"/>
      <c r="AI72" s="363"/>
      <c r="AJ72" s="363"/>
      <c r="AK72" s="363"/>
      <c r="AL72" s="363"/>
      <c r="AM72" s="363"/>
      <c r="AN72" s="363"/>
      <c r="AO72" s="363"/>
      <c r="AP72" s="363"/>
      <c r="AQ72" s="363"/>
      <c r="AR72" s="363"/>
      <c r="AS72" s="363"/>
      <c r="AT72" s="363"/>
      <c r="AU72" s="363"/>
      <c r="AV72" s="363"/>
      <c r="AW72" s="363"/>
      <c r="AX72" s="363"/>
      <c r="AY72" s="363"/>
      <c r="AZ72" s="363"/>
      <c r="BA72" s="363"/>
      <c r="BB72" s="363"/>
      <c r="BC72" s="363"/>
      <c r="BD72" s="363"/>
      <c r="BE72" s="363"/>
      <c r="BF72" s="363"/>
      <c r="BG72" s="363"/>
      <c r="BH72" s="363"/>
    </row>
    <row r="73" spans="2:60">
      <c r="B73" s="36"/>
      <c r="C73" s="362" t="s">
        <v>823</v>
      </c>
      <c r="D73" s="362"/>
      <c r="E73" s="362"/>
      <c r="F73" s="362"/>
      <c r="G73" s="362"/>
      <c r="H73" s="362"/>
      <c r="I73" s="362"/>
      <c r="J73" s="362"/>
      <c r="K73" s="362"/>
      <c r="L73" s="362"/>
      <c r="M73" s="362"/>
      <c r="N73" s="362"/>
      <c r="O73" s="362"/>
      <c r="P73" s="11"/>
      <c r="S73" s="363"/>
      <c r="T73" s="363"/>
      <c r="U73" s="363"/>
      <c r="V73" s="363"/>
      <c r="W73" s="363"/>
      <c r="X73" s="363"/>
      <c r="Y73" s="363"/>
      <c r="Z73" s="363"/>
      <c r="AA73" s="363"/>
      <c r="AB73" s="363"/>
      <c r="AC73" s="363"/>
      <c r="AD73" s="363"/>
      <c r="AE73" s="363"/>
      <c r="AF73" s="363"/>
      <c r="AG73" s="363"/>
      <c r="AH73" s="363"/>
      <c r="AI73" s="363"/>
      <c r="AJ73" s="363"/>
      <c r="AK73" s="363"/>
      <c r="AL73" s="363"/>
      <c r="AM73" s="363"/>
      <c r="AN73" s="363"/>
      <c r="AO73" s="363"/>
      <c r="AP73" s="363"/>
      <c r="AQ73" s="363"/>
      <c r="AR73" s="363"/>
      <c r="AS73" s="363"/>
      <c r="AT73" s="363"/>
      <c r="AU73" s="363"/>
      <c r="AV73" s="363"/>
      <c r="AW73" s="363"/>
      <c r="AX73" s="363"/>
      <c r="AY73" s="363"/>
      <c r="AZ73" s="363"/>
      <c r="BA73" s="363"/>
      <c r="BB73" s="363"/>
      <c r="BC73" s="363"/>
      <c r="BD73" s="363"/>
      <c r="BE73" s="363"/>
      <c r="BF73" s="363"/>
      <c r="BG73" s="363"/>
      <c r="BH73" s="363"/>
    </row>
    <row r="74" spans="2:60">
      <c r="B74" s="36"/>
      <c r="C74" s="364" t="s">
        <v>824</v>
      </c>
      <c r="D74" s="364"/>
      <c r="E74" s="364"/>
      <c r="F74" s="364"/>
      <c r="G74" s="364"/>
      <c r="H74" s="364"/>
      <c r="I74" s="364"/>
      <c r="J74" s="364"/>
      <c r="K74" s="364"/>
      <c r="L74" s="364"/>
      <c r="M74" s="364"/>
      <c r="N74" s="364"/>
      <c r="O74" s="364"/>
      <c r="P74" s="11"/>
      <c r="S74" s="363"/>
      <c r="T74" s="363"/>
      <c r="U74" s="363"/>
      <c r="V74" s="363"/>
      <c r="W74" s="363"/>
      <c r="X74" s="363"/>
      <c r="Y74" s="363"/>
      <c r="Z74" s="363"/>
      <c r="AA74" s="363"/>
      <c r="AB74" s="363"/>
      <c r="AC74" s="363"/>
      <c r="AD74" s="363"/>
      <c r="AE74" s="363"/>
      <c r="AF74" s="363"/>
      <c r="AG74" s="363"/>
      <c r="AH74" s="363"/>
      <c r="AI74" s="363"/>
      <c r="AJ74" s="363"/>
      <c r="AK74" s="363"/>
      <c r="AL74" s="363"/>
      <c r="AM74" s="363"/>
      <c r="AN74" s="363"/>
      <c r="AO74" s="363"/>
      <c r="AP74" s="363"/>
      <c r="AQ74" s="363"/>
      <c r="AR74" s="363"/>
      <c r="AS74" s="363"/>
      <c r="AT74" s="363"/>
      <c r="AU74" s="363"/>
      <c r="AV74" s="363"/>
      <c r="AW74" s="363"/>
      <c r="AX74" s="363"/>
      <c r="AY74" s="363"/>
      <c r="AZ74" s="363"/>
      <c r="BA74" s="363"/>
      <c r="BB74" s="363"/>
      <c r="BC74" s="363"/>
      <c r="BD74" s="363"/>
      <c r="BE74" s="363"/>
      <c r="BF74" s="363"/>
      <c r="BG74" s="363"/>
      <c r="BH74" s="363"/>
    </row>
    <row r="75" spans="2:60">
      <c r="B75" s="36"/>
      <c r="C75" s="364" t="s">
        <v>825</v>
      </c>
      <c r="D75" s="364"/>
      <c r="E75" s="364"/>
      <c r="F75" s="364"/>
      <c r="G75" s="364"/>
      <c r="H75" s="364"/>
      <c r="I75" s="364"/>
      <c r="J75" s="364"/>
      <c r="K75" s="364"/>
      <c r="L75" s="364"/>
      <c r="M75" s="364"/>
      <c r="N75" s="364"/>
      <c r="O75" s="364"/>
      <c r="P75" s="11"/>
      <c r="S75" s="363" t="s">
        <v>826</v>
      </c>
      <c r="T75" s="363"/>
      <c r="U75" s="363"/>
      <c r="V75" s="363"/>
      <c r="W75" s="363"/>
      <c r="X75" s="363"/>
      <c r="Y75" s="363"/>
      <c r="Z75" s="363"/>
      <c r="AA75" s="363"/>
      <c r="AB75" s="363"/>
      <c r="AC75" s="363"/>
      <c r="AD75" s="363"/>
      <c r="AE75" s="363"/>
      <c r="AF75" s="363"/>
      <c r="AG75" s="363"/>
      <c r="AH75" s="363"/>
      <c r="AI75" s="363"/>
      <c r="AJ75" s="363"/>
      <c r="AK75" s="363"/>
      <c r="AL75" s="363"/>
      <c r="AM75" s="363"/>
      <c r="AN75" s="363"/>
      <c r="AO75" s="363"/>
      <c r="AP75" s="363"/>
      <c r="AQ75" s="363"/>
      <c r="AR75" s="363"/>
      <c r="AS75" s="363"/>
      <c r="AT75" s="363"/>
      <c r="AU75" s="363"/>
      <c r="AV75" s="363"/>
      <c r="AW75" s="363"/>
      <c r="AX75" s="363"/>
      <c r="AY75" s="363"/>
      <c r="AZ75" s="363"/>
      <c r="BA75" s="363"/>
      <c r="BB75" s="363"/>
      <c r="BC75" s="363"/>
      <c r="BD75" s="363"/>
      <c r="BE75" s="363"/>
      <c r="BF75" s="363"/>
      <c r="BG75" s="363"/>
      <c r="BH75" s="363"/>
    </row>
    <row r="76" spans="2:60">
      <c r="B76" s="36"/>
      <c r="C76" s="365" t="s">
        <v>827</v>
      </c>
      <c r="D76" s="366"/>
      <c r="E76" s="366"/>
      <c r="F76" s="366"/>
      <c r="G76" s="366"/>
      <c r="H76" s="366"/>
      <c r="I76" s="366"/>
      <c r="J76" s="366"/>
      <c r="K76" s="366"/>
      <c r="L76" s="366"/>
      <c r="M76" s="366"/>
      <c r="N76" s="366"/>
      <c r="O76" s="366"/>
      <c r="P76" s="11"/>
      <c r="S76" s="363"/>
      <c r="T76" s="363"/>
      <c r="U76" s="363"/>
      <c r="V76" s="363"/>
      <c r="W76" s="363"/>
      <c r="X76" s="363"/>
      <c r="Y76" s="363"/>
      <c r="Z76" s="363"/>
      <c r="AA76" s="363"/>
      <c r="AB76" s="363"/>
      <c r="AC76" s="363"/>
      <c r="AD76" s="363"/>
      <c r="AE76" s="363"/>
      <c r="AF76" s="363"/>
      <c r="AG76" s="363"/>
      <c r="AH76" s="363"/>
      <c r="AI76" s="363"/>
      <c r="AJ76" s="363"/>
      <c r="AK76" s="363"/>
      <c r="AL76" s="363"/>
      <c r="AM76" s="363"/>
      <c r="AN76" s="363"/>
      <c r="AO76" s="363"/>
      <c r="AP76" s="363"/>
      <c r="AQ76" s="363"/>
      <c r="AR76" s="363"/>
      <c r="AS76" s="363"/>
      <c r="AT76" s="363"/>
      <c r="AU76" s="363"/>
      <c r="AV76" s="363"/>
      <c r="AW76" s="363"/>
      <c r="AX76" s="363"/>
      <c r="AY76" s="363"/>
      <c r="AZ76" s="363"/>
      <c r="BA76" s="363"/>
      <c r="BB76" s="363"/>
      <c r="BC76" s="363"/>
      <c r="BD76" s="363"/>
      <c r="BE76" s="363"/>
      <c r="BF76" s="363"/>
      <c r="BG76" s="363"/>
      <c r="BH76" s="363"/>
    </row>
    <row r="77" spans="2:60" ht="30.75" customHeight="1">
      <c r="B77" s="36"/>
      <c r="C77" s="362" t="s">
        <v>828</v>
      </c>
      <c r="D77" s="362"/>
      <c r="E77" s="362"/>
      <c r="F77" s="362"/>
      <c r="G77" s="362"/>
      <c r="H77" s="362"/>
      <c r="I77" s="362"/>
      <c r="J77" s="362"/>
      <c r="K77" s="362"/>
      <c r="L77" s="362"/>
      <c r="M77" s="362"/>
      <c r="N77" s="362"/>
      <c r="O77" s="362"/>
      <c r="P77" s="11"/>
      <c r="S77" s="363"/>
      <c r="T77" s="363"/>
      <c r="U77" s="363"/>
      <c r="V77" s="363"/>
      <c r="W77" s="363"/>
      <c r="X77" s="363"/>
      <c r="Y77" s="363"/>
      <c r="Z77" s="363"/>
      <c r="AA77" s="363"/>
      <c r="AB77" s="363"/>
      <c r="AC77" s="363"/>
      <c r="AD77" s="363"/>
      <c r="AE77" s="363"/>
      <c r="AF77" s="363"/>
      <c r="AG77" s="363"/>
      <c r="AH77" s="363"/>
      <c r="AI77" s="363"/>
      <c r="AJ77" s="363"/>
      <c r="AK77" s="363"/>
      <c r="AL77" s="363"/>
      <c r="AM77" s="363"/>
      <c r="AN77" s="363"/>
      <c r="AO77" s="363"/>
      <c r="AP77" s="363"/>
      <c r="AQ77" s="363"/>
      <c r="AR77" s="363"/>
      <c r="AS77" s="363"/>
      <c r="AT77" s="363"/>
      <c r="AU77" s="363"/>
      <c r="AV77" s="363"/>
      <c r="AW77" s="363"/>
      <c r="AX77" s="363"/>
      <c r="AY77" s="363"/>
      <c r="AZ77" s="363"/>
      <c r="BA77" s="363"/>
      <c r="BB77" s="363"/>
      <c r="BC77" s="363"/>
      <c r="BD77" s="363"/>
      <c r="BE77" s="363"/>
      <c r="BF77" s="363"/>
      <c r="BG77" s="363"/>
      <c r="BH77" s="363"/>
    </row>
    <row r="78" spans="2:60">
      <c r="B78" s="36"/>
      <c r="C78" s="362" t="s">
        <v>829</v>
      </c>
      <c r="D78" s="362"/>
      <c r="E78" s="362"/>
      <c r="F78" s="362"/>
      <c r="G78" s="362"/>
      <c r="H78" s="362"/>
      <c r="I78" s="362"/>
      <c r="J78" s="362"/>
      <c r="K78" s="362"/>
      <c r="L78" s="362"/>
      <c r="M78" s="362"/>
      <c r="N78" s="362"/>
      <c r="O78" s="362"/>
      <c r="P78" s="11"/>
      <c r="S78" s="363"/>
      <c r="T78" s="363"/>
      <c r="U78" s="363"/>
      <c r="V78" s="363"/>
      <c r="W78" s="363"/>
      <c r="X78" s="363"/>
      <c r="Y78" s="363"/>
      <c r="Z78" s="363"/>
      <c r="AA78" s="363"/>
      <c r="AB78" s="363"/>
      <c r="AC78" s="363"/>
      <c r="AD78" s="363"/>
      <c r="AE78" s="363"/>
      <c r="AF78" s="363"/>
      <c r="AG78" s="363"/>
      <c r="AH78" s="363"/>
      <c r="AI78" s="363"/>
      <c r="AJ78" s="363"/>
      <c r="AK78" s="363"/>
      <c r="AL78" s="363"/>
      <c r="AM78" s="363"/>
      <c r="AN78" s="363"/>
      <c r="AO78" s="363"/>
      <c r="AP78" s="363"/>
      <c r="AQ78" s="363"/>
      <c r="AR78" s="363"/>
      <c r="AS78" s="363"/>
      <c r="AT78" s="363"/>
      <c r="AU78" s="363"/>
      <c r="AV78" s="363"/>
      <c r="AW78" s="363"/>
      <c r="AX78" s="363"/>
      <c r="AY78" s="363"/>
      <c r="AZ78" s="363"/>
      <c r="BA78" s="363"/>
      <c r="BB78" s="363"/>
      <c r="BC78" s="363"/>
      <c r="BD78" s="363"/>
      <c r="BE78" s="363"/>
      <c r="BF78" s="363"/>
      <c r="BG78" s="363"/>
      <c r="BH78" s="363"/>
    </row>
    <row r="79" spans="2:60" ht="45" customHeight="1">
      <c r="B79" s="41" t="s">
        <v>778</v>
      </c>
      <c r="C79" s="361" t="s">
        <v>830</v>
      </c>
      <c r="D79" s="361"/>
      <c r="E79" s="361"/>
      <c r="F79" s="361"/>
      <c r="G79" s="361"/>
      <c r="H79" s="361"/>
      <c r="I79" s="361"/>
      <c r="J79" s="361"/>
      <c r="K79" s="361"/>
      <c r="L79" s="361"/>
      <c r="M79" s="361"/>
      <c r="N79" s="361"/>
      <c r="O79" s="361"/>
      <c r="P79" s="11"/>
    </row>
    <row r="80" spans="2:60" ht="30" customHeight="1">
      <c r="B80" s="36"/>
      <c r="C80" s="362" t="s">
        <v>831</v>
      </c>
      <c r="D80" s="362"/>
      <c r="E80" s="362"/>
      <c r="F80" s="362"/>
      <c r="G80" s="362"/>
      <c r="H80" s="362"/>
      <c r="I80" s="362"/>
      <c r="J80" s="362"/>
      <c r="K80" s="362"/>
      <c r="L80" s="362"/>
      <c r="M80" s="362"/>
      <c r="N80" s="362"/>
      <c r="O80" s="362"/>
      <c r="P80" s="11"/>
      <c r="S80" s="363"/>
      <c r="T80" s="363"/>
      <c r="U80" s="363"/>
      <c r="V80" s="363"/>
      <c r="W80" s="363"/>
      <c r="X80" s="363"/>
      <c r="Y80" s="363"/>
      <c r="Z80" s="363"/>
      <c r="AA80" s="363"/>
      <c r="AB80" s="363"/>
      <c r="AC80" s="363"/>
      <c r="AD80" s="363"/>
      <c r="AE80" s="363"/>
      <c r="AF80" s="363"/>
      <c r="AG80" s="363"/>
      <c r="AH80" s="363"/>
      <c r="AI80" s="363"/>
      <c r="AJ80" s="363"/>
      <c r="AK80" s="363"/>
      <c r="AL80" s="363"/>
      <c r="AM80" s="363"/>
      <c r="AN80" s="363"/>
      <c r="AO80" s="363"/>
      <c r="AP80" s="363"/>
      <c r="AQ80" s="363"/>
      <c r="AR80" s="363"/>
      <c r="AS80" s="363"/>
      <c r="AT80" s="363"/>
      <c r="AU80" s="363"/>
      <c r="AV80" s="363"/>
      <c r="AW80" s="363"/>
      <c r="AX80" s="363"/>
      <c r="AY80" s="363"/>
      <c r="AZ80" s="363"/>
      <c r="BA80" s="363"/>
      <c r="BB80" s="363"/>
      <c r="BC80" s="363"/>
      <c r="BD80" s="363"/>
      <c r="BE80" s="363"/>
      <c r="BF80" s="363"/>
      <c r="BG80" s="363"/>
      <c r="BH80" s="363"/>
    </row>
    <row r="81" spans="2:60" ht="45" customHeight="1">
      <c r="B81" s="36"/>
      <c r="C81" s="362" t="s">
        <v>832</v>
      </c>
      <c r="D81" s="362"/>
      <c r="E81" s="362"/>
      <c r="F81" s="362"/>
      <c r="G81" s="362"/>
      <c r="H81" s="362"/>
      <c r="I81" s="362"/>
      <c r="J81" s="362"/>
      <c r="K81" s="362"/>
      <c r="L81" s="362"/>
      <c r="M81" s="362"/>
      <c r="N81" s="362"/>
      <c r="O81" s="362"/>
      <c r="P81" s="11"/>
      <c r="S81" s="363"/>
      <c r="T81" s="363"/>
      <c r="U81" s="363"/>
      <c r="V81" s="363"/>
      <c r="W81" s="363"/>
      <c r="X81" s="363"/>
      <c r="Y81" s="363"/>
      <c r="Z81" s="363"/>
      <c r="AA81" s="363"/>
      <c r="AB81" s="363"/>
      <c r="AC81" s="363"/>
      <c r="AD81" s="363"/>
      <c r="AE81" s="363"/>
      <c r="AF81" s="363"/>
      <c r="AG81" s="363"/>
      <c r="AH81" s="363"/>
      <c r="AI81" s="363"/>
      <c r="AJ81" s="363"/>
      <c r="AK81" s="363"/>
      <c r="AL81" s="363"/>
      <c r="AM81" s="363"/>
      <c r="AN81" s="363"/>
      <c r="AO81" s="363"/>
      <c r="AP81" s="363"/>
      <c r="AQ81" s="363"/>
      <c r="AR81" s="363"/>
      <c r="AS81" s="363"/>
      <c r="AT81" s="363"/>
      <c r="AU81" s="363"/>
      <c r="AV81" s="363"/>
      <c r="AW81" s="363"/>
      <c r="AX81" s="363"/>
      <c r="AY81" s="363"/>
      <c r="AZ81" s="363"/>
      <c r="BA81" s="363"/>
      <c r="BB81" s="363"/>
      <c r="BC81" s="363"/>
      <c r="BD81" s="363"/>
      <c r="BE81" s="363"/>
      <c r="BF81" s="363"/>
      <c r="BG81" s="363"/>
      <c r="BH81" s="363"/>
    </row>
    <row r="82" spans="2:60">
      <c r="B82" s="36"/>
      <c r="C82" s="45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5"/>
      <c r="O82" s="45"/>
      <c r="P82" s="11"/>
      <c r="S82" s="49"/>
      <c r="T82" s="49"/>
      <c r="U82" s="49"/>
      <c r="V82" s="49"/>
      <c r="W82" s="49"/>
      <c r="X82" s="49"/>
      <c r="Y82" s="49"/>
      <c r="Z82" s="49"/>
      <c r="AA82" s="49"/>
      <c r="AB82" s="49"/>
      <c r="AC82" s="49"/>
      <c r="AD82" s="49"/>
      <c r="AE82" s="49"/>
      <c r="AF82" s="49"/>
      <c r="AG82" s="49"/>
      <c r="AH82" s="49"/>
      <c r="AI82" s="49"/>
      <c r="AJ82" s="49"/>
      <c r="AK82" s="49"/>
      <c r="AL82" s="49"/>
      <c r="AM82" s="49"/>
      <c r="AN82" s="49"/>
      <c r="AO82" s="49"/>
      <c r="AP82" s="49"/>
      <c r="AQ82" s="49"/>
      <c r="AR82" s="49"/>
      <c r="AS82" s="49"/>
      <c r="AT82" s="49"/>
      <c r="AU82" s="49"/>
      <c r="AV82" s="49"/>
      <c r="AW82" s="49"/>
      <c r="AX82" s="49"/>
      <c r="AY82" s="49"/>
      <c r="AZ82" s="49"/>
      <c r="BA82" s="49"/>
      <c r="BB82" s="49"/>
      <c r="BC82" s="49"/>
      <c r="BD82" s="49"/>
      <c r="BE82" s="49"/>
      <c r="BF82" s="49"/>
      <c r="BG82" s="49"/>
      <c r="BH82" s="49"/>
    </row>
    <row r="83" spans="2:60">
      <c r="B83" s="36"/>
      <c r="C83" s="45"/>
      <c r="D83" s="45"/>
      <c r="E83" s="45"/>
      <c r="F83" s="45"/>
      <c r="G83" s="45"/>
      <c r="H83" s="45"/>
      <c r="I83" s="45"/>
      <c r="J83" s="45"/>
      <c r="K83" s="45"/>
      <c r="L83" s="45"/>
      <c r="M83" s="45"/>
      <c r="N83" s="45"/>
      <c r="O83" s="45"/>
      <c r="P83" s="11"/>
      <c r="S83" s="49"/>
      <c r="T83" s="49"/>
      <c r="U83" s="49"/>
      <c r="V83" s="49"/>
      <c r="W83" s="49"/>
      <c r="X83" s="49"/>
      <c r="Y83" s="49"/>
      <c r="Z83" s="49"/>
      <c r="AA83" s="49"/>
      <c r="AB83" s="49"/>
      <c r="AC83" s="49"/>
      <c r="AD83" s="49"/>
      <c r="AE83" s="49"/>
      <c r="AF83" s="49"/>
      <c r="AG83" s="49"/>
      <c r="AH83" s="49"/>
      <c r="AI83" s="49"/>
      <c r="AJ83" s="49"/>
      <c r="AK83" s="49"/>
      <c r="AL83" s="49"/>
      <c r="AM83" s="49"/>
      <c r="AN83" s="49"/>
      <c r="AO83" s="49"/>
      <c r="AP83" s="49"/>
      <c r="AQ83" s="49"/>
      <c r="AR83" s="49"/>
      <c r="AS83" s="49"/>
      <c r="AT83" s="49"/>
      <c r="AU83" s="49"/>
      <c r="AV83" s="49"/>
      <c r="AW83" s="49"/>
      <c r="AX83" s="49"/>
      <c r="AY83" s="49"/>
      <c r="AZ83" s="49"/>
      <c r="BA83" s="49"/>
      <c r="BB83" s="49"/>
      <c r="BC83" s="49"/>
      <c r="BD83" s="49"/>
      <c r="BE83" s="49"/>
      <c r="BF83" s="49"/>
      <c r="BG83" s="49"/>
      <c r="BH83" s="49"/>
    </row>
    <row r="84" spans="2:60">
      <c r="B84" s="36"/>
      <c r="C84" s="45"/>
      <c r="D84" s="45"/>
      <c r="E84" s="45"/>
      <c r="F84" s="45"/>
      <c r="G84" s="45"/>
      <c r="H84" s="45"/>
      <c r="I84" s="45"/>
      <c r="J84" s="45"/>
      <c r="K84" s="45"/>
      <c r="L84" s="45"/>
      <c r="M84" s="45"/>
      <c r="N84" s="45"/>
      <c r="O84" s="45"/>
      <c r="P84" s="11"/>
      <c r="S84" s="49"/>
      <c r="T84" s="49"/>
      <c r="U84" s="49"/>
      <c r="V84" s="49"/>
      <c r="W84" s="49"/>
      <c r="X84" s="49"/>
      <c r="Y84" s="49"/>
      <c r="Z84" s="49"/>
      <c r="AA84" s="49"/>
      <c r="AB84" s="49"/>
      <c r="AC84" s="49"/>
      <c r="AD84" s="49"/>
      <c r="AE84" s="49"/>
      <c r="AF84" s="49"/>
      <c r="AG84" s="49"/>
      <c r="AH84" s="49"/>
      <c r="AI84" s="49"/>
      <c r="AJ84" s="49"/>
      <c r="AK84" s="49"/>
      <c r="AL84" s="49"/>
      <c r="AM84" s="49"/>
      <c r="AN84" s="49"/>
      <c r="AO84" s="49"/>
      <c r="AP84" s="49"/>
      <c r="AQ84" s="49"/>
      <c r="AR84" s="49"/>
      <c r="AS84" s="49"/>
      <c r="AT84" s="49"/>
      <c r="AU84" s="49"/>
      <c r="AV84" s="49"/>
      <c r="AW84" s="49"/>
      <c r="AX84" s="49"/>
      <c r="AY84" s="49"/>
      <c r="AZ84" s="49"/>
      <c r="BA84" s="49"/>
      <c r="BB84" s="49"/>
      <c r="BC84" s="49"/>
      <c r="BD84" s="49"/>
      <c r="BE84" s="49"/>
      <c r="BF84" s="49"/>
      <c r="BG84" s="49"/>
      <c r="BH84" s="49"/>
    </row>
    <row r="85" spans="2:60">
      <c r="B85" s="36"/>
      <c r="C85" s="45"/>
      <c r="D85" s="45"/>
      <c r="E85" s="45"/>
      <c r="F85" s="45"/>
      <c r="G85" s="45"/>
      <c r="H85" s="45"/>
      <c r="I85" s="45"/>
      <c r="J85" s="45"/>
      <c r="K85" s="45"/>
      <c r="L85" s="45"/>
      <c r="M85" s="45"/>
      <c r="N85" s="45"/>
      <c r="O85" s="45"/>
      <c r="P85" s="11"/>
      <c r="S85" s="49"/>
      <c r="T85" s="49"/>
      <c r="U85" s="49"/>
      <c r="V85" s="49"/>
      <c r="W85" s="49"/>
      <c r="X85" s="49"/>
      <c r="Y85" s="49"/>
      <c r="Z85" s="49"/>
      <c r="AA85" s="49"/>
      <c r="AB85" s="49"/>
      <c r="AC85" s="49"/>
      <c r="AD85" s="49"/>
      <c r="AE85" s="49"/>
      <c r="AF85" s="49"/>
      <c r="AG85" s="49"/>
      <c r="AH85" s="49"/>
      <c r="AI85" s="49"/>
      <c r="AJ85" s="49"/>
      <c r="AK85" s="49"/>
      <c r="AL85" s="49"/>
      <c r="AM85" s="49"/>
      <c r="AN85" s="49"/>
      <c r="AO85" s="49"/>
      <c r="AP85" s="49"/>
      <c r="AQ85" s="49"/>
      <c r="AR85" s="49"/>
      <c r="AS85" s="49"/>
      <c r="AT85" s="49"/>
      <c r="AU85" s="49"/>
      <c r="AV85" s="49"/>
      <c r="AW85" s="49"/>
      <c r="AX85" s="49"/>
      <c r="AY85" s="49"/>
      <c r="AZ85" s="49"/>
      <c r="BA85" s="49"/>
      <c r="BB85" s="49"/>
      <c r="BC85" s="49"/>
      <c r="BD85" s="49"/>
      <c r="BE85" s="49"/>
      <c r="BF85" s="49"/>
      <c r="BG85" s="49"/>
      <c r="BH85" s="49"/>
    </row>
    <row r="86" spans="2:60" ht="15">
      <c r="B86" s="41" t="s">
        <v>778</v>
      </c>
      <c r="C86" s="361" t="s">
        <v>833</v>
      </c>
      <c r="D86" s="361"/>
      <c r="E86" s="361"/>
      <c r="F86" s="361"/>
      <c r="G86" s="361"/>
      <c r="H86" s="361"/>
      <c r="I86" s="361"/>
      <c r="J86" s="361"/>
      <c r="K86" s="361"/>
      <c r="L86" s="361"/>
      <c r="M86" s="361"/>
      <c r="N86" s="361"/>
      <c r="O86" s="361"/>
      <c r="P86" s="11"/>
    </row>
    <row r="87" spans="2:60">
      <c r="B87" s="10"/>
      <c r="P87" s="11"/>
    </row>
    <row r="88" spans="2:60">
      <c r="B88" s="10"/>
      <c r="P88" s="11"/>
    </row>
    <row r="89" spans="2:60">
      <c r="B89" s="10"/>
      <c r="P89" s="11"/>
    </row>
    <row r="90" spans="2:60">
      <c r="B90" s="10"/>
      <c r="P90" s="11"/>
    </row>
    <row r="91" spans="2:60">
      <c r="B91" s="10"/>
      <c r="P91" s="11"/>
    </row>
    <row r="92" spans="2:60">
      <c r="B92" s="10"/>
      <c r="P92" s="11"/>
    </row>
    <row r="93" spans="2:60">
      <c r="B93" s="10"/>
      <c r="P93" s="11"/>
    </row>
    <row r="94" spans="2:60">
      <c r="B94" s="10"/>
      <c r="P94" s="11"/>
    </row>
    <row r="95" spans="2:60">
      <c r="B95" s="10"/>
      <c r="P95" s="11"/>
    </row>
    <row r="96" spans="2:60">
      <c r="B96" s="10"/>
      <c r="P96" s="11"/>
    </row>
    <row r="97" spans="2:16">
      <c r="B97" s="10"/>
      <c r="P97" s="11"/>
    </row>
    <row r="98" spans="2:16">
      <c r="B98" s="10"/>
      <c r="P98" s="11"/>
    </row>
    <row r="99" spans="2:16">
      <c r="B99" s="10"/>
      <c r="P99" s="11"/>
    </row>
    <row r="100" spans="2:16">
      <c r="B100" s="10"/>
      <c r="P100" s="11"/>
    </row>
    <row r="101" spans="2:16">
      <c r="B101" s="10"/>
      <c r="P101" s="11"/>
    </row>
    <row r="102" spans="2:16">
      <c r="B102" s="10"/>
      <c r="P102" s="11"/>
    </row>
    <row r="103" spans="2:16">
      <c r="B103" s="10"/>
      <c r="P103" s="11"/>
    </row>
    <row r="104" spans="2:16" ht="15" thickBot="1">
      <c r="B104" s="46"/>
      <c r="C104" s="47"/>
      <c r="D104" s="47"/>
      <c r="E104" s="47"/>
      <c r="F104" s="47"/>
      <c r="G104" s="47"/>
      <c r="H104" s="47"/>
      <c r="I104" s="47"/>
      <c r="J104" s="47"/>
      <c r="K104" s="47"/>
      <c r="L104" s="47"/>
      <c r="M104" s="47"/>
      <c r="N104" s="47"/>
      <c r="O104" s="47"/>
      <c r="P104" s="48"/>
    </row>
  </sheetData>
  <sheetProtection formatCells="0" formatColumns="0" formatRows="0" insertColumns="0" insertRows="0" insertHyperlinks="0" deleteColumns="0" deleteRows="0" sort="0" autoFilter="0" pivotTables="0"/>
  <mergeCells count="51">
    <mergeCell ref="C44:O44"/>
    <mergeCell ref="C30:O30"/>
    <mergeCell ref="C31:O31"/>
    <mergeCell ref="C32:O32"/>
    <mergeCell ref="C33:O33"/>
    <mergeCell ref="C34:O34"/>
    <mergeCell ref="C35:O35"/>
    <mergeCell ref="C36:O36"/>
    <mergeCell ref="C37:O37"/>
    <mergeCell ref="C41:O41"/>
    <mergeCell ref="C42:O42"/>
    <mergeCell ref="C43:O43"/>
    <mergeCell ref="C60:O60"/>
    <mergeCell ref="C45:O45"/>
    <mergeCell ref="C46:O46"/>
    <mergeCell ref="C47:O47"/>
    <mergeCell ref="C48:O48"/>
    <mergeCell ref="C49:O49"/>
    <mergeCell ref="C50:O50"/>
    <mergeCell ref="C52:O52"/>
    <mergeCell ref="C53:O53"/>
    <mergeCell ref="C57:O57"/>
    <mergeCell ref="C58:O58"/>
    <mergeCell ref="C59:O59"/>
    <mergeCell ref="C74:O74"/>
    <mergeCell ref="S74:BH74"/>
    <mergeCell ref="C61:O61"/>
    <mergeCell ref="C62:O62"/>
    <mergeCell ref="C63:O63"/>
    <mergeCell ref="C68:O68"/>
    <mergeCell ref="C69:O69"/>
    <mergeCell ref="C70:O70"/>
    <mergeCell ref="C71:O71"/>
    <mergeCell ref="C72:O72"/>
    <mergeCell ref="S72:BH72"/>
    <mergeCell ref="C73:O73"/>
    <mergeCell ref="S73:BH73"/>
    <mergeCell ref="C75:O75"/>
    <mergeCell ref="S75:BH75"/>
    <mergeCell ref="C76:O76"/>
    <mergeCell ref="S76:BH76"/>
    <mergeCell ref="C77:O77"/>
    <mergeCell ref="S77:BH77"/>
    <mergeCell ref="C86:O86"/>
    <mergeCell ref="C78:O78"/>
    <mergeCell ref="S78:BH78"/>
    <mergeCell ref="C79:O79"/>
    <mergeCell ref="C80:O80"/>
    <mergeCell ref="S80:BH80"/>
    <mergeCell ref="C81:O81"/>
    <mergeCell ref="S81:BH81"/>
  </mergeCells>
  <pageMargins left="0.7" right="0.7" top="0.75" bottom="0.75" header="0.3" footer="0.3"/>
  <pageSetup paperSize="9" orientation="portrait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5B872D-6E99-4E6E-99A2-4D833D3EFF62}">
  <sheetPr>
    <tabColor theme="9" tint="0.39997558519241921"/>
  </sheetPr>
  <dimension ref="A1:R132"/>
  <sheetViews>
    <sheetView showGridLines="0" topLeftCell="A32" zoomScale="80" zoomScaleNormal="80" workbookViewId="0">
      <selection activeCell="D42" sqref="D42"/>
    </sheetView>
  </sheetViews>
  <sheetFormatPr defaultRowHeight="14.4" outlineLevelRow="1"/>
  <cols>
    <col min="1" max="1" width="4.33203125" style="52" customWidth="1"/>
    <col min="2" max="2" width="30.5546875" style="52" customWidth="1"/>
    <col min="3" max="4" width="17.33203125" style="52" customWidth="1"/>
    <col min="5" max="5" width="18" style="52" customWidth="1"/>
    <col min="6" max="6" width="16" style="156" customWidth="1"/>
    <col min="7" max="7" width="15.44140625" style="52" customWidth="1"/>
    <col min="8" max="8" width="13.5546875" style="52" customWidth="1"/>
    <col min="9" max="9" width="12.6640625" style="52" customWidth="1"/>
    <col min="10" max="10" width="8.109375" style="52" customWidth="1"/>
    <col min="11" max="11" width="16.33203125" style="52" customWidth="1"/>
    <col min="12" max="12" width="11.88671875" style="52" customWidth="1"/>
    <col min="13" max="13" width="11.5546875" style="52" customWidth="1"/>
    <col min="14" max="18" width="14.88671875" style="52" customWidth="1"/>
    <col min="19" max="19" width="12.77734375" style="52" customWidth="1"/>
    <col min="20" max="20" width="15.77734375" style="52" customWidth="1"/>
    <col min="21" max="16384" width="8.88671875" style="52"/>
  </cols>
  <sheetData>
    <row r="1" spans="1:17" ht="15" thickBot="1"/>
    <row r="2" spans="1:17" ht="15.6" customHeight="1">
      <c r="B2" s="231">
        <f>Предзаказ_осень2026!X21</f>
        <v>0</v>
      </c>
      <c r="C2" s="245" t="s">
        <v>4480</v>
      </c>
      <c r="D2" s="76"/>
      <c r="E2" s="77"/>
      <c r="F2" s="90"/>
      <c r="G2" s="55"/>
      <c r="H2" s="53"/>
      <c r="I2" s="53"/>
      <c r="J2" s="369" t="s">
        <v>766</v>
      </c>
      <c r="K2" s="370"/>
      <c r="L2" s="370"/>
      <c r="M2" s="370"/>
      <c r="N2" s="370"/>
      <c r="O2" s="370"/>
      <c r="P2" s="370"/>
      <c r="Q2" s="371"/>
    </row>
    <row r="3" spans="1:17" ht="15.6" customHeight="1">
      <c r="B3" s="212">
        <f>Предзаказ_осень2026!X22</f>
        <v>0</v>
      </c>
      <c r="C3" s="230" t="s">
        <v>4475</v>
      </c>
      <c r="D3" s="76"/>
      <c r="E3" s="77"/>
      <c r="F3" s="90"/>
      <c r="G3" s="55"/>
      <c r="H3" s="53"/>
      <c r="I3" s="53"/>
      <c r="J3" s="372"/>
      <c r="K3" s="373"/>
      <c r="L3" s="373"/>
      <c r="M3" s="373"/>
      <c r="N3" s="373"/>
      <c r="O3" s="373"/>
      <c r="P3" s="373"/>
      <c r="Q3" s="374"/>
    </row>
    <row r="4" spans="1:17" ht="15.6">
      <c r="B4" s="221" t="s">
        <v>3039</v>
      </c>
      <c r="C4" s="75" t="s">
        <v>762</v>
      </c>
      <c r="D4" s="76"/>
      <c r="E4" s="77"/>
      <c r="F4" s="90"/>
      <c r="G4" s="57"/>
      <c r="H4" s="56"/>
      <c r="I4" s="56"/>
      <c r="J4" s="372"/>
      <c r="K4" s="373"/>
      <c r="L4" s="373"/>
      <c r="M4" s="373"/>
      <c r="N4" s="373"/>
      <c r="O4" s="373"/>
      <c r="P4" s="373"/>
      <c r="Q4" s="374"/>
    </row>
    <row r="5" spans="1:17" ht="15.6">
      <c r="B5" s="221" t="s">
        <v>4563</v>
      </c>
      <c r="C5" s="75" t="s">
        <v>763</v>
      </c>
      <c r="D5" s="76"/>
      <c r="E5" s="77"/>
      <c r="F5" s="90"/>
      <c r="G5" s="57"/>
      <c r="H5" s="56"/>
      <c r="I5" s="56"/>
      <c r="J5" s="372"/>
      <c r="K5" s="373"/>
      <c r="L5" s="373"/>
      <c r="M5" s="373"/>
      <c r="N5" s="373"/>
      <c r="O5" s="373"/>
      <c r="P5" s="373"/>
      <c r="Q5" s="374"/>
    </row>
    <row r="6" spans="1:17" ht="15.6">
      <c r="B6" s="213">
        <f>IF(B5="в кассу",0%,IF(B5="на р/счет",15%,"выберите способ оплаты!"))</f>
        <v>0.15</v>
      </c>
      <c r="C6" s="154" t="s">
        <v>938</v>
      </c>
      <c r="D6" s="76"/>
      <c r="E6" s="77"/>
      <c r="F6" s="90"/>
      <c r="G6" s="59"/>
      <c r="H6" s="58"/>
      <c r="I6" s="58"/>
      <c r="J6" s="372"/>
      <c r="K6" s="373"/>
      <c r="L6" s="373"/>
      <c r="M6" s="373"/>
      <c r="N6" s="373"/>
      <c r="O6" s="373"/>
      <c r="P6" s="373"/>
      <c r="Q6" s="374"/>
    </row>
    <row r="7" spans="1:17" ht="16.2" thickBot="1">
      <c r="B7" s="54"/>
      <c r="C7" s="54"/>
      <c r="D7" s="54"/>
      <c r="E7" s="54"/>
      <c r="F7" s="90"/>
      <c r="G7" s="54"/>
      <c r="H7" s="54"/>
      <c r="I7" s="54"/>
      <c r="J7" s="375"/>
      <c r="K7" s="376"/>
      <c r="L7" s="376"/>
      <c r="M7" s="376"/>
      <c r="N7" s="376"/>
      <c r="O7" s="376"/>
      <c r="P7" s="376"/>
      <c r="Q7" s="377"/>
    </row>
    <row r="8" spans="1:17" ht="18" thickBot="1">
      <c r="B8" s="60" t="s">
        <v>936</v>
      </c>
      <c r="C8" s="61"/>
      <c r="D8" s="62"/>
      <c r="E8" s="63"/>
      <c r="F8" s="234"/>
      <c r="G8" s="234"/>
      <c r="H8" s="54"/>
      <c r="I8" s="54"/>
      <c r="J8" s="54"/>
    </row>
    <row r="9" spans="1:17" ht="15.6" customHeight="1">
      <c r="B9" s="64">
        <f>SUM(Предзаказ_осень2026!AB982:AB4794)</f>
        <v>0</v>
      </c>
      <c r="C9" s="65" t="s">
        <v>764</v>
      </c>
      <c r="D9" s="66"/>
      <c r="E9" s="67"/>
      <c r="F9" s="235"/>
      <c r="G9" s="236"/>
      <c r="H9" s="68"/>
      <c r="I9" s="68"/>
      <c r="J9" s="369" t="s">
        <v>2821</v>
      </c>
      <c r="K9" s="370"/>
      <c r="L9" s="370"/>
      <c r="M9" s="370"/>
      <c r="N9" s="370"/>
      <c r="O9" s="370"/>
      <c r="P9" s="370"/>
      <c r="Q9" s="371"/>
    </row>
    <row r="10" spans="1:17" ht="15.6">
      <c r="A10" s="69"/>
      <c r="B10" s="70">
        <f>B3</f>
        <v>0</v>
      </c>
      <c r="C10" s="71" t="s">
        <v>937</v>
      </c>
      <c r="D10" s="72"/>
      <c r="E10" s="73"/>
      <c r="F10" s="237"/>
      <c r="G10" s="238">
        <f>B3</f>
        <v>0</v>
      </c>
      <c r="H10" s="74"/>
      <c r="I10" s="74"/>
      <c r="J10" s="372"/>
      <c r="K10" s="373"/>
      <c r="L10" s="373"/>
      <c r="M10" s="373"/>
      <c r="N10" s="373"/>
      <c r="O10" s="373"/>
      <c r="P10" s="373"/>
      <c r="Q10" s="374"/>
    </row>
    <row r="11" spans="1:17" ht="16.2" thickBot="1">
      <c r="B11" s="232">
        <f>IF(B6="выберите способ оплаты!","выберите способ оплаты!",B6*G10)</f>
        <v>0</v>
      </c>
      <c r="C11" s="71" t="s">
        <v>939</v>
      </c>
      <c r="D11" s="72"/>
      <c r="E11" s="73"/>
      <c r="F11" s="239"/>
      <c r="G11" s="240">
        <f>IF(B6="выберите способ оплаты!"," - ₽",B6*G10)</f>
        <v>0</v>
      </c>
      <c r="H11" s="78"/>
      <c r="I11" s="78"/>
      <c r="J11" s="375"/>
      <c r="K11" s="376"/>
      <c r="L11" s="376"/>
      <c r="M11" s="376"/>
      <c r="N11" s="376"/>
      <c r="O11" s="376"/>
      <c r="P11" s="376"/>
      <c r="Q11" s="377"/>
    </row>
    <row r="12" spans="1:17" ht="15.6">
      <c r="B12" s="233">
        <f>IF(B6="выберите способ оплаты!","выберите способ оплаты!",B11+B10)</f>
        <v>0</v>
      </c>
      <c r="C12" s="65" t="s">
        <v>765</v>
      </c>
      <c r="D12" s="66"/>
      <c r="E12" s="67"/>
      <c r="F12" s="241"/>
      <c r="G12" s="242">
        <f>IF(B6="выберите способ оплаты!"," - ₽",G11+G10)</f>
        <v>0</v>
      </c>
      <c r="H12" s="79"/>
      <c r="I12" s="79"/>
      <c r="J12" s="54"/>
    </row>
    <row r="13" spans="1:17" ht="15.6">
      <c r="B13" s="54"/>
      <c r="C13" s="54"/>
      <c r="D13" s="54"/>
      <c r="E13" s="54"/>
      <c r="F13" s="90"/>
      <c r="G13" s="54"/>
      <c r="H13" s="54"/>
      <c r="I13" s="54"/>
      <c r="J13" s="54"/>
    </row>
    <row r="14" spans="1:17" ht="15.6">
      <c r="B14" s="80" t="s">
        <v>3031</v>
      </c>
      <c r="C14" s="81"/>
      <c r="D14" s="81"/>
      <c r="E14" s="81"/>
      <c r="F14" s="81"/>
      <c r="G14" s="81"/>
      <c r="H14" s="81"/>
      <c r="I14" s="81"/>
    </row>
    <row r="15" spans="1:17" ht="15.6" customHeight="1">
      <c r="B15" s="80" t="s">
        <v>3032</v>
      </c>
      <c r="C15" s="81"/>
      <c r="D15" s="81"/>
      <c r="E15" s="81"/>
      <c r="F15" s="81"/>
      <c r="G15" s="81"/>
      <c r="H15" s="81"/>
      <c r="I15" s="81"/>
    </row>
    <row r="16" spans="1:17" ht="16.2" customHeight="1">
      <c r="B16" s="80" t="s">
        <v>3033</v>
      </c>
      <c r="C16" s="81"/>
      <c r="D16" s="81"/>
      <c r="E16" s="81"/>
      <c r="F16" s="81"/>
      <c r="G16" s="81"/>
      <c r="H16" s="81"/>
      <c r="I16" s="81"/>
    </row>
    <row r="17" spans="2:15" ht="15.6">
      <c r="B17" s="80" t="s">
        <v>3034</v>
      </c>
      <c r="C17" s="81"/>
      <c r="D17" s="81"/>
      <c r="E17" s="81"/>
      <c r="F17" s="81"/>
      <c r="G17" s="81"/>
      <c r="H17" s="81"/>
      <c r="I17" s="81"/>
      <c r="J17" s="54"/>
    </row>
    <row r="18" spans="2:15" ht="15.6">
      <c r="B18" s="54"/>
      <c r="C18" s="54"/>
      <c r="D18" s="54"/>
      <c r="E18" s="54"/>
      <c r="F18" s="90"/>
      <c r="G18" s="54"/>
      <c r="H18" s="54"/>
      <c r="I18" s="54"/>
      <c r="J18" s="54"/>
    </row>
    <row r="19" spans="2:15" ht="17.399999999999999">
      <c r="B19" s="60" t="s">
        <v>3030</v>
      </c>
      <c r="C19" s="82" t="str">
        <f>IF(AND(OR(B20="Навалом",B20="Не выбрано!"),OR(B21="Самовывоз",B21="Не выбрано!")),"",IF(COUNTIF(R74:R82,"В заказе присутствуют крупногабартиные растения, требуется корректировка расчета нашим логистом!")&gt;0,"В заказе присутствуют крупногабартиные растения, требуется корректировка расчета нашим логистом!",""))</f>
        <v/>
      </c>
      <c r="D19" s="83"/>
      <c r="E19" s="83"/>
      <c r="F19" s="90"/>
      <c r="G19" s="54"/>
      <c r="H19" s="54"/>
      <c r="I19" s="54"/>
      <c r="J19" s="54"/>
    </row>
    <row r="20" spans="2:15" ht="15.6">
      <c r="B20" s="222" t="s">
        <v>3039</v>
      </c>
      <c r="C20" s="84" t="s">
        <v>940</v>
      </c>
      <c r="D20" s="56"/>
      <c r="E20" s="56"/>
      <c r="F20" s="90"/>
      <c r="G20" s="54"/>
      <c r="H20" s="54"/>
      <c r="I20" s="54"/>
      <c r="K20" s="54" t="s">
        <v>3027</v>
      </c>
    </row>
    <row r="21" spans="2:15" ht="15.6">
      <c r="B21" s="222" t="s">
        <v>3039</v>
      </c>
      <c r="C21" s="84" t="s">
        <v>941</v>
      </c>
      <c r="D21" s="56"/>
      <c r="E21" s="68" t="s">
        <v>2965</v>
      </c>
      <c r="F21" s="90"/>
      <c r="G21" s="54"/>
      <c r="H21" s="54"/>
      <c r="I21" s="54"/>
      <c r="K21" s="52" t="s">
        <v>2966</v>
      </c>
    </row>
    <row r="22" spans="2:15" ht="15.6">
      <c r="B22" s="155"/>
      <c r="C22" s="85" t="str">
        <f>IF(B21="Доставка до клиента","← Введите расстояние до вас в км",IF(AND(B21="Доставка до ТК",B20="Навалом"),"Отгрузка навалом в ТК невозможна! Выберите другой способ!",""))</f>
        <v/>
      </c>
      <c r="D22" s="86"/>
      <c r="E22" s="87"/>
      <c r="F22" s="90"/>
      <c r="G22" s="54"/>
      <c r="H22" s="54"/>
      <c r="I22" s="54"/>
      <c r="K22" s="54" t="s">
        <v>3028</v>
      </c>
    </row>
    <row r="23" spans="2:15" ht="15.6">
      <c r="B23" s="88">
        <f>IF(B20="Навалом",0,IF(B20="В таре",R85,0))</f>
        <v>0</v>
      </c>
      <c r="C23" s="72" t="s">
        <v>943</v>
      </c>
      <c r="D23" s="53"/>
      <c r="E23" s="53"/>
      <c r="F23" s="90"/>
      <c r="G23" s="54"/>
      <c r="H23" s="54"/>
      <c r="I23" s="54"/>
      <c r="K23" s="204" t="s">
        <v>3082</v>
      </c>
      <c r="L23" s="205"/>
      <c r="M23" s="205"/>
      <c r="N23" s="205"/>
      <c r="O23" s="205"/>
    </row>
    <row r="24" spans="2:15" ht="15.6">
      <c r="B24" s="88">
        <f>IF(B21="Самовывоз",0,IF(B21="Доставка до ТК",IF(B6="выберите способ оплаты!","выберите способ оплаты!",IF(B20&lt;&gt;"Навалом",ROUNDUP(R86,0)*3000,"выберите отгрузку в таре!")),IF(B21="Доставка до клиента",IF(B22="","введите расстояние!",R87),0)))</f>
        <v>0</v>
      </c>
      <c r="C24" s="72" t="s">
        <v>942</v>
      </c>
      <c r="D24" s="53"/>
      <c r="E24" s="53"/>
      <c r="F24" s="90"/>
      <c r="G24" s="54"/>
      <c r="H24" s="54"/>
      <c r="I24" s="54"/>
      <c r="K24" s="204" t="s">
        <v>3076</v>
      </c>
      <c r="L24" s="205"/>
      <c r="M24" s="205"/>
      <c r="N24" s="205"/>
      <c r="O24" s="205"/>
    </row>
    <row r="25" spans="2:15" ht="15.6">
      <c r="B25" s="89">
        <f>IF(B6="выберите способ оплаты!","выберите способ оплаты!",B23+B23*B6)</f>
        <v>0</v>
      </c>
      <c r="C25" s="66" t="s">
        <v>944</v>
      </c>
      <c r="D25" s="58"/>
      <c r="E25" s="58"/>
      <c r="F25" s="90"/>
      <c r="G25" s="54"/>
      <c r="H25" s="54"/>
      <c r="I25" s="54"/>
      <c r="J25" s="54"/>
      <c r="K25" s="54" t="s">
        <v>3029</v>
      </c>
    </row>
    <row r="26" spans="2:15" ht="15.6">
      <c r="B26" s="89">
        <f>IF(B6="выберите способ оплаты!","выберите способ оплаты!",IF(B24="выберите отгрузку в таре!","выберите отгрузку в таре!",IF(B24="введите расстояние!","введите расстояние!",B24+B24*B6)))</f>
        <v>0</v>
      </c>
      <c r="C26" s="66" t="s">
        <v>945</v>
      </c>
      <c r="D26" s="58"/>
      <c r="E26" s="58"/>
      <c r="F26" s="90"/>
      <c r="G26" s="54"/>
      <c r="H26" s="54"/>
      <c r="I26" s="54"/>
      <c r="J26" s="54"/>
    </row>
    <row r="27" spans="2:15" ht="15.6">
      <c r="B27" s="54"/>
      <c r="C27" s="54"/>
      <c r="D27" s="54"/>
      <c r="E27" s="54"/>
      <c r="F27" s="90"/>
      <c r="G27" s="54"/>
      <c r="H27" s="54"/>
      <c r="I27" s="54"/>
      <c r="J27" s="54"/>
    </row>
    <row r="28" spans="2:15" ht="15.6">
      <c r="B28" s="54"/>
      <c r="C28" s="54"/>
      <c r="D28" s="54"/>
      <c r="E28" s="54"/>
      <c r="F28" s="90"/>
      <c r="G28" s="54"/>
      <c r="H28" s="54"/>
      <c r="I28" s="54"/>
      <c r="J28" s="54"/>
    </row>
    <row r="29" spans="2:15" ht="37.799999999999997" customHeight="1">
      <c r="B29" s="210">
        <f>IFERROR(B12+B25+B26,"заполните все параметры")</f>
        <v>0</v>
      </c>
      <c r="C29" s="208" t="s">
        <v>2820</v>
      </c>
      <c r="D29" s="208"/>
      <c r="E29" s="209"/>
      <c r="G29" s="90" t="s">
        <v>3035</v>
      </c>
      <c r="H29" s="54"/>
      <c r="I29" s="54"/>
    </row>
    <row r="30" spans="2:15" ht="18">
      <c r="B30" s="206"/>
      <c r="C30" s="207"/>
      <c r="D30" s="207"/>
      <c r="E30" s="58"/>
      <c r="G30" s="90"/>
      <c r="H30" s="54"/>
      <c r="I30" s="54"/>
    </row>
    <row r="31" spans="2:15" ht="18">
      <c r="B31" s="206"/>
      <c r="C31" s="207"/>
      <c r="D31" s="207"/>
      <c r="E31" s="58"/>
      <c r="G31" s="90"/>
      <c r="H31" s="54"/>
      <c r="I31" s="54"/>
    </row>
    <row r="32" spans="2:15" ht="18">
      <c r="B32" s="206"/>
      <c r="C32" s="207"/>
      <c r="D32" s="207"/>
      <c r="E32" s="58"/>
      <c r="G32" s="90"/>
      <c r="H32" s="54"/>
      <c r="I32" s="54"/>
    </row>
    <row r="33" spans="2:18" ht="18">
      <c r="B33" s="206"/>
      <c r="C33" s="207"/>
      <c r="D33" s="207"/>
      <c r="E33" s="58"/>
      <c r="G33" s="90"/>
      <c r="H33" s="54"/>
      <c r="I33" s="54"/>
    </row>
    <row r="34" spans="2:18">
      <c r="B34" s="91"/>
      <c r="C34" s="92"/>
      <c r="D34" s="92"/>
      <c r="E34" s="92"/>
    </row>
    <row r="35" spans="2:18">
      <c r="B35" s="91"/>
      <c r="C35" s="92"/>
      <c r="D35" s="92"/>
      <c r="E35" s="92"/>
    </row>
    <row r="36" spans="2:18">
      <c r="B36" s="93"/>
      <c r="C36" s="94"/>
      <c r="D36" s="94"/>
      <c r="E36" s="94"/>
    </row>
    <row r="37" spans="2:18">
      <c r="B37" s="93"/>
      <c r="C37" s="94"/>
      <c r="D37" s="94"/>
      <c r="E37" s="94"/>
    </row>
    <row r="38" spans="2:18">
      <c r="B38" s="95" t="s">
        <v>2997</v>
      </c>
      <c r="D38" s="52" t="s">
        <v>3000</v>
      </c>
      <c r="E38" s="96"/>
      <c r="F38" s="157"/>
      <c r="G38" s="97"/>
      <c r="H38" s="97"/>
      <c r="I38" s="97"/>
      <c r="K38" s="98" t="s">
        <v>2998</v>
      </c>
      <c r="L38" s="99"/>
      <c r="O38" s="52" t="s">
        <v>2999</v>
      </c>
    </row>
    <row r="39" spans="2:18">
      <c r="B39" s="100"/>
      <c r="D39" s="101"/>
      <c r="E39" s="96"/>
      <c r="F39" s="157"/>
      <c r="G39" s="97"/>
      <c r="H39" s="97"/>
      <c r="I39" s="97"/>
    </row>
    <row r="40" spans="2:18" ht="82.8">
      <c r="B40" s="102" t="s">
        <v>2796</v>
      </c>
      <c r="C40" s="103"/>
      <c r="D40" s="102" t="s">
        <v>3052</v>
      </c>
      <c r="E40" s="104" t="s">
        <v>3053</v>
      </c>
      <c r="F40" s="105" t="s">
        <v>2784</v>
      </c>
      <c r="G40" s="104" t="s">
        <v>3050</v>
      </c>
      <c r="H40" s="105" t="s">
        <v>2786</v>
      </c>
      <c r="I40" s="105" t="s">
        <v>3051</v>
      </c>
      <c r="K40" s="51" t="s">
        <v>2788</v>
      </c>
      <c r="L40" s="51" t="s">
        <v>2789</v>
      </c>
      <c r="M40" s="51" t="s">
        <v>3036</v>
      </c>
      <c r="N40" s="51" t="s">
        <v>2992</v>
      </c>
      <c r="O40" s="51" t="s">
        <v>3037</v>
      </c>
      <c r="P40" s="51" t="s">
        <v>2785</v>
      </c>
      <c r="Q40" s="51" t="s">
        <v>2786</v>
      </c>
      <c r="R40" s="51" t="s">
        <v>2795</v>
      </c>
    </row>
    <row r="41" spans="2:18">
      <c r="B41" s="102" t="s">
        <v>2787</v>
      </c>
      <c r="C41" s="102" t="s">
        <v>2794</v>
      </c>
      <c r="D41" s="203">
        <v>350</v>
      </c>
      <c r="E41" s="203">
        <v>3900</v>
      </c>
      <c r="F41" s="203">
        <v>1600</v>
      </c>
      <c r="G41" s="203">
        <v>400</v>
      </c>
      <c r="H41" s="203">
        <v>5500</v>
      </c>
      <c r="I41" s="203">
        <v>400</v>
      </c>
      <c r="K41" s="51"/>
      <c r="L41" s="51"/>
      <c r="M41" s="51"/>
      <c r="N41" s="51"/>
      <c r="O41" s="51"/>
      <c r="P41" s="51"/>
      <c r="Q41" s="51"/>
      <c r="R41" s="51"/>
    </row>
    <row r="42" spans="2:18">
      <c r="B42" s="106" t="s">
        <v>2779</v>
      </c>
      <c r="C42" s="107">
        <v>0.5</v>
      </c>
      <c r="D42" s="107">
        <v>40</v>
      </c>
      <c r="E42" s="108" t="s">
        <v>2993</v>
      </c>
      <c r="F42" s="108" t="s">
        <v>2995</v>
      </c>
      <c r="G42" s="107"/>
      <c r="H42" s="107"/>
      <c r="I42" s="107"/>
      <c r="K42" s="109">
        <f>SUMIF(Предзаказ_осень2026!$Q$982:$Q$4224,Калькулятор!B42,Предзаказ_осень2026!$AB$982:$AB$4224)</f>
        <v>0</v>
      </c>
      <c r="L42" s="110">
        <f t="shared" ref="L42:L82" si="0">C42*K42</f>
        <v>0</v>
      </c>
      <c r="M42" s="110">
        <f>K42/D42</f>
        <v>0</v>
      </c>
      <c r="N42" s="110"/>
      <c r="O42" s="110"/>
      <c r="P42" s="110"/>
      <c r="Q42" s="110"/>
      <c r="R42" s="110"/>
    </row>
    <row r="43" spans="2:18">
      <c r="B43" s="106" t="s">
        <v>951</v>
      </c>
      <c r="C43" s="107">
        <v>0.55000000000000004</v>
      </c>
      <c r="D43" s="107">
        <v>24</v>
      </c>
      <c r="E43" s="108" t="s">
        <v>2994</v>
      </c>
      <c r="F43" s="108" t="s">
        <v>2996</v>
      </c>
      <c r="G43" s="107"/>
      <c r="H43" s="107"/>
      <c r="I43" s="107"/>
      <c r="K43" s="109">
        <f>SUMIF(Предзаказ_осень2026!$Q$982:$Q$4224,Калькулятор!B43,Предзаказ_осень2026!$AB$982:$AB$4224)</f>
        <v>0</v>
      </c>
      <c r="L43" s="110">
        <f t="shared" si="0"/>
        <v>0</v>
      </c>
      <c r="M43" s="110">
        <f>K43/D43</f>
        <v>0</v>
      </c>
      <c r="N43" s="110"/>
      <c r="O43" s="110"/>
      <c r="P43" s="110"/>
      <c r="Q43" s="110"/>
      <c r="R43" s="110"/>
    </row>
    <row r="44" spans="2:18">
      <c r="B44" s="106" t="s">
        <v>952</v>
      </c>
      <c r="C44" s="107">
        <v>1</v>
      </c>
      <c r="D44" s="107"/>
      <c r="E44" s="107">
        <v>190</v>
      </c>
      <c r="F44" s="108"/>
      <c r="G44" s="107"/>
      <c r="H44" s="107"/>
      <c r="I44" s="107"/>
      <c r="K44" s="109">
        <f>SUMIF(Предзаказ_осень2026!$Q$982:$Q$4224,Калькулятор!B44,Предзаказ_осень2026!$AB$982:$AB$4224)</f>
        <v>0</v>
      </c>
      <c r="L44" s="110">
        <f t="shared" si="0"/>
        <v>0</v>
      </c>
      <c r="M44" s="110"/>
      <c r="N44" s="110">
        <f>K44/E44</f>
        <v>0</v>
      </c>
      <c r="O44" s="110"/>
      <c r="P44" s="110"/>
      <c r="Q44" s="110"/>
      <c r="R44" s="110"/>
    </row>
    <row r="45" spans="2:18">
      <c r="B45" s="106" t="s">
        <v>52</v>
      </c>
      <c r="C45" s="107">
        <v>2</v>
      </c>
      <c r="D45" s="107"/>
      <c r="E45" s="107">
        <v>120</v>
      </c>
      <c r="F45" s="108"/>
      <c r="G45" s="107"/>
      <c r="H45" s="107"/>
      <c r="I45" s="107"/>
      <c r="K45" s="109">
        <f>SUMIF(Предзаказ_осень2026!$Q$982:$Q$4224,Калькулятор!B45,Предзаказ_осень2026!$AB$982:$AB$4224)</f>
        <v>0</v>
      </c>
      <c r="L45" s="110">
        <f t="shared" si="0"/>
        <v>0</v>
      </c>
      <c r="M45" s="110"/>
      <c r="N45" s="110">
        <f t="shared" ref="N45:N48" si="1">K45/E45</f>
        <v>0</v>
      </c>
      <c r="O45" s="110"/>
      <c r="P45" s="110"/>
      <c r="Q45" s="110"/>
      <c r="R45" s="110"/>
    </row>
    <row r="46" spans="2:18">
      <c r="B46" s="106" t="s">
        <v>35</v>
      </c>
      <c r="C46" s="107">
        <v>1</v>
      </c>
      <c r="D46" s="107"/>
      <c r="E46" s="107">
        <v>190</v>
      </c>
      <c r="F46" s="108"/>
      <c r="G46" s="107"/>
      <c r="H46" s="107"/>
      <c r="I46" s="107"/>
      <c r="K46" s="109">
        <f>SUMIF(Предзаказ_осень2026!$Q$982:$Q$4224,Калькулятор!B46,Предзаказ_осень2026!$AB$982:$AB$4224)</f>
        <v>0</v>
      </c>
      <c r="L46" s="110">
        <f t="shared" si="0"/>
        <v>0</v>
      </c>
      <c r="M46" s="110"/>
      <c r="N46" s="110">
        <f t="shared" si="1"/>
        <v>0</v>
      </c>
      <c r="O46" s="110"/>
      <c r="P46" s="110"/>
      <c r="Q46" s="110"/>
      <c r="R46" s="110"/>
    </row>
    <row r="47" spans="2:18">
      <c r="B47" s="106" t="s">
        <v>141</v>
      </c>
      <c r="C47" s="107">
        <v>1.5</v>
      </c>
      <c r="D47" s="107"/>
      <c r="E47" s="107">
        <v>165</v>
      </c>
      <c r="F47" s="108"/>
      <c r="G47" s="107"/>
      <c r="H47" s="107"/>
      <c r="I47" s="107"/>
      <c r="K47" s="109">
        <f>SUMIF(Предзаказ_осень2026!$Q$982:$Q$4224,Калькулятор!B47,Предзаказ_осень2026!$AB$982:$AB$4224)</f>
        <v>0</v>
      </c>
      <c r="L47" s="110">
        <f t="shared" si="0"/>
        <v>0</v>
      </c>
      <c r="M47" s="110"/>
      <c r="N47" s="110">
        <f t="shared" si="1"/>
        <v>0</v>
      </c>
      <c r="O47" s="110"/>
      <c r="P47" s="110"/>
      <c r="Q47" s="110"/>
      <c r="R47" s="110"/>
    </row>
    <row r="48" spans="2:18">
      <c r="B48" s="106" t="s">
        <v>19</v>
      </c>
      <c r="C48" s="107">
        <v>2</v>
      </c>
      <c r="D48" s="107"/>
      <c r="E48" s="107">
        <v>120</v>
      </c>
      <c r="F48" s="108"/>
      <c r="G48" s="107"/>
      <c r="H48" s="107"/>
      <c r="I48" s="107"/>
      <c r="K48" s="109">
        <f>SUMIF(Предзаказ_осень2026!$Q$982:$Q$4224,Калькулятор!B48,Предзаказ_осень2026!$AB$982:$AB$4224)</f>
        <v>0</v>
      </c>
      <c r="L48" s="110">
        <f t="shared" si="0"/>
        <v>0</v>
      </c>
      <c r="M48" s="110"/>
      <c r="N48" s="110">
        <f t="shared" si="1"/>
        <v>0</v>
      </c>
      <c r="O48" s="110"/>
      <c r="P48" s="110"/>
      <c r="Q48" s="110"/>
      <c r="R48" s="110"/>
    </row>
    <row r="49" spans="2:18">
      <c r="B49" s="106" t="s">
        <v>88</v>
      </c>
      <c r="C49" s="107">
        <v>2.5</v>
      </c>
      <c r="D49" s="107"/>
      <c r="E49" s="107"/>
      <c r="F49" s="108"/>
      <c r="G49" s="107"/>
      <c r="H49" s="107"/>
      <c r="I49" s="107"/>
      <c r="K49" s="109">
        <f>SUMIF(Предзаказ_осень2026!$Q$982:$Q$4224,Калькулятор!B49,Предзаказ_осень2026!$AB$982:$AB$4224)</f>
        <v>0</v>
      </c>
      <c r="L49" s="110">
        <f t="shared" si="0"/>
        <v>0</v>
      </c>
      <c r="M49" s="110"/>
      <c r="N49" s="110"/>
      <c r="O49" s="110"/>
      <c r="P49" s="110"/>
      <c r="Q49" s="110"/>
      <c r="R49" s="110"/>
    </row>
    <row r="50" spans="2:18">
      <c r="B50" s="106" t="s">
        <v>947</v>
      </c>
      <c r="C50" s="107">
        <v>2.2999999999999998</v>
      </c>
      <c r="D50" s="107"/>
      <c r="E50" s="111"/>
      <c r="F50" s="108"/>
      <c r="G50" s="108">
        <v>90</v>
      </c>
      <c r="H50" s="107"/>
      <c r="I50" s="107"/>
      <c r="K50" s="109">
        <f>SUMIF(Предзаказ_осень2026!$Q$982:$Q$4224,Калькулятор!B50,Предзаказ_осень2026!$AB$982:$AB$4224)</f>
        <v>0</v>
      </c>
      <c r="L50" s="110">
        <f t="shared" si="0"/>
        <v>0</v>
      </c>
      <c r="M50" s="110"/>
      <c r="N50" s="110"/>
      <c r="O50" s="110"/>
      <c r="P50" s="110">
        <f>K50/G50</f>
        <v>0</v>
      </c>
      <c r="Q50" s="110"/>
      <c r="R50" s="110"/>
    </row>
    <row r="51" spans="2:18">
      <c r="B51" s="106" t="s">
        <v>48</v>
      </c>
      <c r="C51" s="107">
        <v>3</v>
      </c>
      <c r="D51" s="107"/>
      <c r="E51" s="107">
        <v>100</v>
      </c>
      <c r="F51" s="108"/>
      <c r="G51" s="108"/>
      <c r="H51" s="107"/>
      <c r="I51" s="107"/>
      <c r="K51" s="109">
        <f>SUMIF(Предзаказ_осень2026!$Q$982:$Q$4224,Калькулятор!B51,Предзаказ_осень2026!$AB$982:$AB$4224)</f>
        <v>0</v>
      </c>
      <c r="L51" s="110">
        <f t="shared" si="0"/>
        <v>0</v>
      </c>
      <c r="M51" s="110"/>
      <c r="N51" s="110">
        <f>K51/E51</f>
        <v>0</v>
      </c>
      <c r="O51" s="110"/>
      <c r="P51" s="110"/>
      <c r="Q51" s="110"/>
      <c r="R51" s="110"/>
    </row>
    <row r="52" spans="2:18">
      <c r="B52" s="106" t="s">
        <v>948</v>
      </c>
      <c r="C52" s="107">
        <v>3.3</v>
      </c>
      <c r="D52" s="107"/>
      <c r="E52" s="111"/>
      <c r="F52" s="108"/>
      <c r="G52" s="108">
        <v>70</v>
      </c>
      <c r="H52" s="107"/>
      <c r="I52" s="107"/>
      <c r="K52" s="109">
        <f>SUMIF(Предзаказ_осень2026!$Q$982:$Q$4224,Калькулятор!B52,Предзаказ_осень2026!$AB$982:$AB$4224)</f>
        <v>0</v>
      </c>
      <c r="L52" s="110">
        <f t="shared" si="0"/>
        <v>0</v>
      </c>
      <c r="M52" s="110"/>
      <c r="N52" s="110"/>
      <c r="O52" s="110"/>
      <c r="P52" s="110">
        <f>K52/G52</f>
        <v>0</v>
      </c>
      <c r="Q52" s="110"/>
      <c r="R52" s="110"/>
    </row>
    <row r="53" spans="2:18">
      <c r="B53" s="106" t="s">
        <v>69</v>
      </c>
      <c r="C53" s="107">
        <v>4</v>
      </c>
      <c r="D53" s="107"/>
      <c r="E53" s="107">
        <v>40</v>
      </c>
      <c r="F53" s="108"/>
      <c r="G53" s="108"/>
      <c r="H53" s="107"/>
      <c r="I53" s="107"/>
      <c r="K53" s="109">
        <f>SUMIF(Предзаказ_осень2026!$Q$982:$Q$4224,Калькулятор!B53,Предзаказ_осень2026!$AB$982:$AB$4224)</f>
        <v>0</v>
      </c>
      <c r="L53" s="110">
        <f t="shared" si="0"/>
        <v>0</v>
      </c>
      <c r="M53" s="110"/>
      <c r="N53" s="110">
        <f>K53/E53</f>
        <v>0</v>
      </c>
      <c r="O53" s="110"/>
      <c r="P53" s="110"/>
      <c r="Q53" s="110"/>
      <c r="R53" s="110"/>
    </row>
    <row r="54" spans="2:18">
      <c r="B54" s="106" t="s">
        <v>3088</v>
      </c>
      <c r="C54" s="107">
        <v>4.3</v>
      </c>
      <c r="D54" s="107"/>
      <c r="E54" s="107"/>
      <c r="F54" s="108"/>
      <c r="G54" s="108"/>
      <c r="H54" s="107"/>
      <c r="I54" s="107"/>
      <c r="K54" s="109">
        <f>SUMIF(Предзаказ_осень2026!$Q$982:$Q$4224,Калькулятор!B54,Предзаказ_осень2026!$AB$982:$AB$4224)</f>
        <v>0</v>
      </c>
      <c r="L54" s="110">
        <f t="shared" si="0"/>
        <v>0</v>
      </c>
      <c r="M54" s="110"/>
      <c r="N54" s="110"/>
      <c r="O54" s="110"/>
      <c r="P54" s="110"/>
      <c r="Q54" s="110"/>
      <c r="R54" s="110"/>
    </row>
    <row r="55" spans="2:18">
      <c r="B55" s="106" t="s">
        <v>198</v>
      </c>
      <c r="C55" s="107">
        <v>4.5</v>
      </c>
      <c r="D55" s="107"/>
      <c r="E55" s="107"/>
      <c r="F55" s="108"/>
      <c r="G55" s="108"/>
      <c r="H55" s="107"/>
      <c r="I55" s="107"/>
      <c r="K55" s="109">
        <f>SUMIF(Предзаказ_осень2026!$Q$982:$Q$4224,Калькулятор!B55,Предзаказ_осень2026!$AB$982:$AB$4224)</f>
        <v>0</v>
      </c>
      <c r="L55" s="110">
        <f t="shared" si="0"/>
        <v>0</v>
      </c>
      <c r="M55" s="110"/>
      <c r="N55" s="110"/>
      <c r="O55" s="110"/>
      <c r="P55" s="110"/>
      <c r="Q55" s="110"/>
      <c r="R55" s="110"/>
    </row>
    <row r="56" spans="2:18">
      <c r="B56" s="106" t="s">
        <v>3019</v>
      </c>
      <c r="C56" s="107">
        <v>4.8</v>
      </c>
      <c r="D56" s="107"/>
      <c r="E56" s="107"/>
      <c r="F56" s="108"/>
      <c r="G56" s="108"/>
      <c r="H56" s="107"/>
      <c r="I56" s="107"/>
      <c r="K56" s="109">
        <f>SUMIF(Предзаказ_осень2026!$Q$982:$Q$4224,Калькулятор!B56,Предзаказ_осень2026!$AB$982:$AB$4224)</f>
        <v>0</v>
      </c>
      <c r="L56" s="110">
        <f t="shared" si="0"/>
        <v>0</v>
      </c>
      <c r="M56" s="110"/>
      <c r="N56" s="110"/>
      <c r="O56" s="110"/>
      <c r="P56" s="110"/>
      <c r="Q56" s="110"/>
      <c r="R56" s="110"/>
    </row>
    <row r="57" spans="2:18">
      <c r="B57" s="106" t="s">
        <v>49</v>
      </c>
      <c r="C57" s="107">
        <v>5</v>
      </c>
      <c r="D57" s="107"/>
      <c r="E57" s="107">
        <v>40</v>
      </c>
      <c r="F57" s="108"/>
      <c r="G57" s="108"/>
      <c r="H57" s="107"/>
      <c r="I57" s="107"/>
      <c r="K57" s="109">
        <f>SUMIF(Предзаказ_осень2026!$Q$982:$Q$4224,Калькулятор!B57,Предзаказ_осень2026!$AB$982:$AB$4224)</f>
        <v>0</v>
      </c>
      <c r="L57" s="110">
        <f t="shared" si="0"/>
        <v>0</v>
      </c>
      <c r="M57" s="110"/>
      <c r="N57" s="110">
        <f>K57/E57</f>
        <v>0</v>
      </c>
      <c r="O57" s="110"/>
      <c r="P57" s="110"/>
      <c r="Q57" s="110"/>
      <c r="R57" s="110"/>
    </row>
    <row r="58" spans="2:18">
      <c r="B58" s="106" t="s">
        <v>949</v>
      </c>
      <c r="C58" s="107">
        <v>5.3</v>
      </c>
      <c r="D58" s="112"/>
      <c r="E58" s="111"/>
      <c r="F58" s="108"/>
      <c r="G58" s="108">
        <v>50</v>
      </c>
      <c r="H58" s="107"/>
      <c r="I58" s="107"/>
      <c r="K58" s="109">
        <f>SUMIF(Предзаказ_осень2026!$Q$982:$Q$4224,Калькулятор!B58,Предзаказ_осень2026!$AB$982:$AB$4224)</f>
        <v>0</v>
      </c>
      <c r="L58" s="110">
        <f t="shared" si="0"/>
        <v>0</v>
      </c>
      <c r="M58" s="110"/>
      <c r="N58" s="110"/>
      <c r="O58" s="110"/>
      <c r="P58" s="110">
        <f>K58/G58</f>
        <v>0</v>
      </c>
      <c r="Q58" s="110"/>
      <c r="R58" s="110"/>
    </row>
    <row r="59" spans="2:18">
      <c r="B59" s="106" t="s">
        <v>72</v>
      </c>
      <c r="C59" s="107">
        <v>6</v>
      </c>
      <c r="D59" s="112"/>
      <c r="E59" s="111"/>
      <c r="F59" s="108"/>
      <c r="G59" s="108"/>
      <c r="H59" s="107"/>
      <c r="I59" s="107"/>
      <c r="K59" s="109">
        <f>SUMIF(Предзаказ_осень2026!$Q$982:$Q$4224,Калькулятор!B59,Предзаказ_осень2026!$AB$982:$AB$4224)</f>
        <v>0</v>
      </c>
      <c r="L59" s="110">
        <f t="shared" si="0"/>
        <v>0</v>
      </c>
      <c r="M59" s="110"/>
      <c r="N59" s="110"/>
      <c r="O59" s="110"/>
      <c r="P59" s="110"/>
      <c r="Q59" s="110"/>
      <c r="R59" s="110"/>
    </row>
    <row r="60" spans="2:18">
      <c r="B60" s="106" t="s">
        <v>3020</v>
      </c>
      <c r="C60" s="107">
        <v>6.3</v>
      </c>
      <c r="D60" s="112"/>
      <c r="E60" s="111"/>
      <c r="F60" s="108"/>
      <c r="G60" s="108"/>
      <c r="H60" s="107"/>
      <c r="I60" s="107"/>
      <c r="K60" s="109">
        <f>SUMIF(Предзаказ_осень2026!$Q$982:$Q$4224,Калькулятор!B60,Предзаказ_осень2026!$AB$982:$AB$4224)</f>
        <v>0</v>
      </c>
      <c r="L60" s="110">
        <f t="shared" si="0"/>
        <v>0</v>
      </c>
      <c r="M60" s="110"/>
      <c r="N60" s="110"/>
      <c r="O60" s="110"/>
      <c r="P60" s="110"/>
      <c r="Q60" s="110"/>
      <c r="R60" s="110"/>
    </row>
    <row r="61" spans="2:18">
      <c r="B61" s="106" t="s">
        <v>543</v>
      </c>
      <c r="C61" s="107">
        <v>7</v>
      </c>
      <c r="D61" s="107"/>
      <c r="E61" s="107">
        <v>25</v>
      </c>
      <c r="F61" s="108"/>
      <c r="G61" s="108"/>
      <c r="H61" s="107"/>
      <c r="I61" s="107"/>
      <c r="K61" s="109">
        <f>SUMIF(Предзаказ_осень2026!$Q$982:$Q$4224,Калькулятор!B61,Предзаказ_осень2026!$AB$982:$AB$4224)</f>
        <v>0</v>
      </c>
      <c r="L61" s="110">
        <f t="shared" si="0"/>
        <v>0</v>
      </c>
      <c r="M61" s="110"/>
      <c r="N61" s="110">
        <f>K61/E61</f>
        <v>0</v>
      </c>
      <c r="O61" s="110"/>
      <c r="P61" s="110"/>
      <c r="Q61" s="110"/>
      <c r="R61" s="110"/>
    </row>
    <row r="62" spans="2:18">
      <c r="B62" s="106" t="s">
        <v>2780</v>
      </c>
      <c r="C62" s="107">
        <v>7.3</v>
      </c>
      <c r="D62" s="107"/>
      <c r="E62" s="107"/>
      <c r="F62" s="108"/>
      <c r="G62" s="108"/>
      <c r="H62" s="107"/>
      <c r="I62" s="107"/>
      <c r="K62" s="109">
        <f>SUMIF(Предзаказ_осень2026!$Q$982:$Q$4224,Калькулятор!B62,Предзаказ_осень2026!$AB$982:$AB$4224)</f>
        <v>0</v>
      </c>
      <c r="L62" s="110">
        <f t="shared" si="0"/>
        <v>0</v>
      </c>
      <c r="M62" s="110"/>
      <c r="N62" s="110"/>
      <c r="O62" s="110"/>
      <c r="P62" s="110"/>
      <c r="Q62" s="110"/>
      <c r="R62" s="110"/>
    </row>
    <row r="63" spans="2:18">
      <c r="B63" s="106" t="s">
        <v>57</v>
      </c>
      <c r="C63" s="107">
        <v>7.5</v>
      </c>
      <c r="D63" s="107"/>
      <c r="E63" s="107">
        <v>20</v>
      </c>
      <c r="F63" s="108"/>
      <c r="G63" s="108"/>
      <c r="H63" s="107"/>
      <c r="I63" s="107"/>
      <c r="K63" s="109">
        <f>SUMIF(Предзаказ_осень2026!$Q$982:$Q$4224,Калькулятор!B63,Предзаказ_осень2026!$AB$982:$AB$4224)</f>
        <v>0</v>
      </c>
      <c r="L63" s="110">
        <f t="shared" si="0"/>
        <v>0</v>
      </c>
      <c r="M63" s="110"/>
      <c r="N63" s="110">
        <f>K63/E63</f>
        <v>0</v>
      </c>
      <c r="O63" s="110"/>
      <c r="P63" s="110"/>
      <c r="Q63" s="110"/>
      <c r="R63" s="110"/>
    </row>
    <row r="64" spans="2:18">
      <c r="B64" s="106" t="s">
        <v>3021</v>
      </c>
      <c r="C64" s="107">
        <v>7.8</v>
      </c>
      <c r="D64" s="107"/>
      <c r="E64" s="111"/>
      <c r="F64" s="108"/>
      <c r="G64" s="108">
        <v>40</v>
      </c>
      <c r="H64" s="107"/>
      <c r="I64" s="107"/>
      <c r="K64" s="109">
        <f>SUMIF(Предзаказ_осень2026!$Q$982:$Q$4224,Калькулятор!B64,Предзаказ_осень2026!$AB$982:$AB$4224)</f>
        <v>0</v>
      </c>
      <c r="L64" s="110">
        <f t="shared" si="0"/>
        <v>0</v>
      </c>
      <c r="M64" s="110"/>
      <c r="N64" s="110"/>
      <c r="O64" s="110"/>
      <c r="P64" s="110">
        <f>K64/G64</f>
        <v>0</v>
      </c>
      <c r="Q64" s="110"/>
      <c r="R64" s="110"/>
    </row>
    <row r="65" spans="2:18">
      <c r="B65" s="106" t="s">
        <v>56</v>
      </c>
      <c r="C65" s="107">
        <v>10</v>
      </c>
      <c r="D65" s="107"/>
      <c r="E65" s="108">
        <v>15</v>
      </c>
      <c r="F65" s="108"/>
      <c r="G65" s="111"/>
      <c r="H65" s="107"/>
      <c r="I65" s="107"/>
      <c r="K65" s="109">
        <f>SUMIF(Предзаказ_осень2026!$Q$982:$Q$4224,Калькулятор!B65,Предзаказ_осень2026!$AB$982:$AB$4224)</f>
        <v>0</v>
      </c>
      <c r="L65" s="110">
        <f t="shared" si="0"/>
        <v>0</v>
      </c>
      <c r="M65" s="110"/>
      <c r="N65" s="110">
        <f>K65/E65</f>
        <v>0</v>
      </c>
      <c r="O65" s="110"/>
      <c r="P65" s="110"/>
      <c r="Q65" s="110"/>
      <c r="R65" s="113"/>
    </row>
    <row r="66" spans="2:18">
      <c r="B66" s="106" t="s">
        <v>3022</v>
      </c>
      <c r="C66" s="107">
        <v>10.5</v>
      </c>
      <c r="D66" s="107"/>
      <c r="E66" s="108"/>
      <c r="F66" s="108"/>
      <c r="G66" s="108"/>
      <c r="H66" s="107"/>
      <c r="I66" s="107"/>
      <c r="K66" s="109">
        <f>SUMIF(Предзаказ_осень2026!$Q$982:$Q$4224,Калькулятор!B66,Предзаказ_осень2026!$AB$982:$AB$4224)</f>
        <v>0</v>
      </c>
      <c r="L66" s="110">
        <f t="shared" si="0"/>
        <v>0</v>
      </c>
      <c r="M66" s="110"/>
      <c r="N66" s="110"/>
      <c r="O66" s="110"/>
      <c r="P66" s="110"/>
      <c r="Q66" s="110"/>
      <c r="R66" s="113"/>
    </row>
    <row r="67" spans="2:18">
      <c r="B67" s="106" t="s">
        <v>946</v>
      </c>
      <c r="C67" s="107">
        <v>11</v>
      </c>
      <c r="D67" s="107"/>
      <c r="E67" s="108"/>
      <c r="F67" s="108"/>
      <c r="G67" s="111"/>
      <c r="H67" s="107"/>
      <c r="I67" s="107"/>
      <c r="K67" s="109">
        <f>SUMIF(Предзаказ_осень2026!$Q$982:$Q$4224,Калькулятор!B67,Предзаказ_осень2026!$AB$982:$AB$4224)</f>
        <v>0</v>
      </c>
      <c r="L67" s="110">
        <f t="shared" si="0"/>
        <v>0</v>
      </c>
      <c r="M67" s="110"/>
      <c r="N67" s="110"/>
      <c r="O67" s="110"/>
      <c r="P67" s="110"/>
      <c r="Q67" s="110"/>
      <c r="R67" s="113"/>
    </row>
    <row r="68" spans="2:18">
      <c r="B68" s="106" t="s">
        <v>86</v>
      </c>
      <c r="C68" s="107">
        <v>12</v>
      </c>
      <c r="D68" s="107"/>
      <c r="E68" s="108"/>
      <c r="F68" s="108"/>
      <c r="G68" s="111"/>
      <c r="H68" s="107"/>
      <c r="I68" s="107"/>
      <c r="K68" s="109">
        <f>SUMIF(Предзаказ_осень2026!$Q$982:$Q$4224,Калькулятор!B68,Предзаказ_осень2026!$AB$982:$AB$4224)</f>
        <v>0</v>
      </c>
      <c r="L68" s="110">
        <f t="shared" si="0"/>
        <v>0</v>
      </c>
      <c r="M68" s="110"/>
      <c r="N68" s="110"/>
      <c r="O68" s="110"/>
      <c r="P68" s="110"/>
      <c r="Q68" s="110"/>
      <c r="R68" s="113"/>
    </row>
    <row r="69" spans="2:18">
      <c r="B69" s="106" t="s">
        <v>3023</v>
      </c>
      <c r="C69" s="107">
        <v>12.5</v>
      </c>
      <c r="D69" s="107"/>
      <c r="E69" s="108"/>
      <c r="F69" s="108"/>
      <c r="G69" s="111"/>
      <c r="H69" s="107"/>
      <c r="I69" s="107"/>
      <c r="K69" s="109">
        <f>SUMIF(Предзаказ_осень2026!$Q$982:$Q$4224,Калькулятор!B69,Предзаказ_осень2026!$AB$982:$AB$4224)</f>
        <v>0</v>
      </c>
      <c r="L69" s="110">
        <f t="shared" si="0"/>
        <v>0</v>
      </c>
      <c r="M69" s="110"/>
      <c r="N69" s="110"/>
      <c r="O69" s="110"/>
      <c r="P69" s="110"/>
      <c r="Q69" s="110"/>
      <c r="R69" s="113"/>
    </row>
    <row r="70" spans="2:18">
      <c r="B70" s="106" t="s">
        <v>51</v>
      </c>
      <c r="C70" s="107">
        <v>15</v>
      </c>
      <c r="D70" s="107"/>
      <c r="E70" s="108"/>
      <c r="F70" s="108"/>
      <c r="G70" s="111"/>
      <c r="H70" s="107"/>
      <c r="I70" s="107"/>
      <c r="K70" s="109">
        <f>SUMIF(Предзаказ_осень2026!$Q$982:$Q$4224,Калькулятор!B70,Предзаказ_осень2026!$AB$982:$AB$4224)</f>
        <v>0</v>
      </c>
      <c r="L70" s="110">
        <f t="shared" si="0"/>
        <v>0</v>
      </c>
      <c r="M70" s="110"/>
      <c r="N70" s="110"/>
      <c r="O70" s="110"/>
      <c r="P70" s="110"/>
      <c r="Q70" s="110"/>
      <c r="R70" s="113"/>
    </row>
    <row r="71" spans="2:18">
      <c r="B71" s="106" t="s">
        <v>3024</v>
      </c>
      <c r="C71" s="107">
        <v>15.5</v>
      </c>
      <c r="D71" s="107"/>
      <c r="E71" s="108"/>
      <c r="F71" s="108"/>
      <c r="G71" s="111"/>
      <c r="H71" s="107"/>
      <c r="I71" s="107"/>
      <c r="K71" s="109">
        <f>SUMIF(Предзаказ_осень2026!$Q$982:$Q$4224,Калькулятор!B71,Предзаказ_осень2026!$AB$982:$AB$4224)</f>
        <v>0</v>
      </c>
      <c r="L71" s="110">
        <f t="shared" si="0"/>
        <v>0</v>
      </c>
      <c r="M71" s="110"/>
      <c r="N71" s="110"/>
      <c r="O71" s="110"/>
      <c r="P71" s="110"/>
      <c r="Q71" s="110"/>
      <c r="R71" s="113"/>
    </row>
    <row r="72" spans="2:18">
      <c r="B72" s="106" t="s">
        <v>3083</v>
      </c>
      <c r="C72" s="107">
        <v>16</v>
      </c>
      <c r="D72" s="107"/>
      <c r="E72" s="108"/>
      <c r="F72" s="108"/>
      <c r="G72" s="111"/>
      <c r="H72" s="107"/>
      <c r="I72" s="107"/>
      <c r="K72" s="109">
        <f>SUMIF(Предзаказ_осень2026!$Q$982:$Q$4224,Калькулятор!B72,Предзаказ_осень2026!$AB$982:$AB$4224)</f>
        <v>0</v>
      </c>
      <c r="L72" s="110">
        <f t="shared" si="0"/>
        <v>0</v>
      </c>
      <c r="M72" s="110"/>
      <c r="N72" s="110"/>
      <c r="O72" s="110"/>
      <c r="P72" s="110"/>
      <c r="Q72" s="110"/>
      <c r="R72" s="113"/>
    </row>
    <row r="73" spans="2:18">
      <c r="B73" s="106" t="s">
        <v>3084</v>
      </c>
      <c r="C73" s="107">
        <v>16.5</v>
      </c>
      <c r="D73" s="107"/>
      <c r="E73" s="108"/>
      <c r="F73" s="108"/>
      <c r="G73" s="111"/>
      <c r="H73" s="107"/>
      <c r="I73" s="107"/>
      <c r="K73" s="109">
        <f>SUMIF(Предзаказ_осень2026!$Q$982:$Q$4224,Калькулятор!B73,Предзаказ_осень2026!$AB$982:$AB$4224)</f>
        <v>0</v>
      </c>
      <c r="L73" s="110">
        <f t="shared" si="0"/>
        <v>0</v>
      </c>
      <c r="M73" s="110"/>
      <c r="N73" s="110"/>
      <c r="O73" s="110"/>
      <c r="P73" s="110"/>
      <c r="Q73" s="110"/>
      <c r="R73" s="113"/>
    </row>
    <row r="74" spans="2:18">
      <c r="B74" s="106" t="s">
        <v>433</v>
      </c>
      <c r="C74" s="107">
        <v>18</v>
      </c>
      <c r="D74" s="107"/>
      <c r="E74" s="106">
        <v>9</v>
      </c>
      <c r="F74" s="108"/>
      <c r="G74" s="114"/>
      <c r="H74" s="107"/>
      <c r="I74" s="107"/>
      <c r="K74" s="109">
        <f>SUMIF(Предзаказ_осень2026!$Q$982:$Q$4224,Калькулятор!B74,Предзаказ_осень2026!$AB$982:$AB$4224)</f>
        <v>0</v>
      </c>
      <c r="L74" s="110">
        <f t="shared" si="0"/>
        <v>0</v>
      </c>
      <c r="M74" s="110"/>
      <c r="N74" s="110">
        <f>K74/E74</f>
        <v>0</v>
      </c>
      <c r="O74" s="110"/>
      <c r="P74" s="110"/>
      <c r="Q74" s="110"/>
      <c r="R74" s="115" t="str">
        <f>IF(K74&gt;0,"Крупногабартиные растения, требуется корректировка расчета нашим логистом!","")</f>
        <v/>
      </c>
    </row>
    <row r="75" spans="2:18">
      <c r="B75" s="106" t="s">
        <v>3025</v>
      </c>
      <c r="C75" s="107">
        <v>18.5</v>
      </c>
      <c r="D75" s="107"/>
      <c r="E75" s="106"/>
      <c r="F75" s="108"/>
      <c r="G75" s="114"/>
      <c r="H75" s="107"/>
      <c r="I75" s="107"/>
      <c r="K75" s="109">
        <f>SUMIF(Предзаказ_осень2026!$Q$982:$Q$4224,Калькулятор!B75,Предзаказ_осень2026!$AB$982:$AB$4224)</f>
        <v>0</v>
      </c>
      <c r="L75" s="110">
        <f t="shared" si="0"/>
        <v>0</v>
      </c>
      <c r="M75" s="110"/>
      <c r="N75" s="110"/>
      <c r="O75" s="110"/>
      <c r="P75" s="110"/>
      <c r="Q75" s="110"/>
      <c r="R75" s="115"/>
    </row>
    <row r="76" spans="2:18">
      <c r="B76" s="106" t="s">
        <v>1518</v>
      </c>
      <c r="C76" s="107">
        <v>20</v>
      </c>
      <c r="D76" s="107"/>
      <c r="E76" s="106"/>
      <c r="F76" s="108"/>
      <c r="G76" s="114"/>
      <c r="H76" s="107"/>
      <c r="I76" s="107"/>
      <c r="K76" s="109">
        <f>SUMIF(Предзаказ_осень2026!$Q$982:$Q$4224,Калькулятор!B76,Предзаказ_осень2026!$AB$982:$AB$4224)</f>
        <v>0</v>
      </c>
      <c r="L76" s="110">
        <f t="shared" si="0"/>
        <v>0</v>
      </c>
      <c r="M76" s="110"/>
      <c r="N76" s="110"/>
      <c r="O76" s="110"/>
      <c r="P76" s="110"/>
      <c r="Q76" s="110"/>
      <c r="R76" s="115"/>
    </row>
    <row r="77" spans="2:18">
      <c r="B77" s="106" t="s">
        <v>3085</v>
      </c>
      <c r="C77" s="107">
        <v>20.5</v>
      </c>
      <c r="D77" s="107"/>
      <c r="E77" s="106"/>
      <c r="F77" s="108"/>
      <c r="G77" s="114"/>
      <c r="H77" s="107"/>
      <c r="I77" s="107"/>
      <c r="K77" s="109">
        <f>SUMIF(Предзаказ_осень2026!$Q$982:$Q$4224,Калькулятор!B77,Предзаказ_осень2026!$AB$982:$AB$4224)</f>
        <v>0</v>
      </c>
      <c r="L77" s="110">
        <f t="shared" si="0"/>
        <v>0</v>
      </c>
      <c r="M77" s="110"/>
      <c r="N77" s="110"/>
      <c r="O77" s="110"/>
      <c r="P77" s="110"/>
      <c r="Q77" s="110"/>
      <c r="R77" s="115"/>
    </row>
    <row r="78" spans="2:18">
      <c r="B78" s="106" t="s">
        <v>65</v>
      </c>
      <c r="C78" s="107">
        <v>25</v>
      </c>
      <c r="D78" s="107"/>
      <c r="E78" s="106"/>
      <c r="F78" s="108"/>
      <c r="G78" s="114"/>
      <c r="H78" s="107"/>
      <c r="I78" s="107"/>
      <c r="K78" s="109">
        <f>SUMIF(Предзаказ_осень2026!$Q$982:$Q$4224,Калькулятор!B78,Предзаказ_осень2026!$AB$982:$AB$4224)</f>
        <v>0</v>
      </c>
      <c r="L78" s="110">
        <f t="shared" si="0"/>
        <v>0</v>
      </c>
      <c r="M78" s="110"/>
      <c r="N78" s="110"/>
      <c r="O78" s="110"/>
      <c r="P78" s="110"/>
      <c r="Q78" s="110"/>
      <c r="R78" s="115"/>
    </row>
    <row r="79" spans="2:18">
      <c r="B79" s="106" t="s">
        <v>3086</v>
      </c>
      <c r="C79" s="107">
        <v>25.5</v>
      </c>
      <c r="D79" s="107"/>
      <c r="E79" s="106"/>
      <c r="F79" s="108"/>
      <c r="G79" s="114"/>
      <c r="H79" s="107"/>
      <c r="I79" s="107"/>
      <c r="K79" s="109">
        <f>SUMIF(Предзаказ_осень2026!$Q$982:$Q$4224,Калькулятор!B79,Предзаказ_осень2026!$AB$982:$AB$4224)</f>
        <v>0</v>
      </c>
      <c r="L79" s="110">
        <f t="shared" si="0"/>
        <v>0</v>
      </c>
      <c r="M79" s="110"/>
      <c r="N79" s="110"/>
      <c r="O79" s="110"/>
      <c r="P79" s="110"/>
      <c r="Q79" s="110"/>
      <c r="R79" s="115"/>
    </row>
    <row r="80" spans="2:18">
      <c r="B80" s="106" t="s">
        <v>3087</v>
      </c>
      <c r="C80" s="107">
        <v>35</v>
      </c>
      <c r="D80" s="107"/>
      <c r="E80" s="106"/>
      <c r="F80" s="108"/>
      <c r="G80" s="114"/>
      <c r="H80" s="107"/>
      <c r="I80" s="107"/>
      <c r="K80" s="109">
        <f>SUMIF(Предзаказ_осень2026!$Q$982:$Q$4224,Калькулятор!B80,Предзаказ_осень2026!$AB$982:$AB$4224)</f>
        <v>0</v>
      </c>
      <c r="L80" s="110">
        <f t="shared" si="0"/>
        <v>0</v>
      </c>
      <c r="M80" s="110"/>
      <c r="N80" s="110"/>
      <c r="O80" s="110"/>
      <c r="P80" s="110"/>
      <c r="Q80" s="110"/>
      <c r="R80" s="115"/>
    </row>
    <row r="81" spans="2:18" ht="27.6">
      <c r="B81" s="108" t="s">
        <v>3089</v>
      </c>
      <c r="C81" s="107">
        <v>50</v>
      </c>
      <c r="D81" s="116"/>
      <c r="E81" s="117"/>
      <c r="F81" s="158"/>
      <c r="G81" s="118"/>
      <c r="H81" s="107">
        <v>9</v>
      </c>
      <c r="I81" s="107"/>
      <c r="K81" s="119">
        <f>SUMIFS(Предзаказ_осень2026!AB982:AB4224,Предзаказ_осень2026!Q982:Q4224,"WRB",Предзаказ_осень2026!R982:R4224,"100-120")</f>
        <v>0</v>
      </c>
      <c r="L81" s="110">
        <f t="shared" si="0"/>
        <v>0</v>
      </c>
      <c r="M81" s="110"/>
      <c r="N81" s="110"/>
      <c r="O81" s="110"/>
      <c r="P81" s="110"/>
      <c r="Q81" s="110">
        <f>K81/H81</f>
        <v>0</v>
      </c>
      <c r="R81" s="115" t="str">
        <f>IF(K81&gt;0,"Крупногабартиные растения, требуется корректировка расчета нашим логистом!","")</f>
        <v/>
      </c>
    </row>
    <row r="82" spans="2:18" ht="27.6">
      <c r="B82" s="108" t="s">
        <v>3090</v>
      </c>
      <c r="C82" s="107">
        <v>80</v>
      </c>
      <c r="D82" s="116"/>
      <c r="E82" s="117"/>
      <c r="F82" s="158"/>
      <c r="G82" s="118"/>
      <c r="H82" s="108">
        <v>3</v>
      </c>
      <c r="I82" s="108"/>
      <c r="K82" s="120">
        <f>SUMIFS(Предзаказ_осень2026!AB982:AB4224,Предзаказ_осень2026!Q982:Q4224,"WRB",Предзаказ_осень2026!R982:R4224,"140-160")</f>
        <v>0</v>
      </c>
      <c r="L82" s="110">
        <f t="shared" si="0"/>
        <v>0</v>
      </c>
      <c r="M82" s="121"/>
      <c r="N82" s="121"/>
      <c r="O82" s="121"/>
      <c r="P82" s="121"/>
      <c r="Q82" s="121">
        <f>K82/H82</f>
        <v>0</v>
      </c>
      <c r="R82" s="122" t="str">
        <f t="shared" ref="R82" si="2">IF(K82&gt;0,"Крупногабартиные растения, требуется корректировка расчета нашим логистом!","")</f>
        <v/>
      </c>
    </row>
    <row r="83" spans="2:18">
      <c r="D83" s="123"/>
      <c r="E83" s="124"/>
      <c r="F83" s="159"/>
      <c r="G83" s="125"/>
      <c r="H83" s="125"/>
      <c r="I83" s="125"/>
      <c r="J83" s="126" t="s">
        <v>950</v>
      </c>
      <c r="K83" s="127">
        <f>SUM(K42:K82)</f>
        <v>0</v>
      </c>
      <c r="L83" s="128">
        <f>SUM(L42:L82)</f>
        <v>0</v>
      </c>
      <c r="M83" s="128">
        <f>ROUNDUP(M43,0)+ROUNDUP(M42,0)</f>
        <v>0</v>
      </c>
      <c r="N83" s="128">
        <f>ROUNDUP(SUM(N42:N82),0)</f>
        <v>0</v>
      </c>
      <c r="O83" s="128"/>
      <c r="P83" s="128">
        <f>ROUNDUP(SUM(P42:P82),0)</f>
        <v>0</v>
      </c>
      <c r="Q83" s="128">
        <f>ROUNDUP(SUM(Q42:Q82),0)</f>
        <v>0</v>
      </c>
      <c r="R83" s="129"/>
    </row>
    <row r="84" spans="2:18">
      <c r="B84" s="130"/>
      <c r="D84" s="131"/>
      <c r="E84" s="131"/>
      <c r="F84" s="133"/>
      <c r="G84" s="131"/>
      <c r="H84" s="131"/>
      <c r="I84" s="131"/>
      <c r="J84" s="132"/>
      <c r="K84" s="131"/>
      <c r="L84" s="131"/>
      <c r="M84" s="128"/>
      <c r="N84" s="131"/>
      <c r="O84" s="131"/>
      <c r="P84" s="131"/>
      <c r="Q84" s="131"/>
      <c r="R84" s="133"/>
    </row>
    <row r="85" spans="2:18">
      <c r="B85" s="130"/>
      <c r="D85" s="131"/>
      <c r="E85" s="131"/>
      <c r="F85" s="133"/>
      <c r="G85" s="131"/>
      <c r="H85" s="131"/>
      <c r="I85" s="131"/>
      <c r="J85" s="134" t="s">
        <v>2801</v>
      </c>
      <c r="K85" s="131"/>
      <c r="L85" s="131"/>
      <c r="M85" s="135">
        <f>M83*$D$41</f>
        <v>0</v>
      </c>
      <c r="N85" s="135">
        <f>N83*$E$41</f>
        <v>0</v>
      </c>
      <c r="O85" s="131"/>
      <c r="P85" s="135">
        <f>P83*$G$41</f>
        <v>0</v>
      </c>
      <c r="Q85" s="135">
        <f>Q83*$H$41</f>
        <v>0</v>
      </c>
      <c r="R85" s="136">
        <f>SUM(M85:Q85)</f>
        <v>0</v>
      </c>
    </row>
    <row r="86" spans="2:18">
      <c r="D86" s="137"/>
      <c r="E86" s="137"/>
      <c r="F86" s="160"/>
      <c r="G86" s="137"/>
      <c r="H86" s="137"/>
      <c r="I86" s="137"/>
      <c r="J86" s="134" t="s">
        <v>3014</v>
      </c>
      <c r="K86" s="138"/>
      <c r="L86" s="138"/>
      <c r="M86" s="139">
        <f>M83/45</f>
        <v>0</v>
      </c>
      <c r="N86" s="139">
        <f>ROUNDUP((ROUNDUP(N83,0)/2),0)</f>
        <v>0</v>
      </c>
      <c r="O86" s="139"/>
      <c r="P86" s="139">
        <f>P83</f>
        <v>0</v>
      </c>
      <c r="Q86" s="139">
        <f>Q83</f>
        <v>0</v>
      </c>
      <c r="R86" s="140">
        <f>SUM(M86:Q86)</f>
        <v>0</v>
      </c>
    </row>
    <row r="87" spans="2:18">
      <c r="D87" s="137"/>
      <c r="E87" s="137"/>
      <c r="F87" s="160"/>
      <c r="G87" s="137"/>
      <c r="H87" s="137"/>
      <c r="I87" s="137"/>
      <c r="J87" s="134" t="s">
        <v>2800</v>
      </c>
      <c r="K87" s="137"/>
      <c r="L87" s="137"/>
      <c r="M87" s="137"/>
      <c r="N87" s="137"/>
      <c r="O87" s="137"/>
      <c r="P87" s="137"/>
      <c r="Q87" s="131"/>
      <c r="R87" s="136">
        <f>O123</f>
        <v>0</v>
      </c>
    </row>
    <row r="88" spans="2:18">
      <c r="D88" s="141"/>
      <c r="E88" s="141"/>
      <c r="F88" s="161"/>
      <c r="G88" s="141"/>
      <c r="H88" s="141"/>
      <c r="I88" s="141"/>
      <c r="J88" s="142"/>
      <c r="K88" s="141"/>
      <c r="L88" s="141"/>
      <c r="M88" s="141"/>
      <c r="N88" s="141"/>
      <c r="O88" s="141"/>
      <c r="P88" s="141"/>
      <c r="R88" s="143"/>
    </row>
    <row r="89" spans="2:18">
      <c r="D89" s="141"/>
      <c r="E89" s="141"/>
      <c r="F89" s="161"/>
      <c r="G89" s="141"/>
      <c r="H89" s="141"/>
      <c r="I89" s="141"/>
      <c r="J89" s="142"/>
      <c r="K89" s="141"/>
      <c r="L89" s="141"/>
      <c r="M89" s="141"/>
      <c r="N89" s="141"/>
      <c r="O89" s="141"/>
      <c r="P89" s="141"/>
      <c r="R89" s="143"/>
    </row>
    <row r="90" spans="2:18">
      <c r="D90" s="141"/>
      <c r="E90" s="141"/>
      <c r="F90" s="161"/>
      <c r="G90" s="141"/>
      <c r="H90" s="141"/>
      <c r="I90" s="141"/>
      <c r="J90" s="142"/>
      <c r="K90" s="141"/>
      <c r="L90" s="141"/>
      <c r="M90" s="141"/>
      <c r="N90" s="141"/>
      <c r="O90" s="141"/>
      <c r="P90" s="141"/>
      <c r="R90" s="143"/>
    </row>
    <row r="91" spans="2:18">
      <c r="D91" s="141"/>
      <c r="E91" s="141"/>
      <c r="F91" s="161"/>
      <c r="G91" s="141"/>
      <c r="H91" s="141"/>
      <c r="I91" s="141"/>
      <c r="J91" s="142"/>
      <c r="K91" s="141"/>
      <c r="L91" s="141"/>
      <c r="M91" s="141"/>
      <c r="N91" s="141"/>
      <c r="O91" s="141"/>
      <c r="P91" s="141"/>
      <c r="R91" s="143"/>
    </row>
    <row r="92" spans="2:18">
      <c r="D92" s="141"/>
      <c r="E92" s="141"/>
      <c r="F92" s="161"/>
      <c r="G92" s="141"/>
      <c r="H92" s="141"/>
      <c r="I92" s="141"/>
      <c r="J92" s="142"/>
      <c r="K92" s="141"/>
      <c r="L92" s="141"/>
      <c r="M92" s="141"/>
      <c r="N92" s="141"/>
      <c r="O92" s="141"/>
      <c r="P92" s="141"/>
      <c r="R92" s="143"/>
    </row>
    <row r="93" spans="2:18">
      <c r="D93" s="141"/>
      <c r="E93" s="141"/>
      <c r="F93" s="161"/>
      <c r="G93" s="141"/>
      <c r="H93" s="141"/>
      <c r="I93" s="141"/>
      <c r="J93" s="142"/>
      <c r="K93" s="141"/>
      <c r="L93" s="141"/>
      <c r="M93" s="141"/>
      <c r="N93" s="141"/>
      <c r="O93" s="141"/>
      <c r="P93" s="141"/>
      <c r="R93" s="143"/>
    </row>
    <row r="94" spans="2:18">
      <c r="D94" s="141"/>
      <c r="E94" s="141"/>
      <c r="F94" s="161"/>
      <c r="G94" s="141"/>
      <c r="H94" s="141"/>
      <c r="I94" s="141"/>
      <c r="J94" s="142"/>
      <c r="K94" s="141"/>
      <c r="L94" s="141"/>
      <c r="M94" s="141"/>
      <c r="N94" s="141"/>
      <c r="O94" s="141"/>
      <c r="P94" s="141"/>
      <c r="R94" s="143"/>
    </row>
    <row r="95" spans="2:18">
      <c r="D95" s="141"/>
      <c r="E95" s="141"/>
      <c r="F95" s="161"/>
      <c r="G95" s="141"/>
      <c r="H95" s="141"/>
      <c r="I95" s="141"/>
      <c r="J95" s="142"/>
      <c r="K95" s="141"/>
      <c r="L95" s="141"/>
      <c r="M95" s="141"/>
      <c r="N95" s="141"/>
      <c r="O95" s="141"/>
      <c r="P95" s="141"/>
      <c r="R95" s="143"/>
    </row>
    <row r="96" spans="2:18">
      <c r="D96" s="141"/>
      <c r="E96" s="141"/>
      <c r="F96" s="161"/>
      <c r="G96" s="141"/>
      <c r="H96" s="141"/>
      <c r="I96" s="141"/>
      <c r="J96" s="142"/>
      <c r="K96" s="141"/>
      <c r="L96" s="141"/>
      <c r="M96" s="141"/>
      <c r="N96" s="141"/>
      <c r="O96" s="141"/>
      <c r="P96" s="141"/>
      <c r="R96" s="143"/>
    </row>
    <row r="97" spans="4:18">
      <c r="D97" s="141"/>
      <c r="E97" s="141"/>
      <c r="F97" s="161"/>
      <c r="G97" s="141"/>
      <c r="H97" s="141"/>
      <c r="I97" s="141"/>
      <c r="J97" s="142"/>
      <c r="K97" s="141"/>
      <c r="L97" s="141"/>
      <c r="M97" s="141"/>
      <c r="N97" s="141"/>
      <c r="O97" s="141"/>
      <c r="P97" s="141"/>
      <c r="R97" s="143"/>
    </row>
    <row r="98" spans="4:18">
      <c r="D98" s="141"/>
      <c r="E98" s="141"/>
      <c r="F98" s="161"/>
      <c r="G98" s="141"/>
      <c r="H98" s="141"/>
      <c r="I98" s="141"/>
      <c r="J98" s="142"/>
      <c r="K98" s="141"/>
      <c r="L98" s="141"/>
      <c r="M98" s="141"/>
      <c r="N98" s="141"/>
      <c r="O98" s="141"/>
      <c r="P98" s="141"/>
      <c r="R98" s="143"/>
    </row>
    <row r="99" spans="4:18">
      <c r="D99" s="141"/>
      <c r="E99" s="141"/>
      <c r="F99" s="161"/>
      <c r="G99" s="141"/>
      <c r="H99" s="141"/>
      <c r="I99" s="141"/>
      <c r="J99" s="142"/>
      <c r="K99" s="141"/>
      <c r="L99" s="141"/>
      <c r="M99" s="141"/>
      <c r="N99" s="141"/>
      <c r="O99" s="141"/>
      <c r="P99" s="141"/>
      <c r="R99" s="143"/>
    </row>
    <row r="100" spans="4:18">
      <c r="D100" s="141"/>
      <c r="E100" s="141"/>
      <c r="F100" s="161"/>
      <c r="G100" s="141"/>
      <c r="H100" s="141"/>
      <c r="I100" s="141"/>
      <c r="J100" s="142"/>
      <c r="K100" s="141"/>
      <c r="L100" s="141"/>
      <c r="M100" s="141"/>
      <c r="N100" s="141"/>
      <c r="O100" s="141"/>
      <c r="P100" s="141"/>
      <c r="R100" s="143"/>
    </row>
    <row r="101" spans="4:18">
      <c r="D101" s="141"/>
      <c r="E101" s="141"/>
      <c r="F101" s="161"/>
      <c r="G101" s="141"/>
      <c r="H101" s="141"/>
      <c r="I101" s="141"/>
      <c r="J101" s="142"/>
      <c r="K101" s="141"/>
      <c r="L101" s="141"/>
      <c r="M101" s="141"/>
      <c r="N101" s="141"/>
      <c r="O101" s="141"/>
      <c r="P101" s="141"/>
      <c r="R101" s="143"/>
    </row>
    <row r="102" spans="4:18">
      <c r="D102" s="141"/>
      <c r="E102" s="141"/>
      <c r="F102" s="161"/>
      <c r="G102" s="141"/>
      <c r="H102" s="141"/>
      <c r="I102" s="141"/>
      <c r="J102" s="142"/>
      <c r="K102" s="141"/>
      <c r="L102" s="141"/>
      <c r="M102" s="141"/>
      <c r="N102" s="141"/>
      <c r="O102" s="141"/>
      <c r="P102" s="141"/>
      <c r="R102" s="143"/>
    </row>
    <row r="103" spans="4:18">
      <c r="D103" s="141"/>
      <c r="E103" s="141"/>
      <c r="F103" s="161"/>
      <c r="G103" s="141"/>
      <c r="H103" s="141"/>
      <c r="I103" s="141"/>
      <c r="J103" s="142"/>
      <c r="K103" s="141"/>
      <c r="L103" s="141"/>
      <c r="M103" s="141"/>
      <c r="N103" s="141"/>
      <c r="O103" s="141"/>
      <c r="P103" s="141"/>
      <c r="R103" s="143"/>
    </row>
    <row r="104" spans="4:18">
      <c r="D104" s="141"/>
      <c r="E104" s="141"/>
      <c r="F104" s="161"/>
      <c r="G104" s="141"/>
      <c r="H104" s="141"/>
      <c r="I104" s="141"/>
      <c r="J104" s="142"/>
      <c r="K104" s="141"/>
      <c r="L104" s="141"/>
      <c r="M104" s="141"/>
      <c r="N104" s="141"/>
      <c r="O104" s="141"/>
      <c r="P104" s="141"/>
      <c r="R104" s="143"/>
    </row>
    <row r="105" spans="4:18">
      <c r="D105" s="141"/>
      <c r="E105" s="141"/>
      <c r="F105" s="161"/>
      <c r="G105" s="141"/>
      <c r="H105" s="141"/>
      <c r="I105" s="141"/>
      <c r="J105" s="142"/>
      <c r="K105" s="141"/>
      <c r="L105" s="141"/>
      <c r="M105" s="141"/>
      <c r="N105" s="141"/>
      <c r="O105" s="141"/>
      <c r="P105" s="141"/>
      <c r="R105" s="143"/>
    </row>
    <row r="106" spans="4:18">
      <c r="D106" s="141"/>
      <c r="E106" s="141"/>
      <c r="F106" s="161"/>
      <c r="G106" s="141"/>
      <c r="H106" s="141"/>
      <c r="I106" s="141"/>
      <c r="J106" s="142"/>
      <c r="K106" s="141"/>
      <c r="L106" s="141"/>
      <c r="M106" s="141"/>
      <c r="N106" s="141"/>
      <c r="O106" s="141"/>
      <c r="P106" s="141"/>
      <c r="R106" s="143"/>
    </row>
    <row r="107" spans="4:18">
      <c r="D107" s="141"/>
      <c r="E107" s="141"/>
      <c r="F107" s="161"/>
      <c r="G107" s="141"/>
      <c r="H107" s="141"/>
      <c r="I107" s="141"/>
      <c r="J107" s="142"/>
      <c r="K107" s="141"/>
      <c r="L107" s="141"/>
      <c r="M107" s="141"/>
      <c r="N107" s="141"/>
      <c r="O107" s="141"/>
      <c r="P107" s="141"/>
      <c r="R107" s="143"/>
    </row>
    <row r="108" spans="4:18">
      <c r="D108" s="141"/>
      <c r="E108" s="141"/>
      <c r="F108" s="161"/>
      <c r="G108" s="141"/>
      <c r="H108" s="141"/>
      <c r="I108" s="141"/>
      <c r="J108" s="142"/>
      <c r="K108" s="141"/>
      <c r="L108" s="141"/>
      <c r="M108" s="141"/>
      <c r="N108" s="141"/>
      <c r="O108" s="141"/>
      <c r="P108" s="141"/>
      <c r="R108" s="143"/>
    </row>
    <row r="109" spans="4:18">
      <c r="D109" s="141"/>
      <c r="E109" s="141"/>
      <c r="F109" s="161"/>
      <c r="G109" s="141"/>
      <c r="H109" s="141"/>
      <c r="I109" s="141"/>
      <c r="J109" s="142"/>
      <c r="K109" s="141"/>
      <c r="L109" s="141"/>
      <c r="M109" s="141"/>
      <c r="N109" s="141"/>
      <c r="O109" s="141"/>
      <c r="P109" s="141"/>
      <c r="R109" s="143"/>
    </row>
    <row r="110" spans="4:18">
      <c r="D110" s="141"/>
      <c r="E110" s="141"/>
      <c r="F110" s="161"/>
      <c r="G110" s="141"/>
      <c r="H110" s="141"/>
      <c r="I110" s="141"/>
      <c r="J110" s="142"/>
      <c r="K110" s="141"/>
      <c r="L110" s="141"/>
      <c r="M110" s="141"/>
      <c r="N110" s="141"/>
      <c r="O110" s="141"/>
      <c r="P110" s="141"/>
      <c r="R110" s="143"/>
    </row>
    <row r="111" spans="4:18">
      <c r="D111" s="141"/>
      <c r="E111" s="141"/>
      <c r="F111" s="161"/>
      <c r="G111" s="141"/>
      <c r="H111" s="141"/>
      <c r="I111" s="141"/>
      <c r="J111" s="142"/>
      <c r="K111" s="141"/>
      <c r="L111" s="141"/>
      <c r="M111" s="141"/>
      <c r="N111" s="141"/>
      <c r="O111" s="141"/>
      <c r="P111" s="141"/>
      <c r="R111" s="143"/>
    </row>
    <row r="112" spans="4:18">
      <c r="D112" s="141"/>
      <c r="E112" s="141"/>
      <c r="F112" s="161"/>
      <c r="G112" s="141"/>
      <c r="H112" s="141"/>
      <c r="I112" s="141"/>
      <c r="J112" s="142"/>
      <c r="K112" s="141"/>
      <c r="L112" s="141"/>
      <c r="M112" s="141"/>
      <c r="N112" s="141"/>
      <c r="O112" s="141"/>
      <c r="P112" s="141"/>
      <c r="R112" s="143"/>
    </row>
    <row r="113" spans="4:18">
      <c r="D113" s="141"/>
      <c r="E113" s="141"/>
      <c r="F113" s="161"/>
      <c r="G113" s="141"/>
      <c r="H113" s="141"/>
      <c r="I113" s="141"/>
      <c r="J113" s="142"/>
      <c r="K113" s="141"/>
      <c r="L113" s="141"/>
      <c r="M113" s="141"/>
      <c r="N113" s="141"/>
      <c r="O113" s="141"/>
      <c r="P113" s="141"/>
      <c r="R113" s="143"/>
    </row>
    <row r="114" spans="4:18">
      <c r="D114" s="141"/>
      <c r="E114" s="141"/>
      <c r="F114" s="161"/>
      <c r="G114" s="141"/>
      <c r="H114" s="141"/>
      <c r="I114" s="141"/>
      <c r="J114" s="142"/>
      <c r="K114" s="141"/>
      <c r="L114" s="141"/>
      <c r="M114" s="141"/>
      <c r="N114" s="141"/>
      <c r="O114" s="141"/>
      <c r="P114" s="141"/>
      <c r="R114" s="143"/>
    </row>
    <row r="115" spans="4:18">
      <c r="D115" s="141"/>
      <c r="E115" s="141"/>
      <c r="F115" s="161"/>
      <c r="G115" s="141"/>
      <c r="H115" s="141"/>
      <c r="I115" s="141"/>
      <c r="J115" s="142"/>
      <c r="K115" s="141"/>
      <c r="L115" s="141"/>
      <c r="M115" s="141"/>
      <c r="N115" s="141"/>
      <c r="O115" s="141"/>
      <c r="P115" s="141"/>
      <c r="R115" s="143"/>
    </row>
    <row r="116" spans="4:18">
      <c r="D116" s="141"/>
      <c r="E116" s="141"/>
      <c r="F116" s="161"/>
      <c r="G116" s="141"/>
      <c r="H116" s="141"/>
      <c r="I116" s="141"/>
      <c r="J116" s="142"/>
      <c r="K116" s="141"/>
      <c r="L116" s="141"/>
      <c r="M116" s="141"/>
      <c r="N116" s="141"/>
      <c r="O116" s="141"/>
      <c r="P116" s="141"/>
      <c r="R116" s="143"/>
    </row>
    <row r="117" spans="4:18">
      <c r="D117" s="141"/>
      <c r="E117" s="141"/>
      <c r="F117" s="161"/>
      <c r="G117" s="141"/>
      <c r="H117" s="141"/>
      <c r="I117" s="141"/>
      <c r="J117" s="142"/>
      <c r="K117" s="141"/>
      <c r="L117" s="141"/>
      <c r="M117" s="141"/>
      <c r="N117" s="141"/>
      <c r="O117" s="141"/>
      <c r="P117" s="141"/>
      <c r="R117" s="143"/>
    </row>
    <row r="118" spans="4:18">
      <c r="D118" s="141"/>
      <c r="E118" s="141"/>
      <c r="F118" s="161"/>
      <c r="G118" s="141"/>
      <c r="H118" s="141"/>
      <c r="I118" s="141"/>
      <c r="J118" s="144"/>
      <c r="K118" s="141"/>
      <c r="L118" s="141"/>
      <c r="M118" s="141"/>
      <c r="N118" s="141"/>
      <c r="O118" s="141"/>
      <c r="P118" s="141"/>
    </row>
    <row r="119" spans="4:18">
      <c r="D119" s="141"/>
      <c r="E119" s="141"/>
      <c r="F119" s="161"/>
      <c r="G119" s="141"/>
      <c r="H119" s="141"/>
      <c r="I119" s="141"/>
      <c r="J119" s="144"/>
      <c r="K119" s="141"/>
      <c r="L119" s="141"/>
      <c r="M119" s="141"/>
      <c r="N119" s="141"/>
      <c r="O119" s="141"/>
      <c r="P119" s="141"/>
    </row>
    <row r="120" spans="4:18" hidden="1" outlineLevel="1">
      <c r="K120" s="137" t="s">
        <v>2802</v>
      </c>
      <c r="L120" s="131"/>
      <c r="M120" s="131"/>
      <c r="N120" s="131"/>
      <c r="O120" s="131"/>
    </row>
    <row r="121" spans="4:18" hidden="1" outlineLevel="1">
      <c r="K121" s="131"/>
      <c r="L121" s="131"/>
      <c r="M121" s="131"/>
      <c r="N121" s="131"/>
      <c r="O121" s="131"/>
    </row>
    <row r="122" spans="4:18" s="145" customFormat="1" ht="28.8" hidden="1" outlineLevel="1">
      <c r="F122" s="162"/>
      <c r="K122" s="146" t="s">
        <v>2791</v>
      </c>
      <c r="L122" s="146" t="s">
        <v>2803</v>
      </c>
      <c r="M122" s="146" t="s">
        <v>2793</v>
      </c>
      <c r="N122" s="146" t="s">
        <v>2798</v>
      </c>
      <c r="O122" s="146" t="s">
        <v>2799</v>
      </c>
    </row>
    <row r="123" spans="4:18" hidden="1" outlineLevel="1">
      <c r="K123" s="131" t="str">
        <f>IF(L83&lt;=L127-150,K127,IF(L83&lt;=L128-150,K128,IF(L83&lt;=L129-150,K129,IF(L83&lt;=L130-150,K130,"индивидуальный расчет"))))</f>
        <v>газель</v>
      </c>
      <c r="L123" s="131" t="str">
        <f>IF(R86&lt;=M127,K127,IF(R86&lt;=M128,K128,IF(R86&lt;=M129,K129,IF(R86&lt;=M130,K130,"индивидуальный расчет"))))</f>
        <v>газель</v>
      </c>
      <c r="M123" s="131" t="str">
        <f>IF(B20="Навалом",VLOOKUP(K123,K127:O130,5,0),IF(VLOOKUP(K123,K127:L130,2,0)&gt;VLOOKUP(L123,K127:L130,2,0),K123,L123))</f>
        <v>газель</v>
      </c>
      <c r="N123" s="147">
        <f>B22</f>
        <v>0</v>
      </c>
      <c r="O123" s="136">
        <f>VLOOKUP(M123,K127:N130,4,0)*N123</f>
        <v>0</v>
      </c>
    </row>
    <row r="124" spans="4:18" hidden="1" outlineLevel="1"/>
    <row r="125" spans="4:18" hidden="1" outlineLevel="1"/>
    <row r="126" spans="4:18" ht="31.2" hidden="1" outlineLevel="1">
      <c r="K126" s="148" t="s">
        <v>953</v>
      </c>
      <c r="L126" s="148" t="s">
        <v>2790</v>
      </c>
      <c r="M126" s="148" t="s">
        <v>2792</v>
      </c>
      <c r="N126" s="148" t="s">
        <v>2797</v>
      </c>
      <c r="O126" s="148" t="s">
        <v>953</v>
      </c>
      <c r="Q126" s="149" t="s">
        <v>3013</v>
      </c>
    </row>
    <row r="127" spans="4:18" ht="15.6" hidden="1" outlineLevel="1">
      <c r="G127" s="52" t="s">
        <v>3015</v>
      </c>
      <c r="H127" s="52" t="s">
        <v>3009</v>
      </c>
      <c r="J127" s="52" t="s">
        <v>3007</v>
      </c>
      <c r="K127" s="150" t="s">
        <v>954</v>
      </c>
      <c r="L127" s="150">
        <v>2500</v>
      </c>
      <c r="M127" s="151">
        <v>4</v>
      </c>
      <c r="N127" s="152">
        <v>100</v>
      </c>
      <c r="O127" s="150" t="s">
        <v>954</v>
      </c>
      <c r="P127" s="141" t="s">
        <v>3010</v>
      </c>
    </row>
    <row r="128" spans="4:18" ht="15.6" hidden="1" outlineLevel="1">
      <c r="G128" s="52" t="s">
        <v>3016</v>
      </c>
      <c r="H128" s="52" t="s">
        <v>3001</v>
      </c>
      <c r="J128" s="52" t="s">
        <v>3004</v>
      </c>
      <c r="K128" s="153" t="s">
        <v>955</v>
      </c>
      <c r="L128" s="153">
        <v>5000</v>
      </c>
      <c r="M128" s="151">
        <v>12</v>
      </c>
      <c r="N128" s="151">
        <v>130</v>
      </c>
      <c r="O128" s="153" t="s">
        <v>955</v>
      </c>
      <c r="P128" s="141" t="s">
        <v>3005</v>
      </c>
      <c r="Q128" s="52" t="s">
        <v>3006</v>
      </c>
      <c r="R128" s="52" t="s">
        <v>3011</v>
      </c>
    </row>
    <row r="129" spans="7:18" ht="15.6" hidden="1" outlineLevel="1">
      <c r="G129" s="52" t="s">
        <v>3017</v>
      </c>
      <c r="H129" s="52" t="s">
        <v>3001</v>
      </c>
      <c r="J129" s="52" t="s">
        <v>3004</v>
      </c>
      <c r="K129" s="150" t="s">
        <v>956</v>
      </c>
      <c r="L129" s="150">
        <v>10000</v>
      </c>
      <c r="M129" s="151">
        <v>12</v>
      </c>
      <c r="N129" s="151">
        <v>150</v>
      </c>
      <c r="O129" s="150" t="s">
        <v>956</v>
      </c>
      <c r="P129" s="141" t="s">
        <v>3005</v>
      </c>
      <c r="Q129" s="52" t="s">
        <v>3006</v>
      </c>
      <c r="R129" s="52" t="s">
        <v>3012</v>
      </c>
    </row>
    <row r="130" spans="7:18" ht="15.6" hidden="1" outlineLevel="1">
      <c r="G130" s="52" t="s">
        <v>3017</v>
      </c>
      <c r="H130" s="52" t="s">
        <v>3001</v>
      </c>
      <c r="J130" s="52" t="s">
        <v>3002</v>
      </c>
      <c r="K130" s="150" t="s">
        <v>957</v>
      </c>
      <c r="L130" s="150">
        <v>20000</v>
      </c>
      <c r="M130" s="152">
        <v>26</v>
      </c>
      <c r="N130" s="152">
        <v>200</v>
      </c>
      <c r="O130" s="150" t="s">
        <v>957</v>
      </c>
      <c r="P130" s="141" t="s">
        <v>3008</v>
      </c>
      <c r="Q130" s="52" t="s">
        <v>3003</v>
      </c>
      <c r="R130" s="52" t="s">
        <v>3012</v>
      </c>
    </row>
    <row r="131" spans="7:18" hidden="1" outlineLevel="1"/>
    <row r="132" spans="7:18" collapsed="1"/>
  </sheetData>
  <sheetProtection algorithmName="SHA-512" hashValue="XUuE9KrzV1vmwYl7VkffDXth8PNY4iMoWyngwioV1C/s7zvI2yKieTUj6Z/pN0TW6DbRvAjY9gjknncFt2WT+Q==" saltValue="3pZoaAoDYJLKOEb5EQZvqA==" spinCount="100000" sheet="1" objects="1" scenarios="1"/>
  <mergeCells count="2">
    <mergeCell ref="J2:Q7"/>
    <mergeCell ref="J9:Q11"/>
  </mergeCells>
  <phoneticPr fontId="43" type="noConversion"/>
  <conditionalFormatting sqref="B4:B5">
    <cfRule type="expression" dxfId="25" priority="34">
      <formula>EXACT(#REF!,"Не выбрано!")</formula>
    </cfRule>
  </conditionalFormatting>
  <conditionalFormatting sqref="B20:B21">
    <cfRule type="expression" dxfId="24" priority="4">
      <formula>EXACT(#REF!,"Не выбрано!")</formula>
    </cfRule>
  </conditionalFormatting>
  <conditionalFormatting sqref="G4:G5">
    <cfRule type="expression" dxfId="23" priority="3">
      <formula>EXACT(#REF!,"Не выбрано!")</formula>
    </cfRule>
  </conditionalFormatting>
  <dataValidations count="6">
    <dataValidation showInputMessage="1" showErrorMessage="1" sqref="H4:I5 C20:E21 C4:D5 E5" xr:uid="{74E61421-7A30-49A5-851C-29A83C973BD7}"/>
    <dataValidation type="list" allowBlank="1" showInputMessage="1" showErrorMessage="1" sqref="G4" xr:uid="{46EFF4AC-A668-4790-A67A-95B5E38AC751}">
      <formula1>"Не выбрано!, 16 неделя 2026 (13.04-17.04), 17 неделя 2026 (20.04-24.04), 18 неделя 2026 (27.04-30.04), 19 неделя 2026 (04.05-08.05), 20 неделя 2026 (12.05-15.05), 21 неделя 2026 (18.05-22.05)"</formula1>
    </dataValidation>
    <dataValidation type="list" allowBlank="1" showInputMessage="1" showErrorMessage="1" sqref="G5 B5" xr:uid="{AA726DA2-9883-49CE-B7C6-11D59B03FF83}">
      <formula1>"Не выбрано!,в кассу,на р/счет"</formula1>
    </dataValidation>
    <dataValidation type="list" allowBlank="1" showInputMessage="1" showErrorMessage="1" sqref="B20" xr:uid="{5B852611-B218-4C52-8F6E-5B35799C5380}">
      <formula1>"Не выбрано!,Навалом,В таре"</formula1>
    </dataValidation>
    <dataValidation type="list" allowBlank="1" showInputMessage="1" showErrorMessage="1" sqref="B21" xr:uid="{4F124E6A-83C2-4551-A253-F4DF0759B8C3}">
      <formula1>"Не выбрано!,Самовывоз,Доставка до ТК,Доставка до клиента"</formula1>
    </dataValidation>
    <dataValidation type="list" allowBlank="1" showInputMessage="1" showErrorMessage="1" sqref="B4" xr:uid="{44E2A6FA-9A40-4C5C-8594-74B8FCDAC895}">
      <formula1>"Не выбрано!, 17 неделя 2026 (20.04-24.04), 18 неделя 2026 (27.04-30.04), 19 неделя 2026 (04.05-08.05), 20 неделя 2026 (12.05-15.05), 21 неделя 2026 (18.05-22.05), 22 неделя 2026 (25.05-29.05)"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3A02BB-BF00-4322-84B3-00D48ABF4771}">
  <sheetPr>
    <tabColor theme="9" tint="0.39997558519241921"/>
  </sheetPr>
  <dimension ref="B1:AJ4234"/>
  <sheetViews>
    <sheetView showGridLines="0" tabSelected="1" zoomScale="85" zoomScaleNormal="85" workbookViewId="0">
      <selection activeCell="U24" sqref="U24"/>
    </sheetView>
  </sheetViews>
  <sheetFormatPr defaultColWidth="9.21875" defaultRowHeight="14.4" outlineLevelCol="1"/>
  <cols>
    <col min="1" max="1" width="2.77734375" style="163" customWidth="1"/>
    <col min="2" max="2" width="4.21875" style="248" hidden="1" customWidth="1" outlineLevel="1"/>
    <col min="3" max="3" width="12.77734375" style="163" hidden="1" customWidth="1" outlineLevel="1"/>
    <col min="4" max="4" width="5.44140625" style="214" hidden="1" customWidth="1" outlineLevel="1"/>
    <col min="5" max="11" width="5.33203125" style="255" hidden="1" customWidth="1" outlineLevel="1"/>
    <col min="12" max="12" width="5.109375" style="289" hidden="1" customWidth="1" outlineLevel="1"/>
    <col min="13" max="13" width="14.88671875" style="1" customWidth="1" collapsed="1"/>
    <col min="14" max="14" width="23.44140625" style="1" customWidth="1"/>
    <col min="15" max="15" width="20.88671875" style="1" customWidth="1"/>
    <col min="16" max="16" width="27.109375" style="1" customWidth="1"/>
    <col min="17" max="17" width="10.109375" style="1" customWidth="1"/>
    <col min="18" max="19" width="5.21875" style="1" customWidth="1"/>
    <col min="20" max="20" width="5.109375" style="173" customWidth="1"/>
    <col min="21" max="21" width="20" style="173" customWidth="1"/>
    <col min="22" max="22" width="6.109375" style="1" customWidth="1"/>
    <col min="23" max="23" width="6.6640625" style="175" customWidth="1"/>
    <col min="24" max="27" width="13.5546875" style="1" customWidth="1"/>
    <col min="28" max="28" width="10.5546875" style="1" customWidth="1"/>
    <col min="29" max="29" width="12.77734375" style="1" hidden="1" customWidth="1"/>
    <col min="30" max="30" width="15.21875" style="1" customWidth="1"/>
    <col min="31" max="31" width="8.77734375" style="1" customWidth="1"/>
    <col min="32" max="33" width="8.109375" style="1" customWidth="1"/>
    <col min="34" max="34" width="26.77734375" style="1" customWidth="1"/>
    <col min="35" max="35" width="7.109375" style="163" customWidth="1"/>
    <col min="36" max="16384" width="9.21875" style="163"/>
  </cols>
  <sheetData>
    <row r="1" spans="14:33" ht="20.399999999999999" customHeight="1">
      <c r="N1" s="171"/>
      <c r="P1" s="171"/>
      <c r="Q1" s="171"/>
      <c r="T1" s="172" t="s">
        <v>5730</v>
      </c>
      <c r="V1" s="174"/>
      <c r="Y1" s="352" t="s">
        <v>4481</v>
      </c>
      <c r="Z1" s="352"/>
      <c r="AA1" s="243"/>
      <c r="AC1" s="228"/>
      <c r="AE1" s="243"/>
      <c r="AF1" s="243"/>
      <c r="AG1" s="243"/>
    </row>
    <row r="2" spans="14:33" ht="1.2" customHeight="1">
      <c r="O2" s="173"/>
      <c r="P2" s="171"/>
      <c r="Q2" s="171"/>
      <c r="R2" s="2"/>
      <c r="S2" s="173"/>
      <c r="T2" s="1"/>
      <c r="U2" s="176"/>
      <c r="V2" s="177"/>
      <c r="W2" s="1"/>
      <c r="Y2" s="352"/>
      <c r="Z2" s="352"/>
      <c r="AA2" s="243"/>
      <c r="AB2" s="228"/>
      <c r="AC2" s="228"/>
      <c r="AD2" s="243"/>
      <c r="AE2" s="243"/>
      <c r="AF2" s="243"/>
      <c r="AG2" s="243"/>
    </row>
    <row r="3" spans="14:33" ht="13.2" customHeight="1">
      <c r="O3" s="173"/>
      <c r="P3" s="178" t="s">
        <v>761</v>
      </c>
      <c r="Q3" s="276"/>
      <c r="R3" s="276"/>
      <c r="S3" s="276"/>
      <c r="T3" s="276"/>
      <c r="U3" s="276"/>
      <c r="V3" s="276"/>
      <c r="W3" s="276"/>
      <c r="Y3" s="352"/>
      <c r="Z3" s="352"/>
      <c r="AA3" s="243"/>
      <c r="AB3" s="228"/>
      <c r="AC3" s="228"/>
      <c r="AD3" s="243"/>
      <c r="AE3" s="243"/>
      <c r="AF3" s="243"/>
      <c r="AG3" s="243"/>
    </row>
    <row r="4" spans="14:33" ht="43.8" customHeight="1">
      <c r="O4" s="173"/>
      <c r="P4" s="358" t="s">
        <v>6969</v>
      </c>
      <c r="Q4" s="358"/>
      <c r="R4" s="358"/>
      <c r="S4" s="358"/>
      <c r="T4" s="358"/>
      <c r="U4" s="358"/>
      <c r="V4" s="358"/>
      <c r="W4" s="358"/>
      <c r="Y4" s="352"/>
      <c r="Z4" s="352"/>
      <c r="AA4" s="243"/>
      <c r="AB4" s="228"/>
      <c r="AC4" s="228"/>
      <c r="AD4" s="243"/>
      <c r="AE4" s="243"/>
      <c r="AF4" s="243"/>
      <c r="AG4" s="243"/>
    </row>
    <row r="5" spans="14:33" ht="11.4" customHeight="1">
      <c r="O5" s="173"/>
      <c r="P5" s="287" t="s">
        <v>3114</v>
      </c>
      <c r="Q5" s="173"/>
      <c r="R5" s="173"/>
      <c r="S5" s="171"/>
      <c r="T5" s="171"/>
      <c r="U5" s="2"/>
      <c r="V5" s="173"/>
      <c r="W5" s="173"/>
      <c r="Y5" s="243"/>
      <c r="Z5" s="243"/>
      <c r="AA5" s="244"/>
      <c r="AB5" s="228"/>
      <c r="AC5" s="228"/>
      <c r="AD5" s="243"/>
      <c r="AE5" s="243"/>
      <c r="AF5" s="243"/>
      <c r="AG5" s="243"/>
    </row>
    <row r="6" spans="14:33" ht="3" customHeight="1">
      <c r="O6" s="173"/>
      <c r="Q6" s="173"/>
      <c r="R6" s="173"/>
      <c r="S6" s="171"/>
      <c r="T6" s="171"/>
      <c r="U6" s="2"/>
      <c r="V6" s="173"/>
      <c r="W6" s="173"/>
      <c r="AB6" s="228"/>
      <c r="AC6" s="228"/>
      <c r="AD6" s="243"/>
      <c r="AE6" s="243"/>
      <c r="AF6" s="243"/>
      <c r="AG6" s="243"/>
    </row>
    <row r="7" spans="14:33" ht="12" customHeight="1">
      <c r="O7" s="173"/>
      <c r="P7" s="299" t="s">
        <v>5733</v>
      </c>
      <c r="Q7" s="300"/>
      <c r="R7" s="173"/>
      <c r="S7" s="171"/>
      <c r="T7" s="171"/>
      <c r="U7" s="2"/>
      <c r="V7" s="173"/>
      <c r="W7" s="173"/>
      <c r="AE7" s="179"/>
      <c r="AF7" s="179"/>
    </row>
    <row r="8" spans="14:33" ht="3.6" customHeight="1">
      <c r="O8" s="173"/>
      <c r="P8" s="288"/>
      <c r="Q8" s="173"/>
      <c r="R8" s="173"/>
      <c r="S8" s="171"/>
      <c r="T8" s="171"/>
      <c r="U8" s="2"/>
      <c r="V8" s="173"/>
      <c r="W8" s="173"/>
      <c r="AE8" s="179"/>
      <c r="AF8" s="179"/>
    </row>
    <row r="9" spans="14:33" ht="11.4" customHeight="1">
      <c r="O9" s="173"/>
      <c r="P9" s="180" t="s">
        <v>4483</v>
      </c>
      <c r="Q9" s="173"/>
      <c r="R9" s="173"/>
      <c r="S9" s="171"/>
      <c r="T9" s="171"/>
      <c r="U9" s="2"/>
      <c r="V9" s="173"/>
      <c r="W9" s="173"/>
      <c r="AB9" s="181"/>
      <c r="AC9" s="181"/>
    </row>
    <row r="10" spans="14:33" ht="11.4" customHeight="1">
      <c r="O10" s="173"/>
      <c r="P10" s="180" t="s">
        <v>4477</v>
      </c>
      <c r="Q10" s="173"/>
      <c r="R10" s="173"/>
      <c r="S10" s="171"/>
      <c r="T10" s="171"/>
      <c r="U10" s="2"/>
      <c r="V10" s="173"/>
      <c r="W10" s="173"/>
      <c r="AB10" s="181"/>
      <c r="AC10" s="181"/>
    </row>
    <row r="11" spans="14:33" ht="11.4" customHeight="1">
      <c r="O11" s="173"/>
      <c r="P11" s="180" t="s">
        <v>4478</v>
      </c>
      <c r="Q11" s="173"/>
      <c r="R11" s="173"/>
      <c r="S11" s="171"/>
      <c r="T11" s="171"/>
      <c r="U11" s="2"/>
      <c r="V11" s="173"/>
      <c r="W11" s="173"/>
    </row>
    <row r="12" spans="14:33" ht="26.4" customHeight="1">
      <c r="O12" s="173"/>
      <c r="P12" s="359" t="s">
        <v>6970</v>
      </c>
      <c r="Q12" s="360"/>
      <c r="R12" s="360"/>
      <c r="S12" s="360"/>
      <c r="T12" s="360"/>
      <c r="U12" s="360"/>
      <c r="V12" s="360"/>
      <c r="W12" s="360"/>
    </row>
    <row r="13" spans="14:33" ht="12.6" customHeight="1">
      <c r="O13" s="173"/>
      <c r="P13" s="180" t="s">
        <v>5731</v>
      </c>
      <c r="Q13" s="173"/>
      <c r="R13" s="173"/>
      <c r="S13" s="171"/>
      <c r="T13" s="171"/>
      <c r="U13" s="2"/>
      <c r="V13" s="173"/>
      <c r="W13" s="173"/>
    </row>
    <row r="14" spans="14:33" ht="12.6" customHeight="1">
      <c r="O14" s="173"/>
      <c r="P14" s="180" t="s">
        <v>5734</v>
      </c>
      <c r="Q14" s="173"/>
      <c r="R14" s="173"/>
      <c r="S14" s="171"/>
      <c r="T14" s="171"/>
      <c r="U14" s="2"/>
      <c r="V14" s="173"/>
      <c r="W14" s="173"/>
    </row>
    <row r="15" spans="14:33" ht="2.4" customHeight="1">
      <c r="O15" s="173"/>
      <c r="P15" s="180"/>
      <c r="Q15" s="173"/>
      <c r="R15" s="173"/>
      <c r="S15" s="171"/>
      <c r="T15" s="171"/>
      <c r="U15" s="2"/>
      <c r="V15" s="173"/>
      <c r="W15" s="173"/>
    </row>
    <row r="16" spans="14:33" ht="12" customHeight="1">
      <c r="O16" s="173"/>
      <c r="P16" s="299" t="s">
        <v>5735</v>
      </c>
      <c r="Q16" s="300"/>
      <c r="R16" s="300"/>
      <c r="S16" s="301"/>
      <c r="T16" s="301"/>
      <c r="U16" s="302"/>
      <c r="V16" s="173"/>
      <c r="W16" s="173"/>
    </row>
    <row r="17" spans="2:35" ht="12" customHeight="1">
      <c r="O17" s="173"/>
      <c r="P17" s="180" t="s">
        <v>4485</v>
      </c>
      <c r="Q17" s="173"/>
      <c r="R17" s="173"/>
      <c r="S17" s="171"/>
      <c r="T17" s="171"/>
      <c r="U17" s="2"/>
      <c r="V17" s="173"/>
      <c r="W17" s="173"/>
    </row>
    <row r="18" spans="2:35" ht="10.8" customHeight="1">
      <c r="O18" s="173"/>
      <c r="P18" s="180" t="s">
        <v>4476</v>
      </c>
      <c r="Q18" s="226"/>
      <c r="R18" s="226"/>
      <c r="S18" s="226"/>
      <c r="T18" s="226"/>
      <c r="U18" s="226"/>
      <c r="V18" s="226"/>
      <c r="W18" s="226"/>
      <c r="AC18" s="211"/>
      <c r="AD18" s="182"/>
    </row>
    <row r="19" spans="2:35">
      <c r="O19" s="173"/>
      <c r="P19" s="287" t="s">
        <v>5732</v>
      </c>
      <c r="Q19" s="171"/>
      <c r="R19" s="2"/>
      <c r="S19" s="173"/>
      <c r="T19" s="1"/>
      <c r="U19" s="176"/>
      <c r="V19" s="177"/>
      <c r="W19" s="1"/>
      <c r="AD19" s="163"/>
      <c r="AE19" s="163"/>
      <c r="AF19" s="163"/>
    </row>
    <row r="20" spans="2:35" ht="4.8" customHeight="1" thickBot="1">
      <c r="O20" s="173"/>
      <c r="P20" s="183"/>
      <c r="Q20" s="171"/>
      <c r="R20" s="2"/>
      <c r="S20" s="173"/>
      <c r="T20" s="1"/>
      <c r="U20" s="176"/>
      <c r="V20" s="177"/>
      <c r="W20" s="1"/>
      <c r="AD20" s="182"/>
    </row>
    <row r="21" spans="2:35" ht="18">
      <c r="O21" s="173"/>
      <c r="P21" s="271" t="s">
        <v>758</v>
      </c>
      <c r="Q21" s="171"/>
      <c r="T21" s="1"/>
      <c r="U21" s="176"/>
      <c r="V21" s="177"/>
      <c r="W21" s="1"/>
      <c r="X21" s="353">
        <f>SUM(AB28:AB4233)</f>
        <v>0</v>
      </c>
      <c r="Y21" s="354"/>
      <c r="Z21" s="256" t="s">
        <v>4474</v>
      </c>
      <c r="AA21" s="258"/>
      <c r="AB21" s="259"/>
      <c r="AC21" s="268"/>
      <c r="AD21" s="182"/>
    </row>
    <row r="22" spans="2:35" ht="18">
      <c r="O22" s="173"/>
      <c r="P22" s="183"/>
      <c r="Q22" s="357" t="s">
        <v>759</v>
      </c>
      <c r="R22" s="357"/>
      <c r="S22" s="357"/>
      <c r="T22" s="357"/>
      <c r="U22" s="357"/>
      <c r="V22" s="177"/>
      <c r="W22" s="305" t="str">
        <f>IF(X22=0, "", IF(X22&lt;35000, "ОШИБКА!!!", ""))</f>
        <v/>
      </c>
      <c r="X22" s="355">
        <f>SUM(AD28:AD4233)</f>
        <v>0</v>
      </c>
      <c r="Y22" s="356"/>
      <c r="Z22" s="257" t="s">
        <v>4475</v>
      </c>
      <c r="AA22" s="262"/>
      <c r="AB22" s="263"/>
      <c r="AC22" s="268"/>
      <c r="AD22" s="308" t="str">
        <f>IF(X22=0, "", IF(X22&lt;35000, "НЕ СОБЛЮДЕНЫ УСЛОВИЯ минимальной суммы заказа", ""))</f>
        <v/>
      </c>
    </row>
    <row r="23" spans="2:35" ht="4.8" customHeight="1">
      <c r="O23" s="173"/>
      <c r="P23" s="183"/>
      <c r="Q23" s="171"/>
      <c r="R23" s="2"/>
      <c r="S23" s="173"/>
      <c r="T23" s="3"/>
      <c r="U23" s="176"/>
      <c r="V23" s="177"/>
      <c r="W23" s="1"/>
      <c r="X23" s="260"/>
      <c r="Y23" s="261"/>
      <c r="Z23" s="257"/>
      <c r="AA23" s="262"/>
      <c r="AB23" s="263"/>
      <c r="AC23" s="268"/>
      <c r="AD23" s="182"/>
    </row>
    <row r="24" spans="2:35" ht="18" customHeight="1" thickBot="1">
      <c r="F24" s="346"/>
      <c r="O24" s="173"/>
      <c r="P24" s="183"/>
      <c r="Q24" s="171"/>
      <c r="R24" s="2"/>
      <c r="T24" s="184" t="s">
        <v>760</v>
      </c>
      <c r="U24" s="229" t="s">
        <v>7073</v>
      </c>
      <c r="V24" s="177"/>
      <c r="W24" s="1"/>
      <c r="X24" s="306" t="s">
        <v>4486</v>
      </c>
      <c r="Y24" s="307"/>
      <c r="Z24" s="307"/>
      <c r="AA24" s="264"/>
      <c r="AB24" s="265"/>
      <c r="AC24" s="268"/>
      <c r="AD24" s="185"/>
    </row>
    <row r="25" spans="2:35" ht="16.2" customHeight="1">
      <c r="E25" s="349" t="s">
        <v>6959</v>
      </c>
      <c r="F25" s="349"/>
      <c r="G25" s="350" t="s">
        <v>6357</v>
      </c>
      <c r="H25" s="350"/>
      <c r="O25" s="173"/>
      <c r="P25" s="186"/>
      <c r="Q25" s="171"/>
      <c r="R25" s="2"/>
      <c r="S25" s="173"/>
      <c r="T25" s="1"/>
      <c r="U25" s="176"/>
      <c r="V25" s="177"/>
      <c r="W25" s="1"/>
      <c r="X25" s="272" t="s">
        <v>4471</v>
      </c>
      <c r="Y25" s="273"/>
      <c r="Z25" s="272" t="s">
        <v>4472</v>
      </c>
      <c r="AA25" s="273"/>
      <c r="AC25" s="269">
        <f>SUM(AC27:AC4233)</f>
        <v>0</v>
      </c>
      <c r="AD25" s="182"/>
    </row>
    <row r="26" spans="2:35" ht="66.599999999999994" customHeight="1">
      <c r="C26" s="164"/>
      <c r="D26" s="323" t="s">
        <v>4667</v>
      </c>
      <c r="E26" s="339" t="s">
        <v>6957</v>
      </c>
      <c r="F26" s="339" t="s">
        <v>6958</v>
      </c>
      <c r="G26" s="340" t="s">
        <v>6957</v>
      </c>
      <c r="H26" s="340" t="s">
        <v>6958</v>
      </c>
      <c r="I26" s="323" t="s">
        <v>4712</v>
      </c>
      <c r="J26" s="323" t="s">
        <v>6990</v>
      </c>
      <c r="K26" s="323" t="s">
        <v>4763</v>
      </c>
      <c r="L26" s="290"/>
      <c r="M26" s="187" t="s">
        <v>3018</v>
      </c>
      <c r="N26" s="187" t="s">
        <v>768</v>
      </c>
      <c r="O26" s="187" t="s">
        <v>767</v>
      </c>
      <c r="P26" s="187" t="s">
        <v>0</v>
      </c>
      <c r="Q26" s="187" t="s">
        <v>769</v>
      </c>
      <c r="R26" s="187" t="s">
        <v>770</v>
      </c>
      <c r="S26" s="187" t="s">
        <v>771</v>
      </c>
      <c r="T26" s="187" t="s">
        <v>772</v>
      </c>
      <c r="U26" s="187" t="s">
        <v>39</v>
      </c>
      <c r="V26" s="187" t="s">
        <v>773</v>
      </c>
      <c r="W26" s="187" t="s">
        <v>3075</v>
      </c>
      <c r="X26" s="274" t="s">
        <v>4690</v>
      </c>
      <c r="Y26" s="274" t="s">
        <v>4691</v>
      </c>
      <c r="Z26" s="274" t="s">
        <v>4692</v>
      </c>
      <c r="AA26" s="275" t="s">
        <v>4693</v>
      </c>
      <c r="AB26" s="187" t="s">
        <v>38</v>
      </c>
      <c r="AC26" s="225" t="s">
        <v>4470</v>
      </c>
      <c r="AD26" s="187" t="s">
        <v>4473</v>
      </c>
      <c r="AE26" s="187" t="s">
        <v>774</v>
      </c>
      <c r="AF26" s="188" t="s">
        <v>40</v>
      </c>
      <c r="AG26" s="188" t="s">
        <v>41</v>
      </c>
      <c r="AH26" s="188" t="s">
        <v>42</v>
      </c>
      <c r="AI26" s="163" t="s">
        <v>47</v>
      </c>
    </row>
    <row r="27" spans="2:35" s="165" customFormat="1" ht="18" customHeight="1">
      <c r="B27" s="249"/>
      <c r="C27" s="166" t="s">
        <v>775</v>
      </c>
      <c r="D27" s="215"/>
      <c r="E27" s="215"/>
      <c r="F27" s="215"/>
      <c r="G27" s="215"/>
      <c r="H27" s="215"/>
      <c r="I27" s="215"/>
      <c r="J27" s="215"/>
      <c r="K27" s="215"/>
      <c r="L27" s="291"/>
      <c r="M27" s="320" t="s">
        <v>6548</v>
      </c>
      <c r="N27" s="279"/>
      <c r="O27" s="277"/>
      <c r="P27" s="277"/>
      <c r="Q27" s="278"/>
      <c r="R27" s="278"/>
      <c r="S27" s="278"/>
      <c r="T27" s="277"/>
      <c r="U27" s="277"/>
      <c r="V27" s="191"/>
      <c r="W27" s="192"/>
      <c r="X27" s="193"/>
      <c r="Y27" s="193"/>
      <c r="Z27" s="193"/>
      <c r="AA27" s="193"/>
      <c r="AB27" s="4"/>
      <c r="AC27" s="193"/>
      <c r="AD27" s="193"/>
      <c r="AE27" s="193"/>
      <c r="AF27" s="194"/>
      <c r="AG27" s="194"/>
      <c r="AH27" s="195"/>
      <c r="AI27" s="163"/>
    </row>
    <row r="28" spans="2:35" s="170" customFormat="1">
      <c r="B28" s="250"/>
      <c r="C28" s="196" t="s">
        <v>5751</v>
      </c>
      <c r="D28" s="267"/>
      <c r="E28" s="267"/>
      <c r="F28" s="267"/>
      <c r="G28" s="267">
        <v>8</v>
      </c>
      <c r="H28" s="267"/>
      <c r="I28" s="267"/>
      <c r="J28" s="267"/>
      <c r="K28" s="267"/>
      <c r="L28" s="196" t="s">
        <v>37</v>
      </c>
      <c r="M28" s="196" t="s">
        <v>6548</v>
      </c>
      <c r="N28" s="196" t="s">
        <v>503</v>
      </c>
      <c r="O28" s="196" t="s">
        <v>502</v>
      </c>
      <c r="P28" s="196" t="s">
        <v>3890</v>
      </c>
      <c r="Q28" s="196" t="s">
        <v>5740</v>
      </c>
      <c r="R28" s="218"/>
      <c r="S28" s="218"/>
      <c r="T28" s="218"/>
      <c r="U28" s="173"/>
      <c r="V28" s="197" t="s">
        <v>776</v>
      </c>
      <c r="W28" s="220">
        <v>25</v>
      </c>
      <c r="X28" s="223">
        <v>115</v>
      </c>
      <c r="Y28" s="304">
        <v>98</v>
      </c>
      <c r="Z28" s="304">
        <v>98</v>
      </c>
      <c r="AA28" s="304">
        <v>98</v>
      </c>
      <c r="AB28" s="5"/>
      <c r="AC28" s="224">
        <f t="shared" ref="AC28:AC91" si="0">X28*AB28</f>
        <v>0</v>
      </c>
      <c r="AD28" s="270">
        <f t="shared" ref="AD28:AD91" si="1">IF(Y28&lt;&gt;"",IF(AND($AC$25&gt;=200000,AB28&gt;=20),AB28*AA28,IF(AND($AC$25&gt;=200000,AB28&lt;20),AB28*Z28,IF(AND($AC$25&lt;200000,AB28&gt;=20),AB28*Y28,AB28*X28))),IF($AC$25&gt;=200000,AB28*Z28,AB28*X28))</f>
        <v>0</v>
      </c>
      <c r="AE28" s="198" t="s">
        <v>6960</v>
      </c>
      <c r="AF28" s="199"/>
      <c r="AG28" s="200"/>
      <c r="AH28" s="200"/>
      <c r="AI28" s="169" t="str">
        <f>IF(AB28/W28=0,"",IF(MOD(AB28,W28)&gt;0,"ОШИБКА!!! неверная кратность на сорт",""))</f>
        <v/>
      </c>
    </row>
    <row r="29" spans="2:35" s="170" customFormat="1">
      <c r="B29" s="250"/>
      <c r="C29" s="196"/>
      <c r="D29" s="267"/>
      <c r="E29" s="267"/>
      <c r="F29" s="267"/>
      <c r="G29" s="267">
        <v>16</v>
      </c>
      <c r="H29" s="267"/>
      <c r="I29" s="267"/>
      <c r="J29" s="267"/>
      <c r="K29" s="267"/>
      <c r="L29" s="196" t="s">
        <v>37</v>
      </c>
      <c r="M29" s="196" t="s">
        <v>6548</v>
      </c>
      <c r="N29" s="196" t="s">
        <v>503</v>
      </c>
      <c r="O29" s="196" t="s">
        <v>502</v>
      </c>
      <c r="P29" s="196" t="s">
        <v>3890</v>
      </c>
      <c r="Q29" s="196" t="s">
        <v>5741</v>
      </c>
      <c r="R29" s="218"/>
      <c r="S29" s="218"/>
      <c r="T29" s="218"/>
      <c r="U29" s="219"/>
      <c r="V29" s="197" t="s">
        <v>776</v>
      </c>
      <c r="W29" s="220">
        <v>25</v>
      </c>
      <c r="X29" s="223">
        <v>135</v>
      </c>
      <c r="Y29" s="304">
        <v>115</v>
      </c>
      <c r="Z29" s="304">
        <v>115</v>
      </c>
      <c r="AA29" s="304">
        <v>115</v>
      </c>
      <c r="AB29" s="5"/>
      <c r="AC29" s="224">
        <f t="shared" si="0"/>
        <v>0</v>
      </c>
      <c r="AD29" s="270">
        <f t="shared" si="1"/>
        <v>0</v>
      </c>
      <c r="AE29" s="198" t="s">
        <v>6960</v>
      </c>
      <c r="AF29" s="199"/>
      <c r="AG29" s="200"/>
      <c r="AH29" s="200"/>
      <c r="AI29" s="169" t="str">
        <f>IF(AB29/W29=0,"",IF(MOD(AB29,W29)&gt;0,"ОШИБКА!!! неверная кратность на сорт",""))</f>
        <v/>
      </c>
    </row>
    <row r="30" spans="2:35" s="170" customFormat="1">
      <c r="B30" s="250"/>
      <c r="C30" s="196"/>
      <c r="D30" s="267"/>
      <c r="E30" s="267"/>
      <c r="F30" s="267"/>
      <c r="G30" s="267">
        <v>7</v>
      </c>
      <c r="H30" s="267"/>
      <c r="I30" s="267"/>
      <c r="J30" s="267"/>
      <c r="K30" s="267"/>
      <c r="L30" s="196" t="s">
        <v>37</v>
      </c>
      <c r="M30" s="196" t="s">
        <v>6548</v>
      </c>
      <c r="N30" s="196" t="s">
        <v>503</v>
      </c>
      <c r="O30" s="196" t="s">
        <v>502</v>
      </c>
      <c r="P30" s="196" t="s">
        <v>3890</v>
      </c>
      <c r="Q30" s="196" t="s">
        <v>5742</v>
      </c>
      <c r="R30" s="218"/>
      <c r="S30" s="218"/>
      <c r="T30" s="218"/>
      <c r="U30" s="219"/>
      <c r="V30" s="197" t="s">
        <v>776</v>
      </c>
      <c r="W30" s="220">
        <v>25</v>
      </c>
      <c r="X30" s="223">
        <v>141</v>
      </c>
      <c r="Y30" s="304">
        <v>120</v>
      </c>
      <c r="Z30" s="304">
        <v>120</v>
      </c>
      <c r="AA30" s="304">
        <v>120</v>
      </c>
      <c r="AB30" s="5"/>
      <c r="AC30" s="224">
        <f t="shared" si="0"/>
        <v>0</v>
      </c>
      <c r="AD30" s="270">
        <f t="shared" si="1"/>
        <v>0</v>
      </c>
      <c r="AE30" s="198" t="s">
        <v>6960</v>
      </c>
      <c r="AF30" s="199"/>
      <c r="AG30" s="200"/>
      <c r="AH30" s="200"/>
      <c r="AI30" s="169" t="str">
        <f>IF(AB30/W30=0,"",IF(MOD(AB30,W30)&gt;0,"ОШИБКА!!! неверная кратность на сорт",""))</f>
        <v/>
      </c>
    </row>
    <row r="31" spans="2:35" s="170" customFormat="1">
      <c r="B31" s="250"/>
      <c r="C31" s="196" t="s">
        <v>5752</v>
      </c>
      <c r="D31" s="267"/>
      <c r="E31" s="267"/>
      <c r="F31" s="267"/>
      <c r="G31" s="267">
        <v>12</v>
      </c>
      <c r="H31" s="267"/>
      <c r="I31" s="267"/>
      <c r="J31" s="267"/>
      <c r="K31" s="267"/>
      <c r="L31" s="196" t="s">
        <v>37</v>
      </c>
      <c r="M31" s="196" t="s">
        <v>6548</v>
      </c>
      <c r="N31" s="196" t="s">
        <v>503</v>
      </c>
      <c r="O31" s="196" t="s">
        <v>502</v>
      </c>
      <c r="P31" s="196" t="s">
        <v>5743</v>
      </c>
      <c r="Q31" s="196" t="s">
        <v>5740</v>
      </c>
      <c r="R31" s="218"/>
      <c r="S31" s="218"/>
      <c r="T31" s="218"/>
      <c r="U31" s="219"/>
      <c r="V31" s="197" t="s">
        <v>776</v>
      </c>
      <c r="W31" s="220">
        <v>25</v>
      </c>
      <c r="X31" s="223">
        <v>115</v>
      </c>
      <c r="Y31" s="304">
        <v>98</v>
      </c>
      <c r="Z31" s="304">
        <v>98</v>
      </c>
      <c r="AA31" s="304">
        <v>98</v>
      </c>
      <c r="AB31" s="5"/>
      <c r="AC31" s="224">
        <f t="shared" si="0"/>
        <v>0</v>
      </c>
      <c r="AD31" s="270">
        <f t="shared" si="1"/>
        <v>0</v>
      </c>
      <c r="AE31" s="198" t="s">
        <v>6960</v>
      </c>
      <c r="AF31" s="199"/>
      <c r="AG31" s="200"/>
      <c r="AH31" s="200"/>
      <c r="AI31" s="169" t="str">
        <f>IF(AB31/W31=0,"",IF(MOD(AB31,W31)&gt;0,"ОШИБКА!!! неверная кратность на сорт",""))</f>
        <v/>
      </c>
    </row>
    <row r="32" spans="2:35" s="170" customFormat="1">
      <c r="B32" s="250"/>
      <c r="C32" s="196"/>
      <c r="D32" s="267"/>
      <c r="E32" s="267"/>
      <c r="F32" s="267"/>
      <c r="G32" s="267">
        <v>24</v>
      </c>
      <c r="H32" s="267"/>
      <c r="I32" s="267"/>
      <c r="J32" s="267"/>
      <c r="K32" s="267"/>
      <c r="L32" s="196" t="s">
        <v>37</v>
      </c>
      <c r="M32" s="196" t="s">
        <v>6548</v>
      </c>
      <c r="N32" s="196" t="s">
        <v>503</v>
      </c>
      <c r="O32" s="196" t="s">
        <v>502</v>
      </c>
      <c r="P32" s="196" t="s">
        <v>5743</v>
      </c>
      <c r="Q32" s="196" t="s">
        <v>5741</v>
      </c>
      <c r="R32" s="218"/>
      <c r="S32" s="218"/>
      <c r="T32" s="218"/>
      <c r="U32" s="219"/>
      <c r="V32" s="197" t="s">
        <v>776</v>
      </c>
      <c r="W32" s="220">
        <v>25</v>
      </c>
      <c r="X32" s="223">
        <v>135</v>
      </c>
      <c r="Y32" s="304">
        <v>115</v>
      </c>
      <c r="Z32" s="304">
        <v>115</v>
      </c>
      <c r="AA32" s="304">
        <v>115</v>
      </c>
      <c r="AB32" s="5"/>
      <c r="AC32" s="224">
        <f t="shared" si="0"/>
        <v>0</v>
      </c>
      <c r="AD32" s="270">
        <f t="shared" si="1"/>
        <v>0</v>
      </c>
      <c r="AE32" s="198" t="s">
        <v>6960</v>
      </c>
      <c r="AF32" s="199"/>
      <c r="AG32" s="200"/>
      <c r="AH32" s="200"/>
      <c r="AI32" s="169" t="str">
        <f>IF(AB32/W32=0,"",IF(MOD(AB32,W32)&gt;0,"ОШИБКА!!! неверная кратность на сорт",""))</f>
        <v/>
      </c>
    </row>
    <row r="33" spans="2:35" s="170" customFormat="1">
      <c r="B33" s="250"/>
      <c r="C33" s="196"/>
      <c r="D33" s="267"/>
      <c r="E33" s="267"/>
      <c r="F33" s="267"/>
      <c r="G33" s="267">
        <v>12</v>
      </c>
      <c r="H33" s="267"/>
      <c r="I33" s="267"/>
      <c r="J33" s="267"/>
      <c r="K33" s="267"/>
      <c r="L33" s="196" t="s">
        <v>37</v>
      </c>
      <c r="M33" s="196" t="s">
        <v>6548</v>
      </c>
      <c r="N33" s="196" t="s">
        <v>503</v>
      </c>
      <c r="O33" s="196" t="s">
        <v>502</v>
      </c>
      <c r="P33" s="196" t="s">
        <v>5743</v>
      </c>
      <c r="Q33" s="196" t="s">
        <v>5742</v>
      </c>
      <c r="R33" s="218"/>
      <c r="S33" s="218"/>
      <c r="T33" s="218"/>
      <c r="U33" s="219"/>
      <c r="V33" s="197" t="s">
        <v>776</v>
      </c>
      <c r="W33" s="220">
        <v>25</v>
      </c>
      <c r="X33" s="223">
        <v>141</v>
      </c>
      <c r="Y33" s="304">
        <v>120</v>
      </c>
      <c r="Z33" s="304">
        <v>120</v>
      </c>
      <c r="AA33" s="304">
        <v>120</v>
      </c>
      <c r="AB33" s="5"/>
      <c r="AC33" s="224">
        <f t="shared" si="0"/>
        <v>0</v>
      </c>
      <c r="AD33" s="270">
        <f t="shared" si="1"/>
        <v>0</v>
      </c>
      <c r="AE33" s="198" t="s">
        <v>6960</v>
      </c>
      <c r="AF33" s="199"/>
      <c r="AG33" s="200"/>
      <c r="AH33" s="200"/>
      <c r="AI33" s="169" t="str">
        <f>IF(AB33/W33=0,"",IF(MOD(AB33,W33)&gt;0,"ОШИБКА!!! неверная кратность на сорт",""))</f>
        <v/>
      </c>
    </row>
    <row r="34" spans="2:35" s="170" customFormat="1">
      <c r="B34" s="250"/>
      <c r="C34" s="196" t="s">
        <v>5753</v>
      </c>
      <c r="D34" s="267"/>
      <c r="E34" s="267"/>
      <c r="F34" s="267"/>
      <c r="G34" s="267">
        <v>22</v>
      </c>
      <c r="H34" s="267"/>
      <c r="I34" s="267"/>
      <c r="J34" s="267"/>
      <c r="K34" s="267"/>
      <c r="L34" s="196" t="s">
        <v>37</v>
      </c>
      <c r="M34" s="196" t="s">
        <v>6548</v>
      </c>
      <c r="N34" s="196" t="s">
        <v>511</v>
      </c>
      <c r="O34" s="196" t="s">
        <v>510</v>
      </c>
      <c r="P34" s="196" t="s">
        <v>5744</v>
      </c>
      <c r="Q34" s="196" t="s">
        <v>5740</v>
      </c>
      <c r="R34" s="218"/>
      <c r="S34" s="218"/>
      <c r="T34" s="218"/>
      <c r="U34" s="219"/>
      <c r="V34" s="197" t="s">
        <v>776</v>
      </c>
      <c r="W34" s="220">
        <v>25</v>
      </c>
      <c r="X34" s="223">
        <v>115</v>
      </c>
      <c r="Y34" s="304">
        <v>98</v>
      </c>
      <c r="Z34" s="304">
        <v>98</v>
      </c>
      <c r="AA34" s="304">
        <v>98</v>
      </c>
      <c r="AB34" s="5"/>
      <c r="AC34" s="224">
        <f t="shared" si="0"/>
        <v>0</v>
      </c>
      <c r="AD34" s="270">
        <f t="shared" si="1"/>
        <v>0</v>
      </c>
      <c r="AE34" s="198" t="s">
        <v>6960</v>
      </c>
      <c r="AF34" s="199"/>
      <c r="AG34" s="200"/>
      <c r="AH34" s="200"/>
      <c r="AI34" s="169" t="str">
        <f>IF(AB34/W34=0,"",IF(MOD(AB34,W34)&gt;0,"ОШИБКА!!! неверная кратность на сорт",""))</f>
        <v/>
      </c>
    </row>
    <row r="35" spans="2:35" s="170" customFormat="1">
      <c r="B35" s="250"/>
      <c r="C35" s="196"/>
      <c r="D35" s="267"/>
      <c r="E35" s="267"/>
      <c r="F35" s="267"/>
      <c r="G35" s="267">
        <v>45</v>
      </c>
      <c r="H35" s="267"/>
      <c r="I35" s="267"/>
      <c r="J35" s="267"/>
      <c r="K35" s="267"/>
      <c r="L35" s="196" t="s">
        <v>37</v>
      </c>
      <c r="M35" s="196" t="s">
        <v>6548</v>
      </c>
      <c r="N35" s="196" t="s">
        <v>511</v>
      </c>
      <c r="O35" s="196" t="s">
        <v>510</v>
      </c>
      <c r="P35" s="196" t="s">
        <v>5744</v>
      </c>
      <c r="Q35" s="196" t="s">
        <v>5741</v>
      </c>
      <c r="R35" s="218"/>
      <c r="S35" s="218"/>
      <c r="T35" s="218"/>
      <c r="U35" s="219"/>
      <c r="V35" s="197" t="s">
        <v>776</v>
      </c>
      <c r="W35" s="220">
        <v>25</v>
      </c>
      <c r="X35" s="223">
        <v>135</v>
      </c>
      <c r="Y35" s="304">
        <v>115</v>
      </c>
      <c r="Z35" s="304">
        <v>115</v>
      </c>
      <c r="AA35" s="304">
        <v>115</v>
      </c>
      <c r="AB35" s="5"/>
      <c r="AC35" s="224">
        <f t="shared" si="0"/>
        <v>0</v>
      </c>
      <c r="AD35" s="270">
        <f t="shared" si="1"/>
        <v>0</v>
      </c>
      <c r="AE35" s="198" t="s">
        <v>6960</v>
      </c>
      <c r="AF35" s="199"/>
      <c r="AG35" s="200"/>
      <c r="AH35" s="200"/>
      <c r="AI35" s="169" t="str">
        <f>IF(AB35/W35=0,"",IF(MOD(AB35,W35)&gt;0,"ОШИБКА!!! неверная кратность на сорт",""))</f>
        <v/>
      </c>
    </row>
    <row r="36" spans="2:35" s="170" customFormat="1">
      <c r="B36" s="250"/>
      <c r="C36" s="196"/>
      <c r="D36" s="267"/>
      <c r="E36" s="267"/>
      <c r="F36" s="267"/>
      <c r="G36" s="267">
        <v>22</v>
      </c>
      <c r="H36" s="267"/>
      <c r="I36" s="267"/>
      <c r="J36" s="267"/>
      <c r="K36" s="267"/>
      <c r="L36" s="196" t="s">
        <v>37</v>
      </c>
      <c r="M36" s="196" t="s">
        <v>6548</v>
      </c>
      <c r="N36" s="196" t="s">
        <v>511</v>
      </c>
      <c r="O36" s="196" t="s">
        <v>510</v>
      </c>
      <c r="P36" s="196" t="s">
        <v>5744</v>
      </c>
      <c r="Q36" s="196" t="s">
        <v>5742</v>
      </c>
      <c r="R36" s="218"/>
      <c r="S36" s="218"/>
      <c r="T36" s="218"/>
      <c r="U36" s="219"/>
      <c r="V36" s="197" t="s">
        <v>776</v>
      </c>
      <c r="W36" s="220">
        <v>25</v>
      </c>
      <c r="X36" s="223">
        <v>141</v>
      </c>
      <c r="Y36" s="304">
        <v>120</v>
      </c>
      <c r="Z36" s="304">
        <v>120</v>
      </c>
      <c r="AA36" s="304">
        <v>120</v>
      </c>
      <c r="AB36" s="5"/>
      <c r="AC36" s="224">
        <f t="shared" si="0"/>
        <v>0</v>
      </c>
      <c r="AD36" s="270">
        <f t="shared" si="1"/>
        <v>0</v>
      </c>
      <c r="AE36" s="198" t="s">
        <v>6960</v>
      </c>
      <c r="AF36" s="199"/>
      <c r="AG36" s="200"/>
      <c r="AH36" s="200"/>
      <c r="AI36" s="169" t="str">
        <f>IF(AB36/W36=0,"",IF(MOD(AB36,W36)&gt;0,"ОШИБКА!!! неверная кратность на сорт",""))</f>
        <v/>
      </c>
    </row>
    <row r="37" spans="2:35" s="170" customFormat="1">
      <c r="B37" s="250"/>
      <c r="C37" s="196" t="s">
        <v>5754</v>
      </c>
      <c r="D37" s="267"/>
      <c r="E37" s="267"/>
      <c r="F37" s="267"/>
      <c r="G37" s="267">
        <v>20</v>
      </c>
      <c r="H37" s="267"/>
      <c r="I37" s="267"/>
      <c r="J37" s="267"/>
      <c r="K37" s="267"/>
      <c r="L37" s="196" t="s">
        <v>37</v>
      </c>
      <c r="M37" s="196" t="s">
        <v>6548</v>
      </c>
      <c r="N37" s="196" t="s">
        <v>511</v>
      </c>
      <c r="O37" s="196" t="s">
        <v>510</v>
      </c>
      <c r="P37" s="196" t="s">
        <v>1130</v>
      </c>
      <c r="Q37" s="196" t="s">
        <v>5740</v>
      </c>
      <c r="R37" s="218"/>
      <c r="S37" s="218"/>
      <c r="T37" s="218"/>
      <c r="U37" s="219"/>
      <c r="V37" s="197" t="s">
        <v>776</v>
      </c>
      <c r="W37" s="220">
        <v>25</v>
      </c>
      <c r="X37" s="223">
        <v>115</v>
      </c>
      <c r="Y37" s="304">
        <v>98</v>
      </c>
      <c r="Z37" s="304">
        <v>98</v>
      </c>
      <c r="AA37" s="304">
        <v>98</v>
      </c>
      <c r="AB37" s="5"/>
      <c r="AC37" s="224">
        <f t="shared" si="0"/>
        <v>0</v>
      </c>
      <c r="AD37" s="270">
        <f t="shared" si="1"/>
        <v>0</v>
      </c>
      <c r="AE37" s="198" t="s">
        <v>6960</v>
      </c>
      <c r="AF37" s="199"/>
      <c r="AG37" s="200"/>
      <c r="AH37" s="200"/>
      <c r="AI37" s="169" t="str">
        <f>IF(AB37/W37=0,"",IF(MOD(AB37,W37)&gt;0,"ОШИБКА!!! неверная кратность на сорт",""))</f>
        <v/>
      </c>
    </row>
    <row r="38" spans="2:35" s="170" customFormat="1">
      <c r="B38" s="250"/>
      <c r="C38" s="196"/>
      <c r="D38" s="267"/>
      <c r="E38" s="267"/>
      <c r="F38" s="267"/>
      <c r="G38" s="267">
        <v>40</v>
      </c>
      <c r="H38" s="267"/>
      <c r="I38" s="267"/>
      <c r="J38" s="267"/>
      <c r="K38" s="267"/>
      <c r="L38" s="196" t="s">
        <v>37</v>
      </c>
      <c r="M38" s="196" t="s">
        <v>6548</v>
      </c>
      <c r="N38" s="196" t="s">
        <v>511</v>
      </c>
      <c r="O38" s="196" t="s">
        <v>510</v>
      </c>
      <c r="P38" s="196" t="s">
        <v>1130</v>
      </c>
      <c r="Q38" s="196" t="s">
        <v>5741</v>
      </c>
      <c r="R38" s="218"/>
      <c r="S38" s="218"/>
      <c r="T38" s="218"/>
      <c r="U38" s="219"/>
      <c r="V38" s="197" t="s">
        <v>776</v>
      </c>
      <c r="W38" s="220">
        <v>25</v>
      </c>
      <c r="X38" s="223">
        <v>135</v>
      </c>
      <c r="Y38" s="304">
        <v>115</v>
      </c>
      <c r="Z38" s="304">
        <v>115</v>
      </c>
      <c r="AA38" s="304">
        <v>115</v>
      </c>
      <c r="AB38" s="5"/>
      <c r="AC38" s="224">
        <f t="shared" si="0"/>
        <v>0</v>
      </c>
      <c r="AD38" s="270">
        <f t="shared" si="1"/>
        <v>0</v>
      </c>
      <c r="AE38" s="198" t="s">
        <v>6960</v>
      </c>
      <c r="AF38" s="199"/>
      <c r="AG38" s="200"/>
      <c r="AH38" s="200"/>
      <c r="AI38" s="169" t="str">
        <f>IF(AB38/W38=0,"",IF(MOD(AB38,W38)&gt;0,"ОШИБКА!!! неверная кратность на сорт",""))</f>
        <v/>
      </c>
    </row>
    <row r="39" spans="2:35" s="170" customFormat="1">
      <c r="B39" s="250"/>
      <c r="C39" s="196"/>
      <c r="D39" s="267"/>
      <c r="E39" s="267"/>
      <c r="F39" s="267"/>
      <c r="G39" s="267">
        <v>20</v>
      </c>
      <c r="H39" s="267"/>
      <c r="I39" s="267"/>
      <c r="J39" s="267"/>
      <c r="K39" s="267"/>
      <c r="L39" s="196" t="s">
        <v>37</v>
      </c>
      <c r="M39" s="196" t="s">
        <v>6548</v>
      </c>
      <c r="N39" s="196" t="s">
        <v>511</v>
      </c>
      <c r="O39" s="196" t="s">
        <v>510</v>
      </c>
      <c r="P39" s="196" t="s">
        <v>1130</v>
      </c>
      <c r="Q39" s="196" t="s">
        <v>5742</v>
      </c>
      <c r="R39" s="218"/>
      <c r="S39" s="218"/>
      <c r="T39" s="218"/>
      <c r="U39" s="219"/>
      <c r="V39" s="197" t="s">
        <v>776</v>
      </c>
      <c r="W39" s="220">
        <v>25</v>
      </c>
      <c r="X39" s="223">
        <v>141</v>
      </c>
      <c r="Y39" s="304">
        <v>120</v>
      </c>
      <c r="Z39" s="304">
        <v>120</v>
      </c>
      <c r="AA39" s="304">
        <v>120</v>
      </c>
      <c r="AB39" s="5"/>
      <c r="AC39" s="224">
        <f t="shared" si="0"/>
        <v>0</v>
      </c>
      <c r="AD39" s="270">
        <f t="shared" si="1"/>
        <v>0</v>
      </c>
      <c r="AE39" s="198" t="s">
        <v>6960</v>
      </c>
      <c r="AF39" s="199"/>
      <c r="AG39" s="200"/>
      <c r="AH39" s="200"/>
      <c r="AI39" s="169" t="str">
        <f>IF(AB39/W39=0,"",IF(MOD(AB39,W39)&gt;0,"ОШИБКА!!! неверная кратность на сорт",""))</f>
        <v/>
      </c>
    </row>
    <row r="40" spans="2:35" s="170" customFormat="1">
      <c r="B40" s="250"/>
      <c r="C40" s="196" t="s">
        <v>5755</v>
      </c>
      <c r="D40" s="267"/>
      <c r="E40" s="267"/>
      <c r="F40" s="267"/>
      <c r="G40" s="267">
        <v>21</v>
      </c>
      <c r="H40" s="267"/>
      <c r="I40" s="267"/>
      <c r="J40" s="267"/>
      <c r="K40" s="267"/>
      <c r="L40" s="196" t="s">
        <v>37</v>
      </c>
      <c r="M40" s="196" t="s">
        <v>6548</v>
      </c>
      <c r="N40" s="196" t="s">
        <v>511</v>
      </c>
      <c r="O40" s="196" t="s">
        <v>510</v>
      </c>
      <c r="P40" s="196" t="s">
        <v>5745</v>
      </c>
      <c r="Q40" s="196" t="s">
        <v>5740</v>
      </c>
      <c r="R40" s="218"/>
      <c r="S40" s="218"/>
      <c r="T40" s="218"/>
      <c r="U40" s="219"/>
      <c r="V40" s="197" t="s">
        <v>776</v>
      </c>
      <c r="W40" s="220">
        <v>25</v>
      </c>
      <c r="X40" s="223">
        <v>115</v>
      </c>
      <c r="Y40" s="304">
        <v>98</v>
      </c>
      <c r="Z40" s="304">
        <v>98</v>
      </c>
      <c r="AA40" s="304">
        <v>98</v>
      </c>
      <c r="AB40" s="5"/>
      <c r="AC40" s="224">
        <f t="shared" si="0"/>
        <v>0</v>
      </c>
      <c r="AD40" s="270">
        <f t="shared" si="1"/>
        <v>0</v>
      </c>
      <c r="AE40" s="198" t="s">
        <v>6960</v>
      </c>
      <c r="AF40" s="199"/>
      <c r="AG40" s="200"/>
      <c r="AH40" s="200"/>
      <c r="AI40" s="169" t="str">
        <f>IF(AB40/W40=0,"",IF(MOD(AB40,W40)&gt;0,"ОШИБКА!!! неверная кратность на сорт",""))</f>
        <v/>
      </c>
    </row>
    <row r="41" spans="2:35" s="170" customFormat="1">
      <c r="B41" s="250"/>
      <c r="C41" s="196"/>
      <c r="D41" s="267"/>
      <c r="E41" s="267"/>
      <c r="F41" s="267"/>
      <c r="G41" s="267">
        <v>41</v>
      </c>
      <c r="H41" s="267"/>
      <c r="I41" s="267"/>
      <c r="J41" s="267"/>
      <c r="K41" s="267"/>
      <c r="L41" s="196" t="s">
        <v>37</v>
      </c>
      <c r="M41" s="196" t="s">
        <v>6548</v>
      </c>
      <c r="N41" s="196" t="s">
        <v>511</v>
      </c>
      <c r="O41" s="196" t="s">
        <v>510</v>
      </c>
      <c r="P41" s="196" t="s">
        <v>5745</v>
      </c>
      <c r="Q41" s="196" t="s">
        <v>5741</v>
      </c>
      <c r="R41" s="218"/>
      <c r="S41" s="218"/>
      <c r="T41" s="218"/>
      <c r="U41" s="219"/>
      <c r="V41" s="197" t="s">
        <v>776</v>
      </c>
      <c r="W41" s="220">
        <v>25</v>
      </c>
      <c r="X41" s="223">
        <v>135</v>
      </c>
      <c r="Y41" s="304">
        <v>115</v>
      </c>
      <c r="Z41" s="304">
        <v>115</v>
      </c>
      <c r="AA41" s="304">
        <v>115</v>
      </c>
      <c r="AB41" s="5"/>
      <c r="AC41" s="224">
        <f t="shared" si="0"/>
        <v>0</v>
      </c>
      <c r="AD41" s="270">
        <f t="shared" si="1"/>
        <v>0</v>
      </c>
      <c r="AE41" s="198" t="s">
        <v>6960</v>
      </c>
      <c r="AF41" s="199"/>
      <c r="AG41" s="200"/>
      <c r="AH41" s="200"/>
      <c r="AI41" s="169" t="str">
        <f>IF(AB41/W41=0,"",IF(MOD(AB41,W41)&gt;0,"ОШИБКА!!! неверная кратность на сорт",""))</f>
        <v/>
      </c>
    </row>
    <row r="42" spans="2:35" s="170" customFormat="1">
      <c r="B42" s="250"/>
      <c r="C42" s="196"/>
      <c r="D42" s="267"/>
      <c r="E42" s="267"/>
      <c r="F42" s="267"/>
      <c r="G42" s="267">
        <v>20</v>
      </c>
      <c r="H42" s="267"/>
      <c r="I42" s="267"/>
      <c r="J42" s="267"/>
      <c r="K42" s="267"/>
      <c r="L42" s="196" t="s">
        <v>37</v>
      </c>
      <c r="M42" s="196" t="s">
        <v>6548</v>
      </c>
      <c r="N42" s="196" t="s">
        <v>511</v>
      </c>
      <c r="O42" s="196" t="s">
        <v>510</v>
      </c>
      <c r="P42" s="196" t="s">
        <v>5745</v>
      </c>
      <c r="Q42" s="196" t="s">
        <v>5742</v>
      </c>
      <c r="R42" s="218"/>
      <c r="S42" s="218"/>
      <c r="T42" s="218"/>
      <c r="U42" s="219"/>
      <c r="V42" s="197" t="s">
        <v>776</v>
      </c>
      <c r="W42" s="220">
        <v>25</v>
      </c>
      <c r="X42" s="223">
        <v>141</v>
      </c>
      <c r="Y42" s="304">
        <v>120</v>
      </c>
      <c r="Z42" s="304">
        <v>120</v>
      </c>
      <c r="AA42" s="304">
        <v>120</v>
      </c>
      <c r="AB42" s="5"/>
      <c r="AC42" s="224">
        <f t="shared" si="0"/>
        <v>0</v>
      </c>
      <c r="AD42" s="270">
        <f t="shared" si="1"/>
        <v>0</v>
      </c>
      <c r="AE42" s="198" t="s">
        <v>6960</v>
      </c>
      <c r="AF42" s="199"/>
      <c r="AG42" s="200"/>
      <c r="AH42" s="200"/>
      <c r="AI42" s="169" t="str">
        <f>IF(AB42/W42=0,"",IF(MOD(AB42,W42)&gt;0,"ОШИБКА!!! неверная кратность на сорт",""))</f>
        <v/>
      </c>
    </row>
    <row r="43" spans="2:35" s="170" customFormat="1">
      <c r="B43" s="250"/>
      <c r="C43" s="196" t="s">
        <v>6967</v>
      </c>
      <c r="D43" s="267"/>
      <c r="E43" s="267"/>
      <c r="F43" s="267"/>
      <c r="G43" s="267">
        <v>36</v>
      </c>
      <c r="H43" s="267"/>
      <c r="I43" s="267"/>
      <c r="J43" s="267"/>
      <c r="K43" s="267"/>
      <c r="L43" s="196" t="s">
        <v>37</v>
      </c>
      <c r="M43" s="196" t="s">
        <v>6548</v>
      </c>
      <c r="N43" s="196" t="s">
        <v>511</v>
      </c>
      <c r="O43" s="196" t="s">
        <v>510</v>
      </c>
      <c r="P43" s="196" t="s">
        <v>1232</v>
      </c>
      <c r="Q43" s="196" t="s">
        <v>5740</v>
      </c>
      <c r="R43" s="218"/>
      <c r="S43" s="218"/>
      <c r="T43" s="218"/>
      <c r="U43" s="219"/>
      <c r="V43" s="197" t="s">
        <v>776</v>
      </c>
      <c r="W43" s="220">
        <v>25</v>
      </c>
      <c r="X43" s="223">
        <v>115</v>
      </c>
      <c r="Y43" s="304">
        <v>98</v>
      </c>
      <c r="Z43" s="304">
        <v>98</v>
      </c>
      <c r="AA43" s="304">
        <v>98</v>
      </c>
      <c r="AB43" s="5"/>
      <c r="AC43" s="224">
        <f t="shared" si="0"/>
        <v>0</v>
      </c>
      <c r="AD43" s="270">
        <f t="shared" si="1"/>
        <v>0</v>
      </c>
      <c r="AE43" s="198" t="s">
        <v>6960</v>
      </c>
      <c r="AF43" s="199"/>
      <c r="AG43" s="200"/>
      <c r="AH43" s="200"/>
      <c r="AI43" s="169" t="str">
        <f>IF(AB43/W43=0,"",IF(MOD(AB43,W43)&gt;0,"ОШИБКА!!! неверная кратность на сорт",""))</f>
        <v/>
      </c>
    </row>
    <row r="44" spans="2:35" s="170" customFormat="1">
      <c r="B44" s="250"/>
      <c r="C44" s="196"/>
      <c r="D44" s="267"/>
      <c r="E44" s="267"/>
      <c r="F44" s="267"/>
      <c r="G44" s="267">
        <v>71</v>
      </c>
      <c r="H44" s="267"/>
      <c r="I44" s="267"/>
      <c r="J44" s="267"/>
      <c r="K44" s="267"/>
      <c r="L44" s="196" t="s">
        <v>37</v>
      </c>
      <c r="M44" s="196" t="s">
        <v>6548</v>
      </c>
      <c r="N44" s="196" t="s">
        <v>511</v>
      </c>
      <c r="O44" s="196" t="s">
        <v>510</v>
      </c>
      <c r="P44" s="196" t="s">
        <v>1232</v>
      </c>
      <c r="Q44" s="196" t="s">
        <v>5741</v>
      </c>
      <c r="R44" s="218"/>
      <c r="S44" s="218"/>
      <c r="T44" s="218"/>
      <c r="U44" s="219"/>
      <c r="V44" s="197" t="s">
        <v>776</v>
      </c>
      <c r="W44" s="220">
        <v>25</v>
      </c>
      <c r="X44" s="223">
        <v>135</v>
      </c>
      <c r="Y44" s="304">
        <v>115</v>
      </c>
      <c r="Z44" s="304">
        <v>115</v>
      </c>
      <c r="AA44" s="304">
        <v>115</v>
      </c>
      <c r="AB44" s="5"/>
      <c r="AC44" s="224">
        <f t="shared" si="0"/>
        <v>0</v>
      </c>
      <c r="AD44" s="270">
        <f t="shared" si="1"/>
        <v>0</v>
      </c>
      <c r="AE44" s="198" t="s">
        <v>6960</v>
      </c>
      <c r="AF44" s="199"/>
      <c r="AG44" s="200"/>
      <c r="AH44" s="200"/>
      <c r="AI44" s="169" t="str">
        <f>IF(AB44/W44=0,"",IF(MOD(AB44,W44)&gt;0,"ОШИБКА!!! неверная кратность на сорт",""))</f>
        <v/>
      </c>
    </row>
    <row r="45" spans="2:35" s="170" customFormat="1">
      <c r="B45" s="250"/>
      <c r="C45" s="196"/>
      <c r="D45" s="267"/>
      <c r="E45" s="267"/>
      <c r="F45" s="267"/>
      <c r="G45" s="267">
        <v>36</v>
      </c>
      <c r="H45" s="267"/>
      <c r="I45" s="267"/>
      <c r="J45" s="267"/>
      <c r="K45" s="267"/>
      <c r="L45" s="196" t="s">
        <v>37</v>
      </c>
      <c r="M45" s="196" t="s">
        <v>6548</v>
      </c>
      <c r="N45" s="196" t="s">
        <v>511</v>
      </c>
      <c r="O45" s="196" t="s">
        <v>510</v>
      </c>
      <c r="P45" s="196" t="s">
        <v>1232</v>
      </c>
      <c r="Q45" s="196" t="s">
        <v>5742</v>
      </c>
      <c r="R45" s="218"/>
      <c r="S45" s="218"/>
      <c r="T45" s="218"/>
      <c r="U45" s="219"/>
      <c r="V45" s="197" t="s">
        <v>776</v>
      </c>
      <c r="W45" s="220">
        <v>25</v>
      </c>
      <c r="X45" s="223">
        <v>141</v>
      </c>
      <c r="Y45" s="304">
        <v>120</v>
      </c>
      <c r="Z45" s="304">
        <v>120</v>
      </c>
      <c r="AA45" s="304">
        <v>120</v>
      </c>
      <c r="AB45" s="5"/>
      <c r="AC45" s="224">
        <f t="shared" si="0"/>
        <v>0</v>
      </c>
      <c r="AD45" s="270">
        <f t="shared" si="1"/>
        <v>0</v>
      </c>
      <c r="AE45" s="198" t="s">
        <v>6960</v>
      </c>
      <c r="AF45" s="199"/>
      <c r="AG45" s="200"/>
      <c r="AH45" s="200"/>
      <c r="AI45" s="169" t="str">
        <f>IF(AB45/W45=0,"",IF(MOD(AB45,W45)&gt;0,"ОШИБКА!!! неверная кратность на сорт",""))</f>
        <v/>
      </c>
    </row>
    <row r="46" spans="2:35" s="170" customFormat="1">
      <c r="B46" s="250"/>
      <c r="C46" s="196" t="s">
        <v>6961</v>
      </c>
      <c r="D46" s="267"/>
      <c r="E46" s="267"/>
      <c r="F46" s="267"/>
      <c r="G46" s="267">
        <v>53</v>
      </c>
      <c r="H46" s="267"/>
      <c r="I46" s="267"/>
      <c r="J46" s="267"/>
      <c r="K46" s="267"/>
      <c r="L46" s="196" t="s">
        <v>37</v>
      </c>
      <c r="M46" s="196" t="s">
        <v>6548</v>
      </c>
      <c r="N46" s="196" t="s">
        <v>511</v>
      </c>
      <c r="O46" s="196" t="s">
        <v>510</v>
      </c>
      <c r="P46" s="196" t="s">
        <v>1143</v>
      </c>
      <c r="Q46" s="196" t="s">
        <v>5740</v>
      </c>
      <c r="R46" s="218"/>
      <c r="S46" s="218"/>
      <c r="T46" s="218"/>
      <c r="U46" s="219"/>
      <c r="V46" s="197" t="s">
        <v>776</v>
      </c>
      <c r="W46" s="220">
        <v>25</v>
      </c>
      <c r="X46" s="223">
        <v>115</v>
      </c>
      <c r="Y46" s="304">
        <v>98</v>
      </c>
      <c r="Z46" s="304">
        <v>98</v>
      </c>
      <c r="AA46" s="304">
        <v>98</v>
      </c>
      <c r="AB46" s="5"/>
      <c r="AC46" s="224">
        <f t="shared" si="0"/>
        <v>0</v>
      </c>
      <c r="AD46" s="270">
        <f t="shared" si="1"/>
        <v>0</v>
      </c>
      <c r="AE46" s="198" t="s">
        <v>6960</v>
      </c>
      <c r="AF46" s="199"/>
      <c r="AG46" s="200"/>
      <c r="AH46" s="200"/>
      <c r="AI46" s="169" t="str">
        <f>IF(AB46/W46=0,"",IF(MOD(AB46,W46)&gt;0,"ОШИБКА!!! неверная кратность на сорт",""))</f>
        <v/>
      </c>
    </row>
    <row r="47" spans="2:35" s="170" customFormat="1">
      <c r="B47" s="250"/>
      <c r="C47" s="196" t="s">
        <v>6962</v>
      </c>
      <c r="D47" s="267"/>
      <c r="E47" s="267"/>
      <c r="F47" s="267"/>
      <c r="G47" s="267">
        <v>106</v>
      </c>
      <c r="H47" s="267"/>
      <c r="I47" s="267"/>
      <c r="J47" s="267"/>
      <c r="K47" s="267"/>
      <c r="L47" s="196" t="s">
        <v>37</v>
      </c>
      <c r="M47" s="196" t="s">
        <v>6548</v>
      </c>
      <c r="N47" s="196" t="s">
        <v>511</v>
      </c>
      <c r="O47" s="196" t="s">
        <v>510</v>
      </c>
      <c r="P47" s="196" t="s">
        <v>1143</v>
      </c>
      <c r="Q47" s="196" t="s">
        <v>5741</v>
      </c>
      <c r="R47" s="218"/>
      <c r="S47" s="218"/>
      <c r="T47" s="218"/>
      <c r="U47" s="219"/>
      <c r="V47" s="197" t="s">
        <v>776</v>
      </c>
      <c r="W47" s="220">
        <v>25</v>
      </c>
      <c r="X47" s="223">
        <v>135</v>
      </c>
      <c r="Y47" s="304">
        <v>115</v>
      </c>
      <c r="Z47" s="304">
        <v>115</v>
      </c>
      <c r="AA47" s="304">
        <v>115</v>
      </c>
      <c r="AB47" s="5"/>
      <c r="AC47" s="224">
        <f t="shared" si="0"/>
        <v>0</v>
      </c>
      <c r="AD47" s="270">
        <f t="shared" si="1"/>
        <v>0</v>
      </c>
      <c r="AE47" s="198" t="s">
        <v>6960</v>
      </c>
      <c r="AF47" s="199"/>
      <c r="AG47" s="200"/>
      <c r="AH47" s="200"/>
      <c r="AI47" s="169" t="str">
        <f>IF(AB47/W47=0,"",IF(MOD(AB47,W47)&gt;0,"ОШИБКА!!! неверная кратность на сорт",""))</f>
        <v/>
      </c>
    </row>
    <row r="48" spans="2:35" s="170" customFormat="1">
      <c r="B48" s="250"/>
      <c r="C48" s="196" t="s">
        <v>6963</v>
      </c>
      <c r="D48" s="267"/>
      <c r="E48" s="267"/>
      <c r="F48" s="267"/>
      <c r="G48" s="267">
        <v>53</v>
      </c>
      <c r="H48" s="267"/>
      <c r="I48" s="267"/>
      <c r="J48" s="267"/>
      <c r="K48" s="267"/>
      <c r="L48" s="196" t="s">
        <v>37</v>
      </c>
      <c r="M48" s="196" t="s">
        <v>6548</v>
      </c>
      <c r="N48" s="196" t="s">
        <v>511</v>
      </c>
      <c r="O48" s="196" t="s">
        <v>510</v>
      </c>
      <c r="P48" s="196" t="s">
        <v>1143</v>
      </c>
      <c r="Q48" s="196" t="s">
        <v>5742</v>
      </c>
      <c r="R48" s="218"/>
      <c r="S48" s="218"/>
      <c r="T48" s="218"/>
      <c r="U48" s="219"/>
      <c r="V48" s="197" t="s">
        <v>776</v>
      </c>
      <c r="W48" s="220">
        <v>25</v>
      </c>
      <c r="X48" s="223">
        <v>141</v>
      </c>
      <c r="Y48" s="304">
        <v>120</v>
      </c>
      <c r="Z48" s="304">
        <v>120</v>
      </c>
      <c r="AA48" s="304">
        <v>120</v>
      </c>
      <c r="AB48" s="5"/>
      <c r="AC48" s="224">
        <f t="shared" si="0"/>
        <v>0</v>
      </c>
      <c r="AD48" s="270">
        <f t="shared" si="1"/>
        <v>0</v>
      </c>
      <c r="AE48" s="198" t="s">
        <v>6960</v>
      </c>
      <c r="AF48" s="199"/>
      <c r="AG48" s="200"/>
      <c r="AH48" s="200"/>
      <c r="AI48" s="169" t="str">
        <f>IF(AB48/W48=0,"",IF(MOD(AB48,W48)&gt;0,"ОШИБКА!!! неверная кратность на сорт",""))</f>
        <v/>
      </c>
    </row>
    <row r="49" spans="2:35" s="170" customFormat="1">
      <c r="B49" s="250"/>
      <c r="C49" s="196" t="s">
        <v>5756</v>
      </c>
      <c r="D49" s="267"/>
      <c r="E49" s="267"/>
      <c r="F49" s="267"/>
      <c r="G49" s="267">
        <v>243</v>
      </c>
      <c r="H49" s="267"/>
      <c r="I49" s="267"/>
      <c r="J49" s="267"/>
      <c r="K49" s="267"/>
      <c r="L49" s="196" t="s">
        <v>37</v>
      </c>
      <c r="M49" s="196" t="s">
        <v>6548</v>
      </c>
      <c r="N49" s="196" t="s">
        <v>511</v>
      </c>
      <c r="O49" s="196" t="s">
        <v>510</v>
      </c>
      <c r="P49" s="196" t="s">
        <v>5746</v>
      </c>
      <c r="Q49" s="196" t="s">
        <v>5740</v>
      </c>
      <c r="R49" s="218"/>
      <c r="S49" s="218"/>
      <c r="T49" s="218"/>
      <c r="U49" s="219"/>
      <c r="V49" s="197" t="s">
        <v>776</v>
      </c>
      <c r="W49" s="220">
        <v>25</v>
      </c>
      <c r="X49" s="223">
        <v>115</v>
      </c>
      <c r="Y49" s="304">
        <v>98</v>
      </c>
      <c r="Z49" s="304">
        <v>98</v>
      </c>
      <c r="AA49" s="304">
        <v>98</v>
      </c>
      <c r="AB49" s="5"/>
      <c r="AC49" s="224">
        <f t="shared" si="0"/>
        <v>0</v>
      </c>
      <c r="AD49" s="270">
        <f t="shared" si="1"/>
        <v>0</v>
      </c>
      <c r="AE49" s="198" t="s">
        <v>6960</v>
      </c>
      <c r="AF49" s="199"/>
      <c r="AG49" s="200"/>
      <c r="AH49" s="200"/>
      <c r="AI49" s="169" t="str">
        <f>IF(AB49/W49=0,"",IF(MOD(AB49,W49)&gt;0,"ОШИБКА!!! неверная кратность на сорт",""))</f>
        <v/>
      </c>
    </row>
    <row r="50" spans="2:35" s="170" customFormat="1">
      <c r="B50" s="250"/>
      <c r="C50" s="196"/>
      <c r="D50" s="267"/>
      <c r="E50" s="267"/>
      <c r="F50" s="267"/>
      <c r="G50" s="267">
        <v>486</v>
      </c>
      <c r="H50" s="267"/>
      <c r="I50" s="267"/>
      <c r="J50" s="267"/>
      <c r="K50" s="267"/>
      <c r="L50" s="196" t="s">
        <v>37</v>
      </c>
      <c r="M50" s="196" t="s">
        <v>6548</v>
      </c>
      <c r="N50" s="196" t="s">
        <v>511</v>
      </c>
      <c r="O50" s="196" t="s">
        <v>510</v>
      </c>
      <c r="P50" s="196" t="s">
        <v>5746</v>
      </c>
      <c r="Q50" s="196" t="s">
        <v>5741</v>
      </c>
      <c r="R50" s="218"/>
      <c r="S50" s="218"/>
      <c r="T50" s="218"/>
      <c r="U50" s="219"/>
      <c r="V50" s="197" t="s">
        <v>776</v>
      </c>
      <c r="W50" s="220">
        <v>25</v>
      </c>
      <c r="X50" s="223">
        <v>135</v>
      </c>
      <c r="Y50" s="304">
        <v>115</v>
      </c>
      <c r="Z50" s="304">
        <v>115</v>
      </c>
      <c r="AA50" s="304">
        <v>115</v>
      </c>
      <c r="AB50" s="5"/>
      <c r="AC50" s="224">
        <f t="shared" si="0"/>
        <v>0</v>
      </c>
      <c r="AD50" s="270">
        <f t="shared" si="1"/>
        <v>0</v>
      </c>
      <c r="AE50" s="198" t="s">
        <v>6960</v>
      </c>
      <c r="AF50" s="199"/>
      <c r="AG50" s="200"/>
      <c r="AH50" s="200"/>
      <c r="AI50" s="169" t="str">
        <f>IF(AB50/W50=0,"",IF(MOD(AB50,W50)&gt;0,"ОШИБКА!!! неверная кратность на сорт",""))</f>
        <v/>
      </c>
    </row>
    <row r="51" spans="2:35" s="170" customFormat="1">
      <c r="B51" s="250"/>
      <c r="C51" s="196"/>
      <c r="D51" s="267"/>
      <c r="E51" s="267"/>
      <c r="F51" s="267"/>
      <c r="G51" s="267">
        <v>243</v>
      </c>
      <c r="H51" s="267"/>
      <c r="I51" s="267"/>
      <c r="J51" s="267"/>
      <c r="K51" s="267"/>
      <c r="L51" s="196" t="s">
        <v>37</v>
      </c>
      <c r="M51" s="196" t="s">
        <v>6548</v>
      </c>
      <c r="N51" s="196" t="s">
        <v>511</v>
      </c>
      <c r="O51" s="196" t="s">
        <v>510</v>
      </c>
      <c r="P51" s="196" t="s">
        <v>5746</v>
      </c>
      <c r="Q51" s="196" t="s">
        <v>5742</v>
      </c>
      <c r="R51" s="218"/>
      <c r="S51" s="218"/>
      <c r="T51" s="218"/>
      <c r="U51" s="219"/>
      <c r="V51" s="197" t="s">
        <v>776</v>
      </c>
      <c r="W51" s="220">
        <v>25</v>
      </c>
      <c r="X51" s="223">
        <v>141</v>
      </c>
      <c r="Y51" s="304">
        <v>120</v>
      </c>
      <c r="Z51" s="304">
        <v>120</v>
      </c>
      <c r="AA51" s="304">
        <v>120</v>
      </c>
      <c r="AB51" s="5"/>
      <c r="AC51" s="224">
        <f t="shared" si="0"/>
        <v>0</v>
      </c>
      <c r="AD51" s="270">
        <f t="shared" si="1"/>
        <v>0</v>
      </c>
      <c r="AE51" s="198" t="s">
        <v>6960</v>
      </c>
      <c r="AF51" s="199"/>
      <c r="AG51" s="200"/>
      <c r="AH51" s="200"/>
      <c r="AI51" s="169" t="str">
        <f>IF(AB51/W51=0,"",IF(MOD(AB51,W51)&gt;0,"ОШИБКА!!! неверная кратность на сорт",""))</f>
        <v/>
      </c>
    </row>
    <row r="52" spans="2:35" s="170" customFormat="1">
      <c r="B52" s="250"/>
      <c r="C52" s="196" t="s">
        <v>5757</v>
      </c>
      <c r="D52" s="267"/>
      <c r="E52" s="267"/>
      <c r="F52" s="267"/>
      <c r="G52" s="267">
        <v>237</v>
      </c>
      <c r="H52" s="267"/>
      <c r="I52" s="267"/>
      <c r="J52" s="267"/>
      <c r="K52" s="267"/>
      <c r="L52" s="196" t="s">
        <v>37</v>
      </c>
      <c r="M52" s="196" t="s">
        <v>6548</v>
      </c>
      <c r="N52" s="196" t="s">
        <v>511</v>
      </c>
      <c r="O52" s="196" t="s">
        <v>510</v>
      </c>
      <c r="P52" s="196" t="s">
        <v>1148</v>
      </c>
      <c r="Q52" s="196" t="s">
        <v>5740</v>
      </c>
      <c r="R52" s="218"/>
      <c r="S52" s="218"/>
      <c r="T52" s="218"/>
      <c r="U52" s="219"/>
      <c r="V52" s="197" t="s">
        <v>776</v>
      </c>
      <c r="W52" s="220">
        <v>25</v>
      </c>
      <c r="X52" s="223">
        <v>115</v>
      </c>
      <c r="Y52" s="304">
        <v>98</v>
      </c>
      <c r="Z52" s="304">
        <v>98</v>
      </c>
      <c r="AA52" s="304">
        <v>98</v>
      </c>
      <c r="AB52" s="5"/>
      <c r="AC52" s="224">
        <f t="shared" si="0"/>
        <v>0</v>
      </c>
      <c r="AD52" s="270">
        <f t="shared" si="1"/>
        <v>0</v>
      </c>
      <c r="AE52" s="198" t="s">
        <v>6960</v>
      </c>
      <c r="AF52" s="199"/>
      <c r="AG52" s="200"/>
      <c r="AH52" s="200"/>
      <c r="AI52" s="169" t="str">
        <f>IF(AB52/W52=0,"",IF(MOD(AB52,W52)&gt;0,"ОШИБКА!!! неверная кратность на сорт",""))</f>
        <v/>
      </c>
    </row>
    <row r="53" spans="2:35" s="170" customFormat="1">
      <c r="B53" s="250"/>
      <c r="C53" s="196"/>
      <c r="D53" s="267"/>
      <c r="E53" s="267"/>
      <c r="F53" s="267"/>
      <c r="G53" s="267">
        <v>474</v>
      </c>
      <c r="H53" s="267"/>
      <c r="I53" s="267"/>
      <c r="J53" s="267"/>
      <c r="K53" s="267"/>
      <c r="L53" s="196" t="s">
        <v>37</v>
      </c>
      <c r="M53" s="196" t="s">
        <v>6548</v>
      </c>
      <c r="N53" s="196" t="s">
        <v>511</v>
      </c>
      <c r="O53" s="196" t="s">
        <v>510</v>
      </c>
      <c r="P53" s="196" t="s">
        <v>1148</v>
      </c>
      <c r="Q53" s="196" t="s">
        <v>5741</v>
      </c>
      <c r="R53" s="218"/>
      <c r="S53" s="218"/>
      <c r="T53" s="218"/>
      <c r="U53" s="219"/>
      <c r="V53" s="197" t="s">
        <v>776</v>
      </c>
      <c r="W53" s="220">
        <v>25</v>
      </c>
      <c r="X53" s="223">
        <v>135</v>
      </c>
      <c r="Y53" s="304">
        <v>115</v>
      </c>
      <c r="Z53" s="304">
        <v>115</v>
      </c>
      <c r="AA53" s="304">
        <v>115</v>
      </c>
      <c r="AB53" s="5"/>
      <c r="AC53" s="224">
        <f t="shared" si="0"/>
        <v>0</v>
      </c>
      <c r="AD53" s="270">
        <f t="shared" si="1"/>
        <v>0</v>
      </c>
      <c r="AE53" s="198" t="s">
        <v>6960</v>
      </c>
      <c r="AF53" s="199"/>
      <c r="AG53" s="200"/>
      <c r="AH53" s="200"/>
      <c r="AI53" s="169" t="str">
        <f>IF(AB53/W53=0,"",IF(MOD(AB53,W53)&gt;0,"ОШИБКА!!! неверная кратность на сорт",""))</f>
        <v/>
      </c>
    </row>
    <row r="54" spans="2:35" s="170" customFormat="1">
      <c r="B54" s="250"/>
      <c r="C54" s="196"/>
      <c r="D54" s="267"/>
      <c r="E54" s="267"/>
      <c r="F54" s="267"/>
      <c r="G54" s="267">
        <v>237</v>
      </c>
      <c r="H54" s="267"/>
      <c r="I54" s="267"/>
      <c r="J54" s="267"/>
      <c r="K54" s="267"/>
      <c r="L54" s="196" t="s">
        <v>37</v>
      </c>
      <c r="M54" s="196" t="s">
        <v>6548</v>
      </c>
      <c r="N54" s="196" t="s">
        <v>511</v>
      </c>
      <c r="O54" s="196" t="s">
        <v>510</v>
      </c>
      <c r="P54" s="196" t="s">
        <v>1148</v>
      </c>
      <c r="Q54" s="196" t="s">
        <v>5742</v>
      </c>
      <c r="R54" s="218"/>
      <c r="S54" s="218"/>
      <c r="T54" s="218"/>
      <c r="U54" s="219"/>
      <c r="V54" s="197" t="s">
        <v>776</v>
      </c>
      <c r="W54" s="220">
        <v>25</v>
      </c>
      <c r="X54" s="223">
        <v>141</v>
      </c>
      <c r="Y54" s="304">
        <v>120</v>
      </c>
      <c r="Z54" s="304">
        <v>120</v>
      </c>
      <c r="AA54" s="304">
        <v>120</v>
      </c>
      <c r="AB54" s="5"/>
      <c r="AC54" s="224">
        <f t="shared" si="0"/>
        <v>0</v>
      </c>
      <c r="AD54" s="270">
        <f t="shared" si="1"/>
        <v>0</v>
      </c>
      <c r="AE54" s="198" t="s">
        <v>6960</v>
      </c>
      <c r="AF54" s="199"/>
      <c r="AG54" s="200"/>
      <c r="AH54" s="200"/>
      <c r="AI54" s="169" t="str">
        <f>IF(AB54/W54=0,"",IF(MOD(AB54,W54)&gt;0,"ОШИБКА!!! неверная кратность на сорт",""))</f>
        <v/>
      </c>
    </row>
    <row r="55" spans="2:35" s="170" customFormat="1">
      <c r="B55" s="250"/>
      <c r="C55" s="196" t="s">
        <v>5758</v>
      </c>
      <c r="D55" s="267"/>
      <c r="E55" s="267"/>
      <c r="F55" s="267"/>
      <c r="G55" s="267">
        <v>73</v>
      </c>
      <c r="H55" s="267"/>
      <c r="I55" s="267"/>
      <c r="J55" s="267"/>
      <c r="K55" s="267"/>
      <c r="L55" s="196" t="s">
        <v>37</v>
      </c>
      <c r="M55" s="196" t="s">
        <v>6548</v>
      </c>
      <c r="N55" s="196" t="s">
        <v>511</v>
      </c>
      <c r="O55" s="196" t="s">
        <v>510</v>
      </c>
      <c r="P55" s="196" t="s">
        <v>1155</v>
      </c>
      <c r="Q55" s="196" t="s">
        <v>5740</v>
      </c>
      <c r="R55" s="218"/>
      <c r="S55" s="218"/>
      <c r="T55" s="218"/>
      <c r="U55" s="219"/>
      <c r="V55" s="197" t="s">
        <v>776</v>
      </c>
      <c r="W55" s="220">
        <v>25</v>
      </c>
      <c r="X55" s="223">
        <v>115</v>
      </c>
      <c r="Y55" s="304">
        <v>98</v>
      </c>
      <c r="Z55" s="304">
        <v>98</v>
      </c>
      <c r="AA55" s="304">
        <v>98</v>
      </c>
      <c r="AB55" s="5"/>
      <c r="AC55" s="224">
        <f t="shared" si="0"/>
        <v>0</v>
      </c>
      <c r="AD55" s="270">
        <f t="shared" si="1"/>
        <v>0</v>
      </c>
      <c r="AE55" s="198" t="s">
        <v>6960</v>
      </c>
      <c r="AF55" s="199"/>
      <c r="AG55" s="200"/>
      <c r="AH55" s="200"/>
      <c r="AI55" s="169" t="str">
        <f>IF(AB55/W55=0,"",IF(MOD(AB55,W55)&gt;0,"ОШИБКА!!! неверная кратность на сорт",""))</f>
        <v/>
      </c>
    </row>
    <row r="56" spans="2:35" s="170" customFormat="1">
      <c r="B56" s="250"/>
      <c r="C56" s="196"/>
      <c r="D56" s="267"/>
      <c r="E56" s="267"/>
      <c r="F56" s="267"/>
      <c r="G56" s="267">
        <v>145</v>
      </c>
      <c r="H56" s="267"/>
      <c r="I56" s="267"/>
      <c r="J56" s="267"/>
      <c r="K56" s="267"/>
      <c r="L56" s="196" t="s">
        <v>37</v>
      </c>
      <c r="M56" s="196" t="s">
        <v>6548</v>
      </c>
      <c r="N56" s="196" t="s">
        <v>511</v>
      </c>
      <c r="O56" s="196" t="s">
        <v>510</v>
      </c>
      <c r="P56" s="196" t="s">
        <v>1155</v>
      </c>
      <c r="Q56" s="196" t="s">
        <v>5741</v>
      </c>
      <c r="R56" s="218"/>
      <c r="S56" s="218"/>
      <c r="T56" s="218"/>
      <c r="U56" s="219"/>
      <c r="V56" s="197" t="s">
        <v>776</v>
      </c>
      <c r="W56" s="220">
        <v>25</v>
      </c>
      <c r="X56" s="223">
        <v>135</v>
      </c>
      <c r="Y56" s="304">
        <v>115</v>
      </c>
      <c r="Z56" s="304">
        <v>115</v>
      </c>
      <c r="AA56" s="304">
        <v>115</v>
      </c>
      <c r="AB56" s="5"/>
      <c r="AC56" s="224">
        <f t="shared" si="0"/>
        <v>0</v>
      </c>
      <c r="AD56" s="270">
        <f t="shared" si="1"/>
        <v>0</v>
      </c>
      <c r="AE56" s="198" t="s">
        <v>6960</v>
      </c>
      <c r="AF56" s="199"/>
      <c r="AG56" s="200"/>
      <c r="AH56" s="200"/>
      <c r="AI56" s="169" t="str">
        <f>IF(AB56/W56=0,"",IF(MOD(AB56,W56)&gt;0,"ОШИБКА!!! неверная кратность на сорт",""))</f>
        <v/>
      </c>
    </row>
    <row r="57" spans="2:35" s="170" customFormat="1">
      <c r="B57" s="250"/>
      <c r="C57" s="196"/>
      <c r="D57" s="267"/>
      <c r="E57" s="267"/>
      <c r="F57" s="267"/>
      <c r="G57" s="267">
        <v>73</v>
      </c>
      <c r="H57" s="267"/>
      <c r="I57" s="267"/>
      <c r="J57" s="267"/>
      <c r="K57" s="267"/>
      <c r="L57" s="196" t="s">
        <v>37</v>
      </c>
      <c r="M57" s="196" t="s">
        <v>6548</v>
      </c>
      <c r="N57" s="196" t="s">
        <v>511</v>
      </c>
      <c r="O57" s="196" t="s">
        <v>510</v>
      </c>
      <c r="P57" s="196" t="s">
        <v>1155</v>
      </c>
      <c r="Q57" s="196" t="s">
        <v>5742</v>
      </c>
      <c r="R57" s="218"/>
      <c r="S57" s="218"/>
      <c r="T57" s="218"/>
      <c r="U57" s="219"/>
      <c r="V57" s="197" t="s">
        <v>776</v>
      </c>
      <c r="W57" s="220">
        <v>25</v>
      </c>
      <c r="X57" s="223">
        <v>141</v>
      </c>
      <c r="Y57" s="304">
        <v>120</v>
      </c>
      <c r="Z57" s="304">
        <v>120</v>
      </c>
      <c r="AA57" s="304">
        <v>120</v>
      </c>
      <c r="AB57" s="5"/>
      <c r="AC57" s="224">
        <f t="shared" si="0"/>
        <v>0</v>
      </c>
      <c r="AD57" s="270">
        <f t="shared" si="1"/>
        <v>0</v>
      </c>
      <c r="AE57" s="198" t="s">
        <v>6960</v>
      </c>
      <c r="AF57" s="199"/>
      <c r="AG57" s="200"/>
      <c r="AH57" s="200"/>
      <c r="AI57" s="169" t="str">
        <f>IF(AB57/W57=0,"",IF(MOD(AB57,W57)&gt;0,"ОШИБКА!!! неверная кратность на сорт",""))</f>
        <v/>
      </c>
    </row>
    <row r="58" spans="2:35" s="170" customFormat="1">
      <c r="B58" s="250"/>
      <c r="C58" s="196" t="s">
        <v>5759</v>
      </c>
      <c r="D58" s="267"/>
      <c r="E58" s="267"/>
      <c r="F58" s="267"/>
      <c r="G58" s="267">
        <v>63</v>
      </c>
      <c r="H58" s="267"/>
      <c r="I58" s="267"/>
      <c r="J58" s="267"/>
      <c r="K58" s="267"/>
      <c r="L58" s="196" t="s">
        <v>37</v>
      </c>
      <c r="M58" s="196" t="s">
        <v>6548</v>
      </c>
      <c r="N58" s="196" t="s">
        <v>511</v>
      </c>
      <c r="O58" s="196" t="s">
        <v>510</v>
      </c>
      <c r="P58" s="196" t="s">
        <v>3900</v>
      </c>
      <c r="Q58" s="196" t="s">
        <v>5747</v>
      </c>
      <c r="R58" s="218"/>
      <c r="S58" s="218"/>
      <c r="T58" s="218"/>
      <c r="U58" s="219"/>
      <c r="V58" s="197" t="s">
        <v>776</v>
      </c>
      <c r="W58" s="220">
        <v>25</v>
      </c>
      <c r="X58" s="223">
        <v>115</v>
      </c>
      <c r="Y58" s="304">
        <v>98</v>
      </c>
      <c r="Z58" s="304">
        <v>98</v>
      </c>
      <c r="AA58" s="304">
        <v>98</v>
      </c>
      <c r="AB58" s="5"/>
      <c r="AC58" s="224">
        <f t="shared" si="0"/>
        <v>0</v>
      </c>
      <c r="AD58" s="270">
        <f t="shared" si="1"/>
        <v>0</v>
      </c>
      <c r="AE58" s="198" t="s">
        <v>6960</v>
      </c>
      <c r="AF58" s="199"/>
      <c r="AG58" s="200"/>
      <c r="AH58" s="200"/>
      <c r="AI58" s="169" t="str">
        <f>IF(AB58/W58=0,"",IF(MOD(AB58,W58)&gt;0,"ОШИБКА!!! неверная кратность на сорт",""))</f>
        <v/>
      </c>
    </row>
    <row r="59" spans="2:35" s="170" customFormat="1">
      <c r="B59" s="250"/>
      <c r="C59" s="196"/>
      <c r="D59" s="267"/>
      <c r="E59" s="267"/>
      <c r="F59" s="267"/>
      <c r="G59" s="267">
        <v>125</v>
      </c>
      <c r="H59" s="267"/>
      <c r="I59" s="267"/>
      <c r="J59" s="267"/>
      <c r="K59" s="267"/>
      <c r="L59" s="196" t="s">
        <v>37</v>
      </c>
      <c r="M59" s="196" t="s">
        <v>6548</v>
      </c>
      <c r="N59" s="196" t="s">
        <v>511</v>
      </c>
      <c r="O59" s="196" t="s">
        <v>510</v>
      </c>
      <c r="P59" s="196" t="s">
        <v>3900</v>
      </c>
      <c r="Q59" s="196" t="s">
        <v>5741</v>
      </c>
      <c r="R59" s="218"/>
      <c r="S59" s="218"/>
      <c r="T59" s="218"/>
      <c r="U59" s="219"/>
      <c r="V59" s="197" t="s">
        <v>776</v>
      </c>
      <c r="W59" s="220">
        <v>25</v>
      </c>
      <c r="X59" s="223">
        <v>135</v>
      </c>
      <c r="Y59" s="304">
        <v>115</v>
      </c>
      <c r="Z59" s="304">
        <v>115</v>
      </c>
      <c r="AA59" s="304">
        <v>115</v>
      </c>
      <c r="AB59" s="5"/>
      <c r="AC59" s="224">
        <f t="shared" si="0"/>
        <v>0</v>
      </c>
      <c r="AD59" s="270">
        <f t="shared" si="1"/>
        <v>0</v>
      </c>
      <c r="AE59" s="198" t="s">
        <v>6960</v>
      </c>
      <c r="AF59" s="199"/>
      <c r="AG59" s="200"/>
      <c r="AH59" s="200"/>
      <c r="AI59" s="169" t="str">
        <f>IF(AB59/W59=0,"",IF(MOD(AB59,W59)&gt;0,"ОШИБКА!!! неверная кратность на сорт",""))</f>
        <v/>
      </c>
    </row>
    <row r="60" spans="2:35" s="170" customFormat="1">
      <c r="B60" s="250"/>
      <c r="C60" s="196"/>
      <c r="D60" s="267"/>
      <c r="E60" s="267"/>
      <c r="F60" s="267"/>
      <c r="G60" s="267">
        <v>63</v>
      </c>
      <c r="H60" s="267"/>
      <c r="I60" s="267"/>
      <c r="J60" s="267"/>
      <c r="K60" s="267"/>
      <c r="L60" s="196" t="s">
        <v>37</v>
      </c>
      <c r="M60" s="196" t="s">
        <v>6548</v>
      </c>
      <c r="N60" s="196" t="s">
        <v>511</v>
      </c>
      <c r="O60" s="196" t="s">
        <v>510</v>
      </c>
      <c r="P60" s="196" t="s">
        <v>3900</v>
      </c>
      <c r="Q60" s="196" t="s">
        <v>5742</v>
      </c>
      <c r="R60" s="218"/>
      <c r="S60" s="218"/>
      <c r="T60" s="218"/>
      <c r="U60" s="219"/>
      <c r="V60" s="197" t="s">
        <v>776</v>
      </c>
      <c r="W60" s="220">
        <v>25</v>
      </c>
      <c r="X60" s="223">
        <v>141</v>
      </c>
      <c r="Y60" s="304">
        <v>120</v>
      </c>
      <c r="Z60" s="304">
        <v>120</v>
      </c>
      <c r="AA60" s="304">
        <v>120</v>
      </c>
      <c r="AB60" s="5"/>
      <c r="AC60" s="224">
        <f t="shared" si="0"/>
        <v>0</v>
      </c>
      <c r="AD60" s="270">
        <f t="shared" si="1"/>
        <v>0</v>
      </c>
      <c r="AE60" s="198" t="s">
        <v>6960</v>
      </c>
      <c r="AF60" s="199"/>
      <c r="AG60" s="200"/>
      <c r="AH60" s="200"/>
      <c r="AI60" s="169" t="str">
        <f>IF(AB60/W60=0,"",IF(MOD(AB60,W60)&gt;0,"ОШИБКА!!! неверная кратность на сорт",""))</f>
        <v/>
      </c>
    </row>
    <row r="61" spans="2:35" s="170" customFormat="1">
      <c r="B61" s="250"/>
      <c r="C61" s="196" t="s">
        <v>5760</v>
      </c>
      <c r="D61" s="267"/>
      <c r="E61" s="267"/>
      <c r="F61" s="267"/>
      <c r="G61" s="267">
        <v>22</v>
      </c>
      <c r="H61" s="267"/>
      <c r="I61" s="267"/>
      <c r="J61" s="267"/>
      <c r="K61" s="267"/>
      <c r="L61" s="196" t="s">
        <v>37</v>
      </c>
      <c r="M61" s="196" t="s">
        <v>6548</v>
      </c>
      <c r="N61" s="196" t="s">
        <v>511</v>
      </c>
      <c r="O61" s="196" t="s">
        <v>510</v>
      </c>
      <c r="P61" s="196" t="s">
        <v>5748</v>
      </c>
      <c r="Q61" s="196" t="s">
        <v>5740</v>
      </c>
      <c r="R61" s="218"/>
      <c r="S61" s="218"/>
      <c r="T61" s="218"/>
      <c r="U61" s="219"/>
      <c r="V61" s="197" t="s">
        <v>776</v>
      </c>
      <c r="W61" s="220">
        <v>25</v>
      </c>
      <c r="X61" s="223">
        <v>115</v>
      </c>
      <c r="Y61" s="304">
        <v>98</v>
      </c>
      <c r="Z61" s="304">
        <v>98</v>
      </c>
      <c r="AA61" s="304">
        <v>98</v>
      </c>
      <c r="AB61" s="5"/>
      <c r="AC61" s="224">
        <f t="shared" si="0"/>
        <v>0</v>
      </c>
      <c r="AD61" s="270">
        <f t="shared" si="1"/>
        <v>0</v>
      </c>
      <c r="AE61" s="198" t="s">
        <v>6960</v>
      </c>
      <c r="AF61" s="199"/>
      <c r="AG61" s="200"/>
      <c r="AH61" s="200"/>
      <c r="AI61" s="169" t="str">
        <f>IF(AB61/W61=0,"",IF(MOD(AB61,W61)&gt;0,"ОШИБКА!!! неверная кратность на сорт",""))</f>
        <v/>
      </c>
    </row>
    <row r="62" spans="2:35" s="170" customFormat="1">
      <c r="B62" s="250"/>
      <c r="C62" s="196"/>
      <c r="D62" s="267"/>
      <c r="E62" s="267"/>
      <c r="F62" s="267"/>
      <c r="G62" s="267">
        <v>45</v>
      </c>
      <c r="H62" s="267"/>
      <c r="I62" s="267"/>
      <c r="J62" s="267"/>
      <c r="K62" s="267"/>
      <c r="L62" s="196" t="s">
        <v>37</v>
      </c>
      <c r="M62" s="196" t="s">
        <v>6548</v>
      </c>
      <c r="N62" s="196" t="s">
        <v>511</v>
      </c>
      <c r="O62" s="196" t="s">
        <v>510</v>
      </c>
      <c r="P62" s="196" t="s">
        <v>5748</v>
      </c>
      <c r="Q62" s="196" t="s">
        <v>5741</v>
      </c>
      <c r="R62" s="218"/>
      <c r="S62" s="218"/>
      <c r="T62" s="218"/>
      <c r="U62" s="219"/>
      <c r="V62" s="197" t="s">
        <v>776</v>
      </c>
      <c r="W62" s="220">
        <v>25</v>
      </c>
      <c r="X62" s="223">
        <v>135</v>
      </c>
      <c r="Y62" s="304">
        <v>115</v>
      </c>
      <c r="Z62" s="304">
        <v>115</v>
      </c>
      <c r="AA62" s="304">
        <v>115</v>
      </c>
      <c r="AB62" s="5"/>
      <c r="AC62" s="224">
        <f t="shared" si="0"/>
        <v>0</v>
      </c>
      <c r="AD62" s="270">
        <f t="shared" si="1"/>
        <v>0</v>
      </c>
      <c r="AE62" s="198" t="s">
        <v>6960</v>
      </c>
      <c r="AF62" s="199"/>
      <c r="AG62" s="200"/>
      <c r="AH62" s="200"/>
      <c r="AI62" s="169" t="str">
        <f>IF(AB62/W62=0,"",IF(MOD(AB62,W62)&gt;0,"ОШИБКА!!! неверная кратность на сорт",""))</f>
        <v/>
      </c>
    </row>
    <row r="63" spans="2:35" s="170" customFormat="1">
      <c r="B63" s="250"/>
      <c r="C63" s="196"/>
      <c r="D63" s="267"/>
      <c r="E63" s="267"/>
      <c r="F63" s="267"/>
      <c r="G63" s="267">
        <v>22</v>
      </c>
      <c r="H63" s="267"/>
      <c r="I63" s="267"/>
      <c r="J63" s="267"/>
      <c r="K63" s="267"/>
      <c r="L63" s="196" t="s">
        <v>37</v>
      </c>
      <c r="M63" s="196" t="s">
        <v>6548</v>
      </c>
      <c r="N63" s="196" t="s">
        <v>511</v>
      </c>
      <c r="O63" s="196" t="s">
        <v>510</v>
      </c>
      <c r="P63" s="196" t="s">
        <v>5748</v>
      </c>
      <c r="Q63" s="196" t="s">
        <v>5742</v>
      </c>
      <c r="R63" s="218"/>
      <c r="S63" s="218"/>
      <c r="T63" s="218"/>
      <c r="U63" s="219"/>
      <c r="V63" s="197" t="s">
        <v>776</v>
      </c>
      <c r="W63" s="220">
        <v>25</v>
      </c>
      <c r="X63" s="223">
        <v>141</v>
      </c>
      <c r="Y63" s="304">
        <v>120</v>
      </c>
      <c r="Z63" s="304">
        <v>120</v>
      </c>
      <c r="AA63" s="304">
        <v>120</v>
      </c>
      <c r="AB63" s="5"/>
      <c r="AC63" s="224">
        <f t="shared" si="0"/>
        <v>0</v>
      </c>
      <c r="AD63" s="270">
        <f t="shared" si="1"/>
        <v>0</v>
      </c>
      <c r="AE63" s="198" t="s">
        <v>6960</v>
      </c>
      <c r="AF63" s="199"/>
      <c r="AG63" s="200"/>
      <c r="AH63" s="200"/>
      <c r="AI63" s="169" t="str">
        <f>IF(AB63/W63=0,"",IF(MOD(AB63,W63)&gt;0,"ОШИБКА!!! неверная кратность на сорт",""))</f>
        <v/>
      </c>
    </row>
    <row r="64" spans="2:35" s="170" customFormat="1">
      <c r="B64" s="250"/>
      <c r="C64" s="196" t="s">
        <v>6964</v>
      </c>
      <c r="D64" s="267"/>
      <c r="E64" s="267"/>
      <c r="F64" s="267"/>
      <c r="G64" s="267">
        <v>126</v>
      </c>
      <c r="H64" s="267"/>
      <c r="I64" s="267"/>
      <c r="J64" s="267"/>
      <c r="K64" s="267"/>
      <c r="L64" s="196" t="s">
        <v>37</v>
      </c>
      <c r="M64" s="196" t="s">
        <v>6548</v>
      </c>
      <c r="N64" s="196" t="s">
        <v>511</v>
      </c>
      <c r="O64" s="196" t="s">
        <v>510</v>
      </c>
      <c r="P64" s="196" t="s">
        <v>1166</v>
      </c>
      <c r="Q64" s="196" t="s">
        <v>5740</v>
      </c>
      <c r="R64" s="218"/>
      <c r="S64" s="218"/>
      <c r="T64" s="218"/>
      <c r="U64" s="219"/>
      <c r="V64" s="197" t="s">
        <v>776</v>
      </c>
      <c r="W64" s="220">
        <v>25</v>
      </c>
      <c r="X64" s="223">
        <v>115</v>
      </c>
      <c r="Y64" s="304">
        <v>98</v>
      </c>
      <c r="Z64" s="304">
        <v>98</v>
      </c>
      <c r="AA64" s="304">
        <v>98</v>
      </c>
      <c r="AB64" s="5"/>
      <c r="AC64" s="224">
        <f t="shared" si="0"/>
        <v>0</v>
      </c>
      <c r="AD64" s="270">
        <f t="shared" si="1"/>
        <v>0</v>
      </c>
      <c r="AE64" s="198" t="s">
        <v>6960</v>
      </c>
      <c r="AF64" s="199"/>
      <c r="AG64" s="200"/>
      <c r="AH64" s="200"/>
      <c r="AI64" s="169" t="str">
        <f>IF(AB64/W64=0,"",IF(MOD(AB64,W64)&gt;0,"ОШИБКА!!! неверная кратность на сорт",""))</f>
        <v/>
      </c>
    </row>
    <row r="65" spans="2:35" s="170" customFormat="1">
      <c r="B65" s="250"/>
      <c r="C65" s="196"/>
      <c r="D65" s="267"/>
      <c r="E65" s="267"/>
      <c r="F65" s="267"/>
      <c r="G65" s="267">
        <v>252</v>
      </c>
      <c r="H65" s="267"/>
      <c r="I65" s="267"/>
      <c r="J65" s="267"/>
      <c r="K65" s="267"/>
      <c r="L65" s="196" t="s">
        <v>37</v>
      </c>
      <c r="M65" s="196" t="s">
        <v>6548</v>
      </c>
      <c r="N65" s="196" t="s">
        <v>511</v>
      </c>
      <c r="O65" s="196" t="s">
        <v>510</v>
      </c>
      <c r="P65" s="196" t="s">
        <v>1166</v>
      </c>
      <c r="Q65" s="196" t="s">
        <v>5741</v>
      </c>
      <c r="R65" s="218"/>
      <c r="S65" s="218"/>
      <c r="T65" s="218"/>
      <c r="U65" s="219"/>
      <c r="V65" s="197" t="s">
        <v>776</v>
      </c>
      <c r="W65" s="220">
        <v>25</v>
      </c>
      <c r="X65" s="223">
        <v>135</v>
      </c>
      <c r="Y65" s="304">
        <v>115</v>
      </c>
      <c r="Z65" s="304">
        <v>115</v>
      </c>
      <c r="AA65" s="304">
        <v>115</v>
      </c>
      <c r="AB65" s="5"/>
      <c r="AC65" s="224">
        <f t="shared" si="0"/>
        <v>0</v>
      </c>
      <c r="AD65" s="270">
        <f t="shared" si="1"/>
        <v>0</v>
      </c>
      <c r="AE65" s="198" t="s">
        <v>6960</v>
      </c>
      <c r="AF65" s="199"/>
      <c r="AG65" s="200"/>
      <c r="AH65" s="200"/>
      <c r="AI65" s="169" t="str">
        <f>IF(AB65/W65=0,"",IF(MOD(AB65,W65)&gt;0,"ОШИБКА!!! неверная кратность на сорт",""))</f>
        <v/>
      </c>
    </row>
    <row r="66" spans="2:35" s="170" customFormat="1">
      <c r="B66" s="250"/>
      <c r="C66" s="196" t="s">
        <v>6965</v>
      </c>
      <c r="D66" s="267"/>
      <c r="E66" s="267"/>
      <c r="F66" s="267"/>
      <c r="G66" s="267">
        <v>126</v>
      </c>
      <c r="H66" s="267"/>
      <c r="I66" s="267"/>
      <c r="J66" s="267"/>
      <c r="K66" s="267"/>
      <c r="L66" s="196" t="s">
        <v>37</v>
      </c>
      <c r="M66" s="196" t="s">
        <v>6548</v>
      </c>
      <c r="N66" s="196" t="s">
        <v>511</v>
      </c>
      <c r="O66" s="196" t="s">
        <v>510</v>
      </c>
      <c r="P66" s="196" t="s">
        <v>1166</v>
      </c>
      <c r="Q66" s="196" t="s">
        <v>5742</v>
      </c>
      <c r="R66" s="218"/>
      <c r="S66" s="218"/>
      <c r="T66" s="218"/>
      <c r="U66" s="219"/>
      <c r="V66" s="197" t="s">
        <v>776</v>
      </c>
      <c r="W66" s="220">
        <v>25</v>
      </c>
      <c r="X66" s="223">
        <v>141</v>
      </c>
      <c r="Y66" s="304">
        <v>120</v>
      </c>
      <c r="Z66" s="304">
        <v>120</v>
      </c>
      <c r="AA66" s="304">
        <v>120</v>
      </c>
      <c r="AB66" s="5"/>
      <c r="AC66" s="224">
        <f t="shared" si="0"/>
        <v>0</v>
      </c>
      <c r="AD66" s="270">
        <f t="shared" si="1"/>
        <v>0</v>
      </c>
      <c r="AE66" s="198" t="s">
        <v>6960</v>
      </c>
      <c r="AF66" s="199"/>
      <c r="AG66" s="200"/>
      <c r="AH66" s="200"/>
      <c r="AI66" s="169" t="str">
        <f>IF(AB66/W66=0,"",IF(MOD(AB66,W66)&gt;0,"ОШИБКА!!! неверная кратность на сорт",""))</f>
        <v/>
      </c>
    </row>
    <row r="67" spans="2:35" s="170" customFormat="1">
      <c r="B67" s="250"/>
      <c r="C67" s="196"/>
      <c r="D67" s="267"/>
      <c r="E67" s="267"/>
      <c r="F67" s="267"/>
      <c r="G67" s="267">
        <v>250</v>
      </c>
      <c r="H67" s="267"/>
      <c r="I67" s="267"/>
      <c r="J67" s="267"/>
      <c r="K67" s="267"/>
      <c r="L67" s="196" t="s">
        <v>37</v>
      </c>
      <c r="M67" s="196" t="s">
        <v>6548</v>
      </c>
      <c r="N67" s="196" t="s">
        <v>511</v>
      </c>
      <c r="O67" s="196" t="s">
        <v>510</v>
      </c>
      <c r="P67" s="196" t="s">
        <v>1173</v>
      </c>
      <c r="Q67" s="196" t="s">
        <v>5740</v>
      </c>
      <c r="R67" s="218"/>
      <c r="S67" s="218"/>
      <c r="T67" s="218"/>
      <c r="U67" s="219"/>
      <c r="V67" s="197" t="s">
        <v>776</v>
      </c>
      <c r="W67" s="220">
        <v>25</v>
      </c>
      <c r="X67" s="223">
        <v>115</v>
      </c>
      <c r="Y67" s="304">
        <v>98</v>
      </c>
      <c r="Z67" s="304">
        <v>98</v>
      </c>
      <c r="AA67" s="304">
        <v>98</v>
      </c>
      <c r="AB67" s="5"/>
      <c r="AC67" s="224">
        <f t="shared" si="0"/>
        <v>0</v>
      </c>
      <c r="AD67" s="270">
        <f t="shared" si="1"/>
        <v>0</v>
      </c>
      <c r="AE67" s="198" t="s">
        <v>6960</v>
      </c>
      <c r="AF67" s="199"/>
      <c r="AG67" s="200"/>
      <c r="AH67" s="200"/>
      <c r="AI67" s="169" t="str">
        <f>IF(AB67/W67=0,"",IF(MOD(AB67,W67)&gt;0,"ОШИБКА!!! неверная кратность на сорт",""))</f>
        <v/>
      </c>
    </row>
    <row r="68" spans="2:35" s="170" customFormat="1">
      <c r="B68" s="250"/>
      <c r="C68" s="196" t="s">
        <v>5761</v>
      </c>
      <c r="D68" s="267"/>
      <c r="E68" s="267"/>
      <c r="F68" s="267"/>
      <c r="G68" s="267">
        <v>500</v>
      </c>
      <c r="H68" s="267"/>
      <c r="I68" s="267"/>
      <c r="J68" s="267"/>
      <c r="K68" s="267"/>
      <c r="L68" s="196" t="s">
        <v>37</v>
      </c>
      <c r="M68" s="196" t="s">
        <v>6548</v>
      </c>
      <c r="N68" s="196" t="s">
        <v>511</v>
      </c>
      <c r="O68" s="196" t="s">
        <v>510</v>
      </c>
      <c r="P68" s="196" t="s">
        <v>1173</v>
      </c>
      <c r="Q68" s="196" t="s">
        <v>5741</v>
      </c>
      <c r="R68" s="218"/>
      <c r="S68" s="218"/>
      <c r="T68" s="218"/>
      <c r="U68" s="219"/>
      <c r="V68" s="197" t="s">
        <v>776</v>
      </c>
      <c r="W68" s="220">
        <v>25</v>
      </c>
      <c r="X68" s="223">
        <v>135</v>
      </c>
      <c r="Y68" s="304">
        <v>115</v>
      </c>
      <c r="Z68" s="304">
        <v>115</v>
      </c>
      <c r="AA68" s="304">
        <v>115</v>
      </c>
      <c r="AB68" s="5"/>
      <c r="AC68" s="224">
        <f t="shared" si="0"/>
        <v>0</v>
      </c>
      <c r="AD68" s="270">
        <f t="shared" si="1"/>
        <v>0</v>
      </c>
      <c r="AE68" s="198" t="s">
        <v>6960</v>
      </c>
      <c r="AF68" s="199"/>
      <c r="AG68" s="200"/>
      <c r="AH68" s="200"/>
      <c r="AI68" s="169" t="str">
        <f>IF(AB68/W68=0,"",IF(MOD(AB68,W68)&gt;0,"ОШИБКА!!! неверная кратность на сорт",""))</f>
        <v/>
      </c>
    </row>
    <row r="69" spans="2:35" s="170" customFormat="1">
      <c r="B69" s="250"/>
      <c r="C69" s="196"/>
      <c r="D69" s="267"/>
      <c r="E69" s="267"/>
      <c r="F69" s="267"/>
      <c r="G69" s="267">
        <v>250</v>
      </c>
      <c r="H69" s="267"/>
      <c r="I69" s="267"/>
      <c r="J69" s="267"/>
      <c r="K69" s="267"/>
      <c r="L69" s="196" t="s">
        <v>37</v>
      </c>
      <c r="M69" s="196" t="s">
        <v>6548</v>
      </c>
      <c r="N69" s="196" t="s">
        <v>511</v>
      </c>
      <c r="O69" s="196" t="s">
        <v>510</v>
      </c>
      <c r="P69" s="196" t="s">
        <v>1173</v>
      </c>
      <c r="Q69" s="196" t="s">
        <v>5742</v>
      </c>
      <c r="R69" s="218"/>
      <c r="S69" s="218"/>
      <c r="T69" s="218"/>
      <c r="U69" s="219"/>
      <c r="V69" s="197" t="s">
        <v>776</v>
      </c>
      <c r="W69" s="220">
        <v>25</v>
      </c>
      <c r="X69" s="223">
        <v>141</v>
      </c>
      <c r="Y69" s="304">
        <v>120</v>
      </c>
      <c r="Z69" s="304">
        <v>120</v>
      </c>
      <c r="AA69" s="304">
        <v>120</v>
      </c>
      <c r="AB69" s="5"/>
      <c r="AC69" s="224">
        <f t="shared" si="0"/>
        <v>0</v>
      </c>
      <c r="AD69" s="270">
        <f t="shared" si="1"/>
        <v>0</v>
      </c>
      <c r="AE69" s="198" t="s">
        <v>6960</v>
      </c>
      <c r="AF69" s="199"/>
      <c r="AG69" s="200"/>
      <c r="AH69" s="200"/>
      <c r="AI69" s="169" t="str">
        <f>IF(AB69/W69=0,"",IF(MOD(AB69,W69)&gt;0,"ОШИБКА!!! неверная кратность на сорт",""))</f>
        <v/>
      </c>
    </row>
    <row r="70" spans="2:35" s="170" customFormat="1">
      <c r="B70" s="250"/>
      <c r="C70" s="196" t="s">
        <v>6968</v>
      </c>
      <c r="D70" s="267"/>
      <c r="E70" s="267"/>
      <c r="F70" s="267"/>
      <c r="G70" s="267">
        <v>48</v>
      </c>
      <c r="H70" s="267"/>
      <c r="I70" s="267"/>
      <c r="J70" s="267"/>
      <c r="K70" s="267"/>
      <c r="L70" s="196" t="s">
        <v>37</v>
      </c>
      <c r="M70" s="196" t="s">
        <v>6548</v>
      </c>
      <c r="N70" s="196" t="s">
        <v>511</v>
      </c>
      <c r="O70" s="196" t="s">
        <v>510</v>
      </c>
      <c r="P70" s="196" t="s">
        <v>1179</v>
      </c>
      <c r="Q70" s="196" t="s">
        <v>5740</v>
      </c>
      <c r="R70" s="218"/>
      <c r="S70" s="218"/>
      <c r="T70" s="218"/>
      <c r="U70" s="219"/>
      <c r="V70" s="197" t="s">
        <v>776</v>
      </c>
      <c r="W70" s="220">
        <v>25</v>
      </c>
      <c r="X70" s="223">
        <v>115</v>
      </c>
      <c r="Y70" s="304">
        <v>98</v>
      </c>
      <c r="Z70" s="304">
        <v>98</v>
      </c>
      <c r="AA70" s="304">
        <v>98</v>
      </c>
      <c r="AB70" s="5"/>
      <c r="AC70" s="224">
        <f t="shared" si="0"/>
        <v>0</v>
      </c>
      <c r="AD70" s="270">
        <f t="shared" si="1"/>
        <v>0</v>
      </c>
      <c r="AE70" s="198" t="s">
        <v>6960</v>
      </c>
      <c r="AF70" s="199"/>
      <c r="AG70" s="200"/>
      <c r="AH70" s="200"/>
      <c r="AI70" s="169" t="str">
        <f>IF(AB70/W70=0,"",IF(MOD(AB70,W70)&gt;0,"ОШИБКА!!! неверная кратность на сорт",""))</f>
        <v/>
      </c>
    </row>
    <row r="71" spans="2:35" s="170" customFormat="1">
      <c r="B71" s="250"/>
      <c r="C71" s="196" t="s">
        <v>6966</v>
      </c>
      <c r="D71" s="267"/>
      <c r="E71" s="267"/>
      <c r="F71" s="267"/>
      <c r="G71" s="267">
        <v>96</v>
      </c>
      <c r="H71" s="267"/>
      <c r="I71" s="267"/>
      <c r="J71" s="267"/>
      <c r="K71" s="267"/>
      <c r="L71" s="196" t="s">
        <v>37</v>
      </c>
      <c r="M71" s="196" t="s">
        <v>6548</v>
      </c>
      <c r="N71" s="196" t="s">
        <v>511</v>
      </c>
      <c r="O71" s="196" t="s">
        <v>510</v>
      </c>
      <c r="P71" s="196" t="s">
        <v>1179</v>
      </c>
      <c r="Q71" s="196" t="s">
        <v>5741</v>
      </c>
      <c r="R71" s="218"/>
      <c r="S71" s="218"/>
      <c r="T71" s="218"/>
      <c r="U71" s="219"/>
      <c r="V71" s="197" t="s">
        <v>776</v>
      </c>
      <c r="W71" s="220">
        <v>25</v>
      </c>
      <c r="X71" s="223">
        <v>135</v>
      </c>
      <c r="Y71" s="304">
        <v>115</v>
      </c>
      <c r="Z71" s="304">
        <v>115</v>
      </c>
      <c r="AA71" s="304">
        <v>115</v>
      </c>
      <c r="AB71" s="5"/>
      <c r="AC71" s="224">
        <f t="shared" si="0"/>
        <v>0</v>
      </c>
      <c r="AD71" s="270">
        <f t="shared" si="1"/>
        <v>0</v>
      </c>
      <c r="AE71" s="198" t="s">
        <v>6960</v>
      </c>
      <c r="AF71" s="199"/>
      <c r="AG71" s="200"/>
      <c r="AH71" s="200"/>
      <c r="AI71" s="169" t="str">
        <f>IF(AB71/W71=0,"",IF(MOD(AB71,W71)&gt;0,"ОШИБКА!!! неверная кратность на сорт",""))</f>
        <v/>
      </c>
    </row>
    <row r="72" spans="2:35" s="170" customFormat="1">
      <c r="B72" s="250"/>
      <c r="C72" s="196"/>
      <c r="D72" s="267"/>
      <c r="E72" s="267"/>
      <c r="F72" s="267"/>
      <c r="G72" s="267">
        <v>48</v>
      </c>
      <c r="H72" s="267"/>
      <c r="I72" s="267"/>
      <c r="J72" s="267"/>
      <c r="K72" s="267"/>
      <c r="L72" s="196" t="s">
        <v>37</v>
      </c>
      <c r="M72" s="196" t="s">
        <v>6548</v>
      </c>
      <c r="N72" s="196" t="s">
        <v>511</v>
      </c>
      <c r="O72" s="196" t="s">
        <v>510</v>
      </c>
      <c r="P72" s="196" t="s">
        <v>1179</v>
      </c>
      <c r="Q72" s="196" t="s">
        <v>5742</v>
      </c>
      <c r="R72" s="218"/>
      <c r="S72" s="218"/>
      <c r="T72" s="218"/>
      <c r="U72" s="219"/>
      <c r="V72" s="197" t="s">
        <v>776</v>
      </c>
      <c r="W72" s="220">
        <v>25</v>
      </c>
      <c r="X72" s="223">
        <v>141</v>
      </c>
      <c r="Y72" s="304">
        <v>120</v>
      </c>
      <c r="Z72" s="304">
        <v>120</v>
      </c>
      <c r="AA72" s="304">
        <v>120</v>
      </c>
      <c r="AB72" s="5"/>
      <c r="AC72" s="224">
        <f t="shared" si="0"/>
        <v>0</v>
      </c>
      <c r="AD72" s="270">
        <f t="shared" si="1"/>
        <v>0</v>
      </c>
      <c r="AE72" s="198" t="s">
        <v>6960</v>
      </c>
      <c r="AF72" s="199"/>
      <c r="AG72" s="200"/>
      <c r="AH72" s="200"/>
      <c r="AI72" s="169" t="str">
        <f>IF(AB72/W72=0,"",IF(MOD(AB72,W72)&gt;0,"ОШИБКА!!! неверная кратность на сорт",""))</f>
        <v/>
      </c>
    </row>
    <row r="73" spans="2:35" s="170" customFormat="1">
      <c r="B73" s="250"/>
      <c r="C73" s="196" t="s">
        <v>5762</v>
      </c>
      <c r="D73" s="267"/>
      <c r="E73" s="267"/>
      <c r="F73" s="267"/>
      <c r="G73" s="267">
        <v>19</v>
      </c>
      <c r="H73" s="267"/>
      <c r="I73" s="267"/>
      <c r="J73" s="267"/>
      <c r="K73" s="267"/>
      <c r="L73" s="196" t="s">
        <v>37</v>
      </c>
      <c r="M73" s="196" t="s">
        <v>6548</v>
      </c>
      <c r="N73" s="196" t="s">
        <v>511</v>
      </c>
      <c r="O73" s="196" t="s">
        <v>510</v>
      </c>
      <c r="P73" s="196" t="s">
        <v>524</v>
      </c>
      <c r="Q73" s="196" t="s">
        <v>5740</v>
      </c>
      <c r="R73" s="218"/>
      <c r="S73" s="218"/>
      <c r="T73" s="218"/>
      <c r="U73" s="219"/>
      <c r="V73" s="197" t="s">
        <v>776</v>
      </c>
      <c r="W73" s="220">
        <v>25</v>
      </c>
      <c r="X73" s="223">
        <v>115</v>
      </c>
      <c r="Y73" s="304">
        <v>98</v>
      </c>
      <c r="Z73" s="304">
        <v>98</v>
      </c>
      <c r="AA73" s="304">
        <v>98</v>
      </c>
      <c r="AB73" s="5"/>
      <c r="AC73" s="224">
        <f t="shared" si="0"/>
        <v>0</v>
      </c>
      <c r="AD73" s="270">
        <f t="shared" si="1"/>
        <v>0</v>
      </c>
      <c r="AE73" s="198" t="s">
        <v>6960</v>
      </c>
      <c r="AF73" s="199"/>
      <c r="AG73" s="200"/>
      <c r="AH73" s="200"/>
      <c r="AI73" s="169" t="str">
        <f>IF(AB73/W73=0,"",IF(MOD(AB73,W73)&gt;0,"ОШИБКА!!! неверная кратность на сорт",""))</f>
        <v/>
      </c>
    </row>
    <row r="74" spans="2:35" s="170" customFormat="1">
      <c r="B74" s="250"/>
      <c r="C74" s="196"/>
      <c r="D74" s="267"/>
      <c r="E74" s="267"/>
      <c r="F74" s="267"/>
      <c r="G74" s="267">
        <v>37</v>
      </c>
      <c r="H74" s="267"/>
      <c r="I74" s="267"/>
      <c r="J74" s="267"/>
      <c r="K74" s="267"/>
      <c r="L74" s="196" t="s">
        <v>37</v>
      </c>
      <c r="M74" s="196" t="s">
        <v>6548</v>
      </c>
      <c r="N74" s="196" t="s">
        <v>511</v>
      </c>
      <c r="O74" s="196" t="s">
        <v>510</v>
      </c>
      <c r="P74" s="196" t="s">
        <v>524</v>
      </c>
      <c r="Q74" s="196" t="s">
        <v>5741</v>
      </c>
      <c r="R74" s="218"/>
      <c r="S74" s="218"/>
      <c r="T74" s="218"/>
      <c r="U74" s="219"/>
      <c r="V74" s="197" t="s">
        <v>776</v>
      </c>
      <c r="W74" s="220">
        <v>25</v>
      </c>
      <c r="X74" s="223">
        <v>135</v>
      </c>
      <c r="Y74" s="304">
        <v>115</v>
      </c>
      <c r="Z74" s="304">
        <v>115</v>
      </c>
      <c r="AA74" s="304">
        <v>115</v>
      </c>
      <c r="AB74" s="5"/>
      <c r="AC74" s="224">
        <f t="shared" si="0"/>
        <v>0</v>
      </c>
      <c r="AD74" s="270">
        <f t="shared" si="1"/>
        <v>0</v>
      </c>
      <c r="AE74" s="198" t="s">
        <v>6960</v>
      </c>
      <c r="AF74" s="199"/>
      <c r="AG74" s="200"/>
      <c r="AH74" s="200"/>
      <c r="AI74" s="169" t="str">
        <f>IF(AB74/W74=0,"",IF(MOD(AB74,W74)&gt;0,"ОШИБКА!!! неверная кратность на сорт",""))</f>
        <v/>
      </c>
    </row>
    <row r="75" spans="2:35" s="170" customFormat="1">
      <c r="B75" s="250"/>
      <c r="C75" s="196"/>
      <c r="D75" s="267"/>
      <c r="E75" s="267"/>
      <c r="F75" s="267"/>
      <c r="G75" s="267">
        <v>19</v>
      </c>
      <c r="H75" s="267"/>
      <c r="I75" s="267"/>
      <c r="J75" s="267"/>
      <c r="K75" s="267"/>
      <c r="L75" s="196" t="s">
        <v>37</v>
      </c>
      <c r="M75" s="196" t="s">
        <v>6548</v>
      </c>
      <c r="N75" s="196" t="s">
        <v>511</v>
      </c>
      <c r="O75" s="196" t="s">
        <v>510</v>
      </c>
      <c r="P75" s="196" t="s">
        <v>524</v>
      </c>
      <c r="Q75" s="196" t="s">
        <v>5742</v>
      </c>
      <c r="R75" s="218"/>
      <c r="S75" s="218"/>
      <c r="T75" s="218"/>
      <c r="U75" s="219"/>
      <c r="V75" s="197" t="s">
        <v>776</v>
      </c>
      <c r="W75" s="220">
        <v>25</v>
      </c>
      <c r="X75" s="223">
        <v>141</v>
      </c>
      <c r="Y75" s="304">
        <v>120</v>
      </c>
      <c r="Z75" s="304">
        <v>120</v>
      </c>
      <c r="AA75" s="304">
        <v>120</v>
      </c>
      <c r="AB75" s="5"/>
      <c r="AC75" s="224">
        <f t="shared" si="0"/>
        <v>0</v>
      </c>
      <c r="AD75" s="270">
        <f t="shared" si="1"/>
        <v>0</v>
      </c>
      <c r="AE75" s="198" t="s">
        <v>6960</v>
      </c>
      <c r="AF75" s="199"/>
      <c r="AG75" s="200"/>
      <c r="AH75" s="200"/>
      <c r="AI75" s="169" t="str">
        <f>IF(AB75/W75=0,"",IF(MOD(AB75,W75)&gt;0,"ОШИБКА!!! неверная кратность на сорт",""))</f>
        <v/>
      </c>
    </row>
    <row r="76" spans="2:35" s="170" customFormat="1">
      <c r="B76" s="250"/>
      <c r="C76" s="196" t="s">
        <v>5763</v>
      </c>
      <c r="D76" s="267"/>
      <c r="E76" s="267"/>
      <c r="F76" s="267"/>
      <c r="G76" s="267">
        <v>15</v>
      </c>
      <c r="H76" s="267"/>
      <c r="I76" s="267"/>
      <c r="J76" s="267"/>
      <c r="K76" s="267"/>
      <c r="L76" s="196" t="s">
        <v>37</v>
      </c>
      <c r="M76" s="196" t="s">
        <v>6548</v>
      </c>
      <c r="N76" s="196" t="s">
        <v>511</v>
      </c>
      <c r="O76" s="196" t="s">
        <v>510</v>
      </c>
      <c r="P76" s="196" t="s">
        <v>1192</v>
      </c>
      <c r="Q76" s="196" t="s">
        <v>5740</v>
      </c>
      <c r="R76" s="218"/>
      <c r="S76" s="218"/>
      <c r="T76" s="218"/>
      <c r="U76" s="219"/>
      <c r="V76" s="197" t="s">
        <v>776</v>
      </c>
      <c r="W76" s="220">
        <v>25</v>
      </c>
      <c r="X76" s="223">
        <v>115</v>
      </c>
      <c r="Y76" s="304">
        <v>98</v>
      </c>
      <c r="Z76" s="304">
        <v>98</v>
      </c>
      <c r="AA76" s="304">
        <v>98</v>
      </c>
      <c r="AB76" s="5"/>
      <c r="AC76" s="224">
        <f t="shared" si="0"/>
        <v>0</v>
      </c>
      <c r="AD76" s="270">
        <f t="shared" si="1"/>
        <v>0</v>
      </c>
      <c r="AE76" s="198" t="s">
        <v>6960</v>
      </c>
      <c r="AF76" s="199"/>
      <c r="AG76" s="200"/>
      <c r="AH76" s="200"/>
      <c r="AI76" s="169" t="str">
        <f>IF(AB76/W76=0,"",IF(MOD(AB76,W76)&gt;0,"ОШИБКА!!! неверная кратность на сорт",""))</f>
        <v/>
      </c>
    </row>
    <row r="77" spans="2:35" s="170" customFormat="1">
      <c r="B77" s="250"/>
      <c r="C77" s="196"/>
      <c r="D77" s="267"/>
      <c r="E77" s="267"/>
      <c r="F77" s="267"/>
      <c r="G77" s="267">
        <v>29</v>
      </c>
      <c r="H77" s="267"/>
      <c r="I77" s="267"/>
      <c r="J77" s="267"/>
      <c r="K77" s="267"/>
      <c r="L77" s="196" t="s">
        <v>37</v>
      </c>
      <c r="M77" s="196" t="s">
        <v>6548</v>
      </c>
      <c r="N77" s="196" t="s">
        <v>511</v>
      </c>
      <c r="O77" s="196" t="s">
        <v>510</v>
      </c>
      <c r="P77" s="196" t="s">
        <v>1192</v>
      </c>
      <c r="Q77" s="196" t="s">
        <v>5741</v>
      </c>
      <c r="R77" s="218"/>
      <c r="S77" s="218"/>
      <c r="T77" s="218"/>
      <c r="U77" s="219"/>
      <c r="V77" s="197" t="s">
        <v>776</v>
      </c>
      <c r="W77" s="220">
        <v>25</v>
      </c>
      <c r="X77" s="223">
        <v>135</v>
      </c>
      <c r="Y77" s="304">
        <v>115</v>
      </c>
      <c r="Z77" s="304">
        <v>115</v>
      </c>
      <c r="AA77" s="304">
        <v>115</v>
      </c>
      <c r="AB77" s="5"/>
      <c r="AC77" s="224">
        <f t="shared" si="0"/>
        <v>0</v>
      </c>
      <c r="AD77" s="270">
        <f t="shared" si="1"/>
        <v>0</v>
      </c>
      <c r="AE77" s="198" t="s">
        <v>6960</v>
      </c>
      <c r="AF77" s="199"/>
      <c r="AG77" s="200"/>
      <c r="AH77" s="200"/>
      <c r="AI77" s="169" t="str">
        <f>IF(AB77/W77=0,"",IF(MOD(AB77,W77)&gt;0,"ОШИБКА!!! неверная кратность на сорт",""))</f>
        <v/>
      </c>
    </row>
    <row r="78" spans="2:35" s="170" customFormat="1">
      <c r="B78" s="250"/>
      <c r="C78" s="196"/>
      <c r="D78" s="267"/>
      <c r="E78" s="267"/>
      <c r="F78" s="267"/>
      <c r="G78" s="267">
        <v>15</v>
      </c>
      <c r="H78" s="267"/>
      <c r="I78" s="267"/>
      <c r="J78" s="267"/>
      <c r="K78" s="267"/>
      <c r="L78" s="196" t="s">
        <v>37</v>
      </c>
      <c r="M78" s="196" t="s">
        <v>6548</v>
      </c>
      <c r="N78" s="196" t="s">
        <v>511</v>
      </c>
      <c r="O78" s="196" t="s">
        <v>510</v>
      </c>
      <c r="P78" s="196" t="s">
        <v>1192</v>
      </c>
      <c r="Q78" s="196" t="s">
        <v>5742</v>
      </c>
      <c r="R78" s="218"/>
      <c r="S78" s="218"/>
      <c r="T78" s="218"/>
      <c r="U78" s="219"/>
      <c r="V78" s="197" t="s">
        <v>776</v>
      </c>
      <c r="W78" s="220">
        <v>25</v>
      </c>
      <c r="X78" s="223">
        <v>141</v>
      </c>
      <c r="Y78" s="304">
        <v>120</v>
      </c>
      <c r="Z78" s="304">
        <v>120</v>
      </c>
      <c r="AA78" s="304">
        <v>120</v>
      </c>
      <c r="AB78" s="5"/>
      <c r="AC78" s="224">
        <f t="shared" si="0"/>
        <v>0</v>
      </c>
      <c r="AD78" s="270">
        <f t="shared" si="1"/>
        <v>0</v>
      </c>
      <c r="AE78" s="198" t="s">
        <v>6960</v>
      </c>
      <c r="AF78" s="199"/>
      <c r="AG78" s="200"/>
      <c r="AH78" s="200"/>
      <c r="AI78" s="169" t="str">
        <f>IF(AB78/W78=0,"",IF(MOD(AB78,W78)&gt;0,"ОШИБКА!!! неверная кратность на сорт",""))</f>
        <v/>
      </c>
    </row>
    <row r="79" spans="2:35" s="170" customFormat="1">
      <c r="B79" s="250"/>
      <c r="C79" s="196" t="s">
        <v>5764</v>
      </c>
      <c r="D79" s="267"/>
      <c r="E79" s="267"/>
      <c r="F79" s="267"/>
      <c r="G79" s="267">
        <v>10</v>
      </c>
      <c r="H79" s="267"/>
      <c r="I79" s="267"/>
      <c r="J79" s="267"/>
      <c r="K79" s="267"/>
      <c r="L79" s="196" t="s">
        <v>37</v>
      </c>
      <c r="M79" s="196" t="s">
        <v>6548</v>
      </c>
      <c r="N79" s="196" t="s">
        <v>511</v>
      </c>
      <c r="O79" s="196" t="s">
        <v>510</v>
      </c>
      <c r="P79" s="196" t="s">
        <v>3901</v>
      </c>
      <c r="Q79" s="196" t="s">
        <v>5740</v>
      </c>
      <c r="R79" s="218"/>
      <c r="S79" s="218"/>
      <c r="T79" s="218"/>
      <c r="U79" s="219"/>
      <c r="V79" s="197" t="s">
        <v>776</v>
      </c>
      <c r="W79" s="220">
        <v>25</v>
      </c>
      <c r="X79" s="223">
        <v>115</v>
      </c>
      <c r="Y79" s="304">
        <v>98</v>
      </c>
      <c r="Z79" s="304">
        <v>98</v>
      </c>
      <c r="AA79" s="304">
        <v>98</v>
      </c>
      <c r="AB79" s="5"/>
      <c r="AC79" s="224">
        <f t="shared" si="0"/>
        <v>0</v>
      </c>
      <c r="AD79" s="270">
        <f t="shared" si="1"/>
        <v>0</v>
      </c>
      <c r="AE79" s="198" t="s">
        <v>6960</v>
      </c>
      <c r="AF79" s="199"/>
      <c r="AG79" s="200"/>
      <c r="AH79" s="200"/>
      <c r="AI79" s="169" t="str">
        <f>IF(AB79/W79=0,"",IF(MOD(AB79,W79)&gt;0,"ОШИБКА!!! неверная кратность на сорт",""))</f>
        <v/>
      </c>
    </row>
    <row r="80" spans="2:35" s="170" customFormat="1">
      <c r="B80" s="250"/>
      <c r="C80" s="196"/>
      <c r="D80" s="267"/>
      <c r="E80" s="267"/>
      <c r="F80" s="267"/>
      <c r="G80" s="267">
        <v>19</v>
      </c>
      <c r="H80" s="267"/>
      <c r="I80" s="267"/>
      <c r="J80" s="267"/>
      <c r="K80" s="267"/>
      <c r="L80" s="196" t="s">
        <v>37</v>
      </c>
      <c r="M80" s="196" t="s">
        <v>6548</v>
      </c>
      <c r="N80" s="196" t="s">
        <v>511</v>
      </c>
      <c r="O80" s="196" t="s">
        <v>510</v>
      </c>
      <c r="P80" s="196" t="s">
        <v>3901</v>
      </c>
      <c r="Q80" s="196" t="s">
        <v>5741</v>
      </c>
      <c r="R80" s="218"/>
      <c r="S80" s="218"/>
      <c r="T80" s="218"/>
      <c r="U80" s="219"/>
      <c r="V80" s="197" t="s">
        <v>776</v>
      </c>
      <c r="W80" s="220">
        <v>25</v>
      </c>
      <c r="X80" s="223">
        <v>135</v>
      </c>
      <c r="Y80" s="304">
        <v>115</v>
      </c>
      <c r="Z80" s="304">
        <v>115</v>
      </c>
      <c r="AA80" s="304">
        <v>115</v>
      </c>
      <c r="AB80" s="5"/>
      <c r="AC80" s="224">
        <f t="shared" si="0"/>
        <v>0</v>
      </c>
      <c r="AD80" s="270">
        <f t="shared" si="1"/>
        <v>0</v>
      </c>
      <c r="AE80" s="198" t="s">
        <v>6960</v>
      </c>
      <c r="AF80" s="199"/>
      <c r="AG80" s="200"/>
      <c r="AH80" s="200"/>
      <c r="AI80" s="169" t="str">
        <f>IF(AB80/W80=0,"",IF(MOD(AB80,W80)&gt;0,"ОШИБКА!!! неверная кратность на сорт",""))</f>
        <v/>
      </c>
    </row>
    <row r="81" spans="2:35" s="170" customFormat="1">
      <c r="B81" s="250"/>
      <c r="C81" s="196"/>
      <c r="D81" s="267"/>
      <c r="E81" s="267"/>
      <c r="F81" s="267"/>
      <c r="G81" s="267">
        <v>10</v>
      </c>
      <c r="H81" s="267"/>
      <c r="I81" s="267"/>
      <c r="J81" s="267"/>
      <c r="K81" s="267"/>
      <c r="L81" s="196" t="s">
        <v>37</v>
      </c>
      <c r="M81" s="196" t="s">
        <v>6548</v>
      </c>
      <c r="N81" s="196" t="s">
        <v>511</v>
      </c>
      <c r="O81" s="196" t="s">
        <v>510</v>
      </c>
      <c r="P81" s="196" t="s">
        <v>3901</v>
      </c>
      <c r="Q81" s="196" t="s">
        <v>5742</v>
      </c>
      <c r="R81" s="218"/>
      <c r="S81" s="218"/>
      <c r="T81" s="218"/>
      <c r="U81" s="219"/>
      <c r="V81" s="197" t="s">
        <v>776</v>
      </c>
      <c r="W81" s="220">
        <v>25</v>
      </c>
      <c r="X81" s="223">
        <v>141</v>
      </c>
      <c r="Y81" s="304">
        <v>120</v>
      </c>
      <c r="Z81" s="304">
        <v>120</v>
      </c>
      <c r="AA81" s="304">
        <v>120</v>
      </c>
      <c r="AB81" s="5"/>
      <c r="AC81" s="224">
        <f t="shared" si="0"/>
        <v>0</v>
      </c>
      <c r="AD81" s="270">
        <f t="shared" si="1"/>
        <v>0</v>
      </c>
      <c r="AE81" s="198" t="s">
        <v>6960</v>
      </c>
      <c r="AF81" s="199"/>
      <c r="AG81" s="200"/>
      <c r="AH81" s="200"/>
      <c r="AI81" s="169" t="str">
        <f>IF(AB81/W81=0,"",IF(MOD(AB81,W81)&gt;0,"ОШИБКА!!! неверная кратность на сорт",""))</f>
        <v/>
      </c>
    </row>
    <row r="82" spans="2:35" s="170" customFormat="1">
      <c r="B82" s="250"/>
      <c r="C82" s="196" t="s">
        <v>5765</v>
      </c>
      <c r="D82" s="267"/>
      <c r="E82" s="267"/>
      <c r="F82" s="267"/>
      <c r="G82" s="267">
        <v>548</v>
      </c>
      <c r="H82" s="267"/>
      <c r="I82" s="267"/>
      <c r="J82" s="267"/>
      <c r="K82" s="267"/>
      <c r="L82" s="196" t="s">
        <v>37</v>
      </c>
      <c r="M82" s="196" t="s">
        <v>6548</v>
      </c>
      <c r="N82" s="196" t="s">
        <v>511</v>
      </c>
      <c r="O82" s="196" t="s">
        <v>510</v>
      </c>
      <c r="P82" s="196" t="s">
        <v>3896</v>
      </c>
      <c r="Q82" s="196" t="s">
        <v>5740</v>
      </c>
      <c r="R82" s="218"/>
      <c r="S82" s="218"/>
      <c r="T82" s="218"/>
      <c r="U82" s="252"/>
      <c r="V82" s="197" t="s">
        <v>776</v>
      </c>
      <c r="W82" s="220">
        <v>25</v>
      </c>
      <c r="X82" s="223">
        <v>115</v>
      </c>
      <c r="Y82" s="304">
        <v>98</v>
      </c>
      <c r="Z82" s="304">
        <v>98</v>
      </c>
      <c r="AA82" s="304">
        <v>98</v>
      </c>
      <c r="AB82" s="5"/>
      <c r="AC82" s="224">
        <f t="shared" si="0"/>
        <v>0</v>
      </c>
      <c r="AD82" s="270">
        <f t="shared" si="1"/>
        <v>0</v>
      </c>
      <c r="AE82" s="198" t="s">
        <v>6960</v>
      </c>
      <c r="AF82" s="199"/>
      <c r="AG82" s="200"/>
      <c r="AH82" s="200"/>
      <c r="AI82" s="169" t="str">
        <f>IF(AB82/W82=0,"",IF(MOD(AB82,W82)&gt;0,"ОШИБКА!!! неверная кратность на сорт",""))</f>
        <v/>
      </c>
    </row>
    <row r="83" spans="2:35" s="170" customFormat="1">
      <c r="B83" s="250"/>
      <c r="C83" s="196"/>
      <c r="D83" s="267"/>
      <c r="E83" s="267"/>
      <c r="F83" s="267"/>
      <c r="G83" s="267">
        <v>1096</v>
      </c>
      <c r="H83" s="267"/>
      <c r="I83" s="267"/>
      <c r="J83" s="267"/>
      <c r="K83" s="267"/>
      <c r="L83" s="196" t="s">
        <v>37</v>
      </c>
      <c r="M83" s="196" t="s">
        <v>6548</v>
      </c>
      <c r="N83" s="196" t="s">
        <v>511</v>
      </c>
      <c r="O83" s="196" t="s">
        <v>510</v>
      </c>
      <c r="P83" s="196" t="s">
        <v>3896</v>
      </c>
      <c r="Q83" s="196" t="s">
        <v>5741</v>
      </c>
      <c r="R83" s="218"/>
      <c r="S83" s="218"/>
      <c r="T83" s="218"/>
      <c r="U83" s="252"/>
      <c r="V83" s="197" t="s">
        <v>776</v>
      </c>
      <c r="W83" s="220">
        <v>25</v>
      </c>
      <c r="X83" s="223">
        <v>135</v>
      </c>
      <c r="Y83" s="304">
        <v>115</v>
      </c>
      <c r="Z83" s="304">
        <v>115</v>
      </c>
      <c r="AA83" s="304">
        <v>115</v>
      </c>
      <c r="AB83" s="5"/>
      <c r="AC83" s="224">
        <f t="shared" si="0"/>
        <v>0</v>
      </c>
      <c r="AD83" s="270">
        <f t="shared" si="1"/>
        <v>0</v>
      </c>
      <c r="AE83" s="198" t="s">
        <v>6960</v>
      </c>
      <c r="AF83" s="199"/>
      <c r="AG83" s="200"/>
      <c r="AH83" s="200"/>
      <c r="AI83" s="169" t="str">
        <f>IF(AB83/W83=0,"",IF(MOD(AB83,W83)&gt;0,"ОШИБКА!!! неверная кратность на сорт",""))</f>
        <v/>
      </c>
    </row>
    <row r="84" spans="2:35" s="170" customFormat="1">
      <c r="B84" s="250"/>
      <c r="C84" s="196"/>
      <c r="D84" s="267"/>
      <c r="E84" s="267"/>
      <c r="F84" s="267"/>
      <c r="G84" s="267">
        <v>548</v>
      </c>
      <c r="H84" s="267"/>
      <c r="I84" s="267"/>
      <c r="J84" s="267"/>
      <c r="K84" s="267"/>
      <c r="L84" s="196" t="s">
        <v>37</v>
      </c>
      <c r="M84" s="196" t="s">
        <v>6548</v>
      </c>
      <c r="N84" s="196" t="s">
        <v>511</v>
      </c>
      <c r="O84" s="196" t="s">
        <v>510</v>
      </c>
      <c r="P84" s="196" t="s">
        <v>3896</v>
      </c>
      <c r="Q84" s="196" t="s">
        <v>5742</v>
      </c>
      <c r="R84" s="218"/>
      <c r="S84" s="218"/>
      <c r="T84" s="218"/>
      <c r="U84" s="252"/>
      <c r="V84" s="197" t="s">
        <v>776</v>
      </c>
      <c r="W84" s="220">
        <v>25</v>
      </c>
      <c r="X84" s="223">
        <v>141</v>
      </c>
      <c r="Y84" s="304">
        <v>120</v>
      </c>
      <c r="Z84" s="304">
        <v>120</v>
      </c>
      <c r="AA84" s="304">
        <v>120</v>
      </c>
      <c r="AB84" s="5"/>
      <c r="AC84" s="224">
        <f t="shared" si="0"/>
        <v>0</v>
      </c>
      <c r="AD84" s="270">
        <f t="shared" si="1"/>
        <v>0</v>
      </c>
      <c r="AE84" s="198" t="s">
        <v>6960</v>
      </c>
      <c r="AF84" s="199"/>
      <c r="AG84" s="200"/>
      <c r="AH84" s="200"/>
      <c r="AI84" s="169" t="str">
        <f>IF(AB84/W84=0,"",IF(MOD(AB84,W84)&gt;0,"ОШИБКА!!! неверная кратность на сорт",""))</f>
        <v/>
      </c>
    </row>
    <row r="85" spans="2:35" s="170" customFormat="1">
      <c r="B85" s="250"/>
      <c r="C85" s="196" t="s">
        <v>5766</v>
      </c>
      <c r="D85" s="267"/>
      <c r="E85" s="267"/>
      <c r="F85" s="267"/>
      <c r="G85" s="267">
        <v>32</v>
      </c>
      <c r="H85" s="267"/>
      <c r="I85" s="267"/>
      <c r="J85" s="267"/>
      <c r="K85" s="267"/>
      <c r="L85" s="196" t="s">
        <v>37</v>
      </c>
      <c r="M85" s="196" t="s">
        <v>6548</v>
      </c>
      <c r="N85" s="196" t="s">
        <v>511</v>
      </c>
      <c r="O85" s="196" t="s">
        <v>510</v>
      </c>
      <c r="P85" s="196" t="s">
        <v>1194</v>
      </c>
      <c r="Q85" s="196" t="s">
        <v>5747</v>
      </c>
      <c r="R85" s="218"/>
      <c r="S85" s="218"/>
      <c r="T85" s="218"/>
      <c r="U85" s="219"/>
      <c r="V85" s="197" t="s">
        <v>776</v>
      </c>
      <c r="W85" s="220">
        <v>25</v>
      </c>
      <c r="X85" s="223">
        <v>115</v>
      </c>
      <c r="Y85" s="304">
        <v>98</v>
      </c>
      <c r="Z85" s="304">
        <v>98</v>
      </c>
      <c r="AA85" s="304">
        <v>98</v>
      </c>
      <c r="AB85" s="5"/>
      <c r="AC85" s="224">
        <f t="shared" si="0"/>
        <v>0</v>
      </c>
      <c r="AD85" s="270">
        <f t="shared" si="1"/>
        <v>0</v>
      </c>
      <c r="AE85" s="198" t="s">
        <v>6960</v>
      </c>
      <c r="AF85" s="199"/>
      <c r="AG85" s="200"/>
      <c r="AH85" s="200"/>
      <c r="AI85" s="169" t="str">
        <f>IF(AB85/W85=0,"",IF(MOD(AB85,W85)&gt;0,"ОШИБКА!!! неверная кратность на сорт",""))</f>
        <v/>
      </c>
    </row>
    <row r="86" spans="2:35" s="170" customFormat="1">
      <c r="B86" s="250"/>
      <c r="C86" s="196"/>
      <c r="D86" s="267"/>
      <c r="E86" s="267"/>
      <c r="F86" s="267"/>
      <c r="G86" s="267">
        <v>64</v>
      </c>
      <c r="H86" s="267"/>
      <c r="I86" s="267"/>
      <c r="J86" s="267"/>
      <c r="K86" s="267"/>
      <c r="L86" s="196" t="s">
        <v>37</v>
      </c>
      <c r="M86" s="196" t="s">
        <v>6548</v>
      </c>
      <c r="N86" s="196" t="s">
        <v>511</v>
      </c>
      <c r="O86" s="196" t="s">
        <v>510</v>
      </c>
      <c r="P86" s="196" t="s">
        <v>1194</v>
      </c>
      <c r="Q86" s="196" t="s">
        <v>5741</v>
      </c>
      <c r="R86" s="218"/>
      <c r="S86" s="218"/>
      <c r="T86" s="218"/>
      <c r="U86" s="219"/>
      <c r="V86" s="197" t="s">
        <v>776</v>
      </c>
      <c r="W86" s="220">
        <v>25</v>
      </c>
      <c r="X86" s="223">
        <v>135</v>
      </c>
      <c r="Y86" s="304">
        <v>115</v>
      </c>
      <c r="Z86" s="304">
        <v>115</v>
      </c>
      <c r="AA86" s="304">
        <v>115</v>
      </c>
      <c r="AB86" s="5"/>
      <c r="AC86" s="224">
        <f t="shared" si="0"/>
        <v>0</v>
      </c>
      <c r="AD86" s="270">
        <f t="shared" si="1"/>
        <v>0</v>
      </c>
      <c r="AE86" s="198" t="s">
        <v>6960</v>
      </c>
      <c r="AF86" s="199"/>
      <c r="AG86" s="200"/>
      <c r="AH86" s="200"/>
      <c r="AI86" s="169" t="str">
        <f>IF(AB86/W86=0,"",IF(MOD(AB86,W86)&gt;0,"ОШИБКА!!! неверная кратность на сорт",""))</f>
        <v/>
      </c>
    </row>
    <row r="87" spans="2:35" s="170" customFormat="1">
      <c r="B87" s="250"/>
      <c r="C87" s="196"/>
      <c r="D87" s="267"/>
      <c r="E87" s="267"/>
      <c r="F87" s="267"/>
      <c r="G87" s="267">
        <v>32</v>
      </c>
      <c r="H87" s="267"/>
      <c r="I87" s="267"/>
      <c r="J87" s="267"/>
      <c r="K87" s="267"/>
      <c r="L87" s="196" t="s">
        <v>37</v>
      </c>
      <c r="M87" s="196" t="s">
        <v>6548</v>
      </c>
      <c r="N87" s="196" t="s">
        <v>511</v>
      </c>
      <c r="O87" s="196" t="s">
        <v>510</v>
      </c>
      <c r="P87" s="196" t="s">
        <v>1194</v>
      </c>
      <c r="Q87" s="196" t="s">
        <v>5742</v>
      </c>
      <c r="R87" s="218"/>
      <c r="S87" s="218"/>
      <c r="T87" s="218"/>
      <c r="U87" s="219"/>
      <c r="V87" s="197" t="s">
        <v>776</v>
      </c>
      <c r="W87" s="220">
        <v>25</v>
      </c>
      <c r="X87" s="223">
        <v>141</v>
      </c>
      <c r="Y87" s="304">
        <v>120</v>
      </c>
      <c r="Z87" s="304">
        <v>120</v>
      </c>
      <c r="AA87" s="304">
        <v>120</v>
      </c>
      <c r="AB87" s="5"/>
      <c r="AC87" s="224">
        <f t="shared" si="0"/>
        <v>0</v>
      </c>
      <c r="AD87" s="270">
        <f t="shared" si="1"/>
        <v>0</v>
      </c>
      <c r="AE87" s="198" t="s">
        <v>6960</v>
      </c>
      <c r="AF87" s="199"/>
      <c r="AG87" s="200"/>
      <c r="AH87" s="200"/>
      <c r="AI87" s="169" t="str">
        <f>IF(AB87/W87=0,"",IF(MOD(AB87,W87)&gt;0,"ОШИБКА!!! неверная кратность на сорт",""))</f>
        <v/>
      </c>
    </row>
    <row r="88" spans="2:35" s="170" customFormat="1">
      <c r="B88" s="250"/>
      <c r="C88" s="196" t="s">
        <v>5767</v>
      </c>
      <c r="D88" s="267"/>
      <c r="E88" s="267"/>
      <c r="F88" s="267"/>
      <c r="G88" s="267">
        <v>18</v>
      </c>
      <c r="H88" s="267"/>
      <c r="I88" s="267"/>
      <c r="J88" s="267"/>
      <c r="K88" s="267"/>
      <c r="L88" s="196" t="s">
        <v>37</v>
      </c>
      <c r="M88" s="196" t="s">
        <v>6548</v>
      </c>
      <c r="N88" s="196" t="s">
        <v>511</v>
      </c>
      <c r="O88" s="196" t="s">
        <v>510</v>
      </c>
      <c r="P88" s="196" t="s">
        <v>1209</v>
      </c>
      <c r="Q88" s="196" t="s">
        <v>5740</v>
      </c>
      <c r="R88" s="218"/>
      <c r="S88" s="218"/>
      <c r="T88" s="218"/>
      <c r="U88" s="219"/>
      <c r="V88" s="197" t="s">
        <v>776</v>
      </c>
      <c r="W88" s="220">
        <v>25</v>
      </c>
      <c r="X88" s="223">
        <v>115</v>
      </c>
      <c r="Y88" s="304">
        <v>98</v>
      </c>
      <c r="Z88" s="304">
        <v>98</v>
      </c>
      <c r="AA88" s="304">
        <v>98</v>
      </c>
      <c r="AB88" s="5"/>
      <c r="AC88" s="224">
        <f t="shared" si="0"/>
        <v>0</v>
      </c>
      <c r="AD88" s="270">
        <f t="shared" si="1"/>
        <v>0</v>
      </c>
      <c r="AE88" s="198" t="s">
        <v>6960</v>
      </c>
      <c r="AF88" s="199"/>
      <c r="AG88" s="200"/>
      <c r="AH88" s="200"/>
      <c r="AI88" s="169" t="str">
        <f>IF(AB88/W88=0,"",IF(MOD(AB88,W88)&gt;0,"ОШИБКА!!! неверная кратность на сорт",""))</f>
        <v/>
      </c>
    </row>
    <row r="89" spans="2:35" s="170" customFormat="1">
      <c r="B89" s="250"/>
      <c r="C89" s="196"/>
      <c r="D89" s="267"/>
      <c r="E89" s="267"/>
      <c r="F89" s="267"/>
      <c r="G89" s="267">
        <v>35</v>
      </c>
      <c r="H89" s="267"/>
      <c r="I89" s="267"/>
      <c r="J89" s="267"/>
      <c r="K89" s="267"/>
      <c r="L89" s="196" t="s">
        <v>37</v>
      </c>
      <c r="M89" s="196" t="s">
        <v>6548</v>
      </c>
      <c r="N89" s="196" t="s">
        <v>511</v>
      </c>
      <c r="O89" s="196" t="s">
        <v>510</v>
      </c>
      <c r="P89" s="196" t="s">
        <v>1209</v>
      </c>
      <c r="Q89" s="196" t="s">
        <v>5741</v>
      </c>
      <c r="R89" s="218"/>
      <c r="S89" s="218"/>
      <c r="T89" s="218"/>
      <c r="U89" s="219"/>
      <c r="V89" s="197" t="s">
        <v>776</v>
      </c>
      <c r="W89" s="220">
        <v>25</v>
      </c>
      <c r="X89" s="223">
        <v>135</v>
      </c>
      <c r="Y89" s="304">
        <v>115</v>
      </c>
      <c r="Z89" s="304">
        <v>115</v>
      </c>
      <c r="AA89" s="304">
        <v>115</v>
      </c>
      <c r="AB89" s="5"/>
      <c r="AC89" s="224">
        <f t="shared" si="0"/>
        <v>0</v>
      </c>
      <c r="AD89" s="270">
        <f t="shared" si="1"/>
        <v>0</v>
      </c>
      <c r="AE89" s="198" t="s">
        <v>6960</v>
      </c>
      <c r="AF89" s="199"/>
      <c r="AG89" s="200"/>
      <c r="AH89" s="200"/>
      <c r="AI89" s="169" t="str">
        <f>IF(AB89/W89=0,"",IF(MOD(AB89,W89)&gt;0,"ОШИБКА!!! неверная кратность на сорт",""))</f>
        <v/>
      </c>
    </row>
    <row r="90" spans="2:35" s="170" customFormat="1">
      <c r="B90" s="250"/>
      <c r="C90" s="196"/>
      <c r="D90" s="267"/>
      <c r="E90" s="267"/>
      <c r="F90" s="267"/>
      <c r="G90" s="267">
        <v>18</v>
      </c>
      <c r="H90" s="267"/>
      <c r="I90" s="267"/>
      <c r="J90" s="267"/>
      <c r="K90" s="267"/>
      <c r="L90" s="196" t="s">
        <v>37</v>
      </c>
      <c r="M90" s="196" t="s">
        <v>6548</v>
      </c>
      <c r="N90" s="196" t="s">
        <v>511</v>
      </c>
      <c r="O90" s="196" t="s">
        <v>510</v>
      </c>
      <c r="P90" s="196" t="s">
        <v>1209</v>
      </c>
      <c r="Q90" s="196" t="s">
        <v>5742</v>
      </c>
      <c r="R90" s="218"/>
      <c r="S90" s="218"/>
      <c r="T90" s="218"/>
      <c r="U90" s="219"/>
      <c r="V90" s="197" t="s">
        <v>776</v>
      </c>
      <c r="W90" s="220">
        <v>25</v>
      </c>
      <c r="X90" s="223">
        <v>141</v>
      </c>
      <c r="Y90" s="304">
        <v>120</v>
      </c>
      <c r="Z90" s="304">
        <v>120</v>
      </c>
      <c r="AA90" s="304">
        <v>120</v>
      </c>
      <c r="AB90" s="5"/>
      <c r="AC90" s="224">
        <f t="shared" si="0"/>
        <v>0</v>
      </c>
      <c r="AD90" s="270">
        <f t="shared" si="1"/>
        <v>0</v>
      </c>
      <c r="AE90" s="198" t="s">
        <v>6960</v>
      </c>
      <c r="AF90" s="199"/>
      <c r="AG90" s="200"/>
      <c r="AH90" s="200"/>
      <c r="AI90" s="169" t="str">
        <f>IF(AB90/W90=0,"",IF(MOD(AB90,W90)&gt;0,"ОШИБКА!!! неверная кратность на сорт",""))</f>
        <v/>
      </c>
    </row>
    <row r="91" spans="2:35" s="170" customFormat="1">
      <c r="B91" s="250"/>
      <c r="C91" s="196" t="s">
        <v>5768</v>
      </c>
      <c r="D91" s="267"/>
      <c r="E91" s="267"/>
      <c r="F91" s="267"/>
      <c r="G91" s="267">
        <v>130</v>
      </c>
      <c r="H91" s="267"/>
      <c r="I91" s="267"/>
      <c r="J91" s="267"/>
      <c r="K91" s="267"/>
      <c r="L91" s="196" t="s">
        <v>37</v>
      </c>
      <c r="M91" s="196" t="s">
        <v>6548</v>
      </c>
      <c r="N91" s="196" t="s">
        <v>511</v>
      </c>
      <c r="O91" s="196" t="s">
        <v>510</v>
      </c>
      <c r="P91" s="196" t="s">
        <v>5749</v>
      </c>
      <c r="Q91" s="196" t="s">
        <v>5740</v>
      </c>
      <c r="R91" s="218"/>
      <c r="S91" s="218"/>
      <c r="T91" s="218"/>
      <c r="U91" s="252"/>
      <c r="V91" s="197" t="s">
        <v>776</v>
      </c>
      <c r="W91" s="220">
        <v>25</v>
      </c>
      <c r="X91" s="223">
        <v>115</v>
      </c>
      <c r="Y91" s="304">
        <v>98</v>
      </c>
      <c r="Z91" s="304">
        <v>98</v>
      </c>
      <c r="AA91" s="304">
        <v>98</v>
      </c>
      <c r="AB91" s="5"/>
      <c r="AC91" s="224">
        <f t="shared" si="0"/>
        <v>0</v>
      </c>
      <c r="AD91" s="270">
        <f t="shared" si="1"/>
        <v>0</v>
      </c>
      <c r="AE91" s="198" t="s">
        <v>6960</v>
      </c>
      <c r="AF91" s="199"/>
      <c r="AG91" s="200"/>
      <c r="AH91" s="200"/>
      <c r="AI91" s="169" t="str">
        <f>IF(AB91/W91=0,"",IF(MOD(AB91,W91)&gt;0,"ОШИБКА!!! неверная кратность на сорт",""))</f>
        <v/>
      </c>
    </row>
    <row r="92" spans="2:35" s="170" customFormat="1">
      <c r="B92" s="250"/>
      <c r="C92" s="196"/>
      <c r="D92" s="267"/>
      <c r="E92" s="267"/>
      <c r="F92" s="267"/>
      <c r="G92" s="267">
        <v>259</v>
      </c>
      <c r="H92" s="267"/>
      <c r="I92" s="267"/>
      <c r="J92" s="267"/>
      <c r="K92" s="267"/>
      <c r="L92" s="196" t="s">
        <v>37</v>
      </c>
      <c r="M92" s="196" t="s">
        <v>6548</v>
      </c>
      <c r="N92" s="196" t="s">
        <v>511</v>
      </c>
      <c r="O92" s="196" t="s">
        <v>510</v>
      </c>
      <c r="P92" s="196" t="s">
        <v>5749</v>
      </c>
      <c r="Q92" s="196" t="s">
        <v>5741</v>
      </c>
      <c r="R92" s="218"/>
      <c r="S92" s="218"/>
      <c r="T92" s="218"/>
      <c r="U92" s="252"/>
      <c r="V92" s="197" t="s">
        <v>776</v>
      </c>
      <c r="W92" s="220">
        <v>25</v>
      </c>
      <c r="X92" s="223">
        <v>135</v>
      </c>
      <c r="Y92" s="304">
        <v>115</v>
      </c>
      <c r="Z92" s="304">
        <v>115</v>
      </c>
      <c r="AA92" s="304">
        <v>115</v>
      </c>
      <c r="AB92" s="5"/>
      <c r="AC92" s="224">
        <f t="shared" ref="AC92:AC105" si="2">X92*AB92</f>
        <v>0</v>
      </c>
      <c r="AD92" s="270">
        <f t="shared" ref="AD92:AD105" si="3">IF(Y92&lt;&gt;"",IF(AND($AC$25&gt;=200000,AB92&gt;=20),AB92*AA92,IF(AND($AC$25&gt;=200000,AB92&lt;20),AB92*Z92,IF(AND($AC$25&lt;200000,AB92&gt;=20),AB92*Y92,AB92*X92))),IF($AC$25&gt;=200000,AB92*Z92,AB92*X92))</f>
        <v>0</v>
      </c>
      <c r="AE92" s="198" t="s">
        <v>6960</v>
      </c>
      <c r="AF92" s="199"/>
      <c r="AG92" s="200"/>
      <c r="AH92" s="200"/>
      <c r="AI92" s="169" t="str">
        <f>IF(AB92/W92=0,"",IF(MOD(AB92,W92)&gt;0,"ОШИБКА!!! неверная кратность на сорт",""))</f>
        <v/>
      </c>
    </row>
    <row r="93" spans="2:35" s="170" customFormat="1">
      <c r="B93" s="250"/>
      <c r="C93" s="196"/>
      <c r="D93" s="267"/>
      <c r="E93" s="267"/>
      <c r="F93" s="267"/>
      <c r="G93" s="267">
        <v>130</v>
      </c>
      <c r="H93" s="267"/>
      <c r="I93" s="267"/>
      <c r="J93" s="267"/>
      <c r="K93" s="267"/>
      <c r="L93" s="196" t="s">
        <v>37</v>
      </c>
      <c r="M93" s="196" t="s">
        <v>6548</v>
      </c>
      <c r="N93" s="196" t="s">
        <v>511</v>
      </c>
      <c r="O93" s="196" t="s">
        <v>510</v>
      </c>
      <c r="P93" s="196" t="s">
        <v>5749</v>
      </c>
      <c r="Q93" s="196" t="s">
        <v>5742</v>
      </c>
      <c r="R93" s="218"/>
      <c r="S93" s="218"/>
      <c r="T93" s="218"/>
      <c r="U93" s="252"/>
      <c r="V93" s="197" t="s">
        <v>776</v>
      </c>
      <c r="W93" s="220">
        <v>25</v>
      </c>
      <c r="X93" s="223">
        <v>141</v>
      </c>
      <c r="Y93" s="304">
        <v>120</v>
      </c>
      <c r="Z93" s="304">
        <v>120</v>
      </c>
      <c r="AA93" s="304">
        <v>120</v>
      </c>
      <c r="AB93" s="5"/>
      <c r="AC93" s="224">
        <f t="shared" si="2"/>
        <v>0</v>
      </c>
      <c r="AD93" s="270">
        <f t="shared" si="3"/>
        <v>0</v>
      </c>
      <c r="AE93" s="198" t="s">
        <v>6960</v>
      </c>
      <c r="AF93" s="199"/>
      <c r="AG93" s="200"/>
      <c r="AH93" s="200"/>
      <c r="AI93" s="169" t="str">
        <f>IF(AB93/W93=0,"",IF(MOD(AB93,W93)&gt;0,"ОШИБКА!!! неверная кратность на сорт",""))</f>
        <v/>
      </c>
    </row>
    <row r="94" spans="2:35" s="170" customFormat="1">
      <c r="B94" s="250"/>
      <c r="C94" s="196" t="s">
        <v>5769</v>
      </c>
      <c r="D94" s="267"/>
      <c r="E94" s="267"/>
      <c r="F94" s="267"/>
      <c r="G94" s="267">
        <v>79</v>
      </c>
      <c r="H94" s="267"/>
      <c r="I94" s="267"/>
      <c r="J94" s="267"/>
      <c r="K94" s="267"/>
      <c r="L94" s="196" t="s">
        <v>37</v>
      </c>
      <c r="M94" s="196" t="s">
        <v>6548</v>
      </c>
      <c r="N94" s="196" t="s">
        <v>511</v>
      </c>
      <c r="O94" s="196" t="s">
        <v>510</v>
      </c>
      <c r="P94" s="196" t="s">
        <v>1212</v>
      </c>
      <c r="Q94" s="196" t="s">
        <v>5740</v>
      </c>
      <c r="R94" s="218"/>
      <c r="S94" s="218"/>
      <c r="T94" s="218"/>
      <c r="U94" s="219"/>
      <c r="V94" s="197" t="s">
        <v>776</v>
      </c>
      <c r="W94" s="220">
        <v>25</v>
      </c>
      <c r="X94" s="223">
        <v>115</v>
      </c>
      <c r="Y94" s="304">
        <v>98</v>
      </c>
      <c r="Z94" s="304">
        <v>98</v>
      </c>
      <c r="AA94" s="304">
        <v>98</v>
      </c>
      <c r="AB94" s="5"/>
      <c r="AC94" s="224">
        <f t="shared" si="2"/>
        <v>0</v>
      </c>
      <c r="AD94" s="270">
        <f t="shared" si="3"/>
        <v>0</v>
      </c>
      <c r="AE94" s="198" t="s">
        <v>6960</v>
      </c>
      <c r="AF94" s="199"/>
      <c r="AG94" s="200"/>
      <c r="AH94" s="200"/>
      <c r="AI94" s="169" t="str">
        <f>IF(AB94/W94=0,"",IF(MOD(AB94,W94)&gt;0,"ОШИБКА!!! неверная кратность на сорт",""))</f>
        <v/>
      </c>
    </row>
    <row r="95" spans="2:35" s="170" customFormat="1">
      <c r="B95" s="250"/>
      <c r="C95" s="196"/>
      <c r="D95" s="267"/>
      <c r="E95" s="267"/>
      <c r="F95" s="267"/>
      <c r="G95" s="267">
        <v>159</v>
      </c>
      <c r="H95" s="267"/>
      <c r="I95" s="267"/>
      <c r="J95" s="267"/>
      <c r="K95" s="267"/>
      <c r="L95" s="196" t="s">
        <v>37</v>
      </c>
      <c r="M95" s="196" t="s">
        <v>6548</v>
      </c>
      <c r="N95" s="196" t="s">
        <v>511</v>
      </c>
      <c r="O95" s="196" t="s">
        <v>510</v>
      </c>
      <c r="P95" s="196" t="s">
        <v>1212</v>
      </c>
      <c r="Q95" s="196" t="s">
        <v>5741</v>
      </c>
      <c r="R95" s="218"/>
      <c r="S95" s="218"/>
      <c r="T95" s="218"/>
      <c r="U95" s="219"/>
      <c r="V95" s="197" t="s">
        <v>776</v>
      </c>
      <c r="W95" s="220">
        <v>25</v>
      </c>
      <c r="X95" s="223">
        <v>135</v>
      </c>
      <c r="Y95" s="304">
        <v>115</v>
      </c>
      <c r="Z95" s="304">
        <v>115</v>
      </c>
      <c r="AA95" s="304">
        <v>115</v>
      </c>
      <c r="AB95" s="5"/>
      <c r="AC95" s="224">
        <f t="shared" si="2"/>
        <v>0</v>
      </c>
      <c r="AD95" s="270">
        <f t="shared" si="3"/>
        <v>0</v>
      </c>
      <c r="AE95" s="198" t="s">
        <v>6960</v>
      </c>
      <c r="AF95" s="199"/>
      <c r="AG95" s="200"/>
      <c r="AH95" s="200"/>
      <c r="AI95" s="169" t="str">
        <f>IF(AB95/W95=0,"",IF(MOD(AB95,W95)&gt;0,"ОШИБКА!!! неверная кратность на сорт",""))</f>
        <v/>
      </c>
    </row>
    <row r="96" spans="2:35" s="170" customFormat="1">
      <c r="B96" s="250"/>
      <c r="C96" s="196"/>
      <c r="D96" s="267"/>
      <c r="E96" s="267"/>
      <c r="F96" s="267"/>
      <c r="G96" s="267">
        <v>79</v>
      </c>
      <c r="H96" s="267"/>
      <c r="I96" s="267"/>
      <c r="J96" s="267"/>
      <c r="K96" s="267"/>
      <c r="L96" s="196" t="s">
        <v>37</v>
      </c>
      <c r="M96" s="196" t="s">
        <v>6548</v>
      </c>
      <c r="N96" s="196" t="s">
        <v>511</v>
      </c>
      <c r="O96" s="196" t="s">
        <v>510</v>
      </c>
      <c r="P96" s="196" t="s">
        <v>1212</v>
      </c>
      <c r="Q96" s="196" t="s">
        <v>5742</v>
      </c>
      <c r="R96" s="218"/>
      <c r="S96" s="218"/>
      <c r="T96" s="218"/>
      <c r="U96" s="219"/>
      <c r="V96" s="197" t="s">
        <v>776</v>
      </c>
      <c r="W96" s="220">
        <v>25</v>
      </c>
      <c r="X96" s="223">
        <v>141</v>
      </c>
      <c r="Y96" s="304">
        <v>120</v>
      </c>
      <c r="Z96" s="304">
        <v>120</v>
      </c>
      <c r="AA96" s="304">
        <v>120</v>
      </c>
      <c r="AB96" s="5"/>
      <c r="AC96" s="224">
        <f t="shared" si="2"/>
        <v>0</v>
      </c>
      <c r="AD96" s="270">
        <f t="shared" si="3"/>
        <v>0</v>
      </c>
      <c r="AE96" s="198" t="s">
        <v>6960</v>
      </c>
      <c r="AF96" s="199"/>
      <c r="AG96" s="200"/>
      <c r="AH96" s="200"/>
      <c r="AI96" s="169" t="str">
        <f>IF(AB96/W96=0,"",IF(MOD(AB96,W96)&gt;0,"ОШИБКА!!! неверная кратность на сорт",""))</f>
        <v/>
      </c>
    </row>
    <row r="97" spans="2:35" s="170" customFormat="1">
      <c r="B97" s="250"/>
      <c r="C97" s="196" t="s">
        <v>5770</v>
      </c>
      <c r="D97" s="267"/>
      <c r="E97" s="267"/>
      <c r="F97" s="267"/>
      <c r="G97" s="267">
        <v>47</v>
      </c>
      <c r="H97" s="267"/>
      <c r="I97" s="267"/>
      <c r="J97" s="267"/>
      <c r="K97" s="267"/>
      <c r="L97" s="196" t="s">
        <v>37</v>
      </c>
      <c r="M97" s="196" t="s">
        <v>6548</v>
      </c>
      <c r="N97" s="196" t="s">
        <v>511</v>
      </c>
      <c r="O97" s="196" t="s">
        <v>510</v>
      </c>
      <c r="P97" s="196" t="s">
        <v>533</v>
      </c>
      <c r="Q97" s="196" t="s">
        <v>5740</v>
      </c>
      <c r="R97" s="218"/>
      <c r="S97" s="218"/>
      <c r="T97" s="218"/>
      <c r="U97" s="219"/>
      <c r="V97" s="197" t="s">
        <v>776</v>
      </c>
      <c r="W97" s="220">
        <v>25</v>
      </c>
      <c r="X97" s="223">
        <v>115</v>
      </c>
      <c r="Y97" s="304">
        <v>98</v>
      </c>
      <c r="Z97" s="304">
        <v>98</v>
      </c>
      <c r="AA97" s="304">
        <v>98</v>
      </c>
      <c r="AB97" s="5"/>
      <c r="AC97" s="224">
        <f t="shared" si="2"/>
        <v>0</v>
      </c>
      <c r="AD97" s="270">
        <f t="shared" si="3"/>
        <v>0</v>
      </c>
      <c r="AE97" s="198" t="s">
        <v>6960</v>
      </c>
      <c r="AF97" s="199"/>
      <c r="AG97" s="200"/>
      <c r="AH97" s="200"/>
      <c r="AI97" s="169" t="str">
        <f>IF(AB97/W97=0,"",IF(MOD(AB97,W97)&gt;0,"ОШИБКА!!! неверная кратность на сорт",""))</f>
        <v/>
      </c>
    </row>
    <row r="98" spans="2:35" s="170" customFormat="1">
      <c r="B98" s="250"/>
      <c r="C98" s="196"/>
      <c r="D98" s="267"/>
      <c r="E98" s="267"/>
      <c r="F98" s="267"/>
      <c r="G98" s="267">
        <v>94</v>
      </c>
      <c r="H98" s="267"/>
      <c r="I98" s="267"/>
      <c r="J98" s="267"/>
      <c r="K98" s="267"/>
      <c r="L98" s="196" t="s">
        <v>37</v>
      </c>
      <c r="M98" s="196" t="s">
        <v>6548</v>
      </c>
      <c r="N98" s="196" t="s">
        <v>511</v>
      </c>
      <c r="O98" s="196" t="s">
        <v>510</v>
      </c>
      <c r="P98" s="196" t="s">
        <v>533</v>
      </c>
      <c r="Q98" s="196" t="s">
        <v>5741</v>
      </c>
      <c r="R98" s="218"/>
      <c r="S98" s="218"/>
      <c r="T98" s="218"/>
      <c r="U98" s="219"/>
      <c r="V98" s="197" t="s">
        <v>776</v>
      </c>
      <c r="W98" s="220">
        <v>25</v>
      </c>
      <c r="X98" s="223">
        <v>135</v>
      </c>
      <c r="Y98" s="304">
        <v>115</v>
      </c>
      <c r="Z98" s="304">
        <v>115</v>
      </c>
      <c r="AA98" s="304">
        <v>115</v>
      </c>
      <c r="AB98" s="5"/>
      <c r="AC98" s="224">
        <f t="shared" si="2"/>
        <v>0</v>
      </c>
      <c r="AD98" s="270">
        <f t="shared" si="3"/>
        <v>0</v>
      </c>
      <c r="AE98" s="198" t="s">
        <v>6960</v>
      </c>
      <c r="AF98" s="199"/>
      <c r="AG98" s="200"/>
      <c r="AH98" s="200"/>
      <c r="AI98" s="169" t="str">
        <f>IF(AB98/W98=0,"",IF(MOD(AB98,W98)&gt;0,"ОШИБКА!!! неверная кратность на сорт",""))</f>
        <v/>
      </c>
    </row>
    <row r="99" spans="2:35" s="170" customFormat="1">
      <c r="B99" s="250"/>
      <c r="C99" s="196"/>
      <c r="D99" s="267"/>
      <c r="E99" s="267"/>
      <c r="F99" s="267"/>
      <c r="G99" s="267">
        <v>47</v>
      </c>
      <c r="H99" s="267"/>
      <c r="I99" s="267"/>
      <c r="J99" s="267"/>
      <c r="K99" s="267"/>
      <c r="L99" s="196" t="s">
        <v>37</v>
      </c>
      <c r="M99" s="196" t="s">
        <v>6548</v>
      </c>
      <c r="N99" s="196" t="s">
        <v>511</v>
      </c>
      <c r="O99" s="196" t="s">
        <v>510</v>
      </c>
      <c r="P99" s="196" t="s">
        <v>533</v>
      </c>
      <c r="Q99" s="196" t="s">
        <v>5742</v>
      </c>
      <c r="R99" s="218"/>
      <c r="S99" s="218"/>
      <c r="T99" s="218"/>
      <c r="U99" s="219"/>
      <c r="V99" s="197" t="s">
        <v>776</v>
      </c>
      <c r="W99" s="220">
        <v>25</v>
      </c>
      <c r="X99" s="223">
        <v>141</v>
      </c>
      <c r="Y99" s="304">
        <v>120</v>
      </c>
      <c r="Z99" s="304">
        <v>120</v>
      </c>
      <c r="AA99" s="304">
        <v>120</v>
      </c>
      <c r="AB99" s="5"/>
      <c r="AC99" s="224">
        <f t="shared" si="2"/>
        <v>0</v>
      </c>
      <c r="AD99" s="270">
        <f t="shared" si="3"/>
        <v>0</v>
      </c>
      <c r="AE99" s="198" t="s">
        <v>6960</v>
      </c>
      <c r="AF99" s="199"/>
      <c r="AG99" s="200"/>
      <c r="AH99" s="200"/>
      <c r="AI99" s="169" t="str">
        <f>IF(AB99/W99=0,"",IF(MOD(AB99,W99)&gt;0,"ОШИБКА!!! неверная кратность на сорт",""))</f>
        <v/>
      </c>
    </row>
    <row r="100" spans="2:35" s="170" customFormat="1">
      <c r="B100" s="250"/>
      <c r="C100" s="196" t="s">
        <v>5771</v>
      </c>
      <c r="D100" s="267"/>
      <c r="E100" s="267"/>
      <c r="F100" s="267"/>
      <c r="G100" s="267">
        <v>746</v>
      </c>
      <c r="H100" s="267"/>
      <c r="I100" s="267"/>
      <c r="J100" s="267"/>
      <c r="K100" s="267"/>
      <c r="L100" s="196" t="s">
        <v>37</v>
      </c>
      <c r="M100" s="196" t="s">
        <v>6548</v>
      </c>
      <c r="N100" s="196" t="s">
        <v>511</v>
      </c>
      <c r="O100" s="196" t="s">
        <v>510</v>
      </c>
      <c r="P100" s="196" t="s">
        <v>5750</v>
      </c>
      <c r="Q100" s="196" t="s">
        <v>5740</v>
      </c>
      <c r="R100" s="218"/>
      <c r="S100" s="218"/>
      <c r="T100" s="218"/>
      <c r="U100" s="219"/>
      <c r="V100" s="197" t="s">
        <v>776</v>
      </c>
      <c r="W100" s="220">
        <v>25</v>
      </c>
      <c r="X100" s="223">
        <v>115</v>
      </c>
      <c r="Y100" s="304">
        <v>98</v>
      </c>
      <c r="Z100" s="304">
        <v>98</v>
      </c>
      <c r="AA100" s="304">
        <v>98</v>
      </c>
      <c r="AB100" s="5"/>
      <c r="AC100" s="224">
        <f t="shared" si="2"/>
        <v>0</v>
      </c>
      <c r="AD100" s="270">
        <f t="shared" si="3"/>
        <v>0</v>
      </c>
      <c r="AE100" s="198" t="s">
        <v>6960</v>
      </c>
      <c r="AF100" s="199"/>
      <c r="AG100" s="200"/>
      <c r="AH100" s="200"/>
      <c r="AI100" s="169" t="str">
        <f>IF(AB100/W100=0,"",IF(MOD(AB100,W100)&gt;0,"ОШИБКА!!! неверная кратность на сорт",""))</f>
        <v/>
      </c>
    </row>
    <row r="101" spans="2:35" s="170" customFormat="1">
      <c r="B101" s="250"/>
      <c r="C101" s="196"/>
      <c r="D101" s="267"/>
      <c r="E101" s="267"/>
      <c r="F101" s="267"/>
      <c r="G101" s="267">
        <v>1492</v>
      </c>
      <c r="H101" s="267"/>
      <c r="I101" s="267"/>
      <c r="J101" s="267"/>
      <c r="K101" s="267"/>
      <c r="L101" s="196" t="s">
        <v>37</v>
      </c>
      <c r="M101" s="196" t="s">
        <v>6548</v>
      </c>
      <c r="N101" s="196" t="s">
        <v>511</v>
      </c>
      <c r="O101" s="196" t="s">
        <v>510</v>
      </c>
      <c r="P101" s="196" t="s">
        <v>5750</v>
      </c>
      <c r="Q101" s="196" t="s">
        <v>5741</v>
      </c>
      <c r="R101" s="218"/>
      <c r="S101" s="218"/>
      <c r="T101" s="218"/>
      <c r="U101" s="219"/>
      <c r="V101" s="197" t="s">
        <v>776</v>
      </c>
      <c r="W101" s="220">
        <v>25</v>
      </c>
      <c r="X101" s="223">
        <v>135</v>
      </c>
      <c r="Y101" s="304">
        <v>115</v>
      </c>
      <c r="Z101" s="304">
        <v>115</v>
      </c>
      <c r="AA101" s="304">
        <v>115</v>
      </c>
      <c r="AB101" s="5"/>
      <c r="AC101" s="224">
        <f t="shared" si="2"/>
        <v>0</v>
      </c>
      <c r="AD101" s="270">
        <f t="shared" si="3"/>
        <v>0</v>
      </c>
      <c r="AE101" s="198" t="s">
        <v>6960</v>
      </c>
      <c r="AF101" s="199"/>
      <c r="AG101" s="200"/>
      <c r="AH101" s="200"/>
      <c r="AI101" s="169" t="str">
        <f>IF(AB101/W101=0,"",IF(MOD(AB101,W101)&gt;0,"ОШИБКА!!! неверная кратность на сорт",""))</f>
        <v/>
      </c>
    </row>
    <row r="102" spans="2:35" s="170" customFormat="1">
      <c r="B102" s="250"/>
      <c r="C102" s="196"/>
      <c r="D102" s="267"/>
      <c r="E102" s="267"/>
      <c r="F102" s="267"/>
      <c r="G102" s="267">
        <v>746</v>
      </c>
      <c r="H102" s="267"/>
      <c r="I102" s="267"/>
      <c r="J102" s="267"/>
      <c r="K102" s="267"/>
      <c r="L102" s="196" t="s">
        <v>37</v>
      </c>
      <c r="M102" s="196" t="s">
        <v>6548</v>
      </c>
      <c r="N102" s="196" t="s">
        <v>511</v>
      </c>
      <c r="O102" s="196" t="s">
        <v>510</v>
      </c>
      <c r="P102" s="196" t="s">
        <v>5750</v>
      </c>
      <c r="Q102" s="196" t="s">
        <v>5742</v>
      </c>
      <c r="R102" s="218"/>
      <c r="S102" s="218"/>
      <c r="T102" s="218"/>
      <c r="U102" s="219"/>
      <c r="V102" s="197" t="s">
        <v>776</v>
      </c>
      <c r="W102" s="220">
        <v>25</v>
      </c>
      <c r="X102" s="223">
        <v>141</v>
      </c>
      <c r="Y102" s="304">
        <v>120</v>
      </c>
      <c r="Z102" s="304">
        <v>120</v>
      </c>
      <c r="AA102" s="304">
        <v>120</v>
      </c>
      <c r="AB102" s="5"/>
      <c r="AC102" s="224">
        <f t="shared" si="2"/>
        <v>0</v>
      </c>
      <c r="AD102" s="270">
        <f t="shared" si="3"/>
        <v>0</v>
      </c>
      <c r="AE102" s="198" t="s">
        <v>6960</v>
      </c>
      <c r="AF102" s="199"/>
      <c r="AG102" s="200"/>
      <c r="AH102" s="200"/>
      <c r="AI102" s="169" t="str">
        <f>IF(AB102/W102=0,"",IF(MOD(AB102,W102)&gt;0,"ОШИБКА!!! неверная кратность на сорт",""))</f>
        <v/>
      </c>
    </row>
    <row r="103" spans="2:35" s="170" customFormat="1">
      <c r="B103" s="250"/>
      <c r="C103" s="196" t="s">
        <v>5772</v>
      </c>
      <c r="D103" s="267"/>
      <c r="E103" s="267"/>
      <c r="F103" s="267"/>
      <c r="G103" s="267">
        <v>46</v>
      </c>
      <c r="H103" s="267"/>
      <c r="I103" s="267"/>
      <c r="J103" s="267"/>
      <c r="K103" s="267"/>
      <c r="L103" s="196" t="s">
        <v>37</v>
      </c>
      <c r="M103" s="196" t="s">
        <v>6548</v>
      </c>
      <c r="N103" s="196" t="s">
        <v>511</v>
      </c>
      <c r="O103" s="196" t="s">
        <v>510</v>
      </c>
      <c r="P103" s="196" t="s">
        <v>1228</v>
      </c>
      <c r="Q103" s="196" t="s">
        <v>5740</v>
      </c>
      <c r="R103" s="218"/>
      <c r="S103" s="218"/>
      <c r="T103" s="218"/>
      <c r="U103" s="252"/>
      <c r="V103" s="197" t="s">
        <v>776</v>
      </c>
      <c r="W103" s="220">
        <v>25</v>
      </c>
      <c r="X103" s="223">
        <v>115</v>
      </c>
      <c r="Y103" s="304">
        <v>98</v>
      </c>
      <c r="Z103" s="304">
        <v>98</v>
      </c>
      <c r="AA103" s="304">
        <v>98</v>
      </c>
      <c r="AB103" s="5"/>
      <c r="AC103" s="224">
        <f t="shared" si="2"/>
        <v>0</v>
      </c>
      <c r="AD103" s="270">
        <f t="shared" si="3"/>
        <v>0</v>
      </c>
      <c r="AE103" s="198" t="s">
        <v>6960</v>
      </c>
      <c r="AF103" s="199"/>
      <c r="AG103" s="200"/>
      <c r="AH103" s="200"/>
      <c r="AI103" s="169" t="str">
        <f>IF(AB103/W103=0,"",IF(MOD(AB103,W103)&gt;0,"ОШИБКА!!! неверная кратность на сорт",""))</f>
        <v/>
      </c>
    </row>
    <row r="104" spans="2:35" s="170" customFormat="1">
      <c r="B104" s="250"/>
      <c r="C104" s="196"/>
      <c r="D104" s="267"/>
      <c r="E104" s="267"/>
      <c r="F104" s="267"/>
      <c r="G104" s="267">
        <v>93</v>
      </c>
      <c r="H104" s="267"/>
      <c r="I104" s="267"/>
      <c r="J104" s="267"/>
      <c r="K104" s="267"/>
      <c r="L104" s="196" t="s">
        <v>37</v>
      </c>
      <c r="M104" s="196" t="s">
        <v>6548</v>
      </c>
      <c r="N104" s="196" t="s">
        <v>511</v>
      </c>
      <c r="O104" s="196" t="s">
        <v>510</v>
      </c>
      <c r="P104" s="196" t="s">
        <v>1228</v>
      </c>
      <c r="Q104" s="196" t="s">
        <v>5741</v>
      </c>
      <c r="R104" s="218"/>
      <c r="S104" s="218"/>
      <c r="T104" s="218"/>
      <c r="U104" s="252"/>
      <c r="V104" s="197" t="s">
        <v>776</v>
      </c>
      <c r="W104" s="220">
        <v>25</v>
      </c>
      <c r="X104" s="223">
        <v>135</v>
      </c>
      <c r="Y104" s="304">
        <v>115</v>
      </c>
      <c r="Z104" s="304">
        <v>115</v>
      </c>
      <c r="AA104" s="304">
        <v>115</v>
      </c>
      <c r="AB104" s="5"/>
      <c r="AC104" s="224">
        <f t="shared" si="2"/>
        <v>0</v>
      </c>
      <c r="AD104" s="270">
        <f t="shared" si="3"/>
        <v>0</v>
      </c>
      <c r="AE104" s="198" t="s">
        <v>6960</v>
      </c>
      <c r="AF104" s="199"/>
      <c r="AG104" s="200"/>
      <c r="AH104" s="200"/>
      <c r="AI104" s="169" t="str">
        <f>IF(AB104/W104=0,"",IF(MOD(AB104,W104)&gt;0,"ОШИБКА!!! неверная кратность на сорт",""))</f>
        <v/>
      </c>
    </row>
    <row r="105" spans="2:35" s="170" customFormat="1">
      <c r="B105" s="250"/>
      <c r="C105" s="196"/>
      <c r="D105" s="267"/>
      <c r="E105" s="267"/>
      <c r="F105" s="267"/>
      <c r="G105" s="267">
        <v>46</v>
      </c>
      <c r="H105" s="267"/>
      <c r="I105" s="267"/>
      <c r="J105" s="267"/>
      <c r="K105" s="267"/>
      <c r="L105" s="196" t="s">
        <v>37</v>
      </c>
      <c r="M105" s="196" t="s">
        <v>6548</v>
      </c>
      <c r="N105" s="196" t="s">
        <v>511</v>
      </c>
      <c r="O105" s="196" t="s">
        <v>510</v>
      </c>
      <c r="P105" s="196" t="s">
        <v>1228</v>
      </c>
      <c r="Q105" s="196" t="s">
        <v>5742</v>
      </c>
      <c r="R105" s="218"/>
      <c r="S105" s="218"/>
      <c r="T105" s="218"/>
      <c r="U105" s="252"/>
      <c r="V105" s="197" t="s">
        <v>776</v>
      </c>
      <c r="W105" s="220">
        <v>25</v>
      </c>
      <c r="X105" s="223">
        <v>141</v>
      </c>
      <c r="Y105" s="304">
        <v>120</v>
      </c>
      <c r="Z105" s="304">
        <v>120</v>
      </c>
      <c r="AA105" s="304">
        <v>120</v>
      </c>
      <c r="AB105" s="5"/>
      <c r="AC105" s="224">
        <f t="shared" si="2"/>
        <v>0</v>
      </c>
      <c r="AD105" s="270">
        <f t="shared" si="3"/>
        <v>0</v>
      </c>
      <c r="AE105" s="198" t="s">
        <v>6960</v>
      </c>
      <c r="AF105" s="199"/>
      <c r="AG105" s="200"/>
      <c r="AH105" s="200"/>
      <c r="AI105" s="169" t="str">
        <f>IF(AB105/W105=0,"",IF(MOD(AB105,W105)&gt;0,"ОШИБКА!!! неверная кратность на сорт",""))</f>
        <v/>
      </c>
    </row>
    <row r="106" spans="2:35" s="165" customFormat="1" ht="18" customHeight="1">
      <c r="B106" s="249"/>
      <c r="C106" s="166" t="s">
        <v>775</v>
      </c>
      <c r="D106" s="215"/>
      <c r="E106" s="215"/>
      <c r="F106" s="215"/>
      <c r="G106" s="215"/>
      <c r="H106" s="215"/>
      <c r="I106" s="215"/>
      <c r="J106" s="215"/>
      <c r="K106" s="215"/>
      <c r="L106" s="291"/>
      <c r="M106" s="303" t="s">
        <v>6547</v>
      </c>
      <c r="N106" s="279"/>
      <c r="O106" s="277"/>
      <c r="P106" s="277"/>
      <c r="Q106" s="278"/>
      <c r="R106" s="278"/>
      <c r="S106" s="278"/>
      <c r="T106" s="277"/>
      <c r="U106" s="277"/>
      <c r="V106" s="191"/>
      <c r="W106" s="192"/>
      <c r="X106" s="193"/>
      <c r="Y106" s="193"/>
      <c r="Z106" s="193"/>
      <c r="AA106" s="193"/>
      <c r="AB106" s="4"/>
      <c r="AC106" s="193"/>
      <c r="AD106" s="193"/>
      <c r="AE106" s="193"/>
      <c r="AF106" s="194"/>
      <c r="AG106" s="194"/>
      <c r="AH106" s="195"/>
      <c r="AI106" s="163"/>
    </row>
    <row r="107" spans="2:35" s="170" customFormat="1">
      <c r="B107" s="250"/>
      <c r="C107" s="196" t="s">
        <v>5932</v>
      </c>
      <c r="D107" s="267"/>
      <c r="E107" s="267"/>
      <c r="F107" s="267"/>
      <c r="G107" s="314">
        <v>265</v>
      </c>
      <c r="H107" s="314"/>
      <c r="I107" s="267"/>
      <c r="J107" s="267"/>
      <c r="K107" s="267"/>
      <c r="L107" s="196" t="s">
        <v>37</v>
      </c>
      <c r="M107" s="196" t="s">
        <v>6549</v>
      </c>
      <c r="N107" s="196" t="s">
        <v>5773</v>
      </c>
      <c r="O107" s="196" t="s">
        <v>5774</v>
      </c>
      <c r="P107" s="196" t="s">
        <v>5775</v>
      </c>
      <c r="Q107" s="309" t="s">
        <v>3821</v>
      </c>
      <c r="R107" s="218"/>
      <c r="S107" s="310"/>
      <c r="T107" s="311"/>
      <c r="U107" s="312"/>
      <c r="V107" s="197" t="s">
        <v>776</v>
      </c>
      <c r="W107" s="220">
        <v>25</v>
      </c>
      <c r="X107" s="223">
        <v>87</v>
      </c>
      <c r="Y107" s="304">
        <v>84</v>
      </c>
      <c r="Z107" s="304">
        <v>79</v>
      </c>
      <c r="AA107" s="304">
        <v>75</v>
      </c>
      <c r="AB107" s="5"/>
      <c r="AC107" s="224">
        <f t="shared" ref="AC107:AC170" si="4">X107*AB107</f>
        <v>0</v>
      </c>
      <c r="AD107" s="270">
        <f t="shared" ref="AD107:AD170" si="5">IF(Y107&lt;&gt;"",IF(AND($AC$25&gt;=200000,AB107&gt;=20),AB107*AA107,IF(AND($AC$25&gt;=200000,AB107&lt;20),AB107*Z107,IF(AND($AC$25&lt;200000,AB107&gt;=20),AB107*Y107,AB107*X107))),IF($AC$25&gt;=200000,AB107*Z107,AB107*X107))</f>
        <v>0</v>
      </c>
      <c r="AE107" s="198" t="s">
        <v>6960</v>
      </c>
      <c r="AF107" s="199"/>
      <c r="AG107" s="200"/>
      <c r="AH107" s="200"/>
      <c r="AI107" s="169" t="str">
        <f>IF(AB107/W107=0,"",IF(MOD(AB107,W107)&gt;0,"ОШИБКА!!! неверная кратность на сорт",""))</f>
        <v/>
      </c>
    </row>
    <row r="108" spans="2:35" s="170" customFormat="1">
      <c r="B108" s="250"/>
      <c r="C108" s="196" t="s">
        <v>3822</v>
      </c>
      <c r="D108" s="267"/>
      <c r="E108" s="267"/>
      <c r="F108" s="267"/>
      <c r="G108" s="314">
        <v>18</v>
      </c>
      <c r="H108" s="314"/>
      <c r="I108" s="267"/>
      <c r="J108" s="267"/>
      <c r="K108" s="267"/>
      <c r="L108" s="196" t="s">
        <v>37</v>
      </c>
      <c r="M108" s="196" t="s">
        <v>6549</v>
      </c>
      <c r="N108" s="196" t="s">
        <v>5773</v>
      </c>
      <c r="O108" s="196" t="s">
        <v>5774</v>
      </c>
      <c r="P108" s="196" t="s">
        <v>3914</v>
      </c>
      <c r="Q108" s="309" t="s">
        <v>3821</v>
      </c>
      <c r="R108" s="218"/>
      <c r="S108" s="310"/>
      <c r="T108" s="311"/>
      <c r="U108" s="312"/>
      <c r="V108" s="197" t="s">
        <v>776</v>
      </c>
      <c r="W108" s="220">
        <v>25</v>
      </c>
      <c r="X108" s="223">
        <v>87</v>
      </c>
      <c r="Y108" s="304">
        <v>84</v>
      </c>
      <c r="Z108" s="304">
        <v>79</v>
      </c>
      <c r="AA108" s="304">
        <v>75</v>
      </c>
      <c r="AB108" s="5"/>
      <c r="AC108" s="224">
        <f t="shared" si="4"/>
        <v>0</v>
      </c>
      <c r="AD108" s="270">
        <f t="shared" si="5"/>
        <v>0</v>
      </c>
      <c r="AE108" s="198" t="s">
        <v>6960</v>
      </c>
      <c r="AF108" s="199"/>
      <c r="AG108" s="200"/>
      <c r="AH108" s="200"/>
      <c r="AI108" s="169" t="str">
        <f>IF(AB108/W108=0,"",IF(MOD(AB108,W108)&gt;0,"ОШИБКА!!! неверная кратность на сорт",""))</f>
        <v/>
      </c>
    </row>
    <row r="109" spans="2:35" s="170" customFormat="1">
      <c r="B109" s="250"/>
      <c r="C109" s="196" t="s">
        <v>5933</v>
      </c>
      <c r="D109" s="267"/>
      <c r="E109" s="267"/>
      <c r="F109" s="267"/>
      <c r="G109" s="314">
        <v>457</v>
      </c>
      <c r="H109" s="314"/>
      <c r="I109" s="267"/>
      <c r="J109" s="267"/>
      <c r="K109" s="267"/>
      <c r="L109" s="196" t="s">
        <v>37</v>
      </c>
      <c r="M109" s="196" t="s">
        <v>6549</v>
      </c>
      <c r="N109" s="196" t="s">
        <v>986</v>
      </c>
      <c r="O109" s="196" t="s">
        <v>985</v>
      </c>
      <c r="P109" s="196" t="s">
        <v>987</v>
      </c>
      <c r="Q109" s="309" t="s">
        <v>3821</v>
      </c>
      <c r="R109" s="218"/>
      <c r="S109" s="310"/>
      <c r="T109" s="311"/>
      <c r="U109" s="312"/>
      <c r="V109" s="197" t="s">
        <v>776</v>
      </c>
      <c r="W109" s="220">
        <v>25</v>
      </c>
      <c r="X109" s="223">
        <v>87</v>
      </c>
      <c r="Y109" s="304">
        <v>84</v>
      </c>
      <c r="Z109" s="304">
        <v>79</v>
      </c>
      <c r="AA109" s="304">
        <v>75</v>
      </c>
      <c r="AB109" s="5"/>
      <c r="AC109" s="224">
        <f t="shared" si="4"/>
        <v>0</v>
      </c>
      <c r="AD109" s="270">
        <f t="shared" si="5"/>
        <v>0</v>
      </c>
      <c r="AE109" s="198" t="s">
        <v>6960</v>
      </c>
      <c r="AF109" s="199"/>
      <c r="AG109" s="200"/>
      <c r="AH109" s="200"/>
      <c r="AI109" s="169" t="str">
        <f>IF(AB109/W109=0,"",IF(MOD(AB109,W109)&gt;0,"ОШИБКА!!! неверная кратность на сорт",""))</f>
        <v/>
      </c>
    </row>
    <row r="110" spans="2:35" s="170" customFormat="1">
      <c r="B110" s="250"/>
      <c r="C110" s="196" t="s">
        <v>5934</v>
      </c>
      <c r="D110" s="267"/>
      <c r="E110" s="267"/>
      <c r="F110" s="267"/>
      <c r="G110" s="314">
        <v>315</v>
      </c>
      <c r="H110" s="314"/>
      <c r="I110" s="267"/>
      <c r="J110" s="267"/>
      <c r="K110" s="267"/>
      <c r="L110" s="196" t="s">
        <v>37</v>
      </c>
      <c r="M110" s="196" t="s">
        <v>6549</v>
      </c>
      <c r="N110" s="196" t="s">
        <v>3996</v>
      </c>
      <c r="O110" s="196" t="s">
        <v>3995</v>
      </c>
      <c r="P110" s="196" t="s">
        <v>5776</v>
      </c>
      <c r="Q110" s="309" t="s">
        <v>3821</v>
      </c>
      <c r="R110" s="218"/>
      <c r="S110" s="310"/>
      <c r="T110" s="311"/>
      <c r="U110" s="312"/>
      <c r="V110" s="197" t="s">
        <v>776</v>
      </c>
      <c r="W110" s="220">
        <v>25</v>
      </c>
      <c r="X110" s="223">
        <v>87</v>
      </c>
      <c r="Y110" s="304">
        <v>84</v>
      </c>
      <c r="Z110" s="304">
        <v>79</v>
      </c>
      <c r="AA110" s="304">
        <v>75</v>
      </c>
      <c r="AB110" s="5"/>
      <c r="AC110" s="224">
        <f t="shared" si="4"/>
        <v>0</v>
      </c>
      <c r="AD110" s="270">
        <f t="shared" si="5"/>
        <v>0</v>
      </c>
      <c r="AE110" s="198" t="s">
        <v>6960</v>
      </c>
      <c r="AF110" s="199"/>
      <c r="AG110" s="200"/>
      <c r="AH110" s="200"/>
      <c r="AI110" s="169" t="str">
        <f>IF(AB110/W110=0,"",IF(MOD(AB110,W110)&gt;0,"ОШИБКА!!! неверная кратность на сорт",""))</f>
        <v/>
      </c>
    </row>
    <row r="111" spans="2:35" s="170" customFormat="1">
      <c r="B111" s="250"/>
      <c r="C111" s="196" t="s">
        <v>5935</v>
      </c>
      <c r="D111" s="267"/>
      <c r="E111" s="267"/>
      <c r="F111" s="267"/>
      <c r="G111" s="314">
        <v>135</v>
      </c>
      <c r="H111" s="314"/>
      <c r="I111" s="267"/>
      <c r="J111" s="267"/>
      <c r="K111" s="267"/>
      <c r="L111" s="196" t="s">
        <v>37</v>
      </c>
      <c r="M111" s="196" t="s">
        <v>6549</v>
      </c>
      <c r="N111" s="196" t="s">
        <v>3996</v>
      </c>
      <c r="O111" s="196" t="s">
        <v>3995</v>
      </c>
      <c r="P111" s="196" t="s">
        <v>3998</v>
      </c>
      <c r="Q111" s="309" t="s">
        <v>3821</v>
      </c>
      <c r="R111" s="218"/>
      <c r="S111" s="310"/>
      <c r="T111" s="311"/>
      <c r="U111" s="312"/>
      <c r="V111" s="197" t="s">
        <v>776</v>
      </c>
      <c r="W111" s="220">
        <v>25</v>
      </c>
      <c r="X111" s="223">
        <v>170</v>
      </c>
      <c r="Y111" s="304">
        <v>164</v>
      </c>
      <c r="Z111" s="304">
        <v>154</v>
      </c>
      <c r="AA111" s="304">
        <v>145</v>
      </c>
      <c r="AB111" s="5"/>
      <c r="AC111" s="224">
        <f t="shared" si="4"/>
        <v>0</v>
      </c>
      <c r="AD111" s="270">
        <f t="shared" si="5"/>
        <v>0</v>
      </c>
      <c r="AE111" s="198" t="s">
        <v>6960</v>
      </c>
      <c r="AF111" s="199"/>
      <c r="AG111" s="200"/>
      <c r="AH111" s="200"/>
      <c r="AI111" s="169" t="str">
        <f>IF(AB111/W111=0,"",IF(MOD(AB111,W111)&gt;0,"ОШИБКА!!! неверная кратность на сорт",""))</f>
        <v/>
      </c>
    </row>
    <row r="112" spans="2:35" s="170" customFormat="1">
      <c r="B112" s="250"/>
      <c r="C112" s="196" t="s">
        <v>5936</v>
      </c>
      <c r="D112" s="267"/>
      <c r="E112" s="267"/>
      <c r="F112" s="267"/>
      <c r="G112" s="314">
        <v>2223</v>
      </c>
      <c r="H112" s="314"/>
      <c r="I112" s="267"/>
      <c r="J112" s="267"/>
      <c r="K112" s="267"/>
      <c r="L112" s="196" t="s">
        <v>37</v>
      </c>
      <c r="M112" s="196" t="s">
        <v>6549</v>
      </c>
      <c r="N112" s="196" t="s">
        <v>3996</v>
      </c>
      <c r="O112" s="196" t="s">
        <v>3995</v>
      </c>
      <c r="P112" s="196" t="s">
        <v>5777</v>
      </c>
      <c r="Q112" s="309" t="s">
        <v>3821</v>
      </c>
      <c r="R112" s="218"/>
      <c r="S112" s="310"/>
      <c r="T112" s="311"/>
      <c r="U112" s="312"/>
      <c r="V112" s="197" t="s">
        <v>776</v>
      </c>
      <c r="W112" s="220">
        <v>25</v>
      </c>
      <c r="X112" s="223">
        <v>87</v>
      </c>
      <c r="Y112" s="304">
        <v>84</v>
      </c>
      <c r="Z112" s="304">
        <v>79</v>
      </c>
      <c r="AA112" s="304">
        <v>75</v>
      </c>
      <c r="AB112" s="5"/>
      <c r="AC112" s="224">
        <f t="shared" si="4"/>
        <v>0</v>
      </c>
      <c r="AD112" s="270">
        <f t="shared" si="5"/>
        <v>0</v>
      </c>
      <c r="AE112" s="198" t="s">
        <v>6960</v>
      </c>
      <c r="AF112" s="199"/>
      <c r="AG112" s="200"/>
      <c r="AH112" s="200"/>
      <c r="AI112" s="169" t="str">
        <f>IF(AB112/W112=0,"",IF(MOD(AB112,W112)&gt;0,"ОШИБКА!!! неверная кратность на сорт",""))</f>
        <v/>
      </c>
    </row>
    <row r="113" spans="2:35" s="170" customFormat="1">
      <c r="B113" s="250"/>
      <c r="C113" s="196" t="s">
        <v>5937</v>
      </c>
      <c r="D113" s="267"/>
      <c r="E113" s="267"/>
      <c r="F113" s="267"/>
      <c r="G113" s="314">
        <v>388</v>
      </c>
      <c r="H113" s="314"/>
      <c r="I113" s="267"/>
      <c r="J113" s="267"/>
      <c r="K113" s="267"/>
      <c r="L113" s="196" t="s">
        <v>37</v>
      </c>
      <c r="M113" s="196" t="s">
        <v>6549</v>
      </c>
      <c r="N113" s="196" t="s">
        <v>3996</v>
      </c>
      <c r="O113" s="196" t="s">
        <v>3995</v>
      </c>
      <c r="P113" s="196" t="s">
        <v>1689</v>
      </c>
      <c r="Q113" s="309" t="s">
        <v>3821</v>
      </c>
      <c r="R113" s="218"/>
      <c r="S113" s="310"/>
      <c r="T113" s="311"/>
      <c r="U113" s="312"/>
      <c r="V113" s="197" t="s">
        <v>776</v>
      </c>
      <c r="W113" s="220">
        <v>25</v>
      </c>
      <c r="X113" s="223">
        <v>87</v>
      </c>
      <c r="Y113" s="304">
        <v>84</v>
      </c>
      <c r="Z113" s="304">
        <v>79</v>
      </c>
      <c r="AA113" s="304">
        <v>75</v>
      </c>
      <c r="AB113" s="5"/>
      <c r="AC113" s="224">
        <f t="shared" si="4"/>
        <v>0</v>
      </c>
      <c r="AD113" s="270">
        <f t="shared" si="5"/>
        <v>0</v>
      </c>
      <c r="AE113" s="198" t="s">
        <v>6960</v>
      </c>
      <c r="AF113" s="199"/>
      <c r="AG113" s="200"/>
      <c r="AH113" s="200"/>
      <c r="AI113" s="169" t="str">
        <f>IF(AB113/W113=0,"",IF(MOD(AB113,W113)&gt;0,"ОШИБКА!!! неверная кратность на сорт",""))</f>
        <v/>
      </c>
    </row>
    <row r="114" spans="2:35" s="170" customFormat="1">
      <c r="B114" s="250"/>
      <c r="C114" s="196" t="s">
        <v>5938</v>
      </c>
      <c r="D114" s="267"/>
      <c r="E114" s="267"/>
      <c r="F114" s="267"/>
      <c r="G114" s="314">
        <v>988</v>
      </c>
      <c r="H114" s="314"/>
      <c r="I114" s="267"/>
      <c r="J114" s="267"/>
      <c r="K114" s="267"/>
      <c r="L114" s="196" t="s">
        <v>37</v>
      </c>
      <c r="M114" s="196" t="s">
        <v>6549</v>
      </c>
      <c r="N114" s="196" t="s">
        <v>3996</v>
      </c>
      <c r="O114" s="196" t="s">
        <v>3995</v>
      </c>
      <c r="P114" s="196" t="s">
        <v>1012</v>
      </c>
      <c r="Q114" s="309" t="s">
        <v>3821</v>
      </c>
      <c r="R114" s="218"/>
      <c r="S114" s="310"/>
      <c r="T114" s="311"/>
      <c r="U114" s="312"/>
      <c r="V114" s="197" t="s">
        <v>776</v>
      </c>
      <c r="W114" s="220">
        <v>25</v>
      </c>
      <c r="X114" s="223">
        <v>87</v>
      </c>
      <c r="Y114" s="304">
        <v>84</v>
      </c>
      <c r="Z114" s="304">
        <v>79</v>
      </c>
      <c r="AA114" s="304">
        <v>75</v>
      </c>
      <c r="AB114" s="5"/>
      <c r="AC114" s="224">
        <f t="shared" si="4"/>
        <v>0</v>
      </c>
      <c r="AD114" s="270">
        <f t="shared" si="5"/>
        <v>0</v>
      </c>
      <c r="AE114" s="198" t="s">
        <v>6960</v>
      </c>
      <c r="AF114" s="199"/>
      <c r="AG114" s="200"/>
      <c r="AH114" s="200"/>
      <c r="AI114" s="169" t="str">
        <f>IF(AB114/W114=0,"",IF(MOD(AB114,W114)&gt;0,"ОШИБКА!!! неверная кратность на сорт",""))</f>
        <v/>
      </c>
    </row>
    <row r="115" spans="2:35" s="170" customFormat="1">
      <c r="B115" s="250"/>
      <c r="C115" s="196" t="s">
        <v>3823</v>
      </c>
      <c r="D115" s="267"/>
      <c r="E115" s="267"/>
      <c r="F115" s="267"/>
      <c r="G115" s="314">
        <v>1374</v>
      </c>
      <c r="H115" s="314"/>
      <c r="I115" s="267"/>
      <c r="J115" s="267"/>
      <c r="K115" s="267"/>
      <c r="L115" s="196" t="s">
        <v>37</v>
      </c>
      <c r="M115" s="196" t="s">
        <v>6549</v>
      </c>
      <c r="N115" s="196" t="s">
        <v>3996</v>
      </c>
      <c r="O115" s="196" t="s">
        <v>3995</v>
      </c>
      <c r="P115" s="196" t="s">
        <v>3997</v>
      </c>
      <c r="Q115" s="309" t="s">
        <v>3821</v>
      </c>
      <c r="R115" s="218"/>
      <c r="S115" s="310"/>
      <c r="T115" s="311"/>
      <c r="U115" s="312"/>
      <c r="V115" s="197" t="s">
        <v>776</v>
      </c>
      <c r="W115" s="220">
        <v>25</v>
      </c>
      <c r="X115" s="223">
        <v>87</v>
      </c>
      <c r="Y115" s="304">
        <v>84</v>
      </c>
      <c r="Z115" s="304">
        <v>79</v>
      </c>
      <c r="AA115" s="304">
        <v>75</v>
      </c>
      <c r="AB115" s="5"/>
      <c r="AC115" s="224">
        <f t="shared" si="4"/>
        <v>0</v>
      </c>
      <c r="AD115" s="270">
        <f t="shared" si="5"/>
        <v>0</v>
      </c>
      <c r="AE115" s="198" t="s">
        <v>6960</v>
      </c>
      <c r="AF115" s="199"/>
      <c r="AG115" s="200"/>
      <c r="AH115" s="200"/>
      <c r="AI115" s="169" t="str">
        <f>IF(AB115/W115=0,"",IF(MOD(AB115,W115)&gt;0,"ОШИБКА!!! неверная кратность на сорт",""))</f>
        <v/>
      </c>
    </row>
    <row r="116" spans="2:35" s="170" customFormat="1">
      <c r="B116" s="250"/>
      <c r="C116" s="196" t="s">
        <v>3824</v>
      </c>
      <c r="D116" s="267"/>
      <c r="E116" s="267"/>
      <c r="F116" s="267"/>
      <c r="G116" s="314">
        <v>1151</v>
      </c>
      <c r="H116" s="314"/>
      <c r="I116" s="267"/>
      <c r="J116" s="267"/>
      <c r="K116" s="267"/>
      <c r="L116" s="196" t="s">
        <v>37</v>
      </c>
      <c r="M116" s="196" t="s">
        <v>6549</v>
      </c>
      <c r="N116" s="196" t="s">
        <v>3996</v>
      </c>
      <c r="O116" s="196" t="s">
        <v>3995</v>
      </c>
      <c r="P116" s="196" t="s">
        <v>1003</v>
      </c>
      <c r="Q116" s="309" t="s">
        <v>3821</v>
      </c>
      <c r="R116" s="218"/>
      <c r="S116" s="310"/>
      <c r="T116" s="311"/>
      <c r="U116" s="312"/>
      <c r="V116" s="197" t="s">
        <v>776</v>
      </c>
      <c r="W116" s="220">
        <v>25</v>
      </c>
      <c r="X116" s="223">
        <v>128</v>
      </c>
      <c r="Y116" s="304">
        <v>124</v>
      </c>
      <c r="Z116" s="304">
        <v>117</v>
      </c>
      <c r="AA116" s="304">
        <v>110</v>
      </c>
      <c r="AB116" s="5"/>
      <c r="AC116" s="224">
        <f t="shared" si="4"/>
        <v>0</v>
      </c>
      <c r="AD116" s="270">
        <f t="shared" si="5"/>
        <v>0</v>
      </c>
      <c r="AE116" s="198" t="s">
        <v>6960</v>
      </c>
      <c r="AF116" s="199"/>
      <c r="AG116" s="200"/>
      <c r="AH116" s="200"/>
      <c r="AI116" s="169" t="str">
        <f>IF(AB116/W116=0,"",IF(MOD(AB116,W116)&gt;0,"ОШИБКА!!! неверная кратность на сорт",""))</f>
        <v/>
      </c>
    </row>
    <row r="117" spans="2:35" s="170" customFormat="1">
      <c r="B117" s="250"/>
      <c r="C117" s="196" t="s">
        <v>3825</v>
      </c>
      <c r="D117" s="267"/>
      <c r="E117" s="267"/>
      <c r="F117" s="267"/>
      <c r="G117" s="314">
        <v>475</v>
      </c>
      <c r="H117" s="314"/>
      <c r="I117" s="267"/>
      <c r="J117" s="267"/>
      <c r="K117" s="267"/>
      <c r="L117" s="196" t="s">
        <v>37</v>
      </c>
      <c r="M117" s="196" t="s">
        <v>6549</v>
      </c>
      <c r="N117" s="196" t="s">
        <v>5778</v>
      </c>
      <c r="O117" s="196" t="s">
        <v>988</v>
      </c>
      <c r="P117" s="196" t="s">
        <v>3986</v>
      </c>
      <c r="Q117" s="309" t="s">
        <v>3821</v>
      </c>
      <c r="R117" s="218"/>
      <c r="S117" s="310"/>
      <c r="T117" s="311"/>
      <c r="U117" s="312"/>
      <c r="V117" s="197" t="s">
        <v>776</v>
      </c>
      <c r="W117" s="220">
        <v>25</v>
      </c>
      <c r="X117" s="223">
        <v>128</v>
      </c>
      <c r="Y117" s="304">
        <v>124</v>
      </c>
      <c r="Z117" s="304">
        <v>117</v>
      </c>
      <c r="AA117" s="304">
        <v>110</v>
      </c>
      <c r="AB117" s="5"/>
      <c r="AC117" s="224">
        <f t="shared" si="4"/>
        <v>0</v>
      </c>
      <c r="AD117" s="270">
        <f t="shared" si="5"/>
        <v>0</v>
      </c>
      <c r="AE117" s="198" t="s">
        <v>6960</v>
      </c>
      <c r="AF117" s="199"/>
      <c r="AG117" s="200"/>
      <c r="AH117" s="200"/>
      <c r="AI117" s="169" t="str">
        <f>IF(AB117/W117=0,"",IF(MOD(AB117,W117)&gt;0,"ОШИБКА!!! неверная кратность на сорт",""))</f>
        <v/>
      </c>
    </row>
    <row r="118" spans="2:35" s="170" customFormat="1">
      <c r="B118" s="250"/>
      <c r="C118" s="196" t="s">
        <v>5939</v>
      </c>
      <c r="D118" s="267"/>
      <c r="E118" s="267"/>
      <c r="F118" s="267"/>
      <c r="G118" s="314">
        <v>1146</v>
      </c>
      <c r="H118" s="314"/>
      <c r="I118" s="267"/>
      <c r="J118" s="267"/>
      <c r="K118" s="267"/>
      <c r="L118" s="196" t="s">
        <v>37</v>
      </c>
      <c r="M118" s="196" t="s">
        <v>6549</v>
      </c>
      <c r="N118" s="196" t="s">
        <v>5778</v>
      </c>
      <c r="O118" s="196" t="s">
        <v>988</v>
      </c>
      <c r="P118" s="196" t="s">
        <v>989</v>
      </c>
      <c r="Q118" s="309" t="s">
        <v>3821</v>
      </c>
      <c r="R118" s="218"/>
      <c r="S118" s="310"/>
      <c r="T118" s="311"/>
      <c r="U118" s="312"/>
      <c r="V118" s="197" t="s">
        <v>776</v>
      </c>
      <c r="W118" s="220">
        <v>25</v>
      </c>
      <c r="X118" s="223">
        <v>87</v>
      </c>
      <c r="Y118" s="304">
        <v>84</v>
      </c>
      <c r="Z118" s="304">
        <v>79</v>
      </c>
      <c r="AA118" s="304">
        <v>75</v>
      </c>
      <c r="AB118" s="5"/>
      <c r="AC118" s="224">
        <f t="shared" si="4"/>
        <v>0</v>
      </c>
      <c r="AD118" s="270">
        <f t="shared" si="5"/>
        <v>0</v>
      </c>
      <c r="AE118" s="198" t="s">
        <v>6960</v>
      </c>
      <c r="AF118" s="199"/>
      <c r="AG118" s="200"/>
      <c r="AH118" s="200"/>
      <c r="AI118" s="169" t="str">
        <f>IF(AB118/W118=0,"",IF(MOD(AB118,W118)&gt;0,"ОШИБКА!!! неверная кратность на сорт",""))</f>
        <v/>
      </c>
    </row>
    <row r="119" spans="2:35" s="170" customFormat="1">
      <c r="B119" s="250"/>
      <c r="C119" s="196" t="s">
        <v>5940</v>
      </c>
      <c r="D119" s="267"/>
      <c r="E119" s="267"/>
      <c r="F119" s="267"/>
      <c r="G119" s="314"/>
      <c r="H119" s="314"/>
      <c r="I119" s="267"/>
      <c r="J119" s="267"/>
      <c r="K119" s="267"/>
      <c r="L119" s="196" t="s">
        <v>37</v>
      </c>
      <c r="M119" s="332" t="s">
        <v>6549</v>
      </c>
      <c r="N119" s="332" t="s">
        <v>5778</v>
      </c>
      <c r="O119" s="332" t="s">
        <v>988</v>
      </c>
      <c r="P119" s="332" t="s">
        <v>5779</v>
      </c>
      <c r="Q119" s="333" t="s">
        <v>3821</v>
      </c>
      <c r="R119" s="218"/>
      <c r="S119" s="310"/>
      <c r="T119" s="311"/>
      <c r="U119" s="312"/>
      <c r="V119" s="197" t="s">
        <v>776</v>
      </c>
      <c r="W119" s="220">
        <v>25</v>
      </c>
      <c r="X119" s="223">
        <v>87</v>
      </c>
      <c r="Y119" s="304">
        <v>84</v>
      </c>
      <c r="Z119" s="304">
        <v>79</v>
      </c>
      <c r="AA119" s="304">
        <v>75</v>
      </c>
      <c r="AB119" s="5"/>
      <c r="AC119" s="224">
        <f t="shared" si="4"/>
        <v>0</v>
      </c>
      <c r="AD119" s="270">
        <f t="shared" si="5"/>
        <v>0</v>
      </c>
      <c r="AE119" s="198" t="s">
        <v>4484</v>
      </c>
      <c r="AF119" s="199"/>
      <c r="AG119" s="200"/>
      <c r="AH119" s="200"/>
      <c r="AI119" s="169" t="str">
        <f>IF(AB119/W119=0,"",IF(MOD(AB119,W119)&gt;0,"ОШИБКА!!! неверная кратность на сорт",""))</f>
        <v/>
      </c>
    </row>
    <row r="120" spans="2:35" s="170" customFormat="1">
      <c r="B120" s="250"/>
      <c r="C120" s="196" t="s">
        <v>3826</v>
      </c>
      <c r="D120" s="267"/>
      <c r="E120" s="267"/>
      <c r="F120" s="267"/>
      <c r="G120" s="314">
        <v>1101</v>
      </c>
      <c r="H120" s="314"/>
      <c r="I120" s="267"/>
      <c r="J120" s="267"/>
      <c r="K120" s="267"/>
      <c r="L120" s="196" t="s">
        <v>37</v>
      </c>
      <c r="M120" s="196" t="s">
        <v>6549</v>
      </c>
      <c r="N120" s="196" t="s">
        <v>5778</v>
      </c>
      <c r="O120" s="196" t="s">
        <v>988</v>
      </c>
      <c r="P120" s="196" t="s">
        <v>3983</v>
      </c>
      <c r="Q120" s="309" t="s">
        <v>3821</v>
      </c>
      <c r="R120" s="218"/>
      <c r="S120" s="310"/>
      <c r="T120" s="311"/>
      <c r="U120" s="312"/>
      <c r="V120" s="197" t="s">
        <v>776</v>
      </c>
      <c r="W120" s="220">
        <v>25</v>
      </c>
      <c r="X120" s="223">
        <v>128</v>
      </c>
      <c r="Y120" s="304">
        <v>124</v>
      </c>
      <c r="Z120" s="304">
        <v>117</v>
      </c>
      <c r="AA120" s="304">
        <v>110</v>
      </c>
      <c r="AB120" s="5"/>
      <c r="AC120" s="224">
        <f t="shared" si="4"/>
        <v>0</v>
      </c>
      <c r="AD120" s="270">
        <f t="shared" si="5"/>
        <v>0</v>
      </c>
      <c r="AE120" s="198" t="s">
        <v>6960</v>
      </c>
      <c r="AF120" s="199"/>
      <c r="AG120" s="200"/>
      <c r="AH120" s="200"/>
      <c r="AI120" s="169" t="str">
        <f>IF(AB120/W120=0,"",IF(MOD(AB120,W120)&gt;0,"ОШИБКА!!! неверная кратность на сорт",""))</f>
        <v/>
      </c>
    </row>
    <row r="121" spans="2:35" s="170" customFormat="1">
      <c r="B121" s="250"/>
      <c r="C121" s="196" t="s">
        <v>5941</v>
      </c>
      <c r="D121" s="267"/>
      <c r="E121" s="267"/>
      <c r="F121" s="267"/>
      <c r="G121" s="314">
        <v>3573</v>
      </c>
      <c r="H121" s="314"/>
      <c r="I121" s="267"/>
      <c r="J121" s="267"/>
      <c r="K121" s="267"/>
      <c r="L121" s="196" t="s">
        <v>37</v>
      </c>
      <c r="M121" s="196" t="s">
        <v>6549</v>
      </c>
      <c r="N121" s="196" t="s">
        <v>5778</v>
      </c>
      <c r="O121" s="196" t="s">
        <v>988</v>
      </c>
      <c r="P121" s="196" t="s">
        <v>990</v>
      </c>
      <c r="Q121" s="309" t="s">
        <v>3821</v>
      </c>
      <c r="R121" s="218"/>
      <c r="S121" s="310"/>
      <c r="T121" s="311"/>
      <c r="U121" s="312"/>
      <c r="V121" s="197" t="s">
        <v>776</v>
      </c>
      <c r="W121" s="220">
        <v>25</v>
      </c>
      <c r="X121" s="223">
        <v>87</v>
      </c>
      <c r="Y121" s="304">
        <v>84</v>
      </c>
      <c r="Z121" s="304">
        <v>79</v>
      </c>
      <c r="AA121" s="304">
        <v>75</v>
      </c>
      <c r="AB121" s="5"/>
      <c r="AC121" s="224">
        <f t="shared" si="4"/>
        <v>0</v>
      </c>
      <c r="AD121" s="270">
        <f t="shared" si="5"/>
        <v>0</v>
      </c>
      <c r="AE121" s="198" t="s">
        <v>6960</v>
      </c>
      <c r="AF121" s="199"/>
      <c r="AG121" s="200"/>
      <c r="AH121" s="200"/>
      <c r="AI121" s="169" t="str">
        <f>IF(AB121/W121=0,"",IF(MOD(AB121,W121)&gt;0,"ОШИБКА!!! неверная кратность на сорт",""))</f>
        <v/>
      </c>
    </row>
    <row r="122" spans="2:35" s="170" customFormat="1">
      <c r="B122" s="250"/>
      <c r="C122" s="196" t="s">
        <v>5942</v>
      </c>
      <c r="D122" s="267"/>
      <c r="E122" s="267"/>
      <c r="F122" s="267"/>
      <c r="G122" s="314"/>
      <c r="H122" s="314"/>
      <c r="I122" s="267"/>
      <c r="J122" s="267"/>
      <c r="K122" s="267"/>
      <c r="L122" s="196" t="s">
        <v>37</v>
      </c>
      <c r="M122" s="332" t="s">
        <v>6549</v>
      </c>
      <c r="N122" s="332" t="s">
        <v>5778</v>
      </c>
      <c r="O122" s="332" t="s">
        <v>988</v>
      </c>
      <c r="P122" s="332" t="s">
        <v>5776</v>
      </c>
      <c r="Q122" s="333" t="s">
        <v>3821</v>
      </c>
      <c r="R122" s="218"/>
      <c r="S122" s="310"/>
      <c r="T122" s="311"/>
      <c r="U122" s="312"/>
      <c r="V122" s="197" t="s">
        <v>776</v>
      </c>
      <c r="W122" s="220">
        <v>25</v>
      </c>
      <c r="X122" s="223">
        <v>87</v>
      </c>
      <c r="Y122" s="304">
        <v>84</v>
      </c>
      <c r="Z122" s="304">
        <v>79</v>
      </c>
      <c r="AA122" s="304">
        <v>75</v>
      </c>
      <c r="AB122" s="5"/>
      <c r="AC122" s="224">
        <f t="shared" si="4"/>
        <v>0</v>
      </c>
      <c r="AD122" s="270">
        <f t="shared" si="5"/>
        <v>0</v>
      </c>
      <c r="AE122" s="198" t="s">
        <v>4484</v>
      </c>
      <c r="AF122" s="199"/>
      <c r="AG122" s="200"/>
      <c r="AH122" s="200"/>
      <c r="AI122" s="169" t="str">
        <f>IF(AB122/W122=0,"",IF(MOD(AB122,W122)&gt;0,"ОШИБКА!!! неверная кратность на сорт",""))</f>
        <v/>
      </c>
    </row>
    <row r="123" spans="2:35" s="170" customFormat="1">
      <c r="B123" s="250"/>
      <c r="C123" s="196" t="s">
        <v>5943</v>
      </c>
      <c r="D123" s="267"/>
      <c r="E123" s="267"/>
      <c r="F123" s="267"/>
      <c r="G123" s="314">
        <v>439</v>
      </c>
      <c r="H123" s="314"/>
      <c r="I123" s="267"/>
      <c r="J123" s="267"/>
      <c r="K123" s="267"/>
      <c r="L123" s="196" t="s">
        <v>37</v>
      </c>
      <c r="M123" s="196" t="s">
        <v>6549</v>
      </c>
      <c r="N123" s="196" t="s">
        <v>5778</v>
      </c>
      <c r="O123" s="196" t="s">
        <v>988</v>
      </c>
      <c r="P123" s="196" t="s">
        <v>992</v>
      </c>
      <c r="Q123" s="309" t="s">
        <v>3821</v>
      </c>
      <c r="R123" s="218"/>
      <c r="S123" s="310"/>
      <c r="T123" s="311"/>
      <c r="U123" s="312"/>
      <c r="V123" s="197" t="s">
        <v>776</v>
      </c>
      <c r="W123" s="220">
        <v>25</v>
      </c>
      <c r="X123" s="223">
        <v>87</v>
      </c>
      <c r="Y123" s="304">
        <v>84</v>
      </c>
      <c r="Z123" s="304">
        <v>79</v>
      </c>
      <c r="AA123" s="304">
        <v>75</v>
      </c>
      <c r="AB123" s="5"/>
      <c r="AC123" s="224">
        <f t="shared" si="4"/>
        <v>0</v>
      </c>
      <c r="AD123" s="270">
        <f t="shared" si="5"/>
        <v>0</v>
      </c>
      <c r="AE123" s="198" t="s">
        <v>6960</v>
      </c>
      <c r="AF123" s="199"/>
      <c r="AG123" s="200"/>
      <c r="AH123" s="200"/>
      <c r="AI123" s="169" t="str">
        <f>IF(AB123/W123=0,"",IF(MOD(AB123,W123)&gt;0,"ОШИБКА!!! неверная кратность на сорт",""))</f>
        <v/>
      </c>
    </row>
    <row r="124" spans="2:35" s="170" customFormat="1">
      <c r="B124" s="250"/>
      <c r="C124" s="196" t="s">
        <v>5944</v>
      </c>
      <c r="D124" s="267"/>
      <c r="E124" s="267"/>
      <c r="F124" s="267"/>
      <c r="G124" s="314">
        <v>229</v>
      </c>
      <c r="H124" s="314"/>
      <c r="I124" s="267"/>
      <c r="J124" s="267"/>
      <c r="K124" s="267"/>
      <c r="L124" s="196" t="s">
        <v>37</v>
      </c>
      <c r="M124" s="196" t="s">
        <v>6549</v>
      </c>
      <c r="N124" s="196" t="s">
        <v>5778</v>
      </c>
      <c r="O124" s="196" t="s">
        <v>988</v>
      </c>
      <c r="P124" s="196" t="s">
        <v>5780</v>
      </c>
      <c r="Q124" s="309" t="s">
        <v>3821</v>
      </c>
      <c r="R124" s="218"/>
      <c r="S124" s="310"/>
      <c r="T124" s="311"/>
      <c r="U124" s="312"/>
      <c r="V124" s="197" t="s">
        <v>776</v>
      </c>
      <c r="W124" s="220">
        <v>25</v>
      </c>
      <c r="X124" s="223">
        <v>87</v>
      </c>
      <c r="Y124" s="304">
        <v>84</v>
      </c>
      <c r="Z124" s="304">
        <v>79</v>
      </c>
      <c r="AA124" s="304">
        <v>75</v>
      </c>
      <c r="AB124" s="5"/>
      <c r="AC124" s="224">
        <f t="shared" si="4"/>
        <v>0</v>
      </c>
      <c r="AD124" s="270">
        <f t="shared" si="5"/>
        <v>0</v>
      </c>
      <c r="AE124" s="198" t="s">
        <v>6960</v>
      </c>
      <c r="AF124" s="199"/>
      <c r="AG124" s="200"/>
      <c r="AH124" s="200"/>
      <c r="AI124" s="169" t="str">
        <f>IF(AB124/W124=0,"",IF(MOD(AB124,W124)&gt;0,"ОШИБКА!!! неверная кратность на сорт",""))</f>
        <v/>
      </c>
    </row>
    <row r="125" spans="2:35" s="170" customFormat="1">
      <c r="B125" s="250"/>
      <c r="C125" s="196" t="s">
        <v>5945</v>
      </c>
      <c r="D125" s="267"/>
      <c r="E125" s="267"/>
      <c r="F125" s="267"/>
      <c r="G125" s="314">
        <v>255</v>
      </c>
      <c r="H125" s="314"/>
      <c r="I125" s="267"/>
      <c r="J125" s="267"/>
      <c r="K125" s="267"/>
      <c r="L125" s="196" t="s">
        <v>37</v>
      </c>
      <c r="M125" s="196" t="s">
        <v>6549</v>
      </c>
      <c r="N125" s="196" t="s">
        <v>5778</v>
      </c>
      <c r="O125" s="196" t="s">
        <v>988</v>
      </c>
      <c r="P125" s="196" t="s">
        <v>994</v>
      </c>
      <c r="Q125" s="309" t="s">
        <v>3821</v>
      </c>
      <c r="R125" s="218"/>
      <c r="S125" s="310"/>
      <c r="T125" s="311"/>
      <c r="U125" s="312"/>
      <c r="V125" s="197" t="s">
        <v>776</v>
      </c>
      <c r="W125" s="220">
        <v>25</v>
      </c>
      <c r="X125" s="223">
        <v>87</v>
      </c>
      <c r="Y125" s="304">
        <v>84</v>
      </c>
      <c r="Z125" s="304">
        <v>79</v>
      </c>
      <c r="AA125" s="304">
        <v>75</v>
      </c>
      <c r="AB125" s="5"/>
      <c r="AC125" s="224">
        <f t="shared" si="4"/>
        <v>0</v>
      </c>
      <c r="AD125" s="270">
        <f t="shared" si="5"/>
        <v>0</v>
      </c>
      <c r="AE125" s="198" t="s">
        <v>6960</v>
      </c>
      <c r="AF125" s="199"/>
      <c r="AG125" s="200"/>
      <c r="AH125" s="200"/>
      <c r="AI125" s="169" t="str">
        <f>IF(AB125/W125=0,"",IF(MOD(AB125,W125)&gt;0,"ОШИБКА!!! неверная кратность на сорт",""))</f>
        <v/>
      </c>
    </row>
    <row r="126" spans="2:35" s="170" customFormat="1">
      <c r="B126" s="250"/>
      <c r="C126" s="196" t="s">
        <v>3827</v>
      </c>
      <c r="D126" s="267"/>
      <c r="E126" s="267"/>
      <c r="F126" s="267"/>
      <c r="G126" s="314">
        <v>275</v>
      </c>
      <c r="H126" s="314"/>
      <c r="I126" s="267"/>
      <c r="J126" s="267"/>
      <c r="K126" s="267"/>
      <c r="L126" s="196" t="s">
        <v>37</v>
      </c>
      <c r="M126" s="196" t="s">
        <v>6549</v>
      </c>
      <c r="N126" s="196" t="s">
        <v>5778</v>
      </c>
      <c r="O126" s="196" t="s">
        <v>988</v>
      </c>
      <c r="P126" s="196" t="s">
        <v>3987</v>
      </c>
      <c r="Q126" s="309" t="s">
        <v>3821</v>
      </c>
      <c r="R126" s="218"/>
      <c r="S126" s="310"/>
      <c r="T126" s="311"/>
      <c r="U126" s="312"/>
      <c r="V126" s="197" t="s">
        <v>776</v>
      </c>
      <c r="W126" s="220">
        <v>25</v>
      </c>
      <c r="X126" s="223">
        <v>128</v>
      </c>
      <c r="Y126" s="304">
        <v>124</v>
      </c>
      <c r="Z126" s="304">
        <v>117</v>
      </c>
      <c r="AA126" s="304">
        <v>110</v>
      </c>
      <c r="AB126" s="5"/>
      <c r="AC126" s="224">
        <f t="shared" si="4"/>
        <v>0</v>
      </c>
      <c r="AD126" s="270">
        <f t="shared" si="5"/>
        <v>0</v>
      </c>
      <c r="AE126" s="198" t="s">
        <v>6960</v>
      </c>
      <c r="AF126" s="199"/>
      <c r="AG126" s="200"/>
      <c r="AH126" s="200"/>
      <c r="AI126" s="169" t="str">
        <f>IF(AB126/W126=0,"",IF(MOD(AB126,W126)&gt;0,"ОШИБКА!!! неверная кратность на сорт",""))</f>
        <v/>
      </c>
    </row>
    <row r="127" spans="2:35" s="170" customFormat="1">
      <c r="B127" s="250"/>
      <c r="C127" s="196" t="s">
        <v>3828</v>
      </c>
      <c r="D127" s="267"/>
      <c r="E127" s="267"/>
      <c r="F127" s="267"/>
      <c r="G127" s="314">
        <v>585</v>
      </c>
      <c r="H127" s="314"/>
      <c r="I127" s="267"/>
      <c r="J127" s="267"/>
      <c r="K127" s="267"/>
      <c r="L127" s="196" t="s">
        <v>37</v>
      </c>
      <c r="M127" s="196" t="s">
        <v>6549</v>
      </c>
      <c r="N127" s="196" t="s">
        <v>5778</v>
      </c>
      <c r="O127" s="196" t="s">
        <v>988</v>
      </c>
      <c r="P127" s="196" t="s">
        <v>3988</v>
      </c>
      <c r="Q127" s="309" t="s">
        <v>3821</v>
      </c>
      <c r="R127" s="218"/>
      <c r="S127" s="310"/>
      <c r="T127" s="311"/>
      <c r="U127" s="312"/>
      <c r="V127" s="197" t="s">
        <v>776</v>
      </c>
      <c r="W127" s="220">
        <v>25</v>
      </c>
      <c r="X127" s="223">
        <v>128</v>
      </c>
      <c r="Y127" s="304">
        <v>124</v>
      </c>
      <c r="Z127" s="304">
        <v>117</v>
      </c>
      <c r="AA127" s="304">
        <v>110</v>
      </c>
      <c r="AB127" s="5"/>
      <c r="AC127" s="224">
        <f t="shared" si="4"/>
        <v>0</v>
      </c>
      <c r="AD127" s="270">
        <f t="shared" si="5"/>
        <v>0</v>
      </c>
      <c r="AE127" s="198" t="s">
        <v>6960</v>
      </c>
      <c r="AF127" s="199"/>
      <c r="AG127" s="200"/>
      <c r="AH127" s="200"/>
      <c r="AI127" s="169" t="str">
        <f>IF(AB127/W127=0,"",IF(MOD(AB127,W127)&gt;0,"ОШИБКА!!! неверная кратность на сорт",""))</f>
        <v/>
      </c>
    </row>
    <row r="128" spans="2:35" s="170" customFormat="1">
      <c r="B128" s="250"/>
      <c r="C128" s="196" t="s">
        <v>5946</v>
      </c>
      <c r="D128" s="267"/>
      <c r="E128" s="267"/>
      <c r="F128" s="267"/>
      <c r="G128" s="314">
        <v>222</v>
      </c>
      <c r="H128" s="314"/>
      <c r="I128" s="267"/>
      <c r="J128" s="267"/>
      <c r="K128" s="267"/>
      <c r="L128" s="196" t="s">
        <v>37</v>
      </c>
      <c r="M128" s="196" t="s">
        <v>6549</v>
      </c>
      <c r="N128" s="196" t="s">
        <v>5778</v>
      </c>
      <c r="O128" s="196" t="s">
        <v>988</v>
      </c>
      <c r="P128" s="196" t="s">
        <v>5781</v>
      </c>
      <c r="Q128" s="309" t="s">
        <v>3821</v>
      </c>
      <c r="R128" s="218"/>
      <c r="S128" s="310"/>
      <c r="T128" s="311"/>
      <c r="U128" s="312"/>
      <c r="V128" s="197" t="s">
        <v>776</v>
      </c>
      <c r="W128" s="220">
        <v>25</v>
      </c>
      <c r="X128" s="223">
        <v>87</v>
      </c>
      <c r="Y128" s="304">
        <v>84</v>
      </c>
      <c r="Z128" s="304">
        <v>79</v>
      </c>
      <c r="AA128" s="304">
        <v>75</v>
      </c>
      <c r="AB128" s="5"/>
      <c r="AC128" s="224">
        <f t="shared" si="4"/>
        <v>0</v>
      </c>
      <c r="AD128" s="270">
        <f t="shared" si="5"/>
        <v>0</v>
      </c>
      <c r="AE128" s="198" t="s">
        <v>6960</v>
      </c>
      <c r="AF128" s="199"/>
      <c r="AG128" s="200"/>
      <c r="AH128" s="200"/>
      <c r="AI128" s="169" t="str">
        <f>IF(AB128/W128=0,"",IF(MOD(AB128,W128)&gt;0,"ОШИБКА!!! неверная кратность на сорт",""))</f>
        <v/>
      </c>
    </row>
    <row r="129" spans="2:35" s="170" customFormat="1">
      <c r="B129" s="250"/>
      <c r="C129" s="196" t="s">
        <v>5947</v>
      </c>
      <c r="D129" s="267"/>
      <c r="E129" s="267"/>
      <c r="F129" s="267"/>
      <c r="G129" s="314">
        <v>231</v>
      </c>
      <c r="H129" s="314"/>
      <c r="I129" s="267"/>
      <c r="J129" s="267"/>
      <c r="K129" s="267"/>
      <c r="L129" s="196" t="s">
        <v>37</v>
      </c>
      <c r="M129" s="196" t="s">
        <v>6549</v>
      </c>
      <c r="N129" s="196" t="s">
        <v>5778</v>
      </c>
      <c r="O129" s="196" t="s">
        <v>988</v>
      </c>
      <c r="P129" s="196" t="s">
        <v>5782</v>
      </c>
      <c r="Q129" s="309" t="s">
        <v>3821</v>
      </c>
      <c r="R129" s="218"/>
      <c r="S129" s="310"/>
      <c r="T129" s="311"/>
      <c r="U129" s="312"/>
      <c r="V129" s="197" t="s">
        <v>776</v>
      </c>
      <c r="W129" s="220">
        <v>25</v>
      </c>
      <c r="X129" s="223">
        <v>87</v>
      </c>
      <c r="Y129" s="304">
        <v>84</v>
      </c>
      <c r="Z129" s="304">
        <v>79</v>
      </c>
      <c r="AA129" s="304">
        <v>75</v>
      </c>
      <c r="AB129" s="5"/>
      <c r="AC129" s="224">
        <f t="shared" si="4"/>
        <v>0</v>
      </c>
      <c r="AD129" s="270">
        <f t="shared" si="5"/>
        <v>0</v>
      </c>
      <c r="AE129" s="198" t="s">
        <v>6960</v>
      </c>
      <c r="AF129" s="199"/>
      <c r="AG129" s="200"/>
      <c r="AH129" s="200"/>
      <c r="AI129" s="169" t="str">
        <f>IF(AB129/W129=0,"",IF(MOD(AB129,W129)&gt;0,"ОШИБКА!!! неверная кратность на сорт",""))</f>
        <v/>
      </c>
    </row>
    <row r="130" spans="2:35" s="170" customFormat="1">
      <c r="B130" s="250"/>
      <c r="C130" s="196" t="s">
        <v>3829</v>
      </c>
      <c r="D130" s="267"/>
      <c r="E130" s="267"/>
      <c r="F130" s="267"/>
      <c r="G130" s="314">
        <v>102</v>
      </c>
      <c r="H130" s="314"/>
      <c r="I130" s="267"/>
      <c r="J130" s="267"/>
      <c r="K130" s="267"/>
      <c r="L130" s="196" t="s">
        <v>37</v>
      </c>
      <c r="M130" s="196" t="s">
        <v>6549</v>
      </c>
      <c r="N130" s="196" t="s">
        <v>5778</v>
      </c>
      <c r="O130" s="196" t="s">
        <v>988</v>
      </c>
      <c r="P130" s="196" t="s">
        <v>3989</v>
      </c>
      <c r="Q130" s="309" t="s">
        <v>3821</v>
      </c>
      <c r="R130" s="218"/>
      <c r="S130" s="310"/>
      <c r="T130" s="311"/>
      <c r="U130" s="312"/>
      <c r="V130" s="197" t="s">
        <v>776</v>
      </c>
      <c r="W130" s="220">
        <v>25</v>
      </c>
      <c r="X130" s="223">
        <v>87</v>
      </c>
      <c r="Y130" s="304">
        <v>84</v>
      </c>
      <c r="Z130" s="304">
        <v>79</v>
      </c>
      <c r="AA130" s="304">
        <v>75</v>
      </c>
      <c r="AB130" s="5"/>
      <c r="AC130" s="224">
        <f t="shared" si="4"/>
        <v>0</v>
      </c>
      <c r="AD130" s="270">
        <f t="shared" si="5"/>
        <v>0</v>
      </c>
      <c r="AE130" s="198" t="s">
        <v>6960</v>
      </c>
      <c r="AF130" s="199"/>
      <c r="AG130" s="200"/>
      <c r="AH130" s="200"/>
      <c r="AI130" s="169" t="str">
        <f>IF(AB130/W130=0,"",IF(MOD(AB130,W130)&gt;0,"ОШИБКА!!! неверная кратность на сорт",""))</f>
        <v/>
      </c>
    </row>
    <row r="131" spans="2:35" s="170" customFormat="1">
      <c r="B131" s="250"/>
      <c r="C131" s="196" t="s">
        <v>5948</v>
      </c>
      <c r="D131" s="267"/>
      <c r="E131" s="267"/>
      <c r="F131" s="267"/>
      <c r="G131" s="314">
        <v>6525</v>
      </c>
      <c r="H131" s="314"/>
      <c r="I131" s="267"/>
      <c r="J131" s="267"/>
      <c r="K131" s="267"/>
      <c r="L131" s="196" t="s">
        <v>37</v>
      </c>
      <c r="M131" s="196" t="s">
        <v>6549</v>
      </c>
      <c r="N131" s="196" t="s">
        <v>5778</v>
      </c>
      <c r="O131" s="196" t="s">
        <v>988</v>
      </c>
      <c r="P131" s="196" t="s">
        <v>5783</v>
      </c>
      <c r="Q131" s="309" t="s">
        <v>3821</v>
      </c>
      <c r="R131" s="218"/>
      <c r="S131" s="310"/>
      <c r="T131" s="311"/>
      <c r="U131" s="312"/>
      <c r="V131" s="197" t="s">
        <v>776</v>
      </c>
      <c r="W131" s="220">
        <v>25</v>
      </c>
      <c r="X131" s="223">
        <v>87</v>
      </c>
      <c r="Y131" s="304">
        <v>84</v>
      </c>
      <c r="Z131" s="304">
        <v>79</v>
      </c>
      <c r="AA131" s="304">
        <v>75</v>
      </c>
      <c r="AB131" s="5"/>
      <c r="AC131" s="224">
        <f t="shared" si="4"/>
        <v>0</v>
      </c>
      <c r="AD131" s="270">
        <f t="shared" si="5"/>
        <v>0</v>
      </c>
      <c r="AE131" s="198" t="s">
        <v>6960</v>
      </c>
      <c r="AF131" s="199"/>
      <c r="AG131" s="200"/>
      <c r="AH131" s="200"/>
      <c r="AI131" s="169" t="str">
        <f>IF(AB131/W131=0,"",IF(MOD(AB131,W131)&gt;0,"ОШИБКА!!! неверная кратность на сорт",""))</f>
        <v/>
      </c>
    </row>
    <row r="132" spans="2:35" s="170" customFormat="1">
      <c r="B132" s="250"/>
      <c r="C132" s="196" t="s">
        <v>5949</v>
      </c>
      <c r="D132" s="267"/>
      <c r="E132" s="267"/>
      <c r="F132" s="267"/>
      <c r="G132" s="314">
        <v>735</v>
      </c>
      <c r="H132" s="314"/>
      <c r="I132" s="267"/>
      <c r="J132" s="267"/>
      <c r="K132" s="267"/>
      <c r="L132" s="196" t="s">
        <v>37</v>
      </c>
      <c r="M132" s="196" t="s">
        <v>6549</v>
      </c>
      <c r="N132" s="196" t="s">
        <v>5778</v>
      </c>
      <c r="O132" s="196" t="s">
        <v>988</v>
      </c>
      <c r="P132" s="196" t="s">
        <v>5784</v>
      </c>
      <c r="Q132" s="309" t="s">
        <v>3821</v>
      </c>
      <c r="R132" s="218"/>
      <c r="S132" s="310"/>
      <c r="T132" s="311"/>
      <c r="U132" s="312"/>
      <c r="V132" s="197" t="s">
        <v>776</v>
      </c>
      <c r="W132" s="220">
        <v>25</v>
      </c>
      <c r="X132" s="223">
        <v>87</v>
      </c>
      <c r="Y132" s="304">
        <v>84</v>
      </c>
      <c r="Z132" s="304">
        <v>79</v>
      </c>
      <c r="AA132" s="304">
        <v>75</v>
      </c>
      <c r="AB132" s="5"/>
      <c r="AC132" s="224">
        <f t="shared" si="4"/>
        <v>0</v>
      </c>
      <c r="AD132" s="270">
        <f t="shared" si="5"/>
        <v>0</v>
      </c>
      <c r="AE132" s="198" t="s">
        <v>6960</v>
      </c>
      <c r="AF132" s="199"/>
      <c r="AG132" s="200"/>
      <c r="AH132" s="200"/>
      <c r="AI132" s="169" t="str">
        <f>IF(AB132/W132=0,"",IF(MOD(AB132,W132)&gt;0,"ОШИБКА!!! неверная кратность на сорт",""))</f>
        <v/>
      </c>
    </row>
    <row r="133" spans="2:35" s="170" customFormat="1">
      <c r="B133" s="250"/>
      <c r="C133" s="196" t="s">
        <v>5950</v>
      </c>
      <c r="D133" s="267"/>
      <c r="E133" s="267"/>
      <c r="F133" s="267"/>
      <c r="G133" s="314">
        <v>579</v>
      </c>
      <c r="H133" s="314"/>
      <c r="I133" s="267"/>
      <c r="J133" s="267"/>
      <c r="K133" s="267"/>
      <c r="L133" s="196" t="s">
        <v>37</v>
      </c>
      <c r="M133" s="196" t="s">
        <v>6549</v>
      </c>
      <c r="N133" s="196" t="s">
        <v>5778</v>
      </c>
      <c r="O133" s="196" t="s">
        <v>988</v>
      </c>
      <c r="P133" s="196" t="s">
        <v>5785</v>
      </c>
      <c r="Q133" s="309" t="s">
        <v>3821</v>
      </c>
      <c r="R133" s="218"/>
      <c r="S133" s="310"/>
      <c r="T133" s="311"/>
      <c r="U133" s="312"/>
      <c r="V133" s="197" t="s">
        <v>776</v>
      </c>
      <c r="W133" s="220">
        <v>25</v>
      </c>
      <c r="X133" s="223">
        <v>87</v>
      </c>
      <c r="Y133" s="304">
        <v>84</v>
      </c>
      <c r="Z133" s="304">
        <v>79</v>
      </c>
      <c r="AA133" s="304">
        <v>75</v>
      </c>
      <c r="AB133" s="5"/>
      <c r="AC133" s="224">
        <f t="shared" si="4"/>
        <v>0</v>
      </c>
      <c r="AD133" s="270">
        <f t="shared" si="5"/>
        <v>0</v>
      </c>
      <c r="AE133" s="198" t="s">
        <v>6960</v>
      </c>
      <c r="AF133" s="199"/>
      <c r="AG133" s="200"/>
      <c r="AH133" s="200"/>
      <c r="AI133" s="169" t="str">
        <f>IF(AB133/W133=0,"",IF(MOD(AB133,W133)&gt;0,"ОШИБКА!!! неверная кратность на сорт",""))</f>
        <v/>
      </c>
    </row>
    <row r="134" spans="2:35" s="170" customFormat="1">
      <c r="B134" s="250"/>
      <c r="C134" s="196" t="s">
        <v>5951</v>
      </c>
      <c r="D134" s="267"/>
      <c r="E134" s="267"/>
      <c r="F134" s="267"/>
      <c r="G134" s="314">
        <v>18</v>
      </c>
      <c r="H134" s="314"/>
      <c r="I134" s="267"/>
      <c r="J134" s="267"/>
      <c r="K134" s="267"/>
      <c r="L134" s="196" t="s">
        <v>37</v>
      </c>
      <c r="M134" s="196" t="s">
        <v>6549</v>
      </c>
      <c r="N134" s="196" t="s">
        <v>5778</v>
      </c>
      <c r="O134" s="196" t="s">
        <v>988</v>
      </c>
      <c r="P134" s="196" t="s">
        <v>5786</v>
      </c>
      <c r="Q134" s="309" t="s">
        <v>3821</v>
      </c>
      <c r="R134" s="218"/>
      <c r="S134" s="310"/>
      <c r="T134" s="311"/>
      <c r="U134" s="312"/>
      <c r="V134" s="197" t="s">
        <v>776</v>
      </c>
      <c r="W134" s="220">
        <v>25</v>
      </c>
      <c r="X134" s="223">
        <v>87</v>
      </c>
      <c r="Y134" s="304">
        <v>84</v>
      </c>
      <c r="Z134" s="304">
        <v>79</v>
      </c>
      <c r="AA134" s="304">
        <v>75</v>
      </c>
      <c r="AB134" s="5"/>
      <c r="AC134" s="224">
        <f t="shared" si="4"/>
        <v>0</v>
      </c>
      <c r="AD134" s="270">
        <f t="shared" si="5"/>
        <v>0</v>
      </c>
      <c r="AE134" s="198" t="s">
        <v>6960</v>
      </c>
      <c r="AF134" s="199"/>
      <c r="AG134" s="200"/>
      <c r="AH134" s="200"/>
      <c r="AI134" s="169" t="str">
        <f>IF(AB134/W134=0,"",IF(MOD(AB134,W134)&gt;0,"ОШИБКА!!! неверная кратность на сорт",""))</f>
        <v/>
      </c>
    </row>
    <row r="135" spans="2:35" s="170" customFormat="1">
      <c r="B135" s="250"/>
      <c r="C135" s="196" t="s">
        <v>5952</v>
      </c>
      <c r="D135" s="267"/>
      <c r="E135" s="267"/>
      <c r="F135" s="267"/>
      <c r="G135" s="314">
        <v>200</v>
      </c>
      <c r="H135" s="314"/>
      <c r="I135" s="267"/>
      <c r="J135" s="267"/>
      <c r="K135" s="267"/>
      <c r="L135" s="196" t="s">
        <v>37</v>
      </c>
      <c r="M135" s="196" t="s">
        <v>6549</v>
      </c>
      <c r="N135" s="196" t="s">
        <v>5778</v>
      </c>
      <c r="O135" s="196" t="s">
        <v>988</v>
      </c>
      <c r="P135" s="196" t="s">
        <v>5787</v>
      </c>
      <c r="Q135" s="309" t="s">
        <v>3821</v>
      </c>
      <c r="R135" s="218"/>
      <c r="S135" s="310"/>
      <c r="T135" s="311"/>
      <c r="U135" s="312"/>
      <c r="V135" s="197" t="s">
        <v>776</v>
      </c>
      <c r="W135" s="220">
        <v>25</v>
      </c>
      <c r="X135" s="223">
        <v>87</v>
      </c>
      <c r="Y135" s="304">
        <v>84</v>
      </c>
      <c r="Z135" s="304">
        <v>79</v>
      </c>
      <c r="AA135" s="304">
        <v>75</v>
      </c>
      <c r="AB135" s="5"/>
      <c r="AC135" s="224">
        <f t="shared" si="4"/>
        <v>0</v>
      </c>
      <c r="AD135" s="270">
        <f t="shared" si="5"/>
        <v>0</v>
      </c>
      <c r="AE135" s="198" t="s">
        <v>6960</v>
      </c>
      <c r="AF135" s="199"/>
      <c r="AG135" s="200"/>
      <c r="AH135" s="200"/>
      <c r="AI135" s="169" t="str">
        <f>IF(AB135/W135=0,"",IF(MOD(AB135,W135)&gt;0,"ОШИБКА!!! неверная кратность на сорт",""))</f>
        <v/>
      </c>
    </row>
    <row r="136" spans="2:35" s="170" customFormat="1">
      <c r="B136" s="250"/>
      <c r="C136" s="196" t="s">
        <v>5953</v>
      </c>
      <c r="D136" s="267"/>
      <c r="E136" s="267"/>
      <c r="F136" s="267"/>
      <c r="G136" s="314">
        <v>306</v>
      </c>
      <c r="H136" s="314"/>
      <c r="I136" s="267"/>
      <c r="J136" s="267"/>
      <c r="K136" s="267"/>
      <c r="L136" s="196" t="s">
        <v>37</v>
      </c>
      <c r="M136" s="196" t="s">
        <v>6549</v>
      </c>
      <c r="N136" s="196" t="s">
        <v>5778</v>
      </c>
      <c r="O136" s="196" t="s">
        <v>988</v>
      </c>
      <c r="P136" s="196" t="s">
        <v>5788</v>
      </c>
      <c r="Q136" s="309" t="s">
        <v>3821</v>
      </c>
      <c r="R136" s="218"/>
      <c r="S136" s="310"/>
      <c r="T136" s="311"/>
      <c r="U136" s="312"/>
      <c r="V136" s="197" t="s">
        <v>776</v>
      </c>
      <c r="W136" s="220">
        <v>25</v>
      </c>
      <c r="X136" s="223">
        <v>128</v>
      </c>
      <c r="Y136" s="304">
        <v>124</v>
      </c>
      <c r="Z136" s="304">
        <v>117</v>
      </c>
      <c r="AA136" s="304">
        <v>110</v>
      </c>
      <c r="AB136" s="5"/>
      <c r="AC136" s="224">
        <f t="shared" si="4"/>
        <v>0</v>
      </c>
      <c r="AD136" s="270">
        <f t="shared" si="5"/>
        <v>0</v>
      </c>
      <c r="AE136" s="198" t="s">
        <v>6960</v>
      </c>
      <c r="AF136" s="199"/>
      <c r="AG136" s="200"/>
      <c r="AH136" s="200"/>
      <c r="AI136" s="169" t="str">
        <f>IF(AB136/W136=0,"",IF(MOD(AB136,W136)&gt;0,"ОШИБКА!!! неверная кратность на сорт",""))</f>
        <v/>
      </c>
    </row>
    <row r="137" spans="2:35" s="170" customFormat="1">
      <c r="B137" s="250"/>
      <c r="C137" s="196" t="s">
        <v>5954</v>
      </c>
      <c r="D137" s="267"/>
      <c r="E137" s="267"/>
      <c r="F137" s="267"/>
      <c r="G137" s="314">
        <v>336</v>
      </c>
      <c r="H137" s="314"/>
      <c r="I137" s="267"/>
      <c r="J137" s="267"/>
      <c r="K137" s="267"/>
      <c r="L137" s="196" t="s">
        <v>37</v>
      </c>
      <c r="M137" s="196" t="s">
        <v>6549</v>
      </c>
      <c r="N137" s="196" t="s">
        <v>5778</v>
      </c>
      <c r="O137" s="196" t="s">
        <v>988</v>
      </c>
      <c r="P137" s="196" t="s">
        <v>5789</v>
      </c>
      <c r="Q137" s="309" t="s">
        <v>3821</v>
      </c>
      <c r="R137" s="218"/>
      <c r="S137" s="310"/>
      <c r="T137" s="311"/>
      <c r="U137" s="312"/>
      <c r="V137" s="197" t="s">
        <v>776</v>
      </c>
      <c r="W137" s="220">
        <v>25</v>
      </c>
      <c r="X137" s="223">
        <v>128</v>
      </c>
      <c r="Y137" s="304">
        <v>124</v>
      </c>
      <c r="Z137" s="304">
        <v>117</v>
      </c>
      <c r="AA137" s="304">
        <v>110</v>
      </c>
      <c r="AB137" s="5"/>
      <c r="AC137" s="224">
        <f t="shared" si="4"/>
        <v>0</v>
      </c>
      <c r="AD137" s="270">
        <f t="shared" si="5"/>
        <v>0</v>
      </c>
      <c r="AE137" s="198" t="s">
        <v>6960</v>
      </c>
      <c r="AF137" s="199"/>
      <c r="AG137" s="200"/>
      <c r="AH137" s="200"/>
      <c r="AI137" s="169" t="str">
        <f>IF(AB137/W137=0,"",IF(MOD(AB137,W137)&gt;0,"ОШИБКА!!! неверная кратность на сорт",""))</f>
        <v/>
      </c>
    </row>
    <row r="138" spans="2:35" s="170" customFormat="1">
      <c r="B138" s="250"/>
      <c r="C138" s="196" t="s">
        <v>5955</v>
      </c>
      <c r="D138" s="267"/>
      <c r="E138" s="267"/>
      <c r="F138" s="267"/>
      <c r="G138" s="314">
        <v>241</v>
      </c>
      <c r="H138" s="314"/>
      <c r="I138" s="267"/>
      <c r="J138" s="267"/>
      <c r="K138" s="267"/>
      <c r="L138" s="196" t="s">
        <v>37</v>
      </c>
      <c r="M138" s="196" t="s">
        <v>6549</v>
      </c>
      <c r="N138" s="196" t="s">
        <v>5778</v>
      </c>
      <c r="O138" s="196" t="s">
        <v>988</v>
      </c>
      <c r="P138" s="196" t="s">
        <v>5790</v>
      </c>
      <c r="Q138" s="309" t="s">
        <v>3821</v>
      </c>
      <c r="R138" s="218"/>
      <c r="S138" s="310"/>
      <c r="T138" s="311"/>
      <c r="U138" s="312"/>
      <c r="V138" s="197" t="s">
        <v>776</v>
      </c>
      <c r="W138" s="220">
        <v>25</v>
      </c>
      <c r="X138" s="223">
        <v>87</v>
      </c>
      <c r="Y138" s="304">
        <v>84</v>
      </c>
      <c r="Z138" s="304">
        <v>79</v>
      </c>
      <c r="AA138" s="304">
        <v>75</v>
      </c>
      <c r="AB138" s="5"/>
      <c r="AC138" s="224">
        <f t="shared" si="4"/>
        <v>0</v>
      </c>
      <c r="AD138" s="270">
        <f t="shared" si="5"/>
        <v>0</v>
      </c>
      <c r="AE138" s="198" t="s">
        <v>6960</v>
      </c>
      <c r="AF138" s="199"/>
      <c r="AG138" s="200"/>
      <c r="AH138" s="200"/>
      <c r="AI138" s="169" t="str">
        <f>IF(AB138/W138=0,"",IF(MOD(AB138,W138)&gt;0,"ОШИБКА!!! неверная кратность на сорт",""))</f>
        <v/>
      </c>
    </row>
    <row r="139" spans="2:35" s="170" customFormat="1">
      <c r="B139" s="250"/>
      <c r="C139" s="196" t="s">
        <v>5956</v>
      </c>
      <c r="D139" s="267"/>
      <c r="E139" s="267"/>
      <c r="F139" s="267"/>
      <c r="G139" s="314">
        <v>2524</v>
      </c>
      <c r="H139" s="314"/>
      <c r="I139" s="267"/>
      <c r="J139" s="267"/>
      <c r="K139" s="267"/>
      <c r="L139" s="196" t="s">
        <v>37</v>
      </c>
      <c r="M139" s="196" t="s">
        <v>6549</v>
      </c>
      <c r="N139" s="196" t="s">
        <v>5778</v>
      </c>
      <c r="O139" s="196" t="s">
        <v>988</v>
      </c>
      <c r="P139" s="196" t="s">
        <v>5791</v>
      </c>
      <c r="Q139" s="309" t="s">
        <v>3821</v>
      </c>
      <c r="R139" s="218"/>
      <c r="S139" s="310"/>
      <c r="T139" s="311"/>
      <c r="U139" s="312"/>
      <c r="V139" s="197" t="s">
        <v>776</v>
      </c>
      <c r="W139" s="220">
        <v>25</v>
      </c>
      <c r="X139" s="223">
        <v>87</v>
      </c>
      <c r="Y139" s="304">
        <v>84</v>
      </c>
      <c r="Z139" s="304">
        <v>79</v>
      </c>
      <c r="AA139" s="304">
        <v>75</v>
      </c>
      <c r="AB139" s="5"/>
      <c r="AC139" s="224">
        <f t="shared" si="4"/>
        <v>0</v>
      </c>
      <c r="AD139" s="270">
        <f t="shared" si="5"/>
        <v>0</v>
      </c>
      <c r="AE139" s="198" t="s">
        <v>6960</v>
      </c>
      <c r="AF139" s="199"/>
      <c r="AG139" s="200"/>
      <c r="AH139" s="200"/>
      <c r="AI139" s="169" t="str">
        <f>IF(AB139/W139=0,"",IF(MOD(AB139,W139)&gt;0,"ОШИБКА!!! неверная кратность на сорт",""))</f>
        <v/>
      </c>
    </row>
    <row r="140" spans="2:35" s="170" customFormat="1">
      <c r="B140" s="250"/>
      <c r="C140" s="196" t="s">
        <v>5957</v>
      </c>
      <c r="D140" s="267"/>
      <c r="E140" s="267"/>
      <c r="F140" s="267"/>
      <c r="G140" s="314">
        <v>150</v>
      </c>
      <c r="H140" s="314"/>
      <c r="I140" s="267"/>
      <c r="J140" s="267"/>
      <c r="K140" s="267"/>
      <c r="L140" s="196" t="s">
        <v>37</v>
      </c>
      <c r="M140" s="196" t="s">
        <v>6549</v>
      </c>
      <c r="N140" s="196" t="s">
        <v>5778</v>
      </c>
      <c r="O140" s="196" t="s">
        <v>988</v>
      </c>
      <c r="P140" s="196" t="s">
        <v>5792</v>
      </c>
      <c r="Q140" s="309" t="s">
        <v>3821</v>
      </c>
      <c r="R140" s="218"/>
      <c r="S140" s="310"/>
      <c r="T140" s="311"/>
      <c r="U140" s="312"/>
      <c r="V140" s="197" t="s">
        <v>776</v>
      </c>
      <c r="W140" s="220">
        <v>25</v>
      </c>
      <c r="X140" s="223">
        <v>87</v>
      </c>
      <c r="Y140" s="304">
        <v>84</v>
      </c>
      <c r="Z140" s="304">
        <v>79</v>
      </c>
      <c r="AA140" s="304">
        <v>75</v>
      </c>
      <c r="AB140" s="5"/>
      <c r="AC140" s="224">
        <f t="shared" si="4"/>
        <v>0</v>
      </c>
      <c r="AD140" s="270">
        <f t="shared" si="5"/>
        <v>0</v>
      </c>
      <c r="AE140" s="198" t="s">
        <v>6960</v>
      </c>
      <c r="AF140" s="199"/>
      <c r="AG140" s="200"/>
      <c r="AH140" s="200"/>
      <c r="AI140" s="169" t="str">
        <f>IF(AB140/W140=0,"",IF(MOD(AB140,W140)&gt;0,"ОШИБКА!!! неверная кратность на сорт",""))</f>
        <v/>
      </c>
    </row>
    <row r="141" spans="2:35" s="170" customFormat="1">
      <c r="B141" s="250"/>
      <c r="C141" s="196" t="s">
        <v>5958</v>
      </c>
      <c r="D141" s="267"/>
      <c r="E141" s="267"/>
      <c r="F141" s="267"/>
      <c r="G141" s="314">
        <v>205</v>
      </c>
      <c r="H141" s="314"/>
      <c r="I141" s="267"/>
      <c r="J141" s="267"/>
      <c r="K141" s="267"/>
      <c r="L141" s="196" t="s">
        <v>37</v>
      </c>
      <c r="M141" s="196" t="s">
        <v>6549</v>
      </c>
      <c r="N141" s="196" t="s">
        <v>5778</v>
      </c>
      <c r="O141" s="196" t="s">
        <v>988</v>
      </c>
      <c r="P141" s="196" t="s">
        <v>5793</v>
      </c>
      <c r="Q141" s="309" t="s">
        <v>3821</v>
      </c>
      <c r="R141" s="218"/>
      <c r="S141" s="310"/>
      <c r="T141" s="311"/>
      <c r="U141" s="312"/>
      <c r="V141" s="197" t="s">
        <v>776</v>
      </c>
      <c r="W141" s="220">
        <v>25</v>
      </c>
      <c r="X141" s="223">
        <v>87</v>
      </c>
      <c r="Y141" s="304">
        <v>84</v>
      </c>
      <c r="Z141" s="304">
        <v>79</v>
      </c>
      <c r="AA141" s="304">
        <v>75</v>
      </c>
      <c r="AB141" s="5"/>
      <c r="AC141" s="224">
        <f t="shared" si="4"/>
        <v>0</v>
      </c>
      <c r="AD141" s="270">
        <f t="shared" si="5"/>
        <v>0</v>
      </c>
      <c r="AE141" s="198" t="s">
        <v>6960</v>
      </c>
      <c r="AF141" s="199"/>
      <c r="AG141" s="200"/>
      <c r="AH141" s="200"/>
      <c r="AI141" s="169" t="str">
        <f>IF(AB141/W141=0,"",IF(MOD(AB141,W141)&gt;0,"ОШИБКА!!! неверная кратность на сорт",""))</f>
        <v/>
      </c>
    </row>
    <row r="142" spans="2:35" s="170" customFormat="1">
      <c r="B142" s="250"/>
      <c r="C142" s="196" t="s">
        <v>5959</v>
      </c>
      <c r="D142" s="267"/>
      <c r="E142" s="267"/>
      <c r="F142" s="267"/>
      <c r="G142" s="314">
        <v>300</v>
      </c>
      <c r="H142" s="314"/>
      <c r="I142" s="267"/>
      <c r="J142" s="267"/>
      <c r="K142" s="267"/>
      <c r="L142" s="196" t="s">
        <v>37</v>
      </c>
      <c r="M142" s="196" t="s">
        <v>6549</v>
      </c>
      <c r="N142" s="196" t="s">
        <v>5778</v>
      </c>
      <c r="O142" s="196" t="s">
        <v>988</v>
      </c>
      <c r="P142" s="196" t="s">
        <v>996</v>
      </c>
      <c r="Q142" s="309" t="s">
        <v>3821</v>
      </c>
      <c r="R142" s="218"/>
      <c r="S142" s="310"/>
      <c r="T142" s="311"/>
      <c r="U142" s="312"/>
      <c r="V142" s="197" t="s">
        <v>776</v>
      </c>
      <c r="W142" s="220">
        <v>25</v>
      </c>
      <c r="X142" s="223">
        <v>87</v>
      </c>
      <c r="Y142" s="304">
        <v>84</v>
      </c>
      <c r="Z142" s="304">
        <v>79</v>
      </c>
      <c r="AA142" s="304">
        <v>75</v>
      </c>
      <c r="AB142" s="5"/>
      <c r="AC142" s="224">
        <f t="shared" si="4"/>
        <v>0</v>
      </c>
      <c r="AD142" s="270">
        <f t="shared" si="5"/>
        <v>0</v>
      </c>
      <c r="AE142" s="198" t="s">
        <v>6960</v>
      </c>
      <c r="AF142" s="199"/>
      <c r="AG142" s="200"/>
      <c r="AH142" s="200"/>
      <c r="AI142" s="169" t="str">
        <f>IF(AB142/W142=0,"",IF(MOD(AB142,W142)&gt;0,"ОШИБКА!!! неверная кратность на сорт",""))</f>
        <v/>
      </c>
    </row>
    <row r="143" spans="2:35" s="170" customFormat="1">
      <c r="B143" s="250"/>
      <c r="C143" s="196" t="s">
        <v>5960</v>
      </c>
      <c r="D143" s="267"/>
      <c r="E143" s="267"/>
      <c r="F143" s="267"/>
      <c r="G143" s="314">
        <v>22</v>
      </c>
      <c r="H143" s="314"/>
      <c r="I143" s="267"/>
      <c r="J143" s="267"/>
      <c r="K143" s="267"/>
      <c r="L143" s="196" t="s">
        <v>37</v>
      </c>
      <c r="M143" s="196" t="s">
        <v>6549</v>
      </c>
      <c r="N143" s="196" t="s">
        <v>5778</v>
      </c>
      <c r="O143" s="196" t="s">
        <v>988</v>
      </c>
      <c r="P143" s="196" t="s">
        <v>5794</v>
      </c>
      <c r="Q143" s="309" t="s">
        <v>3821</v>
      </c>
      <c r="R143" s="218"/>
      <c r="S143" s="310"/>
      <c r="T143" s="311"/>
      <c r="U143" s="312"/>
      <c r="V143" s="197" t="s">
        <v>776</v>
      </c>
      <c r="W143" s="220">
        <v>25</v>
      </c>
      <c r="X143" s="223">
        <v>87</v>
      </c>
      <c r="Y143" s="304">
        <v>84</v>
      </c>
      <c r="Z143" s="304">
        <v>79</v>
      </c>
      <c r="AA143" s="304">
        <v>75</v>
      </c>
      <c r="AB143" s="5"/>
      <c r="AC143" s="224">
        <f t="shared" si="4"/>
        <v>0</v>
      </c>
      <c r="AD143" s="270">
        <f t="shared" si="5"/>
        <v>0</v>
      </c>
      <c r="AE143" s="198" t="s">
        <v>6960</v>
      </c>
      <c r="AF143" s="199"/>
      <c r="AG143" s="200"/>
      <c r="AH143" s="200"/>
      <c r="AI143" s="169" t="str">
        <f>IF(AB143/W143=0,"",IF(MOD(AB143,W143)&gt;0,"ОШИБКА!!! неверная кратность на сорт",""))</f>
        <v/>
      </c>
    </row>
    <row r="144" spans="2:35" s="170" customFormat="1">
      <c r="B144" s="250"/>
      <c r="C144" s="196" t="s">
        <v>5961</v>
      </c>
      <c r="D144" s="267"/>
      <c r="E144" s="267"/>
      <c r="F144" s="267"/>
      <c r="G144" s="314">
        <v>1</v>
      </c>
      <c r="H144" s="314"/>
      <c r="I144" s="267"/>
      <c r="J144" s="267"/>
      <c r="K144" s="267"/>
      <c r="L144" s="196" t="s">
        <v>37</v>
      </c>
      <c r="M144" s="196" t="s">
        <v>6549</v>
      </c>
      <c r="N144" s="196" t="s">
        <v>999</v>
      </c>
      <c r="O144" s="196" t="s">
        <v>998</v>
      </c>
      <c r="P144" s="196" t="s">
        <v>1000</v>
      </c>
      <c r="Q144" s="309" t="s">
        <v>3821</v>
      </c>
      <c r="R144" s="218"/>
      <c r="S144" s="310"/>
      <c r="T144" s="311"/>
      <c r="U144" s="312"/>
      <c r="V144" s="197" t="s">
        <v>776</v>
      </c>
      <c r="W144" s="220">
        <v>25</v>
      </c>
      <c r="X144" s="223">
        <v>128</v>
      </c>
      <c r="Y144" s="304">
        <v>124</v>
      </c>
      <c r="Z144" s="304">
        <v>117</v>
      </c>
      <c r="AA144" s="304">
        <v>110</v>
      </c>
      <c r="AB144" s="5"/>
      <c r="AC144" s="224">
        <f t="shared" si="4"/>
        <v>0</v>
      </c>
      <c r="AD144" s="270">
        <f t="shared" si="5"/>
        <v>0</v>
      </c>
      <c r="AE144" s="198" t="s">
        <v>6960</v>
      </c>
      <c r="AF144" s="199"/>
      <c r="AG144" s="200"/>
      <c r="AH144" s="200"/>
      <c r="AI144" s="169" t="str">
        <f>IF(AB144/W144=0,"",IF(MOD(AB144,W144)&gt;0,"ОШИБКА!!! неверная кратность на сорт",""))</f>
        <v/>
      </c>
    </row>
    <row r="145" spans="2:35" s="170" customFormat="1">
      <c r="B145" s="250"/>
      <c r="C145" s="196" t="s">
        <v>5962</v>
      </c>
      <c r="D145" s="267"/>
      <c r="E145" s="267"/>
      <c r="F145" s="267"/>
      <c r="G145" s="314">
        <v>165</v>
      </c>
      <c r="H145" s="314"/>
      <c r="I145" s="267"/>
      <c r="J145" s="267"/>
      <c r="K145" s="267"/>
      <c r="L145" s="196" t="s">
        <v>37</v>
      </c>
      <c r="M145" s="196" t="s">
        <v>6549</v>
      </c>
      <c r="N145" s="196" t="s">
        <v>999</v>
      </c>
      <c r="O145" s="196" t="s">
        <v>998</v>
      </c>
      <c r="P145" s="196" t="s">
        <v>3977</v>
      </c>
      <c r="Q145" s="309" t="s">
        <v>3821</v>
      </c>
      <c r="R145" s="218"/>
      <c r="S145" s="310"/>
      <c r="T145" s="311"/>
      <c r="U145" s="312"/>
      <c r="V145" s="197" t="s">
        <v>776</v>
      </c>
      <c r="W145" s="220">
        <v>25</v>
      </c>
      <c r="X145" s="223">
        <v>128</v>
      </c>
      <c r="Y145" s="304">
        <v>124</v>
      </c>
      <c r="Z145" s="304">
        <v>117</v>
      </c>
      <c r="AA145" s="304">
        <v>110</v>
      </c>
      <c r="AB145" s="5"/>
      <c r="AC145" s="224">
        <f t="shared" si="4"/>
        <v>0</v>
      </c>
      <c r="AD145" s="270">
        <f t="shared" si="5"/>
        <v>0</v>
      </c>
      <c r="AE145" s="198" t="s">
        <v>6960</v>
      </c>
      <c r="AF145" s="199"/>
      <c r="AG145" s="200"/>
      <c r="AH145" s="200"/>
      <c r="AI145" s="169" t="str">
        <f>IF(AB145/W145=0,"",IF(MOD(AB145,W145)&gt;0,"ОШИБКА!!! неверная кратность на сорт",""))</f>
        <v/>
      </c>
    </row>
    <row r="146" spans="2:35" s="170" customFormat="1">
      <c r="B146" s="250"/>
      <c r="C146" s="196" t="s">
        <v>5963</v>
      </c>
      <c r="D146" s="267"/>
      <c r="E146" s="267"/>
      <c r="F146" s="267"/>
      <c r="G146" s="314">
        <v>236</v>
      </c>
      <c r="H146" s="314"/>
      <c r="I146" s="267"/>
      <c r="J146" s="267"/>
      <c r="K146" s="267"/>
      <c r="L146" s="196" t="s">
        <v>37</v>
      </c>
      <c r="M146" s="196" t="s">
        <v>6549</v>
      </c>
      <c r="N146" s="196" t="s">
        <v>999</v>
      </c>
      <c r="O146" s="196" t="s">
        <v>998</v>
      </c>
      <c r="P146" s="196" t="s">
        <v>1692</v>
      </c>
      <c r="Q146" s="309" t="s">
        <v>3821</v>
      </c>
      <c r="R146" s="218"/>
      <c r="S146" s="310"/>
      <c r="T146" s="311"/>
      <c r="U146" s="312"/>
      <c r="V146" s="197" t="s">
        <v>776</v>
      </c>
      <c r="W146" s="220">
        <v>25</v>
      </c>
      <c r="X146" s="223">
        <v>87</v>
      </c>
      <c r="Y146" s="304">
        <v>84</v>
      </c>
      <c r="Z146" s="304">
        <v>79</v>
      </c>
      <c r="AA146" s="304">
        <v>75</v>
      </c>
      <c r="AB146" s="5"/>
      <c r="AC146" s="224">
        <f t="shared" si="4"/>
        <v>0</v>
      </c>
      <c r="AD146" s="270">
        <f t="shared" si="5"/>
        <v>0</v>
      </c>
      <c r="AE146" s="198" t="s">
        <v>6960</v>
      </c>
      <c r="AF146" s="199"/>
      <c r="AG146" s="200"/>
      <c r="AH146" s="200"/>
      <c r="AI146" s="169" t="str">
        <f>IF(AB146/W146=0,"",IF(MOD(AB146,W146)&gt;0,"ОШИБКА!!! неверная кратность на сорт",""))</f>
        <v/>
      </c>
    </row>
    <row r="147" spans="2:35" s="170" customFormat="1">
      <c r="B147" s="250"/>
      <c r="C147" s="196" t="s">
        <v>5964</v>
      </c>
      <c r="D147" s="267"/>
      <c r="E147" s="267"/>
      <c r="F147" s="267"/>
      <c r="G147" s="314">
        <v>150</v>
      </c>
      <c r="H147" s="314"/>
      <c r="I147" s="267"/>
      <c r="J147" s="267"/>
      <c r="K147" s="267"/>
      <c r="L147" s="196" t="s">
        <v>37</v>
      </c>
      <c r="M147" s="196" t="s">
        <v>6549</v>
      </c>
      <c r="N147" s="196" t="s">
        <v>999</v>
      </c>
      <c r="O147" s="196" t="s">
        <v>998</v>
      </c>
      <c r="P147" s="196" t="s">
        <v>3982</v>
      </c>
      <c r="Q147" s="309" t="s">
        <v>3821</v>
      </c>
      <c r="R147" s="218"/>
      <c r="S147" s="310"/>
      <c r="T147" s="311"/>
      <c r="U147" s="312"/>
      <c r="V147" s="197" t="s">
        <v>776</v>
      </c>
      <c r="W147" s="220">
        <v>25</v>
      </c>
      <c r="X147" s="223">
        <v>165</v>
      </c>
      <c r="Y147" s="304">
        <v>160</v>
      </c>
      <c r="Z147" s="304">
        <v>150</v>
      </c>
      <c r="AA147" s="304">
        <v>141</v>
      </c>
      <c r="AB147" s="5"/>
      <c r="AC147" s="224">
        <f t="shared" si="4"/>
        <v>0</v>
      </c>
      <c r="AD147" s="270">
        <f t="shared" si="5"/>
        <v>0</v>
      </c>
      <c r="AE147" s="198" t="s">
        <v>6960</v>
      </c>
      <c r="AF147" s="199"/>
      <c r="AG147" s="200"/>
      <c r="AH147" s="200"/>
      <c r="AI147" s="169" t="str">
        <f>IF(AB147/W147=0,"",IF(MOD(AB147,W147)&gt;0,"ОШИБКА!!! неверная кратность на сорт",""))</f>
        <v/>
      </c>
    </row>
    <row r="148" spans="2:35" s="170" customFormat="1">
      <c r="B148" s="250"/>
      <c r="C148" s="196" t="s">
        <v>5965</v>
      </c>
      <c r="D148" s="267"/>
      <c r="E148" s="267"/>
      <c r="F148" s="267"/>
      <c r="G148" s="314">
        <v>500</v>
      </c>
      <c r="H148" s="314"/>
      <c r="I148" s="267"/>
      <c r="J148" s="267"/>
      <c r="K148" s="267"/>
      <c r="L148" s="196" t="s">
        <v>37</v>
      </c>
      <c r="M148" s="196" t="s">
        <v>6549</v>
      </c>
      <c r="N148" s="196" t="s">
        <v>999</v>
      </c>
      <c r="O148" s="196" t="s">
        <v>998</v>
      </c>
      <c r="P148" s="196" t="s">
        <v>5795</v>
      </c>
      <c r="Q148" s="309" t="s">
        <v>3821</v>
      </c>
      <c r="R148" s="218"/>
      <c r="S148" s="310"/>
      <c r="T148" s="311"/>
      <c r="U148" s="312"/>
      <c r="V148" s="197" t="s">
        <v>776</v>
      </c>
      <c r="W148" s="220">
        <v>25</v>
      </c>
      <c r="X148" s="223">
        <v>128</v>
      </c>
      <c r="Y148" s="304">
        <v>124</v>
      </c>
      <c r="Z148" s="304">
        <v>117</v>
      </c>
      <c r="AA148" s="304">
        <v>110</v>
      </c>
      <c r="AB148" s="5"/>
      <c r="AC148" s="224">
        <f t="shared" si="4"/>
        <v>0</v>
      </c>
      <c r="AD148" s="270">
        <f t="shared" si="5"/>
        <v>0</v>
      </c>
      <c r="AE148" s="198" t="s">
        <v>6960</v>
      </c>
      <c r="AF148" s="199"/>
      <c r="AG148" s="200"/>
      <c r="AH148" s="200"/>
      <c r="AI148" s="169" t="str">
        <f>IF(AB148/W148=0,"",IF(MOD(AB148,W148)&gt;0,"ОШИБКА!!! неверная кратность на сорт",""))</f>
        <v/>
      </c>
    </row>
    <row r="149" spans="2:35" s="170" customFormat="1">
      <c r="B149" s="250"/>
      <c r="C149" s="196" t="s">
        <v>5966</v>
      </c>
      <c r="D149" s="267"/>
      <c r="E149" s="267"/>
      <c r="F149" s="267"/>
      <c r="G149" s="314">
        <v>2133</v>
      </c>
      <c r="H149" s="314"/>
      <c r="I149" s="267"/>
      <c r="J149" s="267"/>
      <c r="K149" s="267"/>
      <c r="L149" s="196" t="s">
        <v>37</v>
      </c>
      <c r="M149" s="196" t="s">
        <v>6549</v>
      </c>
      <c r="N149" s="196" t="s">
        <v>999</v>
      </c>
      <c r="O149" s="196" t="s">
        <v>998</v>
      </c>
      <c r="P149" s="196" t="s">
        <v>1004</v>
      </c>
      <c r="Q149" s="309" t="s">
        <v>3821</v>
      </c>
      <c r="R149" s="218"/>
      <c r="S149" s="310"/>
      <c r="T149" s="311"/>
      <c r="U149" s="312"/>
      <c r="V149" s="197" t="s">
        <v>776</v>
      </c>
      <c r="W149" s="220">
        <v>25</v>
      </c>
      <c r="X149" s="223">
        <v>128</v>
      </c>
      <c r="Y149" s="304">
        <v>124</v>
      </c>
      <c r="Z149" s="304">
        <v>117</v>
      </c>
      <c r="AA149" s="304">
        <v>110</v>
      </c>
      <c r="AB149" s="5"/>
      <c r="AC149" s="224">
        <f t="shared" si="4"/>
        <v>0</v>
      </c>
      <c r="AD149" s="270">
        <f t="shared" si="5"/>
        <v>0</v>
      </c>
      <c r="AE149" s="198" t="s">
        <v>6960</v>
      </c>
      <c r="AF149" s="199"/>
      <c r="AG149" s="200"/>
      <c r="AH149" s="200"/>
      <c r="AI149" s="169" t="str">
        <f>IF(AB149/W149=0,"",IF(MOD(AB149,W149)&gt;0,"ОШИБКА!!! неверная кратность на сорт",""))</f>
        <v/>
      </c>
    </row>
    <row r="150" spans="2:35" s="170" customFormat="1">
      <c r="B150" s="250"/>
      <c r="C150" s="196" t="s">
        <v>5967</v>
      </c>
      <c r="D150" s="267"/>
      <c r="E150" s="267"/>
      <c r="F150" s="267"/>
      <c r="G150" s="314">
        <v>305</v>
      </c>
      <c r="H150" s="314"/>
      <c r="I150" s="267"/>
      <c r="J150" s="267"/>
      <c r="K150" s="267"/>
      <c r="L150" s="196" t="s">
        <v>37</v>
      </c>
      <c r="M150" s="196" t="s">
        <v>6549</v>
      </c>
      <c r="N150" s="196" t="s">
        <v>999</v>
      </c>
      <c r="O150" s="196" t="s">
        <v>998</v>
      </c>
      <c r="P150" s="196" t="s">
        <v>3979</v>
      </c>
      <c r="Q150" s="309" t="s">
        <v>3821</v>
      </c>
      <c r="R150" s="218"/>
      <c r="S150" s="310"/>
      <c r="T150" s="311"/>
      <c r="U150" s="312"/>
      <c r="V150" s="197" t="s">
        <v>776</v>
      </c>
      <c r="W150" s="220">
        <v>25</v>
      </c>
      <c r="X150" s="223">
        <v>128</v>
      </c>
      <c r="Y150" s="304">
        <v>124</v>
      </c>
      <c r="Z150" s="304">
        <v>117</v>
      </c>
      <c r="AA150" s="304">
        <v>110</v>
      </c>
      <c r="AB150" s="5"/>
      <c r="AC150" s="224">
        <f t="shared" si="4"/>
        <v>0</v>
      </c>
      <c r="AD150" s="270">
        <f t="shared" si="5"/>
        <v>0</v>
      </c>
      <c r="AE150" s="198" t="s">
        <v>6960</v>
      </c>
      <c r="AF150" s="199"/>
      <c r="AG150" s="200"/>
      <c r="AH150" s="200"/>
      <c r="AI150" s="169" t="str">
        <f>IF(AB150/W150=0,"",IF(MOD(AB150,W150)&gt;0,"ОШИБКА!!! неверная кратность на сорт",""))</f>
        <v/>
      </c>
    </row>
    <row r="151" spans="2:35" s="170" customFormat="1">
      <c r="B151" s="250"/>
      <c r="C151" s="196" t="s">
        <v>5968</v>
      </c>
      <c r="D151" s="267"/>
      <c r="E151" s="267"/>
      <c r="F151" s="267"/>
      <c r="G151" s="314">
        <v>1527</v>
      </c>
      <c r="H151" s="314"/>
      <c r="I151" s="267"/>
      <c r="J151" s="267"/>
      <c r="K151" s="267"/>
      <c r="L151" s="196" t="s">
        <v>37</v>
      </c>
      <c r="M151" s="196" t="s">
        <v>6549</v>
      </c>
      <c r="N151" s="196" t="s">
        <v>999</v>
      </c>
      <c r="O151" s="196" t="s">
        <v>998</v>
      </c>
      <c r="P151" s="196" t="s">
        <v>1006</v>
      </c>
      <c r="Q151" s="309" t="s">
        <v>3821</v>
      </c>
      <c r="R151" s="218"/>
      <c r="S151" s="310"/>
      <c r="T151" s="311"/>
      <c r="U151" s="312"/>
      <c r="V151" s="197" t="s">
        <v>776</v>
      </c>
      <c r="W151" s="220">
        <v>25</v>
      </c>
      <c r="X151" s="223">
        <v>128</v>
      </c>
      <c r="Y151" s="304">
        <v>124</v>
      </c>
      <c r="Z151" s="304">
        <v>117</v>
      </c>
      <c r="AA151" s="304">
        <v>110</v>
      </c>
      <c r="AB151" s="5"/>
      <c r="AC151" s="224">
        <f t="shared" si="4"/>
        <v>0</v>
      </c>
      <c r="AD151" s="270">
        <f t="shared" si="5"/>
        <v>0</v>
      </c>
      <c r="AE151" s="198" t="s">
        <v>6960</v>
      </c>
      <c r="AF151" s="199"/>
      <c r="AG151" s="200"/>
      <c r="AH151" s="200"/>
      <c r="AI151" s="169" t="str">
        <f>IF(AB151/W151=0,"",IF(MOD(AB151,W151)&gt;0,"ОШИБКА!!! неверная кратность на сорт",""))</f>
        <v/>
      </c>
    </row>
    <row r="152" spans="2:35" s="170" customFormat="1">
      <c r="B152" s="250"/>
      <c r="C152" s="196" t="s">
        <v>5969</v>
      </c>
      <c r="D152" s="267"/>
      <c r="E152" s="267"/>
      <c r="F152" s="267"/>
      <c r="G152" s="314">
        <v>321</v>
      </c>
      <c r="H152" s="314"/>
      <c r="I152" s="267"/>
      <c r="J152" s="267"/>
      <c r="K152" s="267"/>
      <c r="L152" s="196" t="s">
        <v>37</v>
      </c>
      <c r="M152" s="196" t="s">
        <v>6549</v>
      </c>
      <c r="N152" s="196" t="s">
        <v>999</v>
      </c>
      <c r="O152" s="196" t="s">
        <v>998</v>
      </c>
      <c r="P152" s="196" t="s">
        <v>5796</v>
      </c>
      <c r="Q152" s="309" t="s">
        <v>3821</v>
      </c>
      <c r="R152" s="218"/>
      <c r="S152" s="310"/>
      <c r="T152" s="311"/>
      <c r="U152" s="312"/>
      <c r="V152" s="197" t="s">
        <v>776</v>
      </c>
      <c r="W152" s="220">
        <v>25</v>
      </c>
      <c r="X152" s="223">
        <v>128</v>
      </c>
      <c r="Y152" s="304">
        <v>124</v>
      </c>
      <c r="Z152" s="304">
        <v>117</v>
      </c>
      <c r="AA152" s="304">
        <v>110</v>
      </c>
      <c r="AB152" s="5"/>
      <c r="AC152" s="224">
        <f t="shared" si="4"/>
        <v>0</v>
      </c>
      <c r="AD152" s="270">
        <f t="shared" si="5"/>
        <v>0</v>
      </c>
      <c r="AE152" s="198" t="s">
        <v>6960</v>
      </c>
      <c r="AF152" s="199"/>
      <c r="AG152" s="200"/>
      <c r="AH152" s="200"/>
      <c r="AI152" s="169" t="str">
        <f>IF(AB152/W152=0,"",IF(MOD(AB152,W152)&gt;0,"ОШИБКА!!! неверная кратность на сорт",""))</f>
        <v/>
      </c>
    </row>
    <row r="153" spans="2:35" s="170" customFormat="1">
      <c r="B153" s="250"/>
      <c r="C153" s="196" t="s">
        <v>3830</v>
      </c>
      <c r="D153" s="267"/>
      <c r="E153" s="267"/>
      <c r="F153" s="267"/>
      <c r="G153" s="314">
        <v>261</v>
      </c>
      <c r="H153" s="314"/>
      <c r="I153" s="267"/>
      <c r="J153" s="267"/>
      <c r="K153" s="267"/>
      <c r="L153" s="196" t="s">
        <v>37</v>
      </c>
      <c r="M153" s="196" t="s">
        <v>6549</v>
      </c>
      <c r="N153" s="196" t="s">
        <v>999</v>
      </c>
      <c r="O153" s="196" t="s">
        <v>998</v>
      </c>
      <c r="P153" s="196" t="s">
        <v>3980</v>
      </c>
      <c r="Q153" s="309" t="s">
        <v>3821</v>
      </c>
      <c r="R153" s="218"/>
      <c r="S153" s="310"/>
      <c r="T153" s="311"/>
      <c r="U153" s="312"/>
      <c r="V153" s="197" t="s">
        <v>776</v>
      </c>
      <c r="W153" s="220">
        <v>25</v>
      </c>
      <c r="X153" s="223">
        <v>87</v>
      </c>
      <c r="Y153" s="304">
        <v>84</v>
      </c>
      <c r="Z153" s="304">
        <v>79</v>
      </c>
      <c r="AA153" s="304">
        <v>75</v>
      </c>
      <c r="AB153" s="5"/>
      <c r="AC153" s="224">
        <f t="shared" si="4"/>
        <v>0</v>
      </c>
      <c r="AD153" s="270">
        <f t="shared" si="5"/>
        <v>0</v>
      </c>
      <c r="AE153" s="198" t="s">
        <v>6960</v>
      </c>
      <c r="AF153" s="199"/>
      <c r="AG153" s="200"/>
      <c r="AH153" s="200"/>
      <c r="AI153" s="169" t="str">
        <f>IF(AB153/W153=0,"",IF(MOD(AB153,W153)&gt;0,"ОШИБКА!!! неверная кратность на сорт",""))</f>
        <v/>
      </c>
    </row>
    <row r="154" spans="2:35" s="170" customFormat="1">
      <c r="B154" s="250"/>
      <c r="C154" s="196" t="s">
        <v>5970</v>
      </c>
      <c r="D154" s="267"/>
      <c r="E154" s="267"/>
      <c r="F154" s="267"/>
      <c r="G154" s="314">
        <v>434</v>
      </c>
      <c r="H154" s="314"/>
      <c r="I154" s="267"/>
      <c r="J154" s="267"/>
      <c r="K154" s="267"/>
      <c r="L154" s="196" t="s">
        <v>37</v>
      </c>
      <c r="M154" s="196" t="s">
        <v>6549</v>
      </c>
      <c r="N154" s="196" t="s">
        <v>5797</v>
      </c>
      <c r="O154" s="196" t="s">
        <v>5798</v>
      </c>
      <c r="P154" s="196" t="s">
        <v>2738</v>
      </c>
      <c r="Q154" s="309" t="s">
        <v>3821</v>
      </c>
      <c r="R154" s="218"/>
      <c r="S154" s="310"/>
      <c r="T154" s="311"/>
      <c r="U154" s="312"/>
      <c r="V154" s="197" t="s">
        <v>776</v>
      </c>
      <c r="W154" s="220">
        <v>25</v>
      </c>
      <c r="X154" s="223">
        <v>87</v>
      </c>
      <c r="Y154" s="304">
        <v>84</v>
      </c>
      <c r="Z154" s="304">
        <v>79</v>
      </c>
      <c r="AA154" s="304">
        <v>75</v>
      </c>
      <c r="AB154" s="5"/>
      <c r="AC154" s="224">
        <f t="shared" si="4"/>
        <v>0</v>
      </c>
      <c r="AD154" s="270">
        <f t="shared" si="5"/>
        <v>0</v>
      </c>
      <c r="AE154" s="198" t="s">
        <v>6960</v>
      </c>
      <c r="AF154" s="199"/>
      <c r="AG154" s="200"/>
      <c r="AH154" s="200"/>
      <c r="AI154" s="169" t="str">
        <f>IF(AB154/W154=0,"",IF(MOD(AB154,W154)&gt;0,"ОШИБКА!!! неверная кратность на сорт",""))</f>
        <v/>
      </c>
    </row>
    <row r="155" spans="2:35" s="170" customFormat="1">
      <c r="B155" s="250"/>
      <c r="C155" s="196" t="s">
        <v>5971</v>
      </c>
      <c r="D155" s="267"/>
      <c r="E155" s="267"/>
      <c r="F155" s="267"/>
      <c r="G155" s="314">
        <v>827</v>
      </c>
      <c r="H155" s="314"/>
      <c r="I155" s="267"/>
      <c r="J155" s="267"/>
      <c r="K155" s="267"/>
      <c r="L155" s="196" t="s">
        <v>37</v>
      </c>
      <c r="M155" s="196" t="s">
        <v>6549</v>
      </c>
      <c r="N155" s="196" t="s">
        <v>5797</v>
      </c>
      <c r="O155" s="196" t="s">
        <v>5798</v>
      </c>
      <c r="P155" s="196" t="s">
        <v>5799</v>
      </c>
      <c r="Q155" s="309" t="s">
        <v>3821</v>
      </c>
      <c r="R155" s="218"/>
      <c r="S155" s="310"/>
      <c r="T155" s="311"/>
      <c r="U155" s="312"/>
      <c r="V155" s="197" t="s">
        <v>776</v>
      </c>
      <c r="W155" s="220">
        <v>25</v>
      </c>
      <c r="X155" s="223">
        <v>87</v>
      </c>
      <c r="Y155" s="304">
        <v>84</v>
      </c>
      <c r="Z155" s="304">
        <v>79</v>
      </c>
      <c r="AA155" s="304">
        <v>75</v>
      </c>
      <c r="AB155" s="5"/>
      <c r="AC155" s="224">
        <f t="shared" si="4"/>
        <v>0</v>
      </c>
      <c r="AD155" s="270">
        <f t="shared" si="5"/>
        <v>0</v>
      </c>
      <c r="AE155" s="198" t="s">
        <v>6960</v>
      </c>
      <c r="AF155" s="199"/>
      <c r="AG155" s="200"/>
      <c r="AH155" s="200"/>
      <c r="AI155" s="169" t="str">
        <f>IF(AB155/W155=0,"",IF(MOD(AB155,W155)&gt;0,"ОШИБКА!!! неверная кратность на сорт",""))</f>
        <v/>
      </c>
    </row>
    <row r="156" spans="2:35" s="170" customFormat="1">
      <c r="B156" s="250"/>
      <c r="C156" s="196" t="s">
        <v>5972</v>
      </c>
      <c r="D156" s="267"/>
      <c r="E156" s="267"/>
      <c r="F156" s="267"/>
      <c r="G156" s="314">
        <v>430</v>
      </c>
      <c r="H156" s="314"/>
      <c r="I156" s="267"/>
      <c r="J156" s="267"/>
      <c r="K156" s="267"/>
      <c r="L156" s="196" t="s">
        <v>37</v>
      </c>
      <c r="M156" s="196" t="s">
        <v>6549</v>
      </c>
      <c r="N156" s="196" t="s">
        <v>5797</v>
      </c>
      <c r="O156" s="196" t="s">
        <v>5798</v>
      </c>
      <c r="P156" s="196" t="s">
        <v>5800</v>
      </c>
      <c r="Q156" s="309" t="s">
        <v>3821</v>
      </c>
      <c r="R156" s="218"/>
      <c r="S156" s="310"/>
      <c r="T156" s="311"/>
      <c r="U156" s="312"/>
      <c r="V156" s="197" t="s">
        <v>776</v>
      </c>
      <c r="W156" s="220">
        <v>25</v>
      </c>
      <c r="X156" s="223">
        <v>87</v>
      </c>
      <c r="Y156" s="304">
        <v>84</v>
      </c>
      <c r="Z156" s="304">
        <v>79</v>
      </c>
      <c r="AA156" s="304">
        <v>75</v>
      </c>
      <c r="AB156" s="5"/>
      <c r="AC156" s="224">
        <f t="shared" si="4"/>
        <v>0</v>
      </c>
      <c r="AD156" s="270">
        <f t="shared" si="5"/>
        <v>0</v>
      </c>
      <c r="AE156" s="198" t="s">
        <v>6960</v>
      </c>
      <c r="AF156" s="199"/>
      <c r="AG156" s="200"/>
      <c r="AH156" s="200"/>
      <c r="AI156" s="169" t="str">
        <f>IF(AB156/W156=0,"",IF(MOD(AB156,W156)&gt;0,"ОШИБКА!!! неверная кратность на сорт",""))</f>
        <v/>
      </c>
    </row>
    <row r="157" spans="2:35" s="170" customFormat="1">
      <c r="B157" s="250"/>
      <c r="C157" s="196" t="s">
        <v>5973</v>
      </c>
      <c r="D157" s="267"/>
      <c r="E157" s="267"/>
      <c r="F157" s="267"/>
      <c r="G157" s="314">
        <v>946</v>
      </c>
      <c r="H157" s="314"/>
      <c r="I157" s="267"/>
      <c r="J157" s="267"/>
      <c r="K157" s="267"/>
      <c r="L157" s="196" t="s">
        <v>37</v>
      </c>
      <c r="M157" s="196" t="s">
        <v>6549</v>
      </c>
      <c r="N157" s="196" t="s">
        <v>1009</v>
      </c>
      <c r="O157" s="196" t="s">
        <v>1008</v>
      </c>
      <c r="P157" s="196" t="s">
        <v>1010</v>
      </c>
      <c r="Q157" s="309" t="s">
        <v>3821</v>
      </c>
      <c r="R157" s="218"/>
      <c r="S157" s="310"/>
      <c r="T157" s="311"/>
      <c r="U157" s="312"/>
      <c r="V157" s="197" t="s">
        <v>776</v>
      </c>
      <c r="W157" s="220">
        <v>25</v>
      </c>
      <c r="X157" s="223">
        <v>87</v>
      </c>
      <c r="Y157" s="304">
        <v>84</v>
      </c>
      <c r="Z157" s="304">
        <v>79</v>
      </c>
      <c r="AA157" s="304">
        <v>75</v>
      </c>
      <c r="AB157" s="5"/>
      <c r="AC157" s="224">
        <f t="shared" si="4"/>
        <v>0</v>
      </c>
      <c r="AD157" s="270">
        <f t="shared" si="5"/>
        <v>0</v>
      </c>
      <c r="AE157" s="198" t="s">
        <v>6960</v>
      </c>
      <c r="AF157" s="199"/>
      <c r="AG157" s="200"/>
      <c r="AH157" s="200"/>
      <c r="AI157" s="169" t="str">
        <f>IF(AB157/W157=0,"",IF(MOD(AB157,W157)&gt;0,"ОШИБКА!!! неверная кратность на сорт",""))</f>
        <v/>
      </c>
    </row>
    <row r="158" spans="2:35" s="170" customFormat="1">
      <c r="B158" s="250"/>
      <c r="C158" s="196" t="s">
        <v>5974</v>
      </c>
      <c r="D158" s="267"/>
      <c r="E158" s="267"/>
      <c r="F158" s="267"/>
      <c r="G158" s="314">
        <v>425</v>
      </c>
      <c r="H158" s="314"/>
      <c r="I158" s="267"/>
      <c r="J158" s="267"/>
      <c r="K158" s="267"/>
      <c r="L158" s="196" t="s">
        <v>37</v>
      </c>
      <c r="M158" s="196" t="s">
        <v>6549</v>
      </c>
      <c r="N158" s="196" t="s">
        <v>1009</v>
      </c>
      <c r="O158" s="196" t="s">
        <v>1008</v>
      </c>
      <c r="P158" s="196" t="s">
        <v>5777</v>
      </c>
      <c r="Q158" s="309" t="s">
        <v>3821</v>
      </c>
      <c r="R158" s="218"/>
      <c r="S158" s="310"/>
      <c r="T158" s="311"/>
      <c r="U158" s="312"/>
      <c r="V158" s="197" t="s">
        <v>776</v>
      </c>
      <c r="W158" s="220">
        <v>25</v>
      </c>
      <c r="X158" s="223">
        <v>87</v>
      </c>
      <c r="Y158" s="304">
        <v>84</v>
      </c>
      <c r="Z158" s="304">
        <v>79</v>
      </c>
      <c r="AA158" s="304">
        <v>75</v>
      </c>
      <c r="AB158" s="5"/>
      <c r="AC158" s="224">
        <f t="shared" si="4"/>
        <v>0</v>
      </c>
      <c r="AD158" s="270">
        <f t="shared" si="5"/>
        <v>0</v>
      </c>
      <c r="AE158" s="198" t="s">
        <v>6960</v>
      </c>
      <c r="AF158" s="199"/>
      <c r="AG158" s="200"/>
      <c r="AH158" s="200"/>
      <c r="AI158" s="169" t="str">
        <f>IF(AB158/W158=0,"",IF(MOD(AB158,W158)&gt;0,"ОШИБКА!!! неверная кратность на сорт",""))</f>
        <v/>
      </c>
    </row>
    <row r="159" spans="2:35" s="170" customFormat="1">
      <c r="B159" s="250"/>
      <c r="C159" s="196" t="s">
        <v>5975</v>
      </c>
      <c r="D159" s="267"/>
      <c r="E159" s="267"/>
      <c r="F159" s="267"/>
      <c r="G159" s="314">
        <v>467</v>
      </c>
      <c r="H159" s="314"/>
      <c r="I159" s="267"/>
      <c r="J159" s="267"/>
      <c r="K159" s="267"/>
      <c r="L159" s="196" t="s">
        <v>37</v>
      </c>
      <c r="M159" s="196" t="s">
        <v>6549</v>
      </c>
      <c r="N159" s="196" t="s">
        <v>1009</v>
      </c>
      <c r="O159" s="196" t="s">
        <v>1008</v>
      </c>
      <c r="P159" s="196" t="s">
        <v>5801</v>
      </c>
      <c r="Q159" s="309" t="s">
        <v>3821</v>
      </c>
      <c r="R159" s="218"/>
      <c r="S159" s="310"/>
      <c r="T159" s="311"/>
      <c r="U159" s="312"/>
      <c r="V159" s="197" t="s">
        <v>776</v>
      </c>
      <c r="W159" s="220">
        <v>25</v>
      </c>
      <c r="X159" s="223">
        <v>87</v>
      </c>
      <c r="Y159" s="304">
        <v>84</v>
      </c>
      <c r="Z159" s="304">
        <v>79</v>
      </c>
      <c r="AA159" s="304">
        <v>75</v>
      </c>
      <c r="AB159" s="5"/>
      <c r="AC159" s="224">
        <f t="shared" si="4"/>
        <v>0</v>
      </c>
      <c r="AD159" s="270">
        <f t="shared" si="5"/>
        <v>0</v>
      </c>
      <c r="AE159" s="198" t="s">
        <v>6960</v>
      </c>
      <c r="AF159" s="199"/>
      <c r="AG159" s="200"/>
      <c r="AH159" s="200"/>
      <c r="AI159" s="169" t="str">
        <f>IF(AB159/W159=0,"",IF(MOD(AB159,W159)&gt;0,"ОШИБКА!!! неверная кратность на сорт",""))</f>
        <v/>
      </c>
    </row>
    <row r="160" spans="2:35" s="170" customFormat="1">
      <c r="B160" s="250"/>
      <c r="C160" s="196" t="s">
        <v>5976</v>
      </c>
      <c r="D160" s="267"/>
      <c r="E160" s="267"/>
      <c r="F160" s="267"/>
      <c r="G160" s="314">
        <v>507</v>
      </c>
      <c r="H160" s="314"/>
      <c r="I160" s="267"/>
      <c r="J160" s="267"/>
      <c r="K160" s="267"/>
      <c r="L160" s="196" t="s">
        <v>37</v>
      </c>
      <c r="M160" s="196" t="s">
        <v>6549</v>
      </c>
      <c r="N160" s="196" t="s">
        <v>1009</v>
      </c>
      <c r="O160" s="196" t="s">
        <v>1008</v>
      </c>
      <c r="P160" s="196" t="s">
        <v>5802</v>
      </c>
      <c r="Q160" s="309" t="s">
        <v>3821</v>
      </c>
      <c r="R160" s="218"/>
      <c r="S160" s="310"/>
      <c r="T160" s="311"/>
      <c r="U160" s="312"/>
      <c r="V160" s="197" t="s">
        <v>776</v>
      </c>
      <c r="W160" s="220">
        <v>25</v>
      </c>
      <c r="X160" s="223">
        <v>87</v>
      </c>
      <c r="Y160" s="304">
        <v>84</v>
      </c>
      <c r="Z160" s="304">
        <v>79</v>
      </c>
      <c r="AA160" s="304">
        <v>75</v>
      </c>
      <c r="AB160" s="5"/>
      <c r="AC160" s="224">
        <f t="shared" si="4"/>
        <v>0</v>
      </c>
      <c r="AD160" s="270">
        <f t="shared" si="5"/>
        <v>0</v>
      </c>
      <c r="AE160" s="198" t="s">
        <v>6960</v>
      </c>
      <c r="AF160" s="199"/>
      <c r="AG160" s="200"/>
      <c r="AH160" s="200"/>
      <c r="AI160" s="169" t="str">
        <f>IF(AB160/W160=0,"",IF(MOD(AB160,W160)&gt;0,"ОШИБКА!!! неверная кратность на сорт",""))</f>
        <v/>
      </c>
    </row>
    <row r="161" spans="2:35" s="170" customFormat="1">
      <c r="B161" s="250"/>
      <c r="C161" s="196" t="s">
        <v>5977</v>
      </c>
      <c r="D161" s="267"/>
      <c r="E161" s="267"/>
      <c r="F161" s="267"/>
      <c r="G161" s="314">
        <v>552</v>
      </c>
      <c r="H161" s="314"/>
      <c r="I161" s="267"/>
      <c r="J161" s="267"/>
      <c r="K161" s="267"/>
      <c r="L161" s="196" t="s">
        <v>37</v>
      </c>
      <c r="M161" s="196" t="s">
        <v>6549</v>
      </c>
      <c r="N161" s="196" t="s">
        <v>1009</v>
      </c>
      <c r="O161" s="196" t="s">
        <v>1008</v>
      </c>
      <c r="P161" s="196" t="s">
        <v>5803</v>
      </c>
      <c r="Q161" s="309" t="s">
        <v>3821</v>
      </c>
      <c r="R161" s="218"/>
      <c r="S161" s="310"/>
      <c r="T161" s="311"/>
      <c r="U161" s="312"/>
      <c r="V161" s="197" t="s">
        <v>776</v>
      </c>
      <c r="W161" s="220">
        <v>25</v>
      </c>
      <c r="X161" s="223">
        <v>87</v>
      </c>
      <c r="Y161" s="304">
        <v>84</v>
      </c>
      <c r="Z161" s="304">
        <v>79</v>
      </c>
      <c r="AA161" s="304">
        <v>75</v>
      </c>
      <c r="AB161" s="5"/>
      <c r="AC161" s="224">
        <f t="shared" si="4"/>
        <v>0</v>
      </c>
      <c r="AD161" s="270">
        <f t="shared" si="5"/>
        <v>0</v>
      </c>
      <c r="AE161" s="198" t="s">
        <v>6960</v>
      </c>
      <c r="AF161" s="199"/>
      <c r="AG161" s="200"/>
      <c r="AH161" s="200"/>
      <c r="AI161" s="169" t="str">
        <f>IF(AB161/W161=0,"",IF(MOD(AB161,W161)&gt;0,"ОШИБКА!!! неверная кратность на сорт",""))</f>
        <v/>
      </c>
    </row>
    <row r="162" spans="2:35" s="170" customFormat="1">
      <c r="B162" s="250"/>
      <c r="C162" s="196" t="s">
        <v>3831</v>
      </c>
      <c r="D162" s="267"/>
      <c r="E162" s="267"/>
      <c r="F162" s="267"/>
      <c r="G162" s="314">
        <v>513</v>
      </c>
      <c r="H162" s="314"/>
      <c r="I162" s="267"/>
      <c r="J162" s="267"/>
      <c r="K162" s="267"/>
      <c r="L162" s="196" t="s">
        <v>37</v>
      </c>
      <c r="M162" s="196" t="s">
        <v>6549</v>
      </c>
      <c r="N162" s="196" t="s">
        <v>1009</v>
      </c>
      <c r="O162" s="196" t="s">
        <v>1008</v>
      </c>
      <c r="P162" s="196" t="s">
        <v>3992</v>
      </c>
      <c r="Q162" s="309" t="s">
        <v>3821</v>
      </c>
      <c r="R162" s="218"/>
      <c r="S162" s="310"/>
      <c r="T162" s="311"/>
      <c r="U162" s="312"/>
      <c r="V162" s="197" t="s">
        <v>776</v>
      </c>
      <c r="W162" s="220">
        <v>25</v>
      </c>
      <c r="X162" s="223">
        <v>128</v>
      </c>
      <c r="Y162" s="304">
        <v>124</v>
      </c>
      <c r="Z162" s="304">
        <v>117</v>
      </c>
      <c r="AA162" s="304">
        <v>110</v>
      </c>
      <c r="AB162" s="5"/>
      <c r="AC162" s="224">
        <f t="shared" si="4"/>
        <v>0</v>
      </c>
      <c r="AD162" s="270">
        <f t="shared" si="5"/>
        <v>0</v>
      </c>
      <c r="AE162" s="198" t="s">
        <v>6960</v>
      </c>
      <c r="AF162" s="199"/>
      <c r="AG162" s="200"/>
      <c r="AH162" s="200"/>
      <c r="AI162" s="169" t="str">
        <f>IF(AB162/W162=0,"",IF(MOD(AB162,W162)&gt;0,"ОШИБКА!!! неверная кратность на сорт",""))</f>
        <v/>
      </c>
    </row>
    <row r="163" spans="2:35" s="170" customFormat="1">
      <c r="B163" s="250"/>
      <c r="C163" s="196" t="s">
        <v>5978</v>
      </c>
      <c r="D163" s="267"/>
      <c r="E163" s="267"/>
      <c r="F163" s="267"/>
      <c r="G163" s="314">
        <v>644</v>
      </c>
      <c r="H163" s="314"/>
      <c r="I163" s="267"/>
      <c r="J163" s="267"/>
      <c r="K163" s="267"/>
      <c r="L163" s="196" t="s">
        <v>37</v>
      </c>
      <c r="M163" s="196" t="s">
        <v>6549</v>
      </c>
      <c r="N163" s="196" t="s">
        <v>1009</v>
      </c>
      <c r="O163" s="196" t="s">
        <v>1008</v>
      </c>
      <c r="P163" s="196" t="s">
        <v>5804</v>
      </c>
      <c r="Q163" s="309" t="s">
        <v>3821</v>
      </c>
      <c r="R163" s="218"/>
      <c r="S163" s="310"/>
      <c r="T163" s="311"/>
      <c r="U163" s="312"/>
      <c r="V163" s="197" t="s">
        <v>776</v>
      </c>
      <c r="W163" s="220">
        <v>25</v>
      </c>
      <c r="X163" s="223">
        <v>87</v>
      </c>
      <c r="Y163" s="304">
        <v>84</v>
      </c>
      <c r="Z163" s="304">
        <v>79</v>
      </c>
      <c r="AA163" s="304">
        <v>75</v>
      </c>
      <c r="AB163" s="5"/>
      <c r="AC163" s="224">
        <f t="shared" si="4"/>
        <v>0</v>
      </c>
      <c r="AD163" s="270">
        <f t="shared" si="5"/>
        <v>0</v>
      </c>
      <c r="AE163" s="198" t="s">
        <v>6960</v>
      </c>
      <c r="AF163" s="199"/>
      <c r="AG163" s="200"/>
      <c r="AH163" s="200"/>
      <c r="AI163" s="169" t="str">
        <f>IF(AB163/W163=0,"",IF(MOD(AB163,W163)&gt;0,"ОШИБКА!!! неверная кратность на сорт",""))</f>
        <v/>
      </c>
    </row>
    <row r="164" spans="2:35" s="170" customFormat="1">
      <c r="B164" s="250"/>
      <c r="C164" s="196" t="s">
        <v>5979</v>
      </c>
      <c r="D164" s="267"/>
      <c r="E164" s="267"/>
      <c r="F164" s="267"/>
      <c r="G164" s="314"/>
      <c r="H164" s="314"/>
      <c r="I164" s="267"/>
      <c r="J164" s="267"/>
      <c r="K164" s="267"/>
      <c r="L164" s="196" t="s">
        <v>37</v>
      </c>
      <c r="M164" s="332" t="s">
        <v>6549</v>
      </c>
      <c r="N164" s="332" t="s">
        <v>1009</v>
      </c>
      <c r="O164" s="332" t="s">
        <v>1008</v>
      </c>
      <c r="P164" s="332" t="s">
        <v>5805</v>
      </c>
      <c r="Q164" s="333" t="s">
        <v>3821</v>
      </c>
      <c r="R164" s="218"/>
      <c r="S164" s="310"/>
      <c r="T164" s="311"/>
      <c r="U164" s="312"/>
      <c r="V164" s="197" t="s">
        <v>776</v>
      </c>
      <c r="W164" s="220">
        <v>25</v>
      </c>
      <c r="X164" s="223">
        <v>87</v>
      </c>
      <c r="Y164" s="304">
        <v>84</v>
      </c>
      <c r="Z164" s="304">
        <v>79</v>
      </c>
      <c r="AA164" s="304">
        <v>75</v>
      </c>
      <c r="AB164" s="5"/>
      <c r="AC164" s="224">
        <f t="shared" si="4"/>
        <v>0</v>
      </c>
      <c r="AD164" s="270">
        <f t="shared" si="5"/>
        <v>0</v>
      </c>
      <c r="AE164" s="198" t="s">
        <v>4484</v>
      </c>
      <c r="AF164" s="199"/>
      <c r="AG164" s="200"/>
      <c r="AH164" s="200"/>
      <c r="AI164" s="169" t="str">
        <f>IF(AB164/W164=0,"",IF(MOD(AB164,W164)&gt;0,"ОШИБКА!!! неверная кратность на сорт",""))</f>
        <v/>
      </c>
    </row>
    <row r="165" spans="2:35" s="170" customFormat="1">
      <c r="B165" s="250"/>
      <c r="C165" s="196" t="s">
        <v>5980</v>
      </c>
      <c r="D165" s="267"/>
      <c r="E165" s="267"/>
      <c r="F165" s="267"/>
      <c r="G165" s="314">
        <v>150</v>
      </c>
      <c r="H165" s="314"/>
      <c r="I165" s="267"/>
      <c r="J165" s="267"/>
      <c r="K165" s="267"/>
      <c r="L165" s="196" t="s">
        <v>37</v>
      </c>
      <c r="M165" s="196" t="s">
        <v>6549</v>
      </c>
      <c r="N165" s="196" t="s">
        <v>1009</v>
      </c>
      <c r="O165" s="196" t="s">
        <v>1008</v>
      </c>
      <c r="P165" s="196" t="s">
        <v>5806</v>
      </c>
      <c r="Q165" s="309" t="s">
        <v>3821</v>
      </c>
      <c r="R165" s="218"/>
      <c r="S165" s="310"/>
      <c r="T165" s="311"/>
      <c r="U165" s="312"/>
      <c r="V165" s="197" t="s">
        <v>776</v>
      </c>
      <c r="W165" s="220">
        <v>25</v>
      </c>
      <c r="X165" s="223">
        <v>87</v>
      </c>
      <c r="Y165" s="304">
        <v>84</v>
      </c>
      <c r="Z165" s="304">
        <v>79</v>
      </c>
      <c r="AA165" s="304">
        <v>75</v>
      </c>
      <c r="AB165" s="5"/>
      <c r="AC165" s="224">
        <f t="shared" si="4"/>
        <v>0</v>
      </c>
      <c r="AD165" s="270">
        <f t="shared" si="5"/>
        <v>0</v>
      </c>
      <c r="AE165" s="198" t="s">
        <v>6960</v>
      </c>
      <c r="AF165" s="199"/>
      <c r="AG165" s="200"/>
      <c r="AH165" s="200"/>
      <c r="AI165" s="169" t="str">
        <f>IF(AB165/W165=0,"",IF(MOD(AB165,W165)&gt;0,"ОШИБКА!!! неверная кратность на сорт",""))</f>
        <v/>
      </c>
    </row>
    <row r="166" spans="2:35" s="170" customFormat="1">
      <c r="B166" s="250"/>
      <c r="C166" s="196" t="s">
        <v>5981</v>
      </c>
      <c r="D166" s="267"/>
      <c r="E166" s="267"/>
      <c r="F166" s="267"/>
      <c r="G166" s="314">
        <v>196</v>
      </c>
      <c r="H166" s="314"/>
      <c r="I166" s="267"/>
      <c r="J166" s="267"/>
      <c r="K166" s="267"/>
      <c r="L166" s="196" t="s">
        <v>37</v>
      </c>
      <c r="M166" s="196" t="s">
        <v>6549</v>
      </c>
      <c r="N166" s="196" t="s">
        <v>1009</v>
      </c>
      <c r="O166" s="196" t="s">
        <v>1008</v>
      </c>
      <c r="P166" s="196" t="s">
        <v>5807</v>
      </c>
      <c r="Q166" s="309" t="s">
        <v>3821</v>
      </c>
      <c r="R166" s="218"/>
      <c r="S166" s="310"/>
      <c r="T166" s="311"/>
      <c r="U166" s="312"/>
      <c r="V166" s="197" t="s">
        <v>776</v>
      </c>
      <c r="W166" s="220">
        <v>25</v>
      </c>
      <c r="X166" s="223">
        <v>87</v>
      </c>
      <c r="Y166" s="304">
        <v>84</v>
      </c>
      <c r="Z166" s="304">
        <v>79</v>
      </c>
      <c r="AA166" s="304">
        <v>75</v>
      </c>
      <c r="AB166" s="5"/>
      <c r="AC166" s="224">
        <f t="shared" si="4"/>
        <v>0</v>
      </c>
      <c r="AD166" s="270">
        <f t="shared" si="5"/>
        <v>0</v>
      </c>
      <c r="AE166" s="198" t="s">
        <v>6960</v>
      </c>
      <c r="AF166" s="199"/>
      <c r="AG166" s="200"/>
      <c r="AH166" s="200"/>
      <c r="AI166" s="169" t="str">
        <f>IF(AB166/W166=0,"",IF(MOD(AB166,W166)&gt;0,"ОШИБКА!!! неверная кратность на сорт",""))</f>
        <v/>
      </c>
    </row>
    <row r="167" spans="2:35" s="170" customFormat="1">
      <c r="B167" s="250"/>
      <c r="C167" s="196" t="s">
        <v>5982</v>
      </c>
      <c r="D167" s="267"/>
      <c r="E167" s="267"/>
      <c r="F167" s="267"/>
      <c r="G167" s="314"/>
      <c r="H167" s="314"/>
      <c r="I167" s="267"/>
      <c r="J167" s="267"/>
      <c r="K167" s="267"/>
      <c r="L167" s="196" t="s">
        <v>37</v>
      </c>
      <c r="M167" s="332" t="s">
        <v>6549</v>
      </c>
      <c r="N167" s="332" t="s">
        <v>1009</v>
      </c>
      <c r="O167" s="332" t="s">
        <v>1008</v>
      </c>
      <c r="P167" s="332" t="s">
        <v>5808</v>
      </c>
      <c r="Q167" s="333" t="s">
        <v>3821</v>
      </c>
      <c r="R167" s="218"/>
      <c r="S167" s="310"/>
      <c r="T167" s="311"/>
      <c r="U167" s="312"/>
      <c r="V167" s="197" t="s">
        <v>776</v>
      </c>
      <c r="W167" s="220">
        <v>25</v>
      </c>
      <c r="X167" s="223">
        <v>87</v>
      </c>
      <c r="Y167" s="304">
        <v>84</v>
      </c>
      <c r="Z167" s="304">
        <v>79</v>
      </c>
      <c r="AA167" s="304">
        <v>75</v>
      </c>
      <c r="AB167" s="5"/>
      <c r="AC167" s="224">
        <f t="shared" si="4"/>
        <v>0</v>
      </c>
      <c r="AD167" s="270">
        <f t="shared" si="5"/>
        <v>0</v>
      </c>
      <c r="AE167" s="198" t="s">
        <v>4484</v>
      </c>
      <c r="AF167" s="199"/>
      <c r="AG167" s="200"/>
      <c r="AH167" s="200"/>
      <c r="AI167" s="169" t="str">
        <f>IF(AB167/W167=0,"",IF(MOD(AB167,W167)&gt;0,"ОШИБКА!!! неверная кратность на сорт",""))</f>
        <v/>
      </c>
    </row>
    <row r="168" spans="2:35" s="170" customFormat="1">
      <c r="B168" s="250"/>
      <c r="C168" s="196" t="s">
        <v>5983</v>
      </c>
      <c r="D168" s="267"/>
      <c r="E168" s="267"/>
      <c r="F168" s="267"/>
      <c r="G168" s="314">
        <v>538</v>
      </c>
      <c r="H168" s="314"/>
      <c r="I168" s="267"/>
      <c r="J168" s="267"/>
      <c r="K168" s="267"/>
      <c r="L168" s="196" t="s">
        <v>37</v>
      </c>
      <c r="M168" s="196" t="s">
        <v>6549</v>
      </c>
      <c r="N168" s="196" t="s">
        <v>1015</v>
      </c>
      <c r="O168" s="196" t="s">
        <v>1014</v>
      </c>
      <c r="P168" s="196" t="s">
        <v>5809</v>
      </c>
      <c r="Q168" s="309" t="s">
        <v>3821</v>
      </c>
      <c r="R168" s="218"/>
      <c r="S168" s="310"/>
      <c r="T168" s="311"/>
      <c r="U168" s="312"/>
      <c r="V168" s="197" t="s">
        <v>776</v>
      </c>
      <c r="W168" s="220">
        <v>25</v>
      </c>
      <c r="X168" s="223">
        <v>87</v>
      </c>
      <c r="Y168" s="304">
        <v>84</v>
      </c>
      <c r="Z168" s="304">
        <v>79</v>
      </c>
      <c r="AA168" s="304">
        <v>75</v>
      </c>
      <c r="AB168" s="5"/>
      <c r="AC168" s="224">
        <f t="shared" si="4"/>
        <v>0</v>
      </c>
      <c r="AD168" s="270">
        <f t="shared" si="5"/>
        <v>0</v>
      </c>
      <c r="AE168" s="198" t="s">
        <v>6960</v>
      </c>
      <c r="AF168" s="199"/>
      <c r="AG168" s="200"/>
      <c r="AH168" s="200"/>
      <c r="AI168" s="169" t="str">
        <f>IF(AB168/W168=0,"",IF(MOD(AB168,W168)&gt;0,"ОШИБКА!!! неверная кратность на сорт",""))</f>
        <v/>
      </c>
    </row>
    <row r="169" spans="2:35" s="170" customFormat="1">
      <c r="B169" s="250"/>
      <c r="C169" s="196" t="s">
        <v>5984</v>
      </c>
      <c r="D169" s="267"/>
      <c r="E169" s="267"/>
      <c r="F169" s="267"/>
      <c r="G169" s="314">
        <v>761</v>
      </c>
      <c r="H169" s="314"/>
      <c r="I169" s="267"/>
      <c r="J169" s="267"/>
      <c r="K169" s="267"/>
      <c r="L169" s="196" t="s">
        <v>37</v>
      </c>
      <c r="M169" s="196" t="s">
        <v>6549</v>
      </c>
      <c r="N169" s="196" t="s">
        <v>1015</v>
      </c>
      <c r="O169" s="196" t="s">
        <v>1014</v>
      </c>
      <c r="P169" s="196" t="s">
        <v>5810</v>
      </c>
      <c r="Q169" s="309" t="s">
        <v>3821</v>
      </c>
      <c r="R169" s="218"/>
      <c r="S169" s="310"/>
      <c r="T169" s="311"/>
      <c r="U169" s="312"/>
      <c r="V169" s="197" t="s">
        <v>776</v>
      </c>
      <c r="W169" s="220">
        <v>25</v>
      </c>
      <c r="X169" s="223">
        <v>128</v>
      </c>
      <c r="Y169" s="304">
        <v>124</v>
      </c>
      <c r="Z169" s="304">
        <v>117</v>
      </c>
      <c r="AA169" s="304">
        <v>110</v>
      </c>
      <c r="AB169" s="5"/>
      <c r="AC169" s="224">
        <f t="shared" si="4"/>
        <v>0</v>
      </c>
      <c r="AD169" s="270">
        <f t="shared" si="5"/>
        <v>0</v>
      </c>
      <c r="AE169" s="198" t="s">
        <v>6960</v>
      </c>
      <c r="AF169" s="199"/>
      <c r="AG169" s="200"/>
      <c r="AH169" s="200"/>
      <c r="AI169" s="169" t="str">
        <f>IF(AB169/W169=0,"",IF(MOD(AB169,W169)&gt;0,"ОШИБКА!!! неверная кратность на сорт",""))</f>
        <v/>
      </c>
    </row>
    <row r="170" spans="2:35" s="170" customFormat="1">
      <c r="B170" s="250"/>
      <c r="C170" s="196" t="s">
        <v>3832</v>
      </c>
      <c r="D170" s="267"/>
      <c r="E170" s="267"/>
      <c r="F170" s="267"/>
      <c r="G170" s="314">
        <v>1322</v>
      </c>
      <c r="H170" s="314"/>
      <c r="I170" s="267"/>
      <c r="J170" s="267"/>
      <c r="K170" s="267"/>
      <c r="L170" s="196" t="s">
        <v>37</v>
      </c>
      <c r="M170" s="196" t="s">
        <v>6549</v>
      </c>
      <c r="N170" s="196" t="s">
        <v>1015</v>
      </c>
      <c r="O170" s="196" t="s">
        <v>1014</v>
      </c>
      <c r="P170" s="196" t="s">
        <v>4942</v>
      </c>
      <c r="Q170" s="309" t="s">
        <v>3821</v>
      </c>
      <c r="R170" s="218"/>
      <c r="S170" s="310"/>
      <c r="T170" s="311"/>
      <c r="U170" s="312"/>
      <c r="V170" s="197" t="s">
        <v>776</v>
      </c>
      <c r="W170" s="220">
        <v>25</v>
      </c>
      <c r="X170" s="223">
        <v>87</v>
      </c>
      <c r="Y170" s="304">
        <v>84</v>
      </c>
      <c r="Z170" s="304">
        <v>79</v>
      </c>
      <c r="AA170" s="304">
        <v>75</v>
      </c>
      <c r="AB170" s="5"/>
      <c r="AC170" s="224">
        <f t="shared" si="4"/>
        <v>0</v>
      </c>
      <c r="AD170" s="270">
        <f t="shared" si="5"/>
        <v>0</v>
      </c>
      <c r="AE170" s="198" t="s">
        <v>6960</v>
      </c>
      <c r="AF170" s="199"/>
      <c r="AG170" s="200"/>
      <c r="AH170" s="200"/>
      <c r="AI170" s="169" t="str">
        <f>IF(AB170/W170=0,"",IF(MOD(AB170,W170)&gt;0,"ОШИБКА!!! неверная кратность на сорт",""))</f>
        <v/>
      </c>
    </row>
    <row r="171" spans="2:35" s="170" customFormat="1">
      <c r="B171" s="250"/>
      <c r="C171" s="196" t="s">
        <v>3833</v>
      </c>
      <c r="D171" s="267"/>
      <c r="E171" s="267"/>
      <c r="F171" s="267"/>
      <c r="G171" s="314">
        <v>1701</v>
      </c>
      <c r="H171" s="314"/>
      <c r="I171" s="267"/>
      <c r="J171" s="267"/>
      <c r="K171" s="267"/>
      <c r="L171" s="196" t="s">
        <v>37</v>
      </c>
      <c r="M171" s="196" t="s">
        <v>6549</v>
      </c>
      <c r="N171" s="196" t="s">
        <v>1015</v>
      </c>
      <c r="O171" s="196" t="s">
        <v>1014</v>
      </c>
      <c r="P171" s="196" t="s">
        <v>4943</v>
      </c>
      <c r="Q171" s="309" t="s">
        <v>3821</v>
      </c>
      <c r="R171" s="218"/>
      <c r="S171" s="310"/>
      <c r="T171" s="311"/>
      <c r="U171" s="312"/>
      <c r="V171" s="197" t="s">
        <v>776</v>
      </c>
      <c r="W171" s="220">
        <v>25</v>
      </c>
      <c r="X171" s="223">
        <v>87</v>
      </c>
      <c r="Y171" s="304">
        <v>84</v>
      </c>
      <c r="Z171" s="304">
        <v>79</v>
      </c>
      <c r="AA171" s="304">
        <v>75</v>
      </c>
      <c r="AB171" s="5"/>
      <c r="AC171" s="224">
        <f t="shared" ref="AC171:AC234" si="6">X171*AB171</f>
        <v>0</v>
      </c>
      <c r="AD171" s="270">
        <f t="shared" ref="AD171:AD234" si="7">IF(Y171&lt;&gt;"",IF(AND($AC$25&gt;=200000,AB171&gt;=20),AB171*AA171,IF(AND($AC$25&gt;=200000,AB171&lt;20),AB171*Z171,IF(AND($AC$25&lt;200000,AB171&gt;=20),AB171*Y171,AB171*X171))),IF($AC$25&gt;=200000,AB171*Z171,AB171*X171))</f>
        <v>0</v>
      </c>
      <c r="AE171" s="198" t="s">
        <v>6960</v>
      </c>
      <c r="AF171" s="199"/>
      <c r="AG171" s="200"/>
      <c r="AH171" s="200"/>
      <c r="AI171" s="169" t="str">
        <f>IF(AB171/W171=0,"",IF(MOD(AB171,W171)&gt;0,"ОШИБКА!!! неверная кратность на сорт",""))</f>
        <v/>
      </c>
    </row>
    <row r="172" spans="2:35" s="170" customFormat="1">
      <c r="B172" s="250"/>
      <c r="C172" s="196" t="s">
        <v>5985</v>
      </c>
      <c r="D172" s="267"/>
      <c r="E172" s="267"/>
      <c r="F172" s="267"/>
      <c r="G172" s="314">
        <v>512</v>
      </c>
      <c r="H172" s="314"/>
      <c r="I172" s="267"/>
      <c r="J172" s="267"/>
      <c r="K172" s="267"/>
      <c r="L172" s="196" t="s">
        <v>37</v>
      </c>
      <c r="M172" s="196" t="s">
        <v>6549</v>
      </c>
      <c r="N172" s="196" t="s">
        <v>1015</v>
      </c>
      <c r="O172" s="196" t="s">
        <v>1014</v>
      </c>
      <c r="P172" s="196" t="s">
        <v>5811</v>
      </c>
      <c r="Q172" s="309" t="s">
        <v>3821</v>
      </c>
      <c r="R172" s="218"/>
      <c r="S172" s="310"/>
      <c r="T172" s="311"/>
      <c r="U172" s="312"/>
      <c r="V172" s="197" t="s">
        <v>776</v>
      </c>
      <c r="W172" s="220">
        <v>25</v>
      </c>
      <c r="X172" s="223">
        <v>87</v>
      </c>
      <c r="Y172" s="304">
        <v>84</v>
      </c>
      <c r="Z172" s="304">
        <v>79</v>
      </c>
      <c r="AA172" s="304">
        <v>75</v>
      </c>
      <c r="AB172" s="5"/>
      <c r="AC172" s="224">
        <f t="shared" si="6"/>
        <v>0</v>
      </c>
      <c r="AD172" s="270">
        <f t="shared" si="7"/>
        <v>0</v>
      </c>
      <c r="AE172" s="198" t="s">
        <v>6960</v>
      </c>
      <c r="AF172" s="199"/>
      <c r="AG172" s="200"/>
      <c r="AH172" s="200"/>
      <c r="AI172" s="169" t="str">
        <f>IF(AB172/W172=0,"",IF(MOD(AB172,W172)&gt;0,"ОШИБКА!!! неверная кратность на сорт",""))</f>
        <v/>
      </c>
    </row>
    <row r="173" spans="2:35" s="170" customFormat="1">
      <c r="B173" s="250"/>
      <c r="C173" s="196" t="s">
        <v>5986</v>
      </c>
      <c r="D173" s="267"/>
      <c r="E173" s="267"/>
      <c r="F173" s="267"/>
      <c r="G173" s="314">
        <v>467</v>
      </c>
      <c r="H173" s="314"/>
      <c r="I173" s="267"/>
      <c r="J173" s="267"/>
      <c r="K173" s="267"/>
      <c r="L173" s="196" t="s">
        <v>37</v>
      </c>
      <c r="M173" s="196" t="s">
        <v>6549</v>
      </c>
      <c r="N173" s="196" t="s">
        <v>1015</v>
      </c>
      <c r="O173" s="196" t="s">
        <v>1014</v>
      </c>
      <c r="P173" s="196" t="s">
        <v>5812</v>
      </c>
      <c r="Q173" s="309" t="s">
        <v>3821</v>
      </c>
      <c r="R173" s="218"/>
      <c r="S173" s="310"/>
      <c r="T173" s="311"/>
      <c r="U173" s="312"/>
      <c r="V173" s="197" t="s">
        <v>776</v>
      </c>
      <c r="W173" s="220">
        <v>25</v>
      </c>
      <c r="X173" s="223">
        <v>87</v>
      </c>
      <c r="Y173" s="304">
        <v>84</v>
      </c>
      <c r="Z173" s="304">
        <v>79</v>
      </c>
      <c r="AA173" s="304">
        <v>75</v>
      </c>
      <c r="AB173" s="5"/>
      <c r="AC173" s="224">
        <f t="shared" si="6"/>
        <v>0</v>
      </c>
      <c r="AD173" s="270">
        <f t="shared" si="7"/>
        <v>0</v>
      </c>
      <c r="AE173" s="198" t="s">
        <v>6960</v>
      </c>
      <c r="AF173" s="199"/>
      <c r="AG173" s="200"/>
      <c r="AH173" s="200"/>
      <c r="AI173" s="169" t="str">
        <f>IF(AB173/W173=0,"",IF(MOD(AB173,W173)&gt;0,"ОШИБКА!!! неверная кратность на сорт",""))</f>
        <v/>
      </c>
    </row>
    <row r="174" spans="2:35" s="170" customFormat="1">
      <c r="B174" s="250"/>
      <c r="C174" s="196" t="s">
        <v>5987</v>
      </c>
      <c r="D174" s="267"/>
      <c r="E174" s="267"/>
      <c r="F174" s="267"/>
      <c r="G174" s="314">
        <v>495</v>
      </c>
      <c r="H174" s="314"/>
      <c r="I174" s="267"/>
      <c r="J174" s="267"/>
      <c r="K174" s="267"/>
      <c r="L174" s="196" t="s">
        <v>37</v>
      </c>
      <c r="M174" s="196" t="s">
        <v>6549</v>
      </c>
      <c r="N174" s="196" t="s">
        <v>1015</v>
      </c>
      <c r="O174" s="196" t="s">
        <v>1014</v>
      </c>
      <c r="P174" s="196" t="s">
        <v>5813</v>
      </c>
      <c r="Q174" s="309" t="s">
        <v>3821</v>
      </c>
      <c r="R174" s="218"/>
      <c r="S174" s="310"/>
      <c r="T174" s="311"/>
      <c r="U174" s="312"/>
      <c r="V174" s="197" t="s">
        <v>776</v>
      </c>
      <c r="W174" s="220">
        <v>25</v>
      </c>
      <c r="X174" s="223">
        <v>87</v>
      </c>
      <c r="Y174" s="304">
        <v>84</v>
      </c>
      <c r="Z174" s="304">
        <v>79</v>
      </c>
      <c r="AA174" s="304">
        <v>75</v>
      </c>
      <c r="AB174" s="5"/>
      <c r="AC174" s="224">
        <f t="shared" si="6"/>
        <v>0</v>
      </c>
      <c r="AD174" s="270">
        <f t="shared" si="7"/>
        <v>0</v>
      </c>
      <c r="AE174" s="198" t="s">
        <v>6960</v>
      </c>
      <c r="AF174" s="199"/>
      <c r="AG174" s="200"/>
      <c r="AH174" s="200"/>
      <c r="AI174" s="169" t="str">
        <f>IF(AB174/W174=0,"",IF(MOD(AB174,W174)&gt;0,"ОШИБКА!!! неверная кратность на сорт",""))</f>
        <v/>
      </c>
    </row>
    <row r="175" spans="2:35" s="170" customFormat="1">
      <c r="B175" s="250"/>
      <c r="C175" s="196" t="s">
        <v>5988</v>
      </c>
      <c r="D175" s="267"/>
      <c r="E175" s="267"/>
      <c r="F175" s="267"/>
      <c r="G175" s="314">
        <v>1277</v>
      </c>
      <c r="H175" s="314"/>
      <c r="I175" s="267"/>
      <c r="J175" s="267"/>
      <c r="K175" s="267"/>
      <c r="L175" s="196" t="s">
        <v>37</v>
      </c>
      <c r="M175" s="196" t="s">
        <v>6549</v>
      </c>
      <c r="N175" s="196" t="s">
        <v>1015</v>
      </c>
      <c r="O175" s="196" t="s">
        <v>1014</v>
      </c>
      <c r="P175" s="196" t="s">
        <v>5814</v>
      </c>
      <c r="Q175" s="309" t="s">
        <v>3821</v>
      </c>
      <c r="R175" s="218"/>
      <c r="S175" s="310"/>
      <c r="T175" s="311"/>
      <c r="U175" s="312"/>
      <c r="V175" s="197" t="s">
        <v>776</v>
      </c>
      <c r="W175" s="220">
        <v>25</v>
      </c>
      <c r="X175" s="223">
        <v>87</v>
      </c>
      <c r="Y175" s="304">
        <v>84</v>
      </c>
      <c r="Z175" s="304">
        <v>79</v>
      </c>
      <c r="AA175" s="304">
        <v>75</v>
      </c>
      <c r="AB175" s="5"/>
      <c r="AC175" s="224">
        <f t="shared" si="6"/>
        <v>0</v>
      </c>
      <c r="AD175" s="270">
        <f t="shared" si="7"/>
        <v>0</v>
      </c>
      <c r="AE175" s="198" t="s">
        <v>6960</v>
      </c>
      <c r="AF175" s="199"/>
      <c r="AG175" s="200"/>
      <c r="AH175" s="200"/>
      <c r="AI175" s="169" t="str">
        <f>IF(AB175/W175=0,"",IF(MOD(AB175,W175)&gt;0,"ОШИБКА!!! неверная кратность на сорт",""))</f>
        <v/>
      </c>
    </row>
    <row r="176" spans="2:35" s="170" customFormat="1">
      <c r="B176" s="250"/>
      <c r="C176" s="196" t="s">
        <v>5989</v>
      </c>
      <c r="D176" s="267"/>
      <c r="E176" s="267"/>
      <c r="F176" s="267"/>
      <c r="G176" s="314">
        <v>465</v>
      </c>
      <c r="H176" s="314"/>
      <c r="I176" s="267"/>
      <c r="J176" s="267"/>
      <c r="K176" s="267"/>
      <c r="L176" s="196" t="s">
        <v>37</v>
      </c>
      <c r="M176" s="196" t="s">
        <v>6549</v>
      </c>
      <c r="N176" s="196" t="s">
        <v>1023</v>
      </c>
      <c r="O176" s="196" t="s">
        <v>2884</v>
      </c>
      <c r="P176" s="196" t="s">
        <v>5815</v>
      </c>
      <c r="Q176" s="309" t="s">
        <v>3821</v>
      </c>
      <c r="R176" s="218"/>
      <c r="S176" s="310"/>
      <c r="T176" s="311"/>
      <c r="U176" s="312"/>
      <c r="V176" s="197" t="s">
        <v>776</v>
      </c>
      <c r="W176" s="220">
        <v>25</v>
      </c>
      <c r="X176" s="223">
        <v>128</v>
      </c>
      <c r="Y176" s="304">
        <v>124</v>
      </c>
      <c r="Z176" s="304">
        <v>117</v>
      </c>
      <c r="AA176" s="304">
        <v>110</v>
      </c>
      <c r="AB176" s="5"/>
      <c r="AC176" s="224">
        <f t="shared" si="6"/>
        <v>0</v>
      </c>
      <c r="AD176" s="270">
        <f t="shared" si="7"/>
        <v>0</v>
      </c>
      <c r="AE176" s="198" t="s">
        <v>6960</v>
      </c>
      <c r="AF176" s="199"/>
      <c r="AG176" s="200"/>
      <c r="AH176" s="200"/>
      <c r="AI176" s="169" t="str">
        <f>IF(AB176/W176=0,"",IF(MOD(AB176,W176)&gt;0,"ОШИБКА!!! неверная кратность на сорт",""))</f>
        <v/>
      </c>
    </row>
    <row r="177" spans="2:35" s="170" customFormat="1">
      <c r="B177" s="250"/>
      <c r="C177" s="196" t="s">
        <v>5990</v>
      </c>
      <c r="D177" s="267"/>
      <c r="E177" s="267"/>
      <c r="F177" s="267"/>
      <c r="G177" s="314">
        <v>444</v>
      </c>
      <c r="H177" s="314"/>
      <c r="I177" s="267"/>
      <c r="J177" s="267"/>
      <c r="K177" s="267"/>
      <c r="L177" s="196" t="s">
        <v>37</v>
      </c>
      <c r="M177" s="196" t="s">
        <v>6549</v>
      </c>
      <c r="N177" s="196" t="s">
        <v>1023</v>
      </c>
      <c r="O177" s="196" t="s">
        <v>2884</v>
      </c>
      <c r="P177" s="196" t="s">
        <v>5816</v>
      </c>
      <c r="Q177" s="309" t="s">
        <v>3821</v>
      </c>
      <c r="R177" s="218"/>
      <c r="S177" s="310"/>
      <c r="T177" s="311"/>
      <c r="U177" s="312"/>
      <c r="V177" s="197" t="s">
        <v>776</v>
      </c>
      <c r="W177" s="220">
        <v>25</v>
      </c>
      <c r="X177" s="223">
        <v>87</v>
      </c>
      <c r="Y177" s="304">
        <v>84</v>
      </c>
      <c r="Z177" s="304">
        <v>79</v>
      </c>
      <c r="AA177" s="304">
        <v>75</v>
      </c>
      <c r="AB177" s="5"/>
      <c r="AC177" s="224">
        <f t="shared" si="6"/>
        <v>0</v>
      </c>
      <c r="AD177" s="270">
        <f t="shared" si="7"/>
        <v>0</v>
      </c>
      <c r="AE177" s="198" t="s">
        <v>6960</v>
      </c>
      <c r="AF177" s="199"/>
      <c r="AG177" s="200"/>
      <c r="AH177" s="200"/>
      <c r="AI177" s="169" t="str">
        <f>IF(AB177/W177=0,"",IF(MOD(AB177,W177)&gt;0,"ОШИБКА!!! неверная кратность на сорт",""))</f>
        <v/>
      </c>
    </row>
    <row r="178" spans="2:35" s="170" customFormat="1">
      <c r="B178" s="250"/>
      <c r="C178" s="196" t="s">
        <v>5991</v>
      </c>
      <c r="D178" s="267"/>
      <c r="E178" s="267"/>
      <c r="F178" s="267"/>
      <c r="G178" s="314">
        <v>800</v>
      </c>
      <c r="H178" s="314"/>
      <c r="I178" s="267"/>
      <c r="J178" s="267"/>
      <c r="K178" s="267"/>
      <c r="L178" s="196" t="s">
        <v>37</v>
      </c>
      <c r="M178" s="196" t="s">
        <v>6549</v>
      </c>
      <c r="N178" s="196" t="s">
        <v>1023</v>
      </c>
      <c r="O178" s="196" t="s">
        <v>2884</v>
      </c>
      <c r="P178" s="196" t="s">
        <v>1025</v>
      </c>
      <c r="Q178" s="309" t="s">
        <v>3821</v>
      </c>
      <c r="R178" s="218"/>
      <c r="S178" s="310"/>
      <c r="T178" s="311"/>
      <c r="U178" s="312"/>
      <c r="V178" s="197" t="s">
        <v>776</v>
      </c>
      <c r="W178" s="220">
        <v>25</v>
      </c>
      <c r="X178" s="223">
        <v>87</v>
      </c>
      <c r="Y178" s="304">
        <v>84</v>
      </c>
      <c r="Z178" s="304">
        <v>79</v>
      </c>
      <c r="AA178" s="304">
        <v>75</v>
      </c>
      <c r="AB178" s="5"/>
      <c r="AC178" s="224">
        <f t="shared" si="6"/>
        <v>0</v>
      </c>
      <c r="AD178" s="270">
        <f t="shared" si="7"/>
        <v>0</v>
      </c>
      <c r="AE178" s="198" t="s">
        <v>6960</v>
      </c>
      <c r="AF178" s="199"/>
      <c r="AG178" s="200"/>
      <c r="AH178" s="200"/>
      <c r="AI178" s="169" t="str">
        <f>IF(AB178/W178=0,"",IF(MOD(AB178,W178)&gt;0,"ОШИБКА!!! неверная кратность на сорт",""))</f>
        <v/>
      </c>
    </row>
    <row r="179" spans="2:35" s="170" customFormat="1">
      <c r="B179" s="250"/>
      <c r="C179" s="196" t="s">
        <v>5992</v>
      </c>
      <c r="D179" s="267"/>
      <c r="E179" s="267"/>
      <c r="F179" s="267"/>
      <c r="G179" s="314">
        <v>314</v>
      </c>
      <c r="H179" s="314"/>
      <c r="I179" s="267"/>
      <c r="J179" s="267"/>
      <c r="K179" s="267"/>
      <c r="L179" s="196" t="s">
        <v>37</v>
      </c>
      <c r="M179" s="196" t="s">
        <v>6549</v>
      </c>
      <c r="N179" s="196" t="s">
        <v>4003</v>
      </c>
      <c r="O179" s="196" t="s">
        <v>4002</v>
      </c>
      <c r="P179" s="196" t="s">
        <v>5817</v>
      </c>
      <c r="Q179" s="309" t="s">
        <v>3821</v>
      </c>
      <c r="R179" s="218"/>
      <c r="S179" s="310"/>
      <c r="T179" s="311"/>
      <c r="U179" s="312"/>
      <c r="V179" s="197" t="s">
        <v>776</v>
      </c>
      <c r="W179" s="220">
        <v>25</v>
      </c>
      <c r="X179" s="223">
        <v>87</v>
      </c>
      <c r="Y179" s="304">
        <v>84</v>
      </c>
      <c r="Z179" s="304">
        <v>79</v>
      </c>
      <c r="AA179" s="304">
        <v>75</v>
      </c>
      <c r="AB179" s="5"/>
      <c r="AC179" s="224">
        <f t="shared" si="6"/>
        <v>0</v>
      </c>
      <c r="AD179" s="270">
        <f t="shared" si="7"/>
        <v>0</v>
      </c>
      <c r="AE179" s="198" t="s">
        <v>6960</v>
      </c>
      <c r="AF179" s="199"/>
      <c r="AG179" s="200"/>
      <c r="AH179" s="200"/>
      <c r="AI179" s="169" t="str">
        <f>IF(AB179/W179=0,"",IF(MOD(AB179,W179)&gt;0,"ОШИБКА!!! неверная кратность на сорт",""))</f>
        <v/>
      </c>
    </row>
    <row r="180" spans="2:35" s="170" customFormat="1">
      <c r="B180" s="250"/>
      <c r="C180" s="196" t="s">
        <v>5993</v>
      </c>
      <c r="D180" s="267"/>
      <c r="E180" s="267"/>
      <c r="F180" s="267"/>
      <c r="G180" s="314">
        <v>22</v>
      </c>
      <c r="H180" s="314"/>
      <c r="I180" s="267"/>
      <c r="J180" s="267"/>
      <c r="K180" s="267"/>
      <c r="L180" s="196" t="s">
        <v>37</v>
      </c>
      <c r="M180" s="196" t="s">
        <v>6549</v>
      </c>
      <c r="N180" s="196" t="s">
        <v>4003</v>
      </c>
      <c r="O180" s="196" t="s">
        <v>4002</v>
      </c>
      <c r="P180" s="196" t="s">
        <v>5818</v>
      </c>
      <c r="Q180" s="309" t="s">
        <v>3821</v>
      </c>
      <c r="R180" s="218"/>
      <c r="S180" s="310"/>
      <c r="T180" s="311"/>
      <c r="U180" s="312"/>
      <c r="V180" s="197" t="s">
        <v>776</v>
      </c>
      <c r="W180" s="220">
        <v>25</v>
      </c>
      <c r="X180" s="223">
        <v>87</v>
      </c>
      <c r="Y180" s="304">
        <v>84</v>
      </c>
      <c r="Z180" s="304">
        <v>79</v>
      </c>
      <c r="AA180" s="304">
        <v>75</v>
      </c>
      <c r="AB180" s="5"/>
      <c r="AC180" s="224">
        <f t="shared" si="6"/>
        <v>0</v>
      </c>
      <c r="AD180" s="270">
        <f t="shared" si="7"/>
        <v>0</v>
      </c>
      <c r="AE180" s="198" t="s">
        <v>6960</v>
      </c>
      <c r="AF180" s="199"/>
      <c r="AG180" s="200"/>
      <c r="AH180" s="200"/>
      <c r="AI180" s="169" t="str">
        <f>IF(AB180/W180=0,"",IF(MOD(AB180,W180)&gt;0,"ОШИБКА!!! неверная кратность на сорт",""))</f>
        <v/>
      </c>
    </row>
    <row r="181" spans="2:35" s="170" customFormat="1">
      <c r="B181" s="250"/>
      <c r="C181" s="196" t="s">
        <v>5994</v>
      </c>
      <c r="D181" s="267"/>
      <c r="E181" s="267"/>
      <c r="F181" s="267"/>
      <c r="G181" s="314"/>
      <c r="H181" s="314"/>
      <c r="I181" s="267"/>
      <c r="J181" s="267"/>
      <c r="K181" s="267"/>
      <c r="L181" s="196" t="s">
        <v>37</v>
      </c>
      <c r="M181" s="332" t="s">
        <v>6549</v>
      </c>
      <c r="N181" s="332" t="s">
        <v>4003</v>
      </c>
      <c r="O181" s="332" t="s">
        <v>4002</v>
      </c>
      <c r="P181" s="332" t="s">
        <v>5819</v>
      </c>
      <c r="Q181" s="333" t="s">
        <v>3821</v>
      </c>
      <c r="R181" s="218"/>
      <c r="S181" s="310"/>
      <c r="T181" s="311"/>
      <c r="U181" s="312"/>
      <c r="V181" s="197" t="s">
        <v>776</v>
      </c>
      <c r="W181" s="220">
        <v>25</v>
      </c>
      <c r="X181" s="223">
        <v>87</v>
      </c>
      <c r="Y181" s="304">
        <v>84</v>
      </c>
      <c r="Z181" s="304">
        <v>79</v>
      </c>
      <c r="AA181" s="304">
        <v>75</v>
      </c>
      <c r="AB181" s="5"/>
      <c r="AC181" s="224">
        <f t="shared" si="6"/>
        <v>0</v>
      </c>
      <c r="AD181" s="270">
        <f t="shared" si="7"/>
        <v>0</v>
      </c>
      <c r="AE181" s="198" t="s">
        <v>4484</v>
      </c>
      <c r="AF181" s="199"/>
      <c r="AG181" s="200"/>
      <c r="AH181" s="200"/>
      <c r="AI181" s="169" t="str">
        <f>IF(AB181/W181=0,"",IF(MOD(AB181,W181)&gt;0,"ОШИБКА!!! неверная кратность на сорт",""))</f>
        <v/>
      </c>
    </row>
    <row r="182" spans="2:35" s="170" customFormat="1">
      <c r="B182" s="250"/>
      <c r="C182" s="196" t="s">
        <v>5995</v>
      </c>
      <c r="D182" s="267"/>
      <c r="E182" s="267"/>
      <c r="F182" s="267"/>
      <c r="G182" s="314">
        <v>126</v>
      </c>
      <c r="H182" s="314"/>
      <c r="I182" s="267"/>
      <c r="J182" s="267"/>
      <c r="K182" s="267"/>
      <c r="L182" s="196" t="s">
        <v>37</v>
      </c>
      <c r="M182" s="196" t="s">
        <v>6549</v>
      </c>
      <c r="N182" s="196" t="s">
        <v>4003</v>
      </c>
      <c r="O182" s="196" t="s">
        <v>4002</v>
      </c>
      <c r="P182" s="196" t="s">
        <v>5820</v>
      </c>
      <c r="Q182" s="309" t="s">
        <v>3821</v>
      </c>
      <c r="R182" s="218"/>
      <c r="S182" s="310"/>
      <c r="T182" s="311"/>
      <c r="U182" s="312"/>
      <c r="V182" s="197" t="s">
        <v>776</v>
      </c>
      <c r="W182" s="220">
        <v>25</v>
      </c>
      <c r="X182" s="223">
        <v>87</v>
      </c>
      <c r="Y182" s="304">
        <v>84</v>
      </c>
      <c r="Z182" s="304">
        <v>79</v>
      </c>
      <c r="AA182" s="304">
        <v>75</v>
      </c>
      <c r="AB182" s="5"/>
      <c r="AC182" s="224">
        <f t="shared" si="6"/>
        <v>0</v>
      </c>
      <c r="AD182" s="270">
        <f t="shared" si="7"/>
        <v>0</v>
      </c>
      <c r="AE182" s="198" t="s">
        <v>6960</v>
      </c>
      <c r="AF182" s="199"/>
      <c r="AG182" s="200"/>
      <c r="AH182" s="200"/>
      <c r="AI182" s="169" t="str">
        <f>IF(AB182/W182=0,"",IF(MOD(AB182,W182)&gt;0,"ОШИБКА!!! неверная кратность на сорт",""))</f>
        <v/>
      </c>
    </row>
    <row r="183" spans="2:35" s="170" customFormat="1">
      <c r="B183" s="250"/>
      <c r="C183" s="196" t="s">
        <v>5996</v>
      </c>
      <c r="D183" s="267"/>
      <c r="E183" s="267"/>
      <c r="F183" s="267"/>
      <c r="G183" s="314">
        <v>4</v>
      </c>
      <c r="H183" s="314"/>
      <c r="I183" s="267"/>
      <c r="J183" s="267"/>
      <c r="K183" s="267"/>
      <c r="L183" s="196" t="s">
        <v>37</v>
      </c>
      <c r="M183" s="196" t="s">
        <v>6549</v>
      </c>
      <c r="N183" s="196" t="s">
        <v>4003</v>
      </c>
      <c r="O183" s="196" t="s">
        <v>4002</v>
      </c>
      <c r="P183" s="196" t="s">
        <v>5821</v>
      </c>
      <c r="Q183" s="309" t="s">
        <v>3821</v>
      </c>
      <c r="R183" s="218"/>
      <c r="S183" s="310"/>
      <c r="T183" s="311"/>
      <c r="U183" s="312"/>
      <c r="V183" s="197" t="s">
        <v>776</v>
      </c>
      <c r="W183" s="220">
        <v>25</v>
      </c>
      <c r="X183" s="223">
        <v>87</v>
      </c>
      <c r="Y183" s="304">
        <v>84</v>
      </c>
      <c r="Z183" s="304">
        <v>79</v>
      </c>
      <c r="AA183" s="304">
        <v>75</v>
      </c>
      <c r="AB183" s="5"/>
      <c r="AC183" s="224">
        <f t="shared" si="6"/>
        <v>0</v>
      </c>
      <c r="AD183" s="270">
        <f t="shared" si="7"/>
        <v>0</v>
      </c>
      <c r="AE183" s="198" t="s">
        <v>6960</v>
      </c>
      <c r="AF183" s="199"/>
      <c r="AG183" s="200"/>
      <c r="AH183" s="200"/>
      <c r="AI183" s="169" t="str">
        <f>IF(AB183/W183=0,"",IF(MOD(AB183,W183)&gt;0,"ОШИБКА!!! неверная кратность на сорт",""))</f>
        <v/>
      </c>
    </row>
    <row r="184" spans="2:35" s="170" customFormat="1">
      <c r="B184" s="250"/>
      <c r="C184" s="196" t="s">
        <v>5997</v>
      </c>
      <c r="D184" s="267"/>
      <c r="E184" s="267"/>
      <c r="F184" s="267"/>
      <c r="G184" s="314">
        <v>23</v>
      </c>
      <c r="H184" s="314"/>
      <c r="I184" s="267"/>
      <c r="J184" s="267"/>
      <c r="K184" s="267"/>
      <c r="L184" s="196" t="s">
        <v>37</v>
      </c>
      <c r="M184" s="196" t="s">
        <v>6549</v>
      </c>
      <c r="N184" s="196" t="s">
        <v>4000</v>
      </c>
      <c r="O184" s="196" t="s">
        <v>3999</v>
      </c>
      <c r="P184" s="196" t="s">
        <v>5822</v>
      </c>
      <c r="Q184" s="309" t="s">
        <v>3821</v>
      </c>
      <c r="R184" s="218"/>
      <c r="S184" s="310"/>
      <c r="T184" s="311"/>
      <c r="U184" s="312"/>
      <c r="V184" s="197" t="s">
        <v>776</v>
      </c>
      <c r="W184" s="220">
        <v>25</v>
      </c>
      <c r="X184" s="223">
        <v>128</v>
      </c>
      <c r="Y184" s="304">
        <v>124</v>
      </c>
      <c r="Z184" s="304">
        <v>117</v>
      </c>
      <c r="AA184" s="304">
        <v>110</v>
      </c>
      <c r="AB184" s="5"/>
      <c r="AC184" s="224">
        <f t="shared" si="6"/>
        <v>0</v>
      </c>
      <c r="AD184" s="270">
        <f t="shared" si="7"/>
        <v>0</v>
      </c>
      <c r="AE184" s="198" t="s">
        <v>6960</v>
      </c>
      <c r="AF184" s="199"/>
      <c r="AG184" s="200"/>
      <c r="AH184" s="200"/>
      <c r="AI184" s="169" t="str">
        <f>IF(AB184/W184=0,"",IF(MOD(AB184,W184)&gt;0,"ОШИБКА!!! неверная кратность на сорт",""))</f>
        <v/>
      </c>
    </row>
    <row r="185" spans="2:35" s="170" customFormat="1">
      <c r="B185" s="250"/>
      <c r="C185" s="196" t="s">
        <v>5998</v>
      </c>
      <c r="D185" s="267"/>
      <c r="E185" s="267"/>
      <c r="F185" s="267"/>
      <c r="G185" s="314">
        <v>300</v>
      </c>
      <c r="H185" s="314"/>
      <c r="I185" s="267"/>
      <c r="J185" s="267"/>
      <c r="K185" s="267"/>
      <c r="L185" s="196" t="s">
        <v>37</v>
      </c>
      <c r="M185" s="196" t="s">
        <v>6549</v>
      </c>
      <c r="N185" s="196" t="s">
        <v>4000</v>
      </c>
      <c r="O185" s="196" t="s">
        <v>3999</v>
      </c>
      <c r="P185" s="196" t="s">
        <v>5823</v>
      </c>
      <c r="Q185" s="309" t="s">
        <v>3821</v>
      </c>
      <c r="R185" s="218"/>
      <c r="S185" s="310"/>
      <c r="T185" s="311"/>
      <c r="U185" s="312"/>
      <c r="V185" s="197" t="s">
        <v>776</v>
      </c>
      <c r="W185" s="220">
        <v>25</v>
      </c>
      <c r="X185" s="223">
        <v>128</v>
      </c>
      <c r="Y185" s="304">
        <v>124</v>
      </c>
      <c r="Z185" s="304">
        <v>117</v>
      </c>
      <c r="AA185" s="304">
        <v>110</v>
      </c>
      <c r="AB185" s="5"/>
      <c r="AC185" s="224">
        <f t="shared" si="6"/>
        <v>0</v>
      </c>
      <c r="AD185" s="270">
        <f t="shared" si="7"/>
        <v>0</v>
      </c>
      <c r="AE185" s="198" t="s">
        <v>6960</v>
      </c>
      <c r="AF185" s="199"/>
      <c r="AG185" s="200"/>
      <c r="AH185" s="200"/>
      <c r="AI185" s="169" t="str">
        <f>IF(AB185/W185=0,"",IF(MOD(AB185,W185)&gt;0,"ОШИБКА!!! неверная кратность на сорт",""))</f>
        <v/>
      </c>
    </row>
    <row r="186" spans="2:35" s="170" customFormat="1">
      <c r="B186" s="250"/>
      <c r="C186" s="196" t="s">
        <v>5999</v>
      </c>
      <c r="D186" s="267"/>
      <c r="E186" s="267"/>
      <c r="F186" s="267"/>
      <c r="G186" s="314">
        <v>102</v>
      </c>
      <c r="H186" s="314"/>
      <c r="I186" s="267"/>
      <c r="J186" s="267"/>
      <c r="K186" s="267"/>
      <c r="L186" s="196" t="s">
        <v>37</v>
      </c>
      <c r="M186" s="196" t="s">
        <v>6549</v>
      </c>
      <c r="N186" s="196" t="s">
        <v>4000</v>
      </c>
      <c r="O186" s="196" t="s">
        <v>3999</v>
      </c>
      <c r="P186" s="196" t="s">
        <v>1072</v>
      </c>
      <c r="Q186" s="309" t="s">
        <v>3821</v>
      </c>
      <c r="R186" s="218"/>
      <c r="S186" s="310"/>
      <c r="T186" s="311"/>
      <c r="U186" s="312"/>
      <c r="V186" s="197" t="s">
        <v>776</v>
      </c>
      <c r="W186" s="220">
        <v>25</v>
      </c>
      <c r="X186" s="223">
        <v>128</v>
      </c>
      <c r="Y186" s="304">
        <v>124</v>
      </c>
      <c r="Z186" s="304">
        <v>117</v>
      </c>
      <c r="AA186" s="304">
        <v>110</v>
      </c>
      <c r="AB186" s="5"/>
      <c r="AC186" s="224">
        <f t="shared" si="6"/>
        <v>0</v>
      </c>
      <c r="AD186" s="270">
        <f t="shared" si="7"/>
        <v>0</v>
      </c>
      <c r="AE186" s="198" t="s">
        <v>6960</v>
      </c>
      <c r="AF186" s="199"/>
      <c r="AG186" s="200"/>
      <c r="AH186" s="200"/>
      <c r="AI186" s="169" t="str">
        <f>IF(AB186/W186=0,"",IF(MOD(AB186,W186)&gt;0,"ОШИБКА!!! неверная кратность на сорт",""))</f>
        <v/>
      </c>
    </row>
    <row r="187" spans="2:35" s="170" customFormat="1">
      <c r="B187" s="250"/>
      <c r="C187" s="196" t="s">
        <v>6000</v>
      </c>
      <c r="D187" s="267"/>
      <c r="E187" s="267"/>
      <c r="F187" s="267"/>
      <c r="G187" s="314">
        <v>5</v>
      </c>
      <c r="H187" s="314"/>
      <c r="I187" s="267"/>
      <c r="J187" s="267"/>
      <c r="K187" s="267"/>
      <c r="L187" s="196" t="s">
        <v>37</v>
      </c>
      <c r="M187" s="196" t="s">
        <v>6549</v>
      </c>
      <c r="N187" s="196" t="s">
        <v>4000</v>
      </c>
      <c r="O187" s="196" t="s">
        <v>3999</v>
      </c>
      <c r="P187" s="196" t="s">
        <v>490</v>
      </c>
      <c r="Q187" s="309" t="s">
        <v>3821</v>
      </c>
      <c r="R187" s="218"/>
      <c r="S187" s="310"/>
      <c r="T187" s="311"/>
      <c r="U187" s="312"/>
      <c r="V187" s="197" t="s">
        <v>776</v>
      </c>
      <c r="W187" s="220">
        <v>25</v>
      </c>
      <c r="X187" s="223">
        <v>128</v>
      </c>
      <c r="Y187" s="304">
        <v>124</v>
      </c>
      <c r="Z187" s="304">
        <v>117</v>
      </c>
      <c r="AA187" s="304">
        <v>110</v>
      </c>
      <c r="AB187" s="5"/>
      <c r="AC187" s="224">
        <f t="shared" si="6"/>
        <v>0</v>
      </c>
      <c r="AD187" s="270">
        <f t="shared" si="7"/>
        <v>0</v>
      </c>
      <c r="AE187" s="198" t="s">
        <v>6960</v>
      </c>
      <c r="AF187" s="199"/>
      <c r="AG187" s="200"/>
      <c r="AH187" s="200"/>
      <c r="AI187" s="169" t="str">
        <f>IF(AB187/W187=0,"",IF(MOD(AB187,W187)&gt;0,"ОШИБКА!!! неверная кратность на сорт",""))</f>
        <v/>
      </c>
    </row>
    <row r="188" spans="2:35" s="170" customFormat="1">
      <c r="B188" s="250"/>
      <c r="C188" s="196" t="s">
        <v>6001</v>
      </c>
      <c r="D188" s="267"/>
      <c r="E188" s="267"/>
      <c r="F188" s="267"/>
      <c r="G188" s="314">
        <v>84</v>
      </c>
      <c r="H188" s="314"/>
      <c r="I188" s="267"/>
      <c r="J188" s="267"/>
      <c r="K188" s="267"/>
      <c r="L188" s="196" t="s">
        <v>37</v>
      </c>
      <c r="M188" s="196" t="s">
        <v>6549</v>
      </c>
      <c r="N188" s="196" t="s">
        <v>4000</v>
      </c>
      <c r="O188" s="196" t="s">
        <v>3999</v>
      </c>
      <c r="P188" s="196" t="s">
        <v>5824</v>
      </c>
      <c r="Q188" s="309" t="s">
        <v>3821</v>
      </c>
      <c r="R188" s="218"/>
      <c r="S188" s="310"/>
      <c r="T188" s="311"/>
      <c r="U188" s="312"/>
      <c r="V188" s="197" t="s">
        <v>776</v>
      </c>
      <c r="W188" s="220">
        <v>25</v>
      </c>
      <c r="X188" s="223">
        <v>243</v>
      </c>
      <c r="Y188" s="304">
        <v>236</v>
      </c>
      <c r="Z188" s="304">
        <v>221</v>
      </c>
      <c r="AA188" s="304">
        <v>208</v>
      </c>
      <c r="AB188" s="5"/>
      <c r="AC188" s="224">
        <f t="shared" si="6"/>
        <v>0</v>
      </c>
      <c r="AD188" s="270">
        <f t="shared" si="7"/>
        <v>0</v>
      </c>
      <c r="AE188" s="198" t="s">
        <v>6960</v>
      </c>
      <c r="AF188" s="199"/>
      <c r="AG188" s="200"/>
      <c r="AH188" s="200"/>
      <c r="AI188" s="169" t="str">
        <f>IF(AB188/W188=0,"",IF(MOD(AB188,W188)&gt;0,"ОШИБКА!!! неверная кратность на сорт",""))</f>
        <v/>
      </c>
    </row>
    <row r="189" spans="2:35" s="170" customFormat="1">
      <c r="B189" s="250"/>
      <c r="C189" s="196" t="s">
        <v>6002</v>
      </c>
      <c r="D189" s="267"/>
      <c r="E189" s="267"/>
      <c r="F189" s="267"/>
      <c r="G189" s="314">
        <v>264</v>
      </c>
      <c r="H189" s="314"/>
      <c r="I189" s="267"/>
      <c r="J189" s="267"/>
      <c r="K189" s="267"/>
      <c r="L189" s="196" t="s">
        <v>37</v>
      </c>
      <c r="M189" s="196" t="s">
        <v>6549</v>
      </c>
      <c r="N189" s="196" t="s">
        <v>1032</v>
      </c>
      <c r="O189" s="196" t="s">
        <v>1031</v>
      </c>
      <c r="P189" s="196" t="s">
        <v>3047</v>
      </c>
      <c r="Q189" s="309" t="s">
        <v>3821</v>
      </c>
      <c r="R189" s="218"/>
      <c r="S189" s="310"/>
      <c r="T189" s="311"/>
      <c r="U189" s="312"/>
      <c r="V189" s="197" t="s">
        <v>776</v>
      </c>
      <c r="W189" s="220">
        <v>25</v>
      </c>
      <c r="X189" s="223">
        <v>87</v>
      </c>
      <c r="Y189" s="304">
        <v>84</v>
      </c>
      <c r="Z189" s="304">
        <v>79</v>
      </c>
      <c r="AA189" s="304">
        <v>75</v>
      </c>
      <c r="AB189" s="5"/>
      <c r="AC189" s="224">
        <f t="shared" si="6"/>
        <v>0</v>
      </c>
      <c r="AD189" s="270">
        <f t="shared" si="7"/>
        <v>0</v>
      </c>
      <c r="AE189" s="198" t="s">
        <v>6960</v>
      </c>
      <c r="AF189" s="199"/>
      <c r="AG189" s="200"/>
      <c r="AH189" s="200"/>
      <c r="AI189" s="169" t="str">
        <f>IF(AB189/W189=0,"",IF(MOD(AB189,W189)&gt;0,"ОШИБКА!!! неверная кратность на сорт",""))</f>
        <v/>
      </c>
    </row>
    <row r="190" spans="2:35" s="170" customFormat="1">
      <c r="B190" s="250"/>
      <c r="C190" s="196" t="s">
        <v>6003</v>
      </c>
      <c r="D190" s="267"/>
      <c r="E190" s="267"/>
      <c r="F190" s="267"/>
      <c r="G190" s="314">
        <v>636</v>
      </c>
      <c r="H190" s="314"/>
      <c r="I190" s="267"/>
      <c r="J190" s="267"/>
      <c r="K190" s="267"/>
      <c r="L190" s="196" t="s">
        <v>37</v>
      </c>
      <c r="M190" s="196" t="s">
        <v>6549</v>
      </c>
      <c r="N190" s="196" t="s">
        <v>1032</v>
      </c>
      <c r="O190" s="196" t="s">
        <v>1031</v>
      </c>
      <c r="P190" s="196" t="s">
        <v>3047</v>
      </c>
      <c r="Q190" s="309" t="s">
        <v>3821</v>
      </c>
      <c r="R190" s="218"/>
      <c r="S190" s="310"/>
      <c r="T190" s="311"/>
      <c r="U190" s="312"/>
      <c r="V190" s="197" t="s">
        <v>776</v>
      </c>
      <c r="W190" s="220">
        <v>25</v>
      </c>
      <c r="X190" s="223">
        <v>87</v>
      </c>
      <c r="Y190" s="304">
        <v>84</v>
      </c>
      <c r="Z190" s="304">
        <v>79</v>
      </c>
      <c r="AA190" s="304">
        <v>75</v>
      </c>
      <c r="AB190" s="5"/>
      <c r="AC190" s="224">
        <f t="shared" si="6"/>
        <v>0</v>
      </c>
      <c r="AD190" s="270">
        <f t="shared" si="7"/>
        <v>0</v>
      </c>
      <c r="AE190" s="198" t="s">
        <v>6960</v>
      </c>
      <c r="AF190" s="199"/>
      <c r="AG190" s="200"/>
      <c r="AH190" s="200"/>
      <c r="AI190" s="169" t="str">
        <f>IF(AB190/W190=0,"",IF(MOD(AB190,W190)&gt;0,"ОШИБКА!!! неверная кратность на сорт",""))</f>
        <v/>
      </c>
    </row>
    <row r="191" spans="2:35" s="170" customFormat="1">
      <c r="B191" s="250"/>
      <c r="C191" s="196" t="s">
        <v>6004</v>
      </c>
      <c r="D191" s="267"/>
      <c r="E191" s="267"/>
      <c r="F191" s="267"/>
      <c r="G191" s="314">
        <v>1170</v>
      </c>
      <c r="H191" s="314"/>
      <c r="I191" s="267"/>
      <c r="J191" s="267"/>
      <c r="K191" s="267"/>
      <c r="L191" s="196" t="s">
        <v>37</v>
      </c>
      <c r="M191" s="196" t="s">
        <v>6549</v>
      </c>
      <c r="N191" s="196" t="s">
        <v>1048</v>
      </c>
      <c r="O191" s="196" t="s">
        <v>1047</v>
      </c>
      <c r="P191" s="196"/>
      <c r="Q191" s="309" t="s">
        <v>3821</v>
      </c>
      <c r="R191" s="218"/>
      <c r="S191" s="310"/>
      <c r="T191" s="311"/>
      <c r="U191" s="312"/>
      <c r="V191" s="197" t="s">
        <v>776</v>
      </c>
      <c r="W191" s="220">
        <v>25</v>
      </c>
      <c r="X191" s="223">
        <v>128</v>
      </c>
      <c r="Y191" s="304">
        <v>124</v>
      </c>
      <c r="Z191" s="304">
        <v>117</v>
      </c>
      <c r="AA191" s="304">
        <v>110</v>
      </c>
      <c r="AB191" s="5"/>
      <c r="AC191" s="224">
        <f t="shared" si="6"/>
        <v>0</v>
      </c>
      <c r="AD191" s="270">
        <f t="shared" si="7"/>
        <v>0</v>
      </c>
      <c r="AE191" s="198" t="s">
        <v>6960</v>
      </c>
      <c r="AF191" s="199"/>
      <c r="AG191" s="200"/>
      <c r="AH191" s="200"/>
      <c r="AI191" s="169" t="str">
        <f>IF(AB191/W191=0,"",IF(MOD(AB191,W191)&gt;0,"ОШИБКА!!! неверная кратность на сорт",""))</f>
        <v/>
      </c>
    </row>
    <row r="192" spans="2:35" s="170" customFormat="1">
      <c r="B192" s="250"/>
      <c r="C192" s="196" t="s">
        <v>6005</v>
      </c>
      <c r="D192" s="267"/>
      <c r="E192" s="267"/>
      <c r="F192" s="267"/>
      <c r="G192" s="314">
        <v>44</v>
      </c>
      <c r="H192" s="314"/>
      <c r="I192" s="267"/>
      <c r="J192" s="267"/>
      <c r="K192" s="267"/>
      <c r="L192" s="196" t="s">
        <v>37</v>
      </c>
      <c r="M192" s="196" t="s">
        <v>6549</v>
      </c>
      <c r="N192" s="196" t="s">
        <v>1048</v>
      </c>
      <c r="O192" s="196" t="s">
        <v>1047</v>
      </c>
      <c r="P192" s="196" t="s">
        <v>5825</v>
      </c>
      <c r="Q192" s="309" t="s">
        <v>3821</v>
      </c>
      <c r="R192" s="218"/>
      <c r="S192" s="310"/>
      <c r="T192" s="311"/>
      <c r="U192" s="312"/>
      <c r="V192" s="197" t="s">
        <v>776</v>
      </c>
      <c r="W192" s="220">
        <v>25</v>
      </c>
      <c r="X192" s="223">
        <v>335</v>
      </c>
      <c r="Y192" s="304">
        <v>325</v>
      </c>
      <c r="Z192" s="304">
        <v>305</v>
      </c>
      <c r="AA192" s="304">
        <v>287</v>
      </c>
      <c r="AB192" s="5"/>
      <c r="AC192" s="224">
        <f t="shared" si="6"/>
        <v>0</v>
      </c>
      <c r="AD192" s="270">
        <f t="shared" si="7"/>
        <v>0</v>
      </c>
      <c r="AE192" s="198" t="s">
        <v>6960</v>
      </c>
      <c r="AF192" s="199"/>
      <c r="AG192" s="200"/>
      <c r="AH192" s="200"/>
      <c r="AI192" s="169" t="str">
        <f>IF(AB192/W192=0,"",IF(MOD(AB192,W192)&gt;0,"ОШИБКА!!! неверная кратность на сорт",""))</f>
        <v/>
      </c>
    </row>
    <row r="193" spans="2:35" s="170" customFormat="1">
      <c r="B193" s="250"/>
      <c r="C193" s="196" t="s">
        <v>6006</v>
      </c>
      <c r="D193" s="267"/>
      <c r="E193" s="267"/>
      <c r="F193" s="267"/>
      <c r="G193" s="314">
        <v>427</v>
      </c>
      <c r="H193" s="314"/>
      <c r="I193" s="267"/>
      <c r="J193" s="267"/>
      <c r="K193" s="267"/>
      <c r="L193" s="196" t="s">
        <v>37</v>
      </c>
      <c r="M193" s="196" t="s">
        <v>6549</v>
      </c>
      <c r="N193" s="196" t="s">
        <v>1052</v>
      </c>
      <c r="O193" s="196" t="s">
        <v>1051</v>
      </c>
      <c r="P193" s="196" t="s">
        <v>5826</v>
      </c>
      <c r="Q193" s="309" t="s">
        <v>3821</v>
      </c>
      <c r="R193" s="218"/>
      <c r="S193" s="310"/>
      <c r="T193" s="311"/>
      <c r="U193" s="312"/>
      <c r="V193" s="197" t="s">
        <v>776</v>
      </c>
      <c r="W193" s="220">
        <v>25</v>
      </c>
      <c r="X193" s="223">
        <v>258</v>
      </c>
      <c r="Y193" s="304">
        <v>250</v>
      </c>
      <c r="Z193" s="304">
        <v>234</v>
      </c>
      <c r="AA193" s="304">
        <v>220</v>
      </c>
      <c r="AB193" s="5"/>
      <c r="AC193" s="224">
        <f t="shared" si="6"/>
        <v>0</v>
      </c>
      <c r="AD193" s="270">
        <f t="shared" si="7"/>
        <v>0</v>
      </c>
      <c r="AE193" s="198" t="s">
        <v>6960</v>
      </c>
      <c r="AF193" s="199"/>
      <c r="AG193" s="200"/>
      <c r="AH193" s="200"/>
      <c r="AI193" s="169" t="str">
        <f>IF(AB193/W193=0,"",IF(MOD(AB193,W193)&gt;0,"ОШИБКА!!! неверная кратность на сорт",""))</f>
        <v/>
      </c>
    </row>
    <row r="194" spans="2:35" s="170" customFormat="1">
      <c r="B194" s="250"/>
      <c r="C194" s="196" t="s">
        <v>6007</v>
      </c>
      <c r="D194" s="267"/>
      <c r="E194" s="267"/>
      <c r="F194" s="267"/>
      <c r="G194" s="314">
        <v>196</v>
      </c>
      <c r="H194" s="314"/>
      <c r="I194" s="267"/>
      <c r="J194" s="267"/>
      <c r="K194" s="267"/>
      <c r="L194" s="196" t="s">
        <v>37</v>
      </c>
      <c r="M194" s="196" t="s">
        <v>6549</v>
      </c>
      <c r="N194" s="196" t="s">
        <v>1056</v>
      </c>
      <c r="O194" s="196" t="s">
        <v>1055</v>
      </c>
      <c r="P194" s="196" t="s">
        <v>5827</v>
      </c>
      <c r="Q194" s="309" t="s">
        <v>3821</v>
      </c>
      <c r="R194" s="218"/>
      <c r="S194" s="310"/>
      <c r="T194" s="311"/>
      <c r="U194" s="312"/>
      <c r="V194" s="197" t="s">
        <v>776</v>
      </c>
      <c r="W194" s="220">
        <v>25</v>
      </c>
      <c r="X194" s="223">
        <v>202</v>
      </c>
      <c r="Y194" s="304">
        <v>196</v>
      </c>
      <c r="Z194" s="304">
        <v>183</v>
      </c>
      <c r="AA194" s="304">
        <v>173</v>
      </c>
      <c r="AB194" s="5"/>
      <c r="AC194" s="224">
        <f t="shared" si="6"/>
        <v>0</v>
      </c>
      <c r="AD194" s="270">
        <f t="shared" si="7"/>
        <v>0</v>
      </c>
      <c r="AE194" s="198" t="s">
        <v>6960</v>
      </c>
      <c r="AF194" s="199"/>
      <c r="AG194" s="200"/>
      <c r="AH194" s="200"/>
      <c r="AI194" s="169" t="str">
        <f>IF(AB194/W194=0,"",IF(MOD(AB194,W194)&gt;0,"ОШИБКА!!! неверная кратность на сорт",""))</f>
        <v/>
      </c>
    </row>
    <row r="195" spans="2:35" s="170" customFormat="1">
      <c r="B195" s="250"/>
      <c r="C195" s="196" t="s">
        <v>6008</v>
      </c>
      <c r="D195" s="267"/>
      <c r="E195" s="267"/>
      <c r="F195" s="267"/>
      <c r="G195" s="314">
        <v>4</v>
      </c>
      <c r="H195" s="314"/>
      <c r="I195" s="267"/>
      <c r="J195" s="267"/>
      <c r="K195" s="267"/>
      <c r="L195" s="196" t="s">
        <v>37</v>
      </c>
      <c r="M195" s="196" t="s">
        <v>6549</v>
      </c>
      <c r="N195" s="196" t="s">
        <v>1056</v>
      </c>
      <c r="O195" s="196" t="s">
        <v>1055</v>
      </c>
      <c r="P195" s="196" t="s">
        <v>4115</v>
      </c>
      <c r="Q195" s="309" t="s">
        <v>3821</v>
      </c>
      <c r="R195" s="218"/>
      <c r="S195" s="310"/>
      <c r="T195" s="311"/>
      <c r="U195" s="312"/>
      <c r="V195" s="197" t="s">
        <v>776</v>
      </c>
      <c r="W195" s="220">
        <v>25</v>
      </c>
      <c r="X195" s="223">
        <v>213</v>
      </c>
      <c r="Y195" s="304">
        <v>207</v>
      </c>
      <c r="Z195" s="304">
        <v>194</v>
      </c>
      <c r="AA195" s="304">
        <v>182</v>
      </c>
      <c r="AB195" s="5"/>
      <c r="AC195" s="224">
        <f t="shared" si="6"/>
        <v>0</v>
      </c>
      <c r="AD195" s="270">
        <f t="shared" si="7"/>
        <v>0</v>
      </c>
      <c r="AE195" s="198" t="s">
        <v>6960</v>
      </c>
      <c r="AF195" s="199"/>
      <c r="AG195" s="200"/>
      <c r="AH195" s="200"/>
      <c r="AI195" s="169" t="str">
        <f>IF(AB195/W195=0,"",IF(MOD(AB195,W195)&gt;0,"ОШИБКА!!! неверная кратность на сорт",""))</f>
        <v/>
      </c>
    </row>
    <row r="196" spans="2:35" s="170" customFormat="1">
      <c r="B196" s="250"/>
      <c r="C196" s="196" t="s">
        <v>3834</v>
      </c>
      <c r="D196" s="267"/>
      <c r="E196" s="267"/>
      <c r="F196" s="267"/>
      <c r="G196" s="314">
        <v>196</v>
      </c>
      <c r="H196" s="314"/>
      <c r="I196" s="267"/>
      <c r="J196" s="267"/>
      <c r="K196" s="267"/>
      <c r="L196" s="196" t="s">
        <v>37</v>
      </c>
      <c r="M196" s="196" t="s">
        <v>6549</v>
      </c>
      <c r="N196" s="196" t="s">
        <v>1056</v>
      </c>
      <c r="O196" s="196" t="s">
        <v>1055</v>
      </c>
      <c r="P196" s="196" t="s">
        <v>4113</v>
      </c>
      <c r="Q196" s="309" t="s">
        <v>3821</v>
      </c>
      <c r="R196" s="218"/>
      <c r="S196" s="310"/>
      <c r="T196" s="311"/>
      <c r="U196" s="312"/>
      <c r="V196" s="197" t="s">
        <v>776</v>
      </c>
      <c r="W196" s="220">
        <v>25</v>
      </c>
      <c r="X196" s="223">
        <v>128</v>
      </c>
      <c r="Y196" s="304">
        <v>124</v>
      </c>
      <c r="Z196" s="304">
        <v>117</v>
      </c>
      <c r="AA196" s="304">
        <v>110</v>
      </c>
      <c r="AB196" s="5"/>
      <c r="AC196" s="224">
        <f t="shared" si="6"/>
        <v>0</v>
      </c>
      <c r="AD196" s="270">
        <f t="shared" si="7"/>
        <v>0</v>
      </c>
      <c r="AE196" s="198" t="s">
        <v>6960</v>
      </c>
      <c r="AF196" s="199"/>
      <c r="AG196" s="200"/>
      <c r="AH196" s="200"/>
      <c r="AI196" s="169" t="str">
        <f>IF(AB196/W196=0,"",IF(MOD(AB196,W196)&gt;0,"ОШИБКА!!! неверная кратность на сорт",""))</f>
        <v/>
      </c>
    </row>
    <row r="197" spans="2:35" s="170" customFormat="1">
      <c r="B197" s="250"/>
      <c r="C197" s="196" t="s">
        <v>6009</v>
      </c>
      <c r="D197" s="267"/>
      <c r="E197" s="267"/>
      <c r="F197" s="267"/>
      <c r="G197" s="314">
        <v>229</v>
      </c>
      <c r="H197" s="314"/>
      <c r="I197" s="267"/>
      <c r="J197" s="267"/>
      <c r="K197" s="267"/>
      <c r="L197" s="196" t="s">
        <v>37</v>
      </c>
      <c r="M197" s="196" t="s">
        <v>6549</v>
      </c>
      <c r="N197" s="196" t="s">
        <v>1056</v>
      </c>
      <c r="O197" s="196" t="s">
        <v>1055</v>
      </c>
      <c r="P197" s="196" t="s">
        <v>1057</v>
      </c>
      <c r="Q197" s="309" t="s">
        <v>3821</v>
      </c>
      <c r="R197" s="218"/>
      <c r="S197" s="310"/>
      <c r="T197" s="311"/>
      <c r="U197" s="312"/>
      <c r="V197" s="197" t="s">
        <v>776</v>
      </c>
      <c r="W197" s="220">
        <v>25</v>
      </c>
      <c r="X197" s="223">
        <v>87</v>
      </c>
      <c r="Y197" s="304">
        <v>84</v>
      </c>
      <c r="Z197" s="304">
        <v>79</v>
      </c>
      <c r="AA197" s="304">
        <v>75</v>
      </c>
      <c r="AB197" s="5"/>
      <c r="AC197" s="224">
        <f t="shared" si="6"/>
        <v>0</v>
      </c>
      <c r="AD197" s="270">
        <f t="shared" si="7"/>
        <v>0</v>
      </c>
      <c r="AE197" s="198" t="s">
        <v>6960</v>
      </c>
      <c r="AF197" s="199"/>
      <c r="AG197" s="200"/>
      <c r="AH197" s="200"/>
      <c r="AI197" s="169" t="str">
        <f>IF(AB197/W197=0,"",IF(MOD(AB197,W197)&gt;0,"ОШИБКА!!! неверная кратность на сорт",""))</f>
        <v/>
      </c>
    </row>
    <row r="198" spans="2:35" s="170" customFormat="1">
      <c r="B198" s="250"/>
      <c r="C198" s="196" t="s">
        <v>3835</v>
      </c>
      <c r="D198" s="267"/>
      <c r="E198" s="267"/>
      <c r="F198" s="267"/>
      <c r="G198" s="314">
        <v>930</v>
      </c>
      <c r="H198" s="314"/>
      <c r="I198" s="267"/>
      <c r="J198" s="267"/>
      <c r="K198" s="267"/>
      <c r="L198" s="196" t="s">
        <v>37</v>
      </c>
      <c r="M198" s="196" t="s">
        <v>6549</v>
      </c>
      <c r="N198" s="196" t="s">
        <v>1056</v>
      </c>
      <c r="O198" s="196" t="s">
        <v>1055</v>
      </c>
      <c r="P198" s="196" t="s">
        <v>3967</v>
      </c>
      <c r="Q198" s="309" t="s">
        <v>3821</v>
      </c>
      <c r="R198" s="218"/>
      <c r="S198" s="310"/>
      <c r="T198" s="311"/>
      <c r="U198" s="312"/>
      <c r="V198" s="197" t="s">
        <v>776</v>
      </c>
      <c r="W198" s="220">
        <v>25</v>
      </c>
      <c r="X198" s="223">
        <v>170</v>
      </c>
      <c r="Y198" s="304">
        <v>164</v>
      </c>
      <c r="Z198" s="304">
        <v>154</v>
      </c>
      <c r="AA198" s="304">
        <v>145</v>
      </c>
      <c r="AB198" s="5"/>
      <c r="AC198" s="224">
        <f t="shared" si="6"/>
        <v>0</v>
      </c>
      <c r="AD198" s="270">
        <f t="shared" si="7"/>
        <v>0</v>
      </c>
      <c r="AE198" s="198" t="s">
        <v>6960</v>
      </c>
      <c r="AF198" s="199"/>
      <c r="AG198" s="200"/>
      <c r="AH198" s="200"/>
      <c r="AI198" s="169" t="str">
        <f>IF(AB198/W198=0,"",IF(MOD(AB198,W198)&gt;0,"ОШИБКА!!! неверная кратность на сорт",""))</f>
        <v/>
      </c>
    </row>
    <row r="199" spans="2:35" s="170" customFormat="1">
      <c r="B199" s="250"/>
      <c r="C199" s="196" t="s">
        <v>3836</v>
      </c>
      <c r="D199" s="267"/>
      <c r="E199" s="267"/>
      <c r="F199" s="267"/>
      <c r="G199" s="314">
        <v>534</v>
      </c>
      <c r="H199" s="314"/>
      <c r="I199" s="267"/>
      <c r="J199" s="267"/>
      <c r="K199" s="267"/>
      <c r="L199" s="196" t="s">
        <v>37</v>
      </c>
      <c r="M199" s="196" t="s">
        <v>6549</v>
      </c>
      <c r="N199" s="196" t="s">
        <v>4341</v>
      </c>
      <c r="O199" s="196" t="s">
        <v>4340</v>
      </c>
      <c r="P199" s="196"/>
      <c r="Q199" s="309" t="s">
        <v>3821</v>
      </c>
      <c r="R199" s="218"/>
      <c r="S199" s="310"/>
      <c r="T199" s="311"/>
      <c r="U199" s="312"/>
      <c r="V199" s="197" t="s">
        <v>776</v>
      </c>
      <c r="W199" s="220">
        <v>25</v>
      </c>
      <c r="X199" s="223">
        <v>87</v>
      </c>
      <c r="Y199" s="304">
        <v>84</v>
      </c>
      <c r="Z199" s="304">
        <v>79</v>
      </c>
      <c r="AA199" s="304">
        <v>75</v>
      </c>
      <c r="AB199" s="5"/>
      <c r="AC199" s="224">
        <f t="shared" si="6"/>
        <v>0</v>
      </c>
      <c r="AD199" s="270">
        <f t="shared" si="7"/>
        <v>0</v>
      </c>
      <c r="AE199" s="198" t="s">
        <v>6960</v>
      </c>
      <c r="AF199" s="199"/>
      <c r="AG199" s="200"/>
      <c r="AH199" s="200"/>
      <c r="AI199" s="169" t="str">
        <f>IF(AB199/W199=0,"",IF(MOD(AB199,W199)&gt;0,"ОШИБКА!!! неверная кратность на сорт",""))</f>
        <v/>
      </c>
    </row>
    <row r="200" spans="2:35" s="170" customFormat="1">
      <c r="B200" s="250"/>
      <c r="C200" s="196" t="s">
        <v>6010</v>
      </c>
      <c r="D200" s="267"/>
      <c r="E200" s="267"/>
      <c r="F200" s="267"/>
      <c r="G200" s="314">
        <v>266</v>
      </c>
      <c r="H200" s="314"/>
      <c r="I200" s="267"/>
      <c r="J200" s="267"/>
      <c r="K200" s="267"/>
      <c r="L200" s="196" t="s">
        <v>37</v>
      </c>
      <c r="M200" s="196" t="s">
        <v>6549</v>
      </c>
      <c r="N200" s="196" t="s">
        <v>1064</v>
      </c>
      <c r="O200" s="196" t="s">
        <v>1063</v>
      </c>
      <c r="P200" s="196" t="s">
        <v>1065</v>
      </c>
      <c r="Q200" s="309" t="s">
        <v>3821</v>
      </c>
      <c r="R200" s="218"/>
      <c r="S200" s="310"/>
      <c r="T200" s="311"/>
      <c r="U200" s="312"/>
      <c r="V200" s="197" t="s">
        <v>776</v>
      </c>
      <c r="W200" s="220">
        <v>25</v>
      </c>
      <c r="X200" s="223">
        <v>87</v>
      </c>
      <c r="Y200" s="304">
        <v>84</v>
      </c>
      <c r="Z200" s="304">
        <v>79</v>
      </c>
      <c r="AA200" s="304">
        <v>75</v>
      </c>
      <c r="AB200" s="5"/>
      <c r="AC200" s="224">
        <f t="shared" si="6"/>
        <v>0</v>
      </c>
      <c r="AD200" s="270">
        <f t="shared" si="7"/>
        <v>0</v>
      </c>
      <c r="AE200" s="198" t="s">
        <v>6960</v>
      </c>
      <c r="AF200" s="199"/>
      <c r="AG200" s="200"/>
      <c r="AH200" s="200"/>
      <c r="AI200" s="169" t="str">
        <f>IF(AB200/W200=0,"",IF(MOD(AB200,W200)&gt;0,"ОШИБКА!!! неверная кратность на сорт",""))</f>
        <v/>
      </c>
    </row>
    <row r="201" spans="2:35" s="170" customFormat="1">
      <c r="B201" s="250"/>
      <c r="C201" s="196" t="s">
        <v>6011</v>
      </c>
      <c r="D201" s="267"/>
      <c r="E201" s="267"/>
      <c r="F201" s="267"/>
      <c r="G201" s="314">
        <v>102</v>
      </c>
      <c r="H201" s="314"/>
      <c r="I201" s="267"/>
      <c r="J201" s="267"/>
      <c r="K201" s="267"/>
      <c r="L201" s="196" t="s">
        <v>37</v>
      </c>
      <c r="M201" s="196" t="s">
        <v>6549</v>
      </c>
      <c r="N201" s="196" t="s">
        <v>1077</v>
      </c>
      <c r="O201" s="196" t="s">
        <v>1076</v>
      </c>
      <c r="P201" s="196" t="s">
        <v>1078</v>
      </c>
      <c r="Q201" s="309" t="s">
        <v>3821</v>
      </c>
      <c r="R201" s="218"/>
      <c r="S201" s="310"/>
      <c r="T201" s="311"/>
      <c r="U201" s="312"/>
      <c r="V201" s="197" t="s">
        <v>776</v>
      </c>
      <c r="W201" s="220">
        <v>25</v>
      </c>
      <c r="X201" s="223">
        <v>87</v>
      </c>
      <c r="Y201" s="304">
        <v>84</v>
      </c>
      <c r="Z201" s="304">
        <v>79</v>
      </c>
      <c r="AA201" s="304">
        <v>75</v>
      </c>
      <c r="AB201" s="5"/>
      <c r="AC201" s="224">
        <f t="shared" si="6"/>
        <v>0</v>
      </c>
      <c r="AD201" s="270">
        <f t="shared" si="7"/>
        <v>0</v>
      </c>
      <c r="AE201" s="198" t="s">
        <v>6960</v>
      </c>
      <c r="AF201" s="199"/>
      <c r="AG201" s="200"/>
      <c r="AH201" s="200"/>
      <c r="AI201" s="169" t="str">
        <f>IF(AB201/W201=0,"",IF(MOD(AB201,W201)&gt;0,"ОШИБКА!!! неверная кратность на сорт",""))</f>
        <v/>
      </c>
    </row>
    <row r="202" spans="2:35" s="170" customFormat="1">
      <c r="B202" s="250"/>
      <c r="C202" s="196" t="s">
        <v>6012</v>
      </c>
      <c r="D202" s="267"/>
      <c r="E202" s="267"/>
      <c r="F202" s="267"/>
      <c r="G202" s="314">
        <v>833</v>
      </c>
      <c r="H202" s="314"/>
      <c r="I202" s="267"/>
      <c r="J202" s="267"/>
      <c r="K202" s="267"/>
      <c r="L202" s="196" t="s">
        <v>37</v>
      </c>
      <c r="M202" s="196" t="s">
        <v>6549</v>
      </c>
      <c r="N202" s="196" t="s">
        <v>1077</v>
      </c>
      <c r="O202" s="196" t="s">
        <v>1076</v>
      </c>
      <c r="P202" s="196"/>
      <c r="Q202" s="309" t="s">
        <v>3821</v>
      </c>
      <c r="R202" s="218"/>
      <c r="S202" s="310"/>
      <c r="T202" s="311"/>
      <c r="U202" s="312"/>
      <c r="V202" s="197" t="s">
        <v>776</v>
      </c>
      <c r="W202" s="220">
        <v>25</v>
      </c>
      <c r="X202" s="223">
        <v>87</v>
      </c>
      <c r="Y202" s="304">
        <v>84</v>
      </c>
      <c r="Z202" s="304">
        <v>79</v>
      </c>
      <c r="AA202" s="304">
        <v>75</v>
      </c>
      <c r="AB202" s="5"/>
      <c r="AC202" s="224">
        <f t="shared" si="6"/>
        <v>0</v>
      </c>
      <c r="AD202" s="270">
        <f t="shared" si="7"/>
        <v>0</v>
      </c>
      <c r="AE202" s="198" t="s">
        <v>6960</v>
      </c>
      <c r="AF202" s="199"/>
      <c r="AG202" s="200"/>
      <c r="AH202" s="200"/>
      <c r="AI202" s="169" t="str">
        <f>IF(AB202/W202=0,"",IF(MOD(AB202,W202)&gt;0,"ОШИБКА!!! неверная кратность на сорт",""))</f>
        <v/>
      </c>
    </row>
    <row r="203" spans="2:35" s="170" customFormat="1">
      <c r="B203" s="250"/>
      <c r="C203" s="196" t="s">
        <v>3837</v>
      </c>
      <c r="D203" s="267"/>
      <c r="E203" s="267"/>
      <c r="F203" s="267"/>
      <c r="G203" s="314">
        <v>21</v>
      </c>
      <c r="H203" s="314"/>
      <c r="I203" s="267"/>
      <c r="J203" s="267"/>
      <c r="K203" s="267"/>
      <c r="L203" s="196" t="s">
        <v>37</v>
      </c>
      <c r="M203" s="196" t="s">
        <v>6549</v>
      </c>
      <c r="N203" s="196" t="s">
        <v>5828</v>
      </c>
      <c r="O203" s="196" t="s">
        <v>1727</v>
      </c>
      <c r="P203" s="196" t="s">
        <v>4105</v>
      </c>
      <c r="Q203" s="309" t="s">
        <v>3821</v>
      </c>
      <c r="R203" s="218"/>
      <c r="S203" s="310"/>
      <c r="T203" s="311"/>
      <c r="U203" s="312"/>
      <c r="V203" s="197" t="s">
        <v>776</v>
      </c>
      <c r="W203" s="220">
        <v>25</v>
      </c>
      <c r="X203" s="223">
        <v>128</v>
      </c>
      <c r="Y203" s="304">
        <v>124</v>
      </c>
      <c r="Z203" s="304">
        <v>117</v>
      </c>
      <c r="AA203" s="304">
        <v>110</v>
      </c>
      <c r="AB203" s="5"/>
      <c r="AC203" s="224">
        <f t="shared" si="6"/>
        <v>0</v>
      </c>
      <c r="AD203" s="270">
        <f t="shared" si="7"/>
        <v>0</v>
      </c>
      <c r="AE203" s="198" t="s">
        <v>6960</v>
      </c>
      <c r="AF203" s="199"/>
      <c r="AG203" s="200"/>
      <c r="AH203" s="200"/>
      <c r="AI203" s="169" t="str">
        <f>IF(AB203/W203=0,"",IF(MOD(AB203,W203)&gt;0,"ОШИБКА!!! неверная кратность на сорт",""))</f>
        <v/>
      </c>
    </row>
    <row r="204" spans="2:35" s="170" customFormat="1">
      <c r="B204" s="250"/>
      <c r="C204" s="196" t="s">
        <v>6013</v>
      </c>
      <c r="D204" s="267"/>
      <c r="E204" s="267"/>
      <c r="F204" s="267"/>
      <c r="G204" s="314">
        <v>575</v>
      </c>
      <c r="H204" s="314"/>
      <c r="I204" s="267"/>
      <c r="J204" s="267"/>
      <c r="K204" s="267"/>
      <c r="L204" s="196" t="s">
        <v>37</v>
      </c>
      <c r="M204" s="196" t="s">
        <v>6549</v>
      </c>
      <c r="N204" s="196" t="s">
        <v>1088</v>
      </c>
      <c r="O204" s="196" t="s">
        <v>1087</v>
      </c>
      <c r="P204" s="196" t="s">
        <v>5829</v>
      </c>
      <c r="Q204" s="309" t="s">
        <v>3821</v>
      </c>
      <c r="R204" s="218"/>
      <c r="S204" s="310"/>
      <c r="T204" s="311"/>
      <c r="U204" s="312"/>
      <c r="V204" s="197" t="s">
        <v>776</v>
      </c>
      <c r="W204" s="220">
        <v>25</v>
      </c>
      <c r="X204" s="223">
        <v>128</v>
      </c>
      <c r="Y204" s="304">
        <v>124</v>
      </c>
      <c r="Z204" s="304">
        <v>117</v>
      </c>
      <c r="AA204" s="304">
        <v>110</v>
      </c>
      <c r="AB204" s="5"/>
      <c r="AC204" s="224">
        <f t="shared" si="6"/>
        <v>0</v>
      </c>
      <c r="AD204" s="270">
        <f t="shared" si="7"/>
        <v>0</v>
      </c>
      <c r="AE204" s="198" t="s">
        <v>6960</v>
      </c>
      <c r="AF204" s="199"/>
      <c r="AG204" s="200"/>
      <c r="AH204" s="200"/>
      <c r="AI204" s="169" t="str">
        <f>IF(AB204/W204=0,"",IF(MOD(AB204,W204)&gt;0,"ОШИБКА!!! неверная кратность на сорт",""))</f>
        <v/>
      </c>
    </row>
    <row r="205" spans="2:35" s="170" customFormat="1">
      <c r="B205" s="250"/>
      <c r="C205" s="196" t="s">
        <v>6014</v>
      </c>
      <c r="D205" s="267"/>
      <c r="E205" s="267"/>
      <c r="F205" s="267"/>
      <c r="G205" s="314">
        <v>320</v>
      </c>
      <c r="H205" s="314"/>
      <c r="I205" s="267"/>
      <c r="J205" s="267"/>
      <c r="K205" s="267"/>
      <c r="L205" s="196" t="s">
        <v>37</v>
      </c>
      <c r="M205" s="196" t="s">
        <v>6549</v>
      </c>
      <c r="N205" s="196" t="s">
        <v>1088</v>
      </c>
      <c r="O205" s="196" t="s">
        <v>1087</v>
      </c>
      <c r="P205" s="196" t="s">
        <v>5830</v>
      </c>
      <c r="Q205" s="309" t="s">
        <v>3821</v>
      </c>
      <c r="R205" s="218"/>
      <c r="S205" s="310"/>
      <c r="T205" s="311"/>
      <c r="U205" s="312"/>
      <c r="V205" s="197" t="s">
        <v>776</v>
      </c>
      <c r="W205" s="220">
        <v>25</v>
      </c>
      <c r="X205" s="223">
        <v>326</v>
      </c>
      <c r="Y205" s="304">
        <v>316</v>
      </c>
      <c r="Z205" s="304">
        <v>296</v>
      </c>
      <c r="AA205" s="304">
        <v>278</v>
      </c>
      <c r="AB205" s="5"/>
      <c r="AC205" s="224">
        <f t="shared" si="6"/>
        <v>0</v>
      </c>
      <c r="AD205" s="270">
        <f t="shared" si="7"/>
        <v>0</v>
      </c>
      <c r="AE205" s="198" t="s">
        <v>6960</v>
      </c>
      <c r="AF205" s="199"/>
      <c r="AG205" s="200"/>
      <c r="AH205" s="200"/>
      <c r="AI205" s="169" t="str">
        <f>IF(AB205/W205=0,"",IF(MOD(AB205,W205)&gt;0,"ОШИБКА!!! неверная кратность на сорт",""))</f>
        <v/>
      </c>
    </row>
    <row r="206" spans="2:35" s="170" customFormat="1">
      <c r="B206" s="250"/>
      <c r="C206" s="196" t="s">
        <v>6015</v>
      </c>
      <c r="D206" s="267"/>
      <c r="E206" s="267"/>
      <c r="F206" s="267"/>
      <c r="G206" s="314">
        <v>950</v>
      </c>
      <c r="H206" s="314"/>
      <c r="I206" s="267"/>
      <c r="J206" s="267"/>
      <c r="K206" s="267"/>
      <c r="L206" s="196" t="s">
        <v>37</v>
      </c>
      <c r="M206" s="196" t="s">
        <v>6549</v>
      </c>
      <c r="N206" s="196" t="s">
        <v>1088</v>
      </c>
      <c r="O206" s="196" t="s">
        <v>1087</v>
      </c>
      <c r="P206" s="196" t="s">
        <v>5831</v>
      </c>
      <c r="Q206" s="309" t="s">
        <v>3821</v>
      </c>
      <c r="R206" s="218"/>
      <c r="S206" s="310"/>
      <c r="T206" s="311"/>
      <c r="U206" s="312"/>
      <c r="V206" s="197" t="s">
        <v>776</v>
      </c>
      <c r="W206" s="220">
        <v>25</v>
      </c>
      <c r="X206" s="223">
        <v>198</v>
      </c>
      <c r="Y206" s="304">
        <v>192</v>
      </c>
      <c r="Z206" s="304">
        <v>180</v>
      </c>
      <c r="AA206" s="304">
        <v>170</v>
      </c>
      <c r="AB206" s="5"/>
      <c r="AC206" s="224">
        <f t="shared" si="6"/>
        <v>0</v>
      </c>
      <c r="AD206" s="270">
        <f t="shared" si="7"/>
        <v>0</v>
      </c>
      <c r="AE206" s="198" t="s">
        <v>6960</v>
      </c>
      <c r="AF206" s="199"/>
      <c r="AG206" s="200"/>
      <c r="AH206" s="200"/>
      <c r="AI206" s="169" t="str">
        <f>IF(AB206/W206=0,"",IF(MOD(AB206,W206)&gt;0,"ОШИБКА!!! неверная кратность на сорт",""))</f>
        <v/>
      </c>
    </row>
    <row r="207" spans="2:35" s="170" customFormat="1">
      <c r="B207" s="250"/>
      <c r="C207" s="196" t="s">
        <v>6016</v>
      </c>
      <c r="D207" s="267"/>
      <c r="E207" s="267"/>
      <c r="F207" s="267"/>
      <c r="G207" s="314">
        <v>3171</v>
      </c>
      <c r="H207" s="314"/>
      <c r="I207" s="267"/>
      <c r="J207" s="267"/>
      <c r="K207" s="267"/>
      <c r="L207" s="196" t="s">
        <v>37</v>
      </c>
      <c r="M207" s="196" t="s">
        <v>6549</v>
      </c>
      <c r="N207" s="196" t="s">
        <v>1088</v>
      </c>
      <c r="O207" s="196" t="s">
        <v>1087</v>
      </c>
      <c r="P207" s="196" t="s">
        <v>5832</v>
      </c>
      <c r="Q207" s="309" t="s">
        <v>3821</v>
      </c>
      <c r="R207" s="218"/>
      <c r="S207" s="310"/>
      <c r="T207" s="311"/>
      <c r="U207" s="312"/>
      <c r="V207" s="197" t="s">
        <v>776</v>
      </c>
      <c r="W207" s="220">
        <v>25</v>
      </c>
      <c r="X207" s="223">
        <v>238</v>
      </c>
      <c r="Y207" s="304">
        <v>231</v>
      </c>
      <c r="Z207" s="304">
        <v>216</v>
      </c>
      <c r="AA207" s="304">
        <v>204</v>
      </c>
      <c r="AB207" s="5"/>
      <c r="AC207" s="224">
        <f t="shared" si="6"/>
        <v>0</v>
      </c>
      <c r="AD207" s="270">
        <f t="shared" si="7"/>
        <v>0</v>
      </c>
      <c r="AE207" s="198" t="s">
        <v>6960</v>
      </c>
      <c r="AF207" s="199"/>
      <c r="AG207" s="200"/>
      <c r="AH207" s="200"/>
      <c r="AI207" s="169" t="str">
        <f>IF(AB207/W207=0,"",IF(MOD(AB207,W207)&gt;0,"ОШИБКА!!! неверная кратность на сорт",""))</f>
        <v/>
      </c>
    </row>
    <row r="208" spans="2:35" s="170" customFormat="1">
      <c r="B208" s="250"/>
      <c r="C208" s="196" t="s">
        <v>6017</v>
      </c>
      <c r="D208" s="267"/>
      <c r="E208" s="267"/>
      <c r="F208" s="267"/>
      <c r="G208" s="314">
        <v>594</v>
      </c>
      <c r="H208" s="314"/>
      <c r="I208" s="267"/>
      <c r="J208" s="267"/>
      <c r="K208" s="267"/>
      <c r="L208" s="196" t="s">
        <v>37</v>
      </c>
      <c r="M208" s="196" t="s">
        <v>6549</v>
      </c>
      <c r="N208" s="196" t="s">
        <v>1088</v>
      </c>
      <c r="O208" s="196" t="s">
        <v>1087</v>
      </c>
      <c r="P208" s="196" t="s">
        <v>386</v>
      </c>
      <c r="Q208" s="309" t="s">
        <v>3821</v>
      </c>
      <c r="R208" s="218"/>
      <c r="S208" s="310"/>
      <c r="T208" s="311"/>
      <c r="U208" s="312"/>
      <c r="V208" s="197" t="s">
        <v>776</v>
      </c>
      <c r="W208" s="220">
        <v>25</v>
      </c>
      <c r="X208" s="223">
        <v>170</v>
      </c>
      <c r="Y208" s="304">
        <v>164</v>
      </c>
      <c r="Z208" s="304">
        <v>154</v>
      </c>
      <c r="AA208" s="304">
        <v>145</v>
      </c>
      <c r="AB208" s="5"/>
      <c r="AC208" s="224">
        <f t="shared" si="6"/>
        <v>0</v>
      </c>
      <c r="AD208" s="270">
        <f t="shared" si="7"/>
        <v>0</v>
      </c>
      <c r="AE208" s="198" t="s">
        <v>6960</v>
      </c>
      <c r="AF208" s="199"/>
      <c r="AG208" s="200"/>
      <c r="AH208" s="200"/>
      <c r="AI208" s="169" t="str">
        <f>IF(AB208/W208=0,"",IF(MOD(AB208,W208)&gt;0,"ОШИБКА!!! неверная кратность на сорт",""))</f>
        <v/>
      </c>
    </row>
    <row r="209" spans="2:35" s="170" customFormat="1">
      <c r="B209" s="250"/>
      <c r="C209" s="196" t="s">
        <v>6018</v>
      </c>
      <c r="D209" s="267"/>
      <c r="E209" s="267"/>
      <c r="F209" s="267"/>
      <c r="G209" s="314"/>
      <c r="H209" s="314"/>
      <c r="I209" s="267"/>
      <c r="J209" s="267"/>
      <c r="K209" s="267"/>
      <c r="L209" s="196" t="s">
        <v>37</v>
      </c>
      <c r="M209" s="332" t="s">
        <v>6549</v>
      </c>
      <c r="N209" s="332" t="s">
        <v>1088</v>
      </c>
      <c r="O209" s="332" t="s">
        <v>1087</v>
      </c>
      <c r="P209" s="332" t="s">
        <v>5833</v>
      </c>
      <c r="Q209" s="333" t="s">
        <v>3821</v>
      </c>
      <c r="R209" s="218"/>
      <c r="S209" s="310"/>
      <c r="T209" s="311"/>
      <c r="U209" s="312"/>
      <c r="V209" s="197" t="s">
        <v>776</v>
      </c>
      <c r="W209" s="220">
        <v>25</v>
      </c>
      <c r="X209" s="223">
        <v>189</v>
      </c>
      <c r="Y209" s="304">
        <v>183</v>
      </c>
      <c r="Z209" s="304">
        <v>171</v>
      </c>
      <c r="AA209" s="304">
        <v>161</v>
      </c>
      <c r="AB209" s="5"/>
      <c r="AC209" s="224">
        <f t="shared" si="6"/>
        <v>0</v>
      </c>
      <c r="AD209" s="270">
        <f t="shared" si="7"/>
        <v>0</v>
      </c>
      <c r="AE209" s="198" t="s">
        <v>4484</v>
      </c>
      <c r="AF209" s="199"/>
      <c r="AG209" s="200"/>
      <c r="AH209" s="200"/>
      <c r="AI209" s="169" t="str">
        <f>IF(AB209/W209=0,"",IF(MOD(AB209,W209)&gt;0,"ОШИБКА!!! неверная кратность на сорт",""))</f>
        <v/>
      </c>
    </row>
    <row r="210" spans="2:35" s="170" customFormat="1">
      <c r="B210" s="250"/>
      <c r="C210" s="196" t="s">
        <v>6019</v>
      </c>
      <c r="D210" s="267"/>
      <c r="E210" s="267"/>
      <c r="F210" s="267"/>
      <c r="G210" s="314">
        <v>5346</v>
      </c>
      <c r="H210" s="314"/>
      <c r="I210" s="267"/>
      <c r="J210" s="267"/>
      <c r="K210" s="267"/>
      <c r="L210" s="196" t="s">
        <v>37</v>
      </c>
      <c r="M210" s="196" t="s">
        <v>6549</v>
      </c>
      <c r="N210" s="196" t="s">
        <v>1090</v>
      </c>
      <c r="O210" s="196" t="s">
        <v>1089</v>
      </c>
      <c r="P210" s="196" t="s">
        <v>1091</v>
      </c>
      <c r="Q210" s="309" t="s">
        <v>3821</v>
      </c>
      <c r="R210" s="218"/>
      <c r="S210" s="310"/>
      <c r="T210" s="311"/>
      <c r="U210" s="312"/>
      <c r="V210" s="197" t="s">
        <v>776</v>
      </c>
      <c r="W210" s="220">
        <v>25</v>
      </c>
      <c r="X210" s="223">
        <v>128</v>
      </c>
      <c r="Y210" s="304">
        <v>124</v>
      </c>
      <c r="Z210" s="304">
        <v>117</v>
      </c>
      <c r="AA210" s="304">
        <v>110</v>
      </c>
      <c r="AB210" s="5"/>
      <c r="AC210" s="224">
        <f t="shared" si="6"/>
        <v>0</v>
      </c>
      <c r="AD210" s="270">
        <f t="shared" si="7"/>
        <v>0</v>
      </c>
      <c r="AE210" s="198" t="s">
        <v>6960</v>
      </c>
      <c r="AF210" s="199"/>
      <c r="AG210" s="200"/>
      <c r="AH210" s="200"/>
      <c r="AI210" s="169" t="str">
        <f>IF(AB210/W210=0,"",IF(MOD(AB210,W210)&gt;0,"ОШИБКА!!! неверная кратность на сорт",""))</f>
        <v/>
      </c>
    </row>
    <row r="211" spans="2:35" s="170" customFormat="1">
      <c r="B211" s="250"/>
      <c r="C211" s="196" t="s">
        <v>6020</v>
      </c>
      <c r="D211" s="267"/>
      <c r="E211" s="267"/>
      <c r="F211" s="267"/>
      <c r="G211" s="314">
        <v>390</v>
      </c>
      <c r="H211" s="314"/>
      <c r="I211" s="267"/>
      <c r="J211" s="267"/>
      <c r="K211" s="267"/>
      <c r="L211" s="196" t="s">
        <v>37</v>
      </c>
      <c r="M211" s="196" t="s">
        <v>6549</v>
      </c>
      <c r="N211" s="196" t="s">
        <v>5834</v>
      </c>
      <c r="O211" s="196" t="s">
        <v>5835</v>
      </c>
      <c r="P211" s="196" t="s">
        <v>5836</v>
      </c>
      <c r="Q211" s="309" t="s">
        <v>3821</v>
      </c>
      <c r="R211" s="218"/>
      <c r="S211" s="310"/>
      <c r="T211" s="311"/>
      <c r="U211" s="312"/>
      <c r="V211" s="197" t="s">
        <v>776</v>
      </c>
      <c r="W211" s="220">
        <v>25</v>
      </c>
      <c r="X211" s="223">
        <v>170</v>
      </c>
      <c r="Y211" s="304">
        <v>165</v>
      </c>
      <c r="Z211" s="304">
        <v>155</v>
      </c>
      <c r="AA211" s="304">
        <v>146</v>
      </c>
      <c r="AB211" s="5"/>
      <c r="AC211" s="224">
        <f t="shared" si="6"/>
        <v>0</v>
      </c>
      <c r="AD211" s="270">
        <f t="shared" si="7"/>
        <v>0</v>
      </c>
      <c r="AE211" s="198" t="s">
        <v>6960</v>
      </c>
      <c r="AF211" s="199"/>
      <c r="AG211" s="200"/>
      <c r="AH211" s="200"/>
      <c r="AI211" s="169" t="str">
        <f>IF(AB211/W211=0,"",IF(MOD(AB211,W211)&gt;0,"ОШИБКА!!! неверная кратность на сорт",""))</f>
        <v/>
      </c>
    </row>
    <row r="212" spans="2:35" s="170" customFormat="1">
      <c r="B212" s="250"/>
      <c r="C212" s="196" t="s">
        <v>6021</v>
      </c>
      <c r="D212" s="267"/>
      <c r="E212" s="267"/>
      <c r="F212" s="267"/>
      <c r="G212" s="314">
        <v>501</v>
      </c>
      <c r="H212" s="314"/>
      <c r="I212" s="267"/>
      <c r="J212" s="267"/>
      <c r="K212" s="267"/>
      <c r="L212" s="196" t="s">
        <v>37</v>
      </c>
      <c r="M212" s="196" t="s">
        <v>6549</v>
      </c>
      <c r="N212" s="196" t="s">
        <v>5834</v>
      </c>
      <c r="O212" s="196" t="s">
        <v>5835</v>
      </c>
      <c r="P212" s="196" t="s">
        <v>3920</v>
      </c>
      <c r="Q212" s="309" t="s">
        <v>3821</v>
      </c>
      <c r="R212" s="218"/>
      <c r="S212" s="310"/>
      <c r="T212" s="311"/>
      <c r="U212" s="312"/>
      <c r="V212" s="197" t="s">
        <v>776</v>
      </c>
      <c r="W212" s="220">
        <v>25</v>
      </c>
      <c r="X212" s="223">
        <v>170</v>
      </c>
      <c r="Y212" s="304">
        <v>165</v>
      </c>
      <c r="Z212" s="304">
        <v>155</v>
      </c>
      <c r="AA212" s="304">
        <v>146</v>
      </c>
      <c r="AB212" s="5"/>
      <c r="AC212" s="224">
        <f t="shared" si="6"/>
        <v>0</v>
      </c>
      <c r="AD212" s="270">
        <f t="shared" si="7"/>
        <v>0</v>
      </c>
      <c r="AE212" s="198" t="s">
        <v>6960</v>
      </c>
      <c r="AF212" s="199"/>
      <c r="AG212" s="200"/>
      <c r="AH212" s="200"/>
      <c r="AI212" s="169" t="str">
        <f>IF(AB212/W212=0,"",IF(MOD(AB212,W212)&gt;0,"ОШИБКА!!! неверная кратность на сорт",""))</f>
        <v/>
      </c>
    </row>
    <row r="213" spans="2:35" s="170" customFormat="1">
      <c r="B213" s="250"/>
      <c r="C213" s="196" t="s">
        <v>6022</v>
      </c>
      <c r="D213" s="267"/>
      <c r="E213" s="267"/>
      <c r="F213" s="267"/>
      <c r="G213" s="314">
        <v>23</v>
      </c>
      <c r="H213" s="314"/>
      <c r="I213" s="267"/>
      <c r="J213" s="267"/>
      <c r="K213" s="267"/>
      <c r="L213" s="196" t="s">
        <v>37</v>
      </c>
      <c r="M213" s="196" t="s">
        <v>6549</v>
      </c>
      <c r="N213" s="196" t="s">
        <v>4141</v>
      </c>
      <c r="O213" s="196" t="s">
        <v>4140</v>
      </c>
      <c r="P213" s="196" t="s">
        <v>5837</v>
      </c>
      <c r="Q213" s="309" t="s">
        <v>3821</v>
      </c>
      <c r="R213" s="218"/>
      <c r="S213" s="310"/>
      <c r="T213" s="311"/>
      <c r="U213" s="312"/>
      <c r="V213" s="197" t="s">
        <v>776</v>
      </c>
      <c r="W213" s="220">
        <v>25</v>
      </c>
      <c r="X213" s="223">
        <v>128</v>
      </c>
      <c r="Y213" s="304">
        <v>124</v>
      </c>
      <c r="Z213" s="304">
        <v>117</v>
      </c>
      <c r="AA213" s="304">
        <v>110</v>
      </c>
      <c r="AB213" s="5"/>
      <c r="AC213" s="224">
        <f t="shared" si="6"/>
        <v>0</v>
      </c>
      <c r="AD213" s="270">
        <f t="shared" si="7"/>
        <v>0</v>
      </c>
      <c r="AE213" s="198" t="s">
        <v>6960</v>
      </c>
      <c r="AF213" s="199"/>
      <c r="AG213" s="200"/>
      <c r="AH213" s="200"/>
      <c r="AI213" s="169" t="str">
        <f>IF(AB213/W213=0,"",IF(MOD(AB213,W213)&gt;0,"ОШИБКА!!! неверная кратность на сорт",""))</f>
        <v/>
      </c>
    </row>
    <row r="214" spans="2:35" s="170" customFormat="1">
      <c r="B214" s="250"/>
      <c r="C214" s="196" t="s">
        <v>6023</v>
      </c>
      <c r="D214" s="267"/>
      <c r="E214" s="267"/>
      <c r="F214" s="267"/>
      <c r="G214" s="314">
        <v>114</v>
      </c>
      <c r="H214" s="314"/>
      <c r="I214" s="267"/>
      <c r="J214" s="267"/>
      <c r="K214" s="267"/>
      <c r="L214" s="196" t="s">
        <v>37</v>
      </c>
      <c r="M214" s="196" t="s">
        <v>6549</v>
      </c>
      <c r="N214" s="196" t="s">
        <v>4141</v>
      </c>
      <c r="O214" s="196" t="s">
        <v>4140</v>
      </c>
      <c r="P214" s="196" t="s">
        <v>5838</v>
      </c>
      <c r="Q214" s="309" t="s">
        <v>3821</v>
      </c>
      <c r="R214" s="218"/>
      <c r="S214" s="310"/>
      <c r="T214" s="311"/>
      <c r="U214" s="312"/>
      <c r="V214" s="197" t="s">
        <v>776</v>
      </c>
      <c r="W214" s="220">
        <v>25</v>
      </c>
      <c r="X214" s="223">
        <v>87</v>
      </c>
      <c r="Y214" s="304">
        <v>84</v>
      </c>
      <c r="Z214" s="304">
        <v>79</v>
      </c>
      <c r="AA214" s="304">
        <v>75</v>
      </c>
      <c r="AB214" s="5"/>
      <c r="AC214" s="224">
        <f t="shared" si="6"/>
        <v>0</v>
      </c>
      <c r="AD214" s="270">
        <f t="shared" si="7"/>
        <v>0</v>
      </c>
      <c r="AE214" s="198" t="s">
        <v>6960</v>
      </c>
      <c r="AF214" s="199"/>
      <c r="AG214" s="200"/>
      <c r="AH214" s="200"/>
      <c r="AI214" s="169" t="str">
        <f>IF(AB214/W214=0,"",IF(MOD(AB214,W214)&gt;0,"ОШИБКА!!! неверная кратность на сорт",""))</f>
        <v/>
      </c>
    </row>
    <row r="215" spans="2:35" s="170" customFormat="1">
      <c r="B215" s="250"/>
      <c r="C215" s="196" t="s">
        <v>6024</v>
      </c>
      <c r="D215" s="267"/>
      <c r="E215" s="267"/>
      <c r="F215" s="267"/>
      <c r="G215" s="314">
        <v>12</v>
      </c>
      <c r="H215" s="314"/>
      <c r="I215" s="267"/>
      <c r="J215" s="267"/>
      <c r="K215" s="267"/>
      <c r="L215" s="196" t="s">
        <v>37</v>
      </c>
      <c r="M215" s="196" t="s">
        <v>6549</v>
      </c>
      <c r="N215" s="196" t="s">
        <v>5839</v>
      </c>
      <c r="O215" s="196" t="s">
        <v>5840</v>
      </c>
      <c r="P215" s="196" t="s">
        <v>5841</v>
      </c>
      <c r="Q215" s="309" t="s">
        <v>3821</v>
      </c>
      <c r="R215" s="218"/>
      <c r="S215" s="310"/>
      <c r="T215" s="311"/>
      <c r="U215" s="312"/>
      <c r="V215" s="197" t="s">
        <v>776</v>
      </c>
      <c r="W215" s="220">
        <v>25</v>
      </c>
      <c r="X215" s="223">
        <v>128</v>
      </c>
      <c r="Y215" s="304">
        <v>124</v>
      </c>
      <c r="Z215" s="304">
        <v>117</v>
      </c>
      <c r="AA215" s="304">
        <v>110</v>
      </c>
      <c r="AB215" s="5"/>
      <c r="AC215" s="224">
        <f t="shared" si="6"/>
        <v>0</v>
      </c>
      <c r="AD215" s="270">
        <f t="shared" si="7"/>
        <v>0</v>
      </c>
      <c r="AE215" s="198" t="s">
        <v>6960</v>
      </c>
      <c r="AF215" s="199"/>
      <c r="AG215" s="200"/>
      <c r="AH215" s="200"/>
      <c r="AI215" s="169" t="str">
        <f>IF(AB215/W215=0,"",IF(MOD(AB215,W215)&gt;0,"ОШИБКА!!! неверная кратность на сорт",""))</f>
        <v/>
      </c>
    </row>
    <row r="216" spans="2:35" s="170" customFormat="1">
      <c r="B216" s="250"/>
      <c r="C216" s="196" t="s">
        <v>6025</v>
      </c>
      <c r="D216" s="267"/>
      <c r="E216" s="267"/>
      <c r="F216" s="267"/>
      <c r="G216" s="314">
        <v>166</v>
      </c>
      <c r="H216" s="314"/>
      <c r="I216" s="267"/>
      <c r="J216" s="267"/>
      <c r="K216" s="267"/>
      <c r="L216" s="196" t="s">
        <v>37</v>
      </c>
      <c r="M216" s="196" t="s">
        <v>6549</v>
      </c>
      <c r="N216" s="196" t="s">
        <v>5842</v>
      </c>
      <c r="O216" s="196" t="s">
        <v>5843</v>
      </c>
      <c r="P216" s="196" t="s">
        <v>5844</v>
      </c>
      <c r="Q216" s="309" t="s">
        <v>3821</v>
      </c>
      <c r="R216" s="218"/>
      <c r="S216" s="310"/>
      <c r="T216" s="311"/>
      <c r="U216" s="312"/>
      <c r="V216" s="197" t="s">
        <v>776</v>
      </c>
      <c r="W216" s="220">
        <v>25</v>
      </c>
      <c r="X216" s="223">
        <v>128</v>
      </c>
      <c r="Y216" s="304">
        <v>124</v>
      </c>
      <c r="Z216" s="304">
        <v>117</v>
      </c>
      <c r="AA216" s="304">
        <v>110</v>
      </c>
      <c r="AB216" s="5"/>
      <c r="AC216" s="224">
        <f t="shared" si="6"/>
        <v>0</v>
      </c>
      <c r="AD216" s="270">
        <f t="shared" si="7"/>
        <v>0</v>
      </c>
      <c r="AE216" s="198" t="s">
        <v>6960</v>
      </c>
      <c r="AF216" s="199"/>
      <c r="AG216" s="200"/>
      <c r="AH216" s="200"/>
      <c r="AI216" s="169" t="str">
        <f>IF(AB216/W216=0,"",IF(MOD(AB216,W216)&gt;0,"ОШИБКА!!! неверная кратность на сорт",""))</f>
        <v/>
      </c>
    </row>
    <row r="217" spans="2:35" s="170" customFormat="1">
      <c r="B217" s="250"/>
      <c r="C217" s="196" t="s">
        <v>6026</v>
      </c>
      <c r="D217" s="267"/>
      <c r="E217" s="267"/>
      <c r="F217" s="267"/>
      <c r="G217" s="314">
        <v>500</v>
      </c>
      <c r="H217" s="314"/>
      <c r="I217" s="267"/>
      <c r="J217" s="267"/>
      <c r="K217" s="267"/>
      <c r="L217" s="196" t="s">
        <v>37</v>
      </c>
      <c r="M217" s="196" t="s">
        <v>6549</v>
      </c>
      <c r="N217" s="196" t="s">
        <v>1099</v>
      </c>
      <c r="O217" s="196" t="s">
        <v>1098</v>
      </c>
      <c r="P217" s="196" t="s">
        <v>5845</v>
      </c>
      <c r="Q217" s="309" t="s">
        <v>3821</v>
      </c>
      <c r="R217" s="218"/>
      <c r="S217" s="310"/>
      <c r="T217" s="311"/>
      <c r="U217" s="312"/>
      <c r="V217" s="197" t="s">
        <v>776</v>
      </c>
      <c r="W217" s="220">
        <v>25</v>
      </c>
      <c r="X217" s="223">
        <v>128</v>
      </c>
      <c r="Y217" s="304">
        <v>124</v>
      </c>
      <c r="Z217" s="304">
        <v>117</v>
      </c>
      <c r="AA217" s="304">
        <v>110</v>
      </c>
      <c r="AB217" s="5"/>
      <c r="AC217" s="224">
        <f t="shared" si="6"/>
        <v>0</v>
      </c>
      <c r="AD217" s="270">
        <f t="shared" si="7"/>
        <v>0</v>
      </c>
      <c r="AE217" s="198" t="s">
        <v>6960</v>
      </c>
      <c r="AF217" s="199"/>
      <c r="AG217" s="200"/>
      <c r="AH217" s="200"/>
      <c r="AI217" s="169" t="str">
        <f>IF(AB217/W217=0,"",IF(MOD(AB217,W217)&gt;0,"ОШИБКА!!! неверная кратность на сорт",""))</f>
        <v/>
      </c>
    </row>
    <row r="218" spans="2:35" s="170" customFormat="1">
      <c r="B218" s="250"/>
      <c r="C218" s="196" t="s">
        <v>6027</v>
      </c>
      <c r="D218" s="267"/>
      <c r="E218" s="267"/>
      <c r="F218" s="267"/>
      <c r="G218" s="314">
        <v>308</v>
      </c>
      <c r="H218" s="314"/>
      <c r="I218" s="267"/>
      <c r="J218" s="267"/>
      <c r="K218" s="267"/>
      <c r="L218" s="196" t="s">
        <v>37</v>
      </c>
      <c r="M218" s="196" t="s">
        <v>6549</v>
      </c>
      <c r="N218" s="196" t="s">
        <v>1099</v>
      </c>
      <c r="O218" s="196" t="s">
        <v>1098</v>
      </c>
      <c r="P218" s="196" t="s">
        <v>5846</v>
      </c>
      <c r="Q218" s="309" t="s">
        <v>3821</v>
      </c>
      <c r="R218" s="218"/>
      <c r="S218" s="310"/>
      <c r="T218" s="311"/>
      <c r="U218" s="312"/>
      <c r="V218" s="197" t="s">
        <v>776</v>
      </c>
      <c r="W218" s="220">
        <v>25</v>
      </c>
      <c r="X218" s="223">
        <v>87</v>
      </c>
      <c r="Y218" s="304">
        <v>84</v>
      </c>
      <c r="Z218" s="304">
        <v>79</v>
      </c>
      <c r="AA218" s="304">
        <v>75</v>
      </c>
      <c r="AB218" s="5"/>
      <c r="AC218" s="224">
        <f t="shared" si="6"/>
        <v>0</v>
      </c>
      <c r="AD218" s="270">
        <f t="shared" si="7"/>
        <v>0</v>
      </c>
      <c r="AE218" s="198" t="s">
        <v>6960</v>
      </c>
      <c r="AF218" s="199"/>
      <c r="AG218" s="200"/>
      <c r="AH218" s="200"/>
      <c r="AI218" s="169" t="str">
        <f>IF(AB218/W218=0,"",IF(MOD(AB218,W218)&gt;0,"ОШИБКА!!! неверная кратность на сорт",""))</f>
        <v/>
      </c>
    </row>
    <row r="219" spans="2:35" s="170" customFormat="1">
      <c r="B219" s="250"/>
      <c r="C219" s="196" t="s">
        <v>6028</v>
      </c>
      <c r="D219" s="267"/>
      <c r="E219" s="267"/>
      <c r="F219" s="267"/>
      <c r="G219" s="314">
        <v>460</v>
      </c>
      <c r="H219" s="314"/>
      <c r="I219" s="267"/>
      <c r="J219" s="267"/>
      <c r="K219" s="267"/>
      <c r="L219" s="196" t="s">
        <v>37</v>
      </c>
      <c r="M219" s="196" t="s">
        <v>6549</v>
      </c>
      <c r="N219" s="196" t="s">
        <v>1099</v>
      </c>
      <c r="O219" s="196" t="s">
        <v>1098</v>
      </c>
      <c r="P219" s="196" t="s">
        <v>5847</v>
      </c>
      <c r="Q219" s="309" t="s">
        <v>3821</v>
      </c>
      <c r="R219" s="218"/>
      <c r="S219" s="310"/>
      <c r="T219" s="311"/>
      <c r="U219" s="312"/>
      <c r="V219" s="197" t="s">
        <v>776</v>
      </c>
      <c r="W219" s="220">
        <v>25</v>
      </c>
      <c r="X219" s="223">
        <v>87</v>
      </c>
      <c r="Y219" s="304">
        <v>84</v>
      </c>
      <c r="Z219" s="304">
        <v>79</v>
      </c>
      <c r="AA219" s="304">
        <v>75</v>
      </c>
      <c r="AB219" s="5"/>
      <c r="AC219" s="224">
        <f t="shared" si="6"/>
        <v>0</v>
      </c>
      <c r="AD219" s="270">
        <f t="shared" si="7"/>
        <v>0</v>
      </c>
      <c r="AE219" s="198" t="s">
        <v>6960</v>
      </c>
      <c r="AF219" s="199"/>
      <c r="AG219" s="200"/>
      <c r="AH219" s="200"/>
      <c r="AI219" s="169" t="str">
        <f>IF(AB219/W219=0,"",IF(MOD(AB219,W219)&gt;0,"ОШИБКА!!! неверная кратность на сорт",""))</f>
        <v/>
      </c>
    </row>
    <row r="220" spans="2:35" s="170" customFormat="1">
      <c r="B220" s="250"/>
      <c r="C220" s="196" t="s">
        <v>6029</v>
      </c>
      <c r="D220" s="267"/>
      <c r="E220" s="267"/>
      <c r="F220" s="267"/>
      <c r="G220" s="314">
        <v>524</v>
      </c>
      <c r="H220" s="314"/>
      <c r="I220" s="267"/>
      <c r="J220" s="267"/>
      <c r="K220" s="267"/>
      <c r="L220" s="196" t="s">
        <v>37</v>
      </c>
      <c r="M220" s="196" t="s">
        <v>6549</v>
      </c>
      <c r="N220" s="196" t="s">
        <v>1099</v>
      </c>
      <c r="O220" s="196" t="s">
        <v>1098</v>
      </c>
      <c r="P220" s="196" t="s">
        <v>5848</v>
      </c>
      <c r="Q220" s="309" t="s">
        <v>3821</v>
      </c>
      <c r="R220" s="218"/>
      <c r="S220" s="310"/>
      <c r="T220" s="311"/>
      <c r="U220" s="312"/>
      <c r="V220" s="197" t="s">
        <v>776</v>
      </c>
      <c r="W220" s="220">
        <v>25</v>
      </c>
      <c r="X220" s="223">
        <v>87</v>
      </c>
      <c r="Y220" s="304">
        <v>84</v>
      </c>
      <c r="Z220" s="304">
        <v>79</v>
      </c>
      <c r="AA220" s="304">
        <v>75</v>
      </c>
      <c r="AB220" s="5"/>
      <c r="AC220" s="224">
        <f t="shared" si="6"/>
        <v>0</v>
      </c>
      <c r="AD220" s="270">
        <f t="shared" si="7"/>
        <v>0</v>
      </c>
      <c r="AE220" s="198" t="s">
        <v>6960</v>
      </c>
      <c r="AF220" s="199"/>
      <c r="AG220" s="200"/>
      <c r="AH220" s="200"/>
      <c r="AI220" s="169" t="str">
        <f>IF(AB220/W220=0,"",IF(MOD(AB220,W220)&gt;0,"ОШИБКА!!! неверная кратность на сорт",""))</f>
        <v/>
      </c>
    </row>
    <row r="221" spans="2:35" s="170" customFormat="1">
      <c r="B221" s="250"/>
      <c r="C221" s="196" t="s">
        <v>6030</v>
      </c>
      <c r="D221" s="267"/>
      <c r="E221" s="267"/>
      <c r="F221" s="267"/>
      <c r="G221" s="314">
        <v>335</v>
      </c>
      <c r="H221" s="314"/>
      <c r="I221" s="267"/>
      <c r="J221" s="267"/>
      <c r="K221" s="267"/>
      <c r="L221" s="196" t="s">
        <v>37</v>
      </c>
      <c r="M221" s="196" t="s">
        <v>6549</v>
      </c>
      <c r="N221" s="196" t="s">
        <v>1099</v>
      </c>
      <c r="O221" s="196" t="s">
        <v>1098</v>
      </c>
      <c r="P221" s="196" t="s">
        <v>5849</v>
      </c>
      <c r="Q221" s="309" t="s">
        <v>3821</v>
      </c>
      <c r="R221" s="218"/>
      <c r="S221" s="310"/>
      <c r="T221" s="311"/>
      <c r="U221" s="312"/>
      <c r="V221" s="197" t="s">
        <v>776</v>
      </c>
      <c r="W221" s="220">
        <v>25</v>
      </c>
      <c r="X221" s="223">
        <v>128</v>
      </c>
      <c r="Y221" s="304">
        <v>124</v>
      </c>
      <c r="Z221" s="304">
        <v>117</v>
      </c>
      <c r="AA221" s="304">
        <v>110</v>
      </c>
      <c r="AB221" s="5"/>
      <c r="AC221" s="224">
        <f t="shared" si="6"/>
        <v>0</v>
      </c>
      <c r="AD221" s="270">
        <f t="shared" si="7"/>
        <v>0</v>
      </c>
      <c r="AE221" s="198" t="s">
        <v>6960</v>
      </c>
      <c r="AF221" s="199"/>
      <c r="AG221" s="200"/>
      <c r="AH221" s="200"/>
      <c r="AI221" s="169" t="str">
        <f>IF(AB221/W221=0,"",IF(MOD(AB221,W221)&gt;0,"ОШИБКА!!! неверная кратность на сорт",""))</f>
        <v/>
      </c>
    </row>
    <row r="222" spans="2:35" s="170" customFormat="1">
      <c r="B222" s="250"/>
      <c r="C222" s="196" t="s">
        <v>6031</v>
      </c>
      <c r="D222" s="267"/>
      <c r="E222" s="267"/>
      <c r="F222" s="267"/>
      <c r="G222" s="314">
        <v>604</v>
      </c>
      <c r="H222" s="314"/>
      <c r="I222" s="267"/>
      <c r="J222" s="267"/>
      <c r="K222" s="267"/>
      <c r="L222" s="196" t="s">
        <v>37</v>
      </c>
      <c r="M222" s="196" t="s">
        <v>6549</v>
      </c>
      <c r="N222" s="196" t="s">
        <v>1103</v>
      </c>
      <c r="O222" s="196" t="s">
        <v>1102</v>
      </c>
      <c r="P222" s="196" t="s">
        <v>1104</v>
      </c>
      <c r="Q222" s="309" t="s">
        <v>3821</v>
      </c>
      <c r="R222" s="218"/>
      <c r="S222" s="310"/>
      <c r="T222" s="311"/>
      <c r="U222" s="312"/>
      <c r="V222" s="197" t="s">
        <v>776</v>
      </c>
      <c r="W222" s="220">
        <v>25</v>
      </c>
      <c r="X222" s="223">
        <v>87</v>
      </c>
      <c r="Y222" s="304">
        <v>84</v>
      </c>
      <c r="Z222" s="304">
        <v>79</v>
      </c>
      <c r="AA222" s="304">
        <v>75</v>
      </c>
      <c r="AB222" s="5"/>
      <c r="AC222" s="224">
        <f t="shared" si="6"/>
        <v>0</v>
      </c>
      <c r="AD222" s="270">
        <f t="shared" si="7"/>
        <v>0</v>
      </c>
      <c r="AE222" s="198" t="s">
        <v>6960</v>
      </c>
      <c r="AF222" s="199"/>
      <c r="AG222" s="200"/>
      <c r="AH222" s="200"/>
      <c r="AI222" s="169" t="str">
        <f>IF(AB222/W222=0,"",IF(MOD(AB222,W222)&gt;0,"ОШИБКА!!! неверная кратность на сорт",""))</f>
        <v/>
      </c>
    </row>
    <row r="223" spans="2:35" s="170" customFormat="1">
      <c r="B223" s="250"/>
      <c r="C223" s="196" t="s">
        <v>6032</v>
      </c>
      <c r="D223" s="267"/>
      <c r="E223" s="267"/>
      <c r="F223" s="267"/>
      <c r="G223" s="314"/>
      <c r="H223" s="314"/>
      <c r="I223" s="267"/>
      <c r="J223" s="267"/>
      <c r="K223" s="267"/>
      <c r="L223" s="196" t="s">
        <v>37</v>
      </c>
      <c r="M223" s="332" t="s">
        <v>6549</v>
      </c>
      <c r="N223" s="332" t="s">
        <v>4963</v>
      </c>
      <c r="O223" s="332" t="s">
        <v>5850</v>
      </c>
      <c r="P223" s="332" t="s">
        <v>5851</v>
      </c>
      <c r="Q223" s="333" t="s">
        <v>3821</v>
      </c>
      <c r="R223" s="218"/>
      <c r="S223" s="310"/>
      <c r="T223" s="311"/>
      <c r="U223" s="312"/>
      <c r="V223" s="197" t="s">
        <v>776</v>
      </c>
      <c r="W223" s="220">
        <v>25</v>
      </c>
      <c r="X223" s="223">
        <v>128</v>
      </c>
      <c r="Y223" s="304">
        <v>124</v>
      </c>
      <c r="Z223" s="304">
        <v>117</v>
      </c>
      <c r="AA223" s="304">
        <v>110</v>
      </c>
      <c r="AB223" s="5"/>
      <c r="AC223" s="224">
        <f t="shared" si="6"/>
        <v>0</v>
      </c>
      <c r="AD223" s="270">
        <f t="shared" si="7"/>
        <v>0</v>
      </c>
      <c r="AE223" s="198" t="s">
        <v>4484</v>
      </c>
      <c r="AF223" s="199"/>
      <c r="AG223" s="200"/>
      <c r="AH223" s="200"/>
      <c r="AI223" s="169" t="str">
        <f>IF(AB223/W223=0,"",IF(MOD(AB223,W223)&gt;0,"ОШИБКА!!! неверная кратность на сорт",""))</f>
        <v/>
      </c>
    </row>
    <row r="224" spans="2:35" s="170" customFormat="1">
      <c r="B224" s="250"/>
      <c r="C224" s="196" t="s">
        <v>6033</v>
      </c>
      <c r="D224" s="267"/>
      <c r="E224" s="267"/>
      <c r="F224" s="267"/>
      <c r="G224" s="314">
        <v>675</v>
      </c>
      <c r="H224" s="314"/>
      <c r="I224" s="267"/>
      <c r="J224" s="267"/>
      <c r="K224" s="267"/>
      <c r="L224" s="196" t="s">
        <v>37</v>
      </c>
      <c r="M224" s="196" t="s">
        <v>6549</v>
      </c>
      <c r="N224" s="196" t="s">
        <v>4963</v>
      </c>
      <c r="O224" s="196" t="s">
        <v>5850</v>
      </c>
      <c r="P224" s="196" t="s">
        <v>5852</v>
      </c>
      <c r="Q224" s="309" t="s">
        <v>3821</v>
      </c>
      <c r="R224" s="218"/>
      <c r="S224" s="310"/>
      <c r="T224" s="311"/>
      <c r="U224" s="312"/>
      <c r="V224" s="197" t="s">
        <v>776</v>
      </c>
      <c r="W224" s="220">
        <v>25</v>
      </c>
      <c r="X224" s="223">
        <v>128</v>
      </c>
      <c r="Y224" s="304">
        <v>124</v>
      </c>
      <c r="Z224" s="304">
        <v>117</v>
      </c>
      <c r="AA224" s="304">
        <v>110</v>
      </c>
      <c r="AB224" s="5"/>
      <c r="AC224" s="224">
        <f t="shared" si="6"/>
        <v>0</v>
      </c>
      <c r="AD224" s="270">
        <f t="shared" si="7"/>
        <v>0</v>
      </c>
      <c r="AE224" s="198" t="s">
        <v>6960</v>
      </c>
      <c r="AF224" s="199"/>
      <c r="AG224" s="200"/>
      <c r="AH224" s="200"/>
      <c r="AI224" s="169" t="str">
        <f>IF(AB224/W224=0,"",IF(MOD(AB224,W224)&gt;0,"ОШИБКА!!! неверная кратность на сорт",""))</f>
        <v/>
      </c>
    </row>
    <row r="225" spans="2:35" s="170" customFormat="1">
      <c r="B225" s="250"/>
      <c r="C225" s="196" t="s">
        <v>6034</v>
      </c>
      <c r="D225" s="267"/>
      <c r="E225" s="267"/>
      <c r="F225" s="267"/>
      <c r="G225" s="314">
        <v>30</v>
      </c>
      <c r="H225" s="314"/>
      <c r="I225" s="267"/>
      <c r="J225" s="267"/>
      <c r="K225" s="267"/>
      <c r="L225" s="196" t="s">
        <v>37</v>
      </c>
      <c r="M225" s="196" t="s">
        <v>6549</v>
      </c>
      <c r="N225" s="196" t="s">
        <v>1107</v>
      </c>
      <c r="O225" s="196" t="s">
        <v>1106</v>
      </c>
      <c r="P225" s="196" t="s">
        <v>5853</v>
      </c>
      <c r="Q225" s="309" t="s">
        <v>3821</v>
      </c>
      <c r="R225" s="218"/>
      <c r="S225" s="310"/>
      <c r="T225" s="311"/>
      <c r="U225" s="312"/>
      <c r="V225" s="197" t="s">
        <v>776</v>
      </c>
      <c r="W225" s="220">
        <v>25</v>
      </c>
      <c r="X225" s="223">
        <v>128</v>
      </c>
      <c r="Y225" s="304">
        <v>124</v>
      </c>
      <c r="Z225" s="304">
        <v>117</v>
      </c>
      <c r="AA225" s="304">
        <v>110</v>
      </c>
      <c r="AB225" s="5"/>
      <c r="AC225" s="224">
        <f t="shared" si="6"/>
        <v>0</v>
      </c>
      <c r="AD225" s="270">
        <f t="shared" si="7"/>
        <v>0</v>
      </c>
      <c r="AE225" s="198" t="s">
        <v>6960</v>
      </c>
      <c r="AF225" s="199"/>
      <c r="AG225" s="200"/>
      <c r="AH225" s="200"/>
      <c r="AI225" s="169" t="str">
        <f>IF(AB225/W225=0,"",IF(MOD(AB225,W225)&gt;0,"ОШИБКА!!! неверная кратность на сорт",""))</f>
        <v/>
      </c>
    </row>
    <row r="226" spans="2:35" s="170" customFormat="1">
      <c r="B226" s="250"/>
      <c r="C226" s="196" t="s">
        <v>6035</v>
      </c>
      <c r="D226" s="267"/>
      <c r="E226" s="267"/>
      <c r="F226" s="267"/>
      <c r="G226" s="314">
        <v>1695</v>
      </c>
      <c r="H226" s="314"/>
      <c r="I226" s="267"/>
      <c r="J226" s="267"/>
      <c r="K226" s="267"/>
      <c r="L226" s="196" t="s">
        <v>37</v>
      </c>
      <c r="M226" s="196" t="s">
        <v>6549</v>
      </c>
      <c r="N226" s="196" t="s">
        <v>1110</v>
      </c>
      <c r="O226" s="196" t="s">
        <v>1109</v>
      </c>
      <c r="P226" s="196" t="s">
        <v>1082</v>
      </c>
      <c r="Q226" s="309" t="s">
        <v>3821</v>
      </c>
      <c r="R226" s="218"/>
      <c r="S226" s="310"/>
      <c r="T226" s="311"/>
      <c r="U226" s="312"/>
      <c r="V226" s="197" t="s">
        <v>776</v>
      </c>
      <c r="W226" s="220">
        <v>25</v>
      </c>
      <c r="X226" s="223">
        <v>87</v>
      </c>
      <c r="Y226" s="304">
        <v>84</v>
      </c>
      <c r="Z226" s="304">
        <v>79</v>
      </c>
      <c r="AA226" s="304">
        <v>75</v>
      </c>
      <c r="AB226" s="5"/>
      <c r="AC226" s="224">
        <f t="shared" si="6"/>
        <v>0</v>
      </c>
      <c r="AD226" s="270">
        <f t="shared" si="7"/>
        <v>0</v>
      </c>
      <c r="AE226" s="198" t="s">
        <v>6960</v>
      </c>
      <c r="AF226" s="199"/>
      <c r="AG226" s="200"/>
      <c r="AH226" s="200"/>
      <c r="AI226" s="169" t="str">
        <f>IF(AB226/W226=0,"",IF(MOD(AB226,W226)&gt;0,"ОШИБКА!!! неверная кратность на сорт",""))</f>
        <v/>
      </c>
    </row>
    <row r="227" spans="2:35" s="170" customFormat="1">
      <c r="B227" s="250"/>
      <c r="C227" s="196" t="s">
        <v>3838</v>
      </c>
      <c r="D227" s="267"/>
      <c r="E227" s="267"/>
      <c r="F227" s="267"/>
      <c r="G227" s="314">
        <v>342</v>
      </c>
      <c r="H227" s="314"/>
      <c r="I227" s="267"/>
      <c r="J227" s="267"/>
      <c r="K227" s="267"/>
      <c r="L227" s="196" t="s">
        <v>37</v>
      </c>
      <c r="M227" s="196" t="s">
        <v>6549</v>
      </c>
      <c r="N227" s="196" t="s">
        <v>1110</v>
      </c>
      <c r="O227" s="196" t="s">
        <v>1109</v>
      </c>
      <c r="P227" s="196" t="s">
        <v>4146</v>
      </c>
      <c r="Q227" s="309" t="s">
        <v>3821</v>
      </c>
      <c r="R227" s="218"/>
      <c r="S227" s="310"/>
      <c r="T227" s="311"/>
      <c r="U227" s="312"/>
      <c r="V227" s="197" t="s">
        <v>776</v>
      </c>
      <c r="W227" s="220">
        <v>25</v>
      </c>
      <c r="X227" s="223">
        <v>87</v>
      </c>
      <c r="Y227" s="304">
        <v>84</v>
      </c>
      <c r="Z227" s="304">
        <v>79</v>
      </c>
      <c r="AA227" s="304">
        <v>75</v>
      </c>
      <c r="AB227" s="5"/>
      <c r="AC227" s="224">
        <f t="shared" si="6"/>
        <v>0</v>
      </c>
      <c r="AD227" s="270">
        <f t="shared" si="7"/>
        <v>0</v>
      </c>
      <c r="AE227" s="198" t="s">
        <v>6960</v>
      </c>
      <c r="AF227" s="199"/>
      <c r="AG227" s="200"/>
      <c r="AH227" s="200"/>
      <c r="AI227" s="169" t="str">
        <f>IF(AB227/W227=0,"",IF(MOD(AB227,W227)&gt;0,"ОШИБКА!!! неверная кратность на сорт",""))</f>
        <v/>
      </c>
    </row>
    <row r="228" spans="2:35" s="170" customFormat="1">
      <c r="B228" s="250"/>
      <c r="C228" s="196" t="s">
        <v>6036</v>
      </c>
      <c r="D228" s="267"/>
      <c r="E228" s="267"/>
      <c r="F228" s="267"/>
      <c r="G228" s="314">
        <v>4650</v>
      </c>
      <c r="H228" s="314"/>
      <c r="I228" s="267"/>
      <c r="J228" s="267"/>
      <c r="K228" s="267"/>
      <c r="L228" s="196" t="s">
        <v>37</v>
      </c>
      <c r="M228" s="196" t="s">
        <v>6549</v>
      </c>
      <c r="N228" s="196" t="s">
        <v>1110</v>
      </c>
      <c r="O228" s="196" t="s">
        <v>1109</v>
      </c>
      <c r="P228" s="196" t="s">
        <v>1111</v>
      </c>
      <c r="Q228" s="309" t="s">
        <v>3821</v>
      </c>
      <c r="R228" s="218"/>
      <c r="S228" s="310"/>
      <c r="T228" s="311"/>
      <c r="U228" s="312"/>
      <c r="V228" s="197" t="s">
        <v>776</v>
      </c>
      <c r="W228" s="220">
        <v>25</v>
      </c>
      <c r="X228" s="223">
        <v>128</v>
      </c>
      <c r="Y228" s="304">
        <v>124</v>
      </c>
      <c r="Z228" s="304">
        <v>117</v>
      </c>
      <c r="AA228" s="304">
        <v>110</v>
      </c>
      <c r="AB228" s="5"/>
      <c r="AC228" s="224">
        <f t="shared" si="6"/>
        <v>0</v>
      </c>
      <c r="AD228" s="270">
        <f t="shared" si="7"/>
        <v>0</v>
      </c>
      <c r="AE228" s="198" t="s">
        <v>6960</v>
      </c>
      <c r="AF228" s="199"/>
      <c r="AG228" s="200"/>
      <c r="AH228" s="200"/>
      <c r="AI228" s="169" t="str">
        <f>IF(AB228/W228=0,"",IF(MOD(AB228,W228)&gt;0,"ОШИБКА!!! неверная кратность на сорт",""))</f>
        <v/>
      </c>
    </row>
    <row r="229" spans="2:35" s="170" customFormat="1">
      <c r="B229" s="250"/>
      <c r="C229" s="196" t="s">
        <v>6037</v>
      </c>
      <c r="D229" s="267"/>
      <c r="E229" s="267"/>
      <c r="F229" s="267"/>
      <c r="G229" s="314">
        <v>325</v>
      </c>
      <c r="H229" s="314"/>
      <c r="I229" s="267"/>
      <c r="J229" s="267"/>
      <c r="K229" s="267"/>
      <c r="L229" s="196" t="s">
        <v>37</v>
      </c>
      <c r="M229" s="196" t="s">
        <v>6549</v>
      </c>
      <c r="N229" s="196" t="s">
        <v>1110</v>
      </c>
      <c r="O229" s="196" t="s">
        <v>1109</v>
      </c>
      <c r="P229" s="196" t="s">
        <v>5854</v>
      </c>
      <c r="Q229" s="309" t="s">
        <v>3821</v>
      </c>
      <c r="R229" s="218"/>
      <c r="S229" s="310"/>
      <c r="T229" s="311"/>
      <c r="U229" s="312"/>
      <c r="V229" s="197" t="s">
        <v>776</v>
      </c>
      <c r="W229" s="220">
        <v>25</v>
      </c>
      <c r="X229" s="223">
        <v>87</v>
      </c>
      <c r="Y229" s="304">
        <v>84</v>
      </c>
      <c r="Z229" s="304">
        <v>79</v>
      </c>
      <c r="AA229" s="304">
        <v>75</v>
      </c>
      <c r="AB229" s="5"/>
      <c r="AC229" s="224">
        <f t="shared" si="6"/>
        <v>0</v>
      </c>
      <c r="AD229" s="270">
        <f t="shared" si="7"/>
        <v>0</v>
      </c>
      <c r="AE229" s="198" t="s">
        <v>6960</v>
      </c>
      <c r="AF229" s="199"/>
      <c r="AG229" s="200"/>
      <c r="AH229" s="200"/>
      <c r="AI229" s="169" t="str">
        <f>IF(AB229/W229=0,"",IF(MOD(AB229,W229)&gt;0,"ОШИБКА!!! неверная кратность на сорт",""))</f>
        <v/>
      </c>
    </row>
    <row r="230" spans="2:35" s="170" customFormat="1">
      <c r="B230" s="250"/>
      <c r="C230" s="196" t="s">
        <v>6038</v>
      </c>
      <c r="D230" s="267"/>
      <c r="E230" s="267"/>
      <c r="F230" s="267"/>
      <c r="G230" s="314">
        <v>279</v>
      </c>
      <c r="H230" s="314"/>
      <c r="I230" s="267"/>
      <c r="J230" s="267"/>
      <c r="K230" s="267"/>
      <c r="L230" s="196" t="s">
        <v>37</v>
      </c>
      <c r="M230" s="196" t="s">
        <v>6549</v>
      </c>
      <c r="N230" s="196" t="s">
        <v>1740</v>
      </c>
      <c r="O230" s="196" t="s">
        <v>1739</v>
      </c>
      <c r="P230" s="196" t="s">
        <v>5855</v>
      </c>
      <c r="Q230" s="309" t="s">
        <v>3821</v>
      </c>
      <c r="R230" s="218"/>
      <c r="S230" s="310"/>
      <c r="T230" s="311"/>
      <c r="U230" s="312"/>
      <c r="V230" s="197" t="s">
        <v>776</v>
      </c>
      <c r="W230" s="220">
        <v>25</v>
      </c>
      <c r="X230" s="223">
        <v>128</v>
      </c>
      <c r="Y230" s="304">
        <v>124</v>
      </c>
      <c r="Z230" s="304">
        <v>117</v>
      </c>
      <c r="AA230" s="304">
        <v>110</v>
      </c>
      <c r="AB230" s="5"/>
      <c r="AC230" s="224">
        <f t="shared" si="6"/>
        <v>0</v>
      </c>
      <c r="AD230" s="270">
        <f t="shared" si="7"/>
        <v>0</v>
      </c>
      <c r="AE230" s="198" t="s">
        <v>6960</v>
      </c>
      <c r="AF230" s="199"/>
      <c r="AG230" s="200"/>
      <c r="AH230" s="200"/>
      <c r="AI230" s="169" t="str">
        <f>IF(AB230/W230=0,"",IF(MOD(AB230,W230)&gt;0,"ОШИБКА!!! неверная кратность на сорт",""))</f>
        <v/>
      </c>
    </row>
    <row r="231" spans="2:35" s="170" customFormat="1">
      <c r="B231" s="250"/>
      <c r="C231" s="196" t="s">
        <v>6039</v>
      </c>
      <c r="D231" s="267"/>
      <c r="E231" s="267"/>
      <c r="F231" s="267"/>
      <c r="G231" s="314">
        <v>336</v>
      </c>
      <c r="H231" s="314"/>
      <c r="I231" s="267"/>
      <c r="J231" s="267"/>
      <c r="K231" s="267"/>
      <c r="L231" s="196" t="s">
        <v>37</v>
      </c>
      <c r="M231" s="196" t="s">
        <v>6549</v>
      </c>
      <c r="N231" s="196" t="s">
        <v>5856</v>
      </c>
      <c r="O231" s="196" t="s">
        <v>4251</v>
      </c>
      <c r="P231" s="196" t="s">
        <v>4254</v>
      </c>
      <c r="Q231" s="309" t="s">
        <v>3821</v>
      </c>
      <c r="R231" s="218"/>
      <c r="S231" s="310"/>
      <c r="T231" s="311"/>
      <c r="U231" s="312"/>
      <c r="V231" s="197" t="s">
        <v>776</v>
      </c>
      <c r="W231" s="220">
        <v>25</v>
      </c>
      <c r="X231" s="223">
        <v>87</v>
      </c>
      <c r="Y231" s="304">
        <v>84</v>
      </c>
      <c r="Z231" s="304">
        <v>79</v>
      </c>
      <c r="AA231" s="304">
        <v>75</v>
      </c>
      <c r="AB231" s="5"/>
      <c r="AC231" s="224">
        <f t="shared" si="6"/>
        <v>0</v>
      </c>
      <c r="AD231" s="270">
        <f t="shared" si="7"/>
        <v>0</v>
      </c>
      <c r="AE231" s="198" t="s">
        <v>6960</v>
      </c>
      <c r="AF231" s="199"/>
      <c r="AG231" s="200"/>
      <c r="AH231" s="200"/>
      <c r="AI231" s="169" t="str">
        <f>IF(AB231/W231=0,"",IF(MOD(AB231,W231)&gt;0,"ОШИБКА!!! неверная кратность на сорт",""))</f>
        <v/>
      </c>
    </row>
    <row r="232" spans="2:35" s="170" customFormat="1">
      <c r="B232" s="250"/>
      <c r="C232" s="196" t="s">
        <v>6040</v>
      </c>
      <c r="D232" s="267"/>
      <c r="E232" s="267"/>
      <c r="F232" s="267"/>
      <c r="G232" s="314">
        <v>852</v>
      </c>
      <c r="H232" s="314"/>
      <c r="I232" s="267"/>
      <c r="J232" s="267"/>
      <c r="K232" s="267"/>
      <c r="L232" s="196" t="s">
        <v>37</v>
      </c>
      <c r="M232" s="196" t="s">
        <v>6549</v>
      </c>
      <c r="N232" s="196" t="s">
        <v>1309</v>
      </c>
      <c r="O232" s="196" t="s">
        <v>1308</v>
      </c>
      <c r="P232" s="196" t="s">
        <v>5857</v>
      </c>
      <c r="Q232" s="309" t="s">
        <v>3821</v>
      </c>
      <c r="R232" s="218"/>
      <c r="S232" s="310"/>
      <c r="T232" s="311"/>
      <c r="U232" s="312"/>
      <c r="V232" s="197" t="s">
        <v>776</v>
      </c>
      <c r="W232" s="220">
        <v>25</v>
      </c>
      <c r="X232" s="223">
        <v>87</v>
      </c>
      <c r="Y232" s="304">
        <v>84</v>
      </c>
      <c r="Z232" s="304">
        <v>79</v>
      </c>
      <c r="AA232" s="304">
        <v>75</v>
      </c>
      <c r="AB232" s="5"/>
      <c r="AC232" s="224">
        <f t="shared" si="6"/>
        <v>0</v>
      </c>
      <c r="AD232" s="270">
        <f t="shared" si="7"/>
        <v>0</v>
      </c>
      <c r="AE232" s="198" t="s">
        <v>6960</v>
      </c>
      <c r="AF232" s="199"/>
      <c r="AG232" s="200"/>
      <c r="AH232" s="200"/>
      <c r="AI232" s="169" t="str">
        <f>IF(AB232/W232=0,"",IF(MOD(AB232,W232)&gt;0,"ОШИБКА!!! неверная кратность на сорт",""))</f>
        <v/>
      </c>
    </row>
    <row r="233" spans="2:35" s="170" customFormat="1">
      <c r="B233" s="250"/>
      <c r="C233" s="196" t="s">
        <v>6041</v>
      </c>
      <c r="D233" s="267"/>
      <c r="E233" s="267"/>
      <c r="F233" s="267"/>
      <c r="G233" s="314">
        <v>555</v>
      </c>
      <c r="H233" s="314"/>
      <c r="I233" s="267"/>
      <c r="J233" s="267"/>
      <c r="K233" s="267"/>
      <c r="L233" s="196" t="s">
        <v>37</v>
      </c>
      <c r="M233" s="196" t="s">
        <v>6549</v>
      </c>
      <c r="N233" s="196" t="s">
        <v>1309</v>
      </c>
      <c r="O233" s="196" t="s">
        <v>1308</v>
      </c>
      <c r="P233" s="196" t="s">
        <v>5858</v>
      </c>
      <c r="Q233" s="309" t="s">
        <v>3821</v>
      </c>
      <c r="R233" s="218"/>
      <c r="S233" s="310"/>
      <c r="T233" s="311"/>
      <c r="U233" s="312"/>
      <c r="V233" s="197" t="s">
        <v>776</v>
      </c>
      <c r="W233" s="220">
        <v>25</v>
      </c>
      <c r="X233" s="223">
        <v>87</v>
      </c>
      <c r="Y233" s="304">
        <v>84</v>
      </c>
      <c r="Z233" s="304">
        <v>79</v>
      </c>
      <c r="AA233" s="304">
        <v>75</v>
      </c>
      <c r="AB233" s="5"/>
      <c r="AC233" s="224">
        <f t="shared" si="6"/>
        <v>0</v>
      </c>
      <c r="AD233" s="270">
        <f t="shared" si="7"/>
        <v>0</v>
      </c>
      <c r="AE233" s="198" t="s">
        <v>6960</v>
      </c>
      <c r="AF233" s="199"/>
      <c r="AG233" s="200"/>
      <c r="AH233" s="200"/>
      <c r="AI233" s="169" t="str">
        <f>IF(AB233/W233=0,"",IF(MOD(AB233,W233)&gt;0,"ОШИБКА!!! неверная кратность на сорт",""))</f>
        <v/>
      </c>
    </row>
    <row r="234" spans="2:35" s="170" customFormat="1">
      <c r="B234" s="250"/>
      <c r="C234" s="196" t="s">
        <v>6042</v>
      </c>
      <c r="D234" s="267"/>
      <c r="E234" s="267"/>
      <c r="F234" s="267"/>
      <c r="G234" s="314">
        <v>5</v>
      </c>
      <c r="H234" s="314"/>
      <c r="I234" s="267"/>
      <c r="J234" s="267"/>
      <c r="K234" s="267"/>
      <c r="L234" s="196" t="s">
        <v>37</v>
      </c>
      <c r="M234" s="196" t="s">
        <v>6549</v>
      </c>
      <c r="N234" s="196" t="s">
        <v>1309</v>
      </c>
      <c r="O234" s="196" t="s">
        <v>1308</v>
      </c>
      <c r="P234" s="196" t="s">
        <v>5859</v>
      </c>
      <c r="Q234" s="309" t="s">
        <v>3821</v>
      </c>
      <c r="R234" s="218"/>
      <c r="S234" s="310"/>
      <c r="T234" s="311"/>
      <c r="U234" s="312"/>
      <c r="V234" s="197" t="s">
        <v>776</v>
      </c>
      <c r="W234" s="220">
        <v>25</v>
      </c>
      <c r="X234" s="223">
        <v>87</v>
      </c>
      <c r="Y234" s="304">
        <v>84</v>
      </c>
      <c r="Z234" s="304">
        <v>79</v>
      </c>
      <c r="AA234" s="304">
        <v>75</v>
      </c>
      <c r="AB234" s="5"/>
      <c r="AC234" s="224">
        <f t="shared" si="6"/>
        <v>0</v>
      </c>
      <c r="AD234" s="270">
        <f t="shared" si="7"/>
        <v>0</v>
      </c>
      <c r="AE234" s="198" t="s">
        <v>6960</v>
      </c>
      <c r="AF234" s="199"/>
      <c r="AG234" s="200"/>
      <c r="AH234" s="200"/>
      <c r="AI234" s="169" t="str">
        <f>IF(AB234/W234=0,"",IF(MOD(AB234,W234)&gt;0,"ОШИБКА!!! неверная кратность на сорт",""))</f>
        <v/>
      </c>
    </row>
    <row r="235" spans="2:35" s="170" customFormat="1">
      <c r="B235" s="250"/>
      <c r="C235" s="196" t="s">
        <v>6043</v>
      </c>
      <c r="D235" s="267"/>
      <c r="E235" s="267"/>
      <c r="F235" s="267"/>
      <c r="G235" s="314">
        <v>525</v>
      </c>
      <c r="H235" s="314"/>
      <c r="I235" s="267"/>
      <c r="J235" s="267"/>
      <c r="K235" s="267"/>
      <c r="L235" s="196" t="s">
        <v>37</v>
      </c>
      <c r="M235" s="196" t="s">
        <v>6549</v>
      </c>
      <c r="N235" s="196" t="s">
        <v>1309</v>
      </c>
      <c r="O235" s="196" t="s">
        <v>1308</v>
      </c>
      <c r="P235" s="196" t="s">
        <v>1310</v>
      </c>
      <c r="Q235" s="309" t="s">
        <v>3821</v>
      </c>
      <c r="R235" s="218"/>
      <c r="S235" s="310"/>
      <c r="T235" s="311"/>
      <c r="U235" s="312"/>
      <c r="V235" s="197" t="s">
        <v>776</v>
      </c>
      <c r="W235" s="220">
        <v>25</v>
      </c>
      <c r="X235" s="223">
        <v>128</v>
      </c>
      <c r="Y235" s="304">
        <v>124</v>
      </c>
      <c r="Z235" s="304">
        <v>117</v>
      </c>
      <c r="AA235" s="304">
        <v>110</v>
      </c>
      <c r="AB235" s="5"/>
      <c r="AC235" s="224">
        <f t="shared" ref="AC235:AC298" si="8">X235*AB235</f>
        <v>0</v>
      </c>
      <c r="AD235" s="270">
        <f t="shared" ref="AD235:AD298" si="9">IF(Y235&lt;&gt;"",IF(AND($AC$25&gt;=200000,AB235&gt;=20),AB235*AA235,IF(AND($AC$25&gt;=200000,AB235&lt;20),AB235*Z235,IF(AND($AC$25&lt;200000,AB235&gt;=20),AB235*Y235,AB235*X235))),IF($AC$25&gt;=200000,AB235*Z235,AB235*X235))</f>
        <v>0</v>
      </c>
      <c r="AE235" s="198" t="s">
        <v>6960</v>
      </c>
      <c r="AF235" s="199"/>
      <c r="AG235" s="200"/>
      <c r="AH235" s="200"/>
      <c r="AI235" s="169" t="str">
        <f>IF(AB235/W235=0,"",IF(MOD(AB235,W235)&gt;0,"ОШИБКА!!! неверная кратность на сорт",""))</f>
        <v/>
      </c>
    </row>
    <row r="236" spans="2:35" s="170" customFormat="1">
      <c r="B236" s="250"/>
      <c r="C236" s="196" t="s">
        <v>6044</v>
      </c>
      <c r="D236" s="267"/>
      <c r="E236" s="267"/>
      <c r="F236" s="267"/>
      <c r="G236" s="314">
        <v>1020</v>
      </c>
      <c r="H236" s="314"/>
      <c r="I236" s="267"/>
      <c r="J236" s="267"/>
      <c r="K236" s="267"/>
      <c r="L236" s="196" t="s">
        <v>37</v>
      </c>
      <c r="M236" s="196" t="s">
        <v>6549</v>
      </c>
      <c r="N236" s="196" t="s">
        <v>1309</v>
      </c>
      <c r="O236" s="196" t="s">
        <v>1308</v>
      </c>
      <c r="P236" s="196" t="s">
        <v>5860</v>
      </c>
      <c r="Q236" s="309" t="s">
        <v>3821</v>
      </c>
      <c r="R236" s="218"/>
      <c r="S236" s="310"/>
      <c r="T236" s="311"/>
      <c r="U236" s="312"/>
      <c r="V236" s="197" t="s">
        <v>776</v>
      </c>
      <c r="W236" s="220">
        <v>25</v>
      </c>
      <c r="X236" s="223">
        <v>87</v>
      </c>
      <c r="Y236" s="304">
        <v>84</v>
      </c>
      <c r="Z236" s="304">
        <v>79</v>
      </c>
      <c r="AA236" s="304">
        <v>75</v>
      </c>
      <c r="AB236" s="5"/>
      <c r="AC236" s="224">
        <f t="shared" si="8"/>
        <v>0</v>
      </c>
      <c r="AD236" s="270">
        <f t="shared" si="9"/>
        <v>0</v>
      </c>
      <c r="AE236" s="198" t="s">
        <v>6960</v>
      </c>
      <c r="AF236" s="199"/>
      <c r="AG236" s="200"/>
      <c r="AH236" s="200"/>
      <c r="AI236" s="169" t="str">
        <f>IF(AB236/W236=0,"",IF(MOD(AB236,W236)&gt;0,"ОШИБКА!!! неверная кратность на сорт",""))</f>
        <v/>
      </c>
    </row>
    <row r="237" spans="2:35" s="170" customFormat="1">
      <c r="B237" s="250"/>
      <c r="C237" s="196" t="s">
        <v>6045</v>
      </c>
      <c r="D237" s="267"/>
      <c r="E237" s="267"/>
      <c r="F237" s="267"/>
      <c r="G237" s="314">
        <v>75</v>
      </c>
      <c r="H237" s="314"/>
      <c r="I237" s="267"/>
      <c r="J237" s="267"/>
      <c r="K237" s="267"/>
      <c r="L237" s="196" t="s">
        <v>37</v>
      </c>
      <c r="M237" s="196" t="s">
        <v>6549</v>
      </c>
      <c r="N237" s="196" t="s">
        <v>4436</v>
      </c>
      <c r="O237" s="196" t="s">
        <v>4435</v>
      </c>
      <c r="P237" s="196" t="s">
        <v>5861</v>
      </c>
      <c r="Q237" s="309" t="s">
        <v>3821</v>
      </c>
      <c r="R237" s="218"/>
      <c r="S237" s="310"/>
      <c r="T237" s="311"/>
      <c r="U237" s="312"/>
      <c r="V237" s="197" t="s">
        <v>776</v>
      </c>
      <c r="W237" s="220">
        <v>25</v>
      </c>
      <c r="X237" s="223">
        <v>165</v>
      </c>
      <c r="Y237" s="304">
        <v>160</v>
      </c>
      <c r="Z237" s="304">
        <v>150</v>
      </c>
      <c r="AA237" s="304">
        <v>141</v>
      </c>
      <c r="AB237" s="5"/>
      <c r="AC237" s="224">
        <f t="shared" si="8"/>
        <v>0</v>
      </c>
      <c r="AD237" s="270">
        <f t="shared" si="9"/>
        <v>0</v>
      </c>
      <c r="AE237" s="198" t="s">
        <v>6960</v>
      </c>
      <c r="AF237" s="199"/>
      <c r="AG237" s="200"/>
      <c r="AH237" s="200"/>
      <c r="AI237" s="169" t="str">
        <f>IF(AB237/W237=0,"",IF(MOD(AB237,W237)&gt;0,"ОШИБКА!!! неверная кратность на сорт",""))</f>
        <v/>
      </c>
    </row>
    <row r="238" spans="2:35" s="170" customFormat="1">
      <c r="B238" s="250"/>
      <c r="C238" s="196" t="s">
        <v>6046</v>
      </c>
      <c r="D238" s="267"/>
      <c r="E238" s="267"/>
      <c r="F238" s="267"/>
      <c r="G238" s="314">
        <v>387</v>
      </c>
      <c r="H238" s="314"/>
      <c r="I238" s="267"/>
      <c r="J238" s="267"/>
      <c r="K238" s="267"/>
      <c r="L238" s="196" t="s">
        <v>37</v>
      </c>
      <c r="M238" s="196" t="s">
        <v>6549</v>
      </c>
      <c r="N238" s="196" t="s">
        <v>4436</v>
      </c>
      <c r="O238" s="196" t="s">
        <v>4435</v>
      </c>
      <c r="P238" s="196" t="s">
        <v>5862</v>
      </c>
      <c r="Q238" s="309" t="s">
        <v>3821</v>
      </c>
      <c r="R238" s="218"/>
      <c r="S238" s="310"/>
      <c r="T238" s="311"/>
      <c r="U238" s="312"/>
      <c r="V238" s="197" t="s">
        <v>776</v>
      </c>
      <c r="W238" s="220">
        <v>25</v>
      </c>
      <c r="X238" s="223">
        <v>87</v>
      </c>
      <c r="Y238" s="304">
        <v>84</v>
      </c>
      <c r="Z238" s="304">
        <v>79</v>
      </c>
      <c r="AA238" s="304">
        <v>75</v>
      </c>
      <c r="AB238" s="5"/>
      <c r="AC238" s="224">
        <f t="shared" si="8"/>
        <v>0</v>
      </c>
      <c r="AD238" s="270">
        <f t="shared" si="9"/>
        <v>0</v>
      </c>
      <c r="AE238" s="198" t="s">
        <v>6960</v>
      </c>
      <c r="AF238" s="199"/>
      <c r="AG238" s="200"/>
      <c r="AH238" s="200"/>
      <c r="AI238" s="169" t="str">
        <f>IF(AB238/W238=0,"",IF(MOD(AB238,W238)&gt;0,"ОШИБКА!!! неверная кратность на сорт",""))</f>
        <v/>
      </c>
    </row>
    <row r="239" spans="2:35" s="170" customFormat="1">
      <c r="B239" s="250"/>
      <c r="C239" s="196" t="s">
        <v>6047</v>
      </c>
      <c r="D239" s="267"/>
      <c r="E239" s="267"/>
      <c r="F239" s="267"/>
      <c r="G239" s="314"/>
      <c r="H239" s="314"/>
      <c r="I239" s="267"/>
      <c r="J239" s="267"/>
      <c r="K239" s="267"/>
      <c r="L239" s="196" t="s">
        <v>37</v>
      </c>
      <c r="M239" s="332" t="s">
        <v>6549</v>
      </c>
      <c r="N239" s="332" t="s">
        <v>4436</v>
      </c>
      <c r="O239" s="332" t="s">
        <v>4435</v>
      </c>
      <c r="P239" s="332" t="s">
        <v>4437</v>
      </c>
      <c r="Q239" s="333" t="s">
        <v>3821</v>
      </c>
      <c r="R239" s="218"/>
      <c r="S239" s="310"/>
      <c r="T239" s="311"/>
      <c r="U239" s="312"/>
      <c r="V239" s="197" t="s">
        <v>776</v>
      </c>
      <c r="W239" s="220">
        <v>25</v>
      </c>
      <c r="X239" s="223">
        <v>87</v>
      </c>
      <c r="Y239" s="304">
        <v>84</v>
      </c>
      <c r="Z239" s="304">
        <v>79</v>
      </c>
      <c r="AA239" s="304">
        <v>75</v>
      </c>
      <c r="AB239" s="5"/>
      <c r="AC239" s="224">
        <f t="shared" si="8"/>
        <v>0</v>
      </c>
      <c r="AD239" s="270">
        <f t="shared" si="9"/>
        <v>0</v>
      </c>
      <c r="AE239" s="198" t="s">
        <v>4484</v>
      </c>
      <c r="AF239" s="199"/>
      <c r="AG239" s="200"/>
      <c r="AH239" s="200"/>
      <c r="AI239" s="169" t="str">
        <f>IF(AB239/W239=0,"",IF(MOD(AB239,W239)&gt;0,"ОШИБКА!!! неверная кратность на сорт",""))</f>
        <v/>
      </c>
    </row>
    <row r="240" spans="2:35" s="170" customFormat="1">
      <c r="B240" s="250"/>
      <c r="C240" s="196" t="s">
        <v>6048</v>
      </c>
      <c r="D240" s="267"/>
      <c r="E240" s="267"/>
      <c r="F240" s="267"/>
      <c r="G240" s="314">
        <v>1708</v>
      </c>
      <c r="H240" s="314"/>
      <c r="I240" s="267"/>
      <c r="J240" s="267"/>
      <c r="K240" s="267"/>
      <c r="L240" s="196" t="s">
        <v>37</v>
      </c>
      <c r="M240" s="196" t="s">
        <v>6549</v>
      </c>
      <c r="N240" s="196" t="s">
        <v>4436</v>
      </c>
      <c r="O240" s="196" t="s">
        <v>4435</v>
      </c>
      <c r="P240" s="196" t="s">
        <v>5863</v>
      </c>
      <c r="Q240" s="309" t="s">
        <v>3821</v>
      </c>
      <c r="R240" s="218"/>
      <c r="S240" s="310"/>
      <c r="T240" s="311"/>
      <c r="U240" s="312"/>
      <c r="V240" s="197" t="s">
        <v>776</v>
      </c>
      <c r="W240" s="220">
        <v>25</v>
      </c>
      <c r="X240" s="223">
        <v>87</v>
      </c>
      <c r="Y240" s="304">
        <v>84</v>
      </c>
      <c r="Z240" s="304">
        <v>79</v>
      </c>
      <c r="AA240" s="304">
        <v>75</v>
      </c>
      <c r="AB240" s="5"/>
      <c r="AC240" s="224">
        <f t="shared" si="8"/>
        <v>0</v>
      </c>
      <c r="AD240" s="270">
        <f t="shared" si="9"/>
        <v>0</v>
      </c>
      <c r="AE240" s="198" t="s">
        <v>6960</v>
      </c>
      <c r="AF240" s="199"/>
      <c r="AG240" s="200"/>
      <c r="AH240" s="200"/>
      <c r="AI240" s="169" t="str">
        <f>IF(AB240/W240=0,"",IF(MOD(AB240,W240)&gt;0,"ОШИБКА!!! неверная кратность на сорт",""))</f>
        <v/>
      </c>
    </row>
    <row r="241" spans="2:35" s="170" customFormat="1">
      <c r="B241" s="250"/>
      <c r="C241" s="196" t="s">
        <v>6049</v>
      </c>
      <c r="D241" s="267"/>
      <c r="E241" s="267"/>
      <c r="F241" s="267"/>
      <c r="G241" s="314">
        <v>1293</v>
      </c>
      <c r="H241" s="314"/>
      <c r="I241" s="267"/>
      <c r="J241" s="267"/>
      <c r="K241" s="267"/>
      <c r="L241" s="196" t="s">
        <v>37</v>
      </c>
      <c r="M241" s="196" t="s">
        <v>6549</v>
      </c>
      <c r="N241" s="196" t="s">
        <v>4436</v>
      </c>
      <c r="O241" s="196" t="s">
        <v>4435</v>
      </c>
      <c r="P241" s="196" t="s">
        <v>5864</v>
      </c>
      <c r="Q241" s="309" t="s">
        <v>3821</v>
      </c>
      <c r="R241" s="218"/>
      <c r="S241" s="310"/>
      <c r="T241" s="311"/>
      <c r="U241" s="312"/>
      <c r="V241" s="197" t="s">
        <v>776</v>
      </c>
      <c r="W241" s="220">
        <v>25</v>
      </c>
      <c r="X241" s="223">
        <v>87</v>
      </c>
      <c r="Y241" s="304">
        <v>84</v>
      </c>
      <c r="Z241" s="304">
        <v>79</v>
      </c>
      <c r="AA241" s="304">
        <v>75</v>
      </c>
      <c r="AB241" s="5"/>
      <c r="AC241" s="224">
        <f t="shared" si="8"/>
        <v>0</v>
      </c>
      <c r="AD241" s="270">
        <f t="shared" si="9"/>
        <v>0</v>
      </c>
      <c r="AE241" s="198" t="s">
        <v>6960</v>
      </c>
      <c r="AF241" s="199"/>
      <c r="AG241" s="200"/>
      <c r="AH241" s="200"/>
      <c r="AI241" s="169" t="str">
        <f>IF(AB241/W241=0,"",IF(MOD(AB241,W241)&gt;0,"ОШИБКА!!! неверная кратность на сорт",""))</f>
        <v/>
      </c>
    </row>
    <row r="242" spans="2:35" s="170" customFormat="1">
      <c r="B242" s="250"/>
      <c r="C242" s="196" t="s">
        <v>6050</v>
      </c>
      <c r="D242" s="267"/>
      <c r="E242" s="267"/>
      <c r="F242" s="267"/>
      <c r="G242" s="314">
        <v>420</v>
      </c>
      <c r="H242" s="314"/>
      <c r="I242" s="267"/>
      <c r="J242" s="267"/>
      <c r="K242" s="267"/>
      <c r="L242" s="196" t="s">
        <v>37</v>
      </c>
      <c r="M242" s="196" t="s">
        <v>6549</v>
      </c>
      <c r="N242" s="196" t="s">
        <v>1848</v>
      </c>
      <c r="O242" s="196" t="s">
        <v>1847</v>
      </c>
      <c r="P242" s="196" t="s">
        <v>5865</v>
      </c>
      <c r="Q242" s="309" t="s">
        <v>3821</v>
      </c>
      <c r="R242" s="218"/>
      <c r="S242" s="310"/>
      <c r="T242" s="311"/>
      <c r="U242" s="312"/>
      <c r="V242" s="197" t="s">
        <v>776</v>
      </c>
      <c r="W242" s="220">
        <v>25</v>
      </c>
      <c r="X242" s="223">
        <v>87</v>
      </c>
      <c r="Y242" s="304">
        <v>84</v>
      </c>
      <c r="Z242" s="304">
        <v>79</v>
      </c>
      <c r="AA242" s="304">
        <v>75</v>
      </c>
      <c r="AB242" s="5"/>
      <c r="AC242" s="224">
        <f t="shared" si="8"/>
        <v>0</v>
      </c>
      <c r="AD242" s="270">
        <f t="shared" si="9"/>
        <v>0</v>
      </c>
      <c r="AE242" s="198" t="s">
        <v>6960</v>
      </c>
      <c r="AF242" s="199"/>
      <c r="AG242" s="200"/>
      <c r="AH242" s="200"/>
      <c r="AI242" s="169" t="str">
        <f>IF(AB242/W242=0,"",IF(MOD(AB242,W242)&gt;0,"ОШИБКА!!! неверная кратность на сорт",""))</f>
        <v/>
      </c>
    </row>
    <row r="243" spans="2:35" s="170" customFormat="1">
      <c r="B243" s="250"/>
      <c r="C243" s="196" t="s">
        <v>6051</v>
      </c>
      <c r="D243" s="267"/>
      <c r="E243" s="267"/>
      <c r="F243" s="267"/>
      <c r="G243" s="314">
        <v>308</v>
      </c>
      <c r="H243" s="314"/>
      <c r="I243" s="267"/>
      <c r="J243" s="267"/>
      <c r="K243" s="267"/>
      <c r="L243" s="196" t="s">
        <v>37</v>
      </c>
      <c r="M243" s="196" t="s">
        <v>6549</v>
      </c>
      <c r="N243" s="196" t="s">
        <v>1848</v>
      </c>
      <c r="O243" s="196" t="s">
        <v>1847</v>
      </c>
      <c r="P243" s="196" t="s">
        <v>5866</v>
      </c>
      <c r="Q243" s="309" t="s">
        <v>3821</v>
      </c>
      <c r="R243" s="218"/>
      <c r="S243" s="310"/>
      <c r="T243" s="311"/>
      <c r="U243" s="312"/>
      <c r="V243" s="197" t="s">
        <v>776</v>
      </c>
      <c r="W243" s="220">
        <v>25</v>
      </c>
      <c r="X243" s="223">
        <v>128</v>
      </c>
      <c r="Y243" s="304">
        <v>124</v>
      </c>
      <c r="Z243" s="304">
        <v>117</v>
      </c>
      <c r="AA243" s="304">
        <v>110</v>
      </c>
      <c r="AB243" s="5"/>
      <c r="AC243" s="224">
        <f t="shared" si="8"/>
        <v>0</v>
      </c>
      <c r="AD243" s="270">
        <f t="shared" si="9"/>
        <v>0</v>
      </c>
      <c r="AE243" s="198" t="s">
        <v>6960</v>
      </c>
      <c r="AF243" s="199"/>
      <c r="AG243" s="200"/>
      <c r="AH243" s="200"/>
      <c r="AI243" s="169" t="str">
        <f>IF(AB243/W243=0,"",IF(MOD(AB243,W243)&gt;0,"ОШИБКА!!! неверная кратность на сорт",""))</f>
        <v/>
      </c>
    </row>
    <row r="244" spans="2:35" s="170" customFormat="1">
      <c r="B244" s="250"/>
      <c r="C244" s="196" t="s">
        <v>6052</v>
      </c>
      <c r="D244" s="267"/>
      <c r="E244" s="267"/>
      <c r="F244" s="267"/>
      <c r="G244" s="314">
        <v>1</v>
      </c>
      <c r="H244" s="314"/>
      <c r="I244" s="267"/>
      <c r="J244" s="267"/>
      <c r="K244" s="267"/>
      <c r="L244" s="196" t="s">
        <v>37</v>
      </c>
      <c r="M244" s="196" t="s">
        <v>6549</v>
      </c>
      <c r="N244" s="196" t="s">
        <v>1848</v>
      </c>
      <c r="O244" s="196" t="s">
        <v>1847</v>
      </c>
      <c r="P244" s="196" t="s">
        <v>5867</v>
      </c>
      <c r="Q244" s="309" t="s">
        <v>3821</v>
      </c>
      <c r="R244" s="218"/>
      <c r="S244" s="310"/>
      <c r="T244" s="311"/>
      <c r="U244" s="312"/>
      <c r="V244" s="197" t="s">
        <v>776</v>
      </c>
      <c r="W244" s="220">
        <v>25</v>
      </c>
      <c r="X244" s="223">
        <v>87</v>
      </c>
      <c r="Y244" s="304">
        <v>84</v>
      </c>
      <c r="Z244" s="304">
        <v>79</v>
      </c>
      <c r="AA244" s="304">
        <v>75</v>
      </c>
      <c r="AB244" s="5"/>
      <c r="AC244" s="224">
        <f t="shared" si="8"/>
        <v>0</v>
      </c>
      <c r="AD244" s="270">
        <f t="shared" si="9"/>
        <v>0</v>
      </c>
      <c r="AE244" s="198" t="s">
        <v>6960</v>
      </c>
      <c r="AF244" s="199"/>
      <c r="AG244" s="200"/>
      <c r="AH244" s="200"/>
      <c r="AI244" s="169" t="str">
        <f>IF(AB244/W244=0,"",IF(MOD(AB244,W244)&gt;0,"ОШИБКА!!! неверная кратность на сорт",""))</f>
        <v/>
      </c>
    </row>
    <row r="245" spans="2:35" s="170" customFormat="1">
      <c r="B245" s="250"/>
      <c r="C245" s="196" t="s">
        <v>6053</v>
      </c>
      <c r="D245" s="267"/>
      <c r="E245" s="267"/>
      <c r="F245" s="267"/>
      <c r="G245" s="314">
        <v>13</v>
      </c>
      <c r="H245" s="314"/>
      <c r="I245" s="267"/>
      <c r="J245" s="267"/>
      <c r="K245" s="267"/>
      <c r="L245" s="196" t="s">
        <v>37</v>
      </c>
      <c r="M245" s="196" t="s">
        <v>6549</v>
      </c>
      <c r="N245" s="196" t="s">
        <v>1848</v>
      </c>
      <c r="O245" s="196" t="s">
        <v>1847</v>
      </c>
      <c r="P245" s="196" t="s">
        <v>5868</v>
      </c>
      <c r="Q245" s="309" t="s">
        <v>3821</v>
      </c>
      <c r="R245" s="218"/>
      <c r="S245" s="310"/>
      <c r="T245" s="311"/>
      <c r="U245" s="312"/>
      <c r="V245" s="197" t="s">
        <v>776</v>
      </c>
      <c r="W245" s="220">
        <v>25</v>
      </c>
      <c r="X245" s="223">
        <v>87</v>
      </c>
      <c r="Y245" s="304">
        <v>84</v>
      </c>
      <c r="Z245" s="304">
        <v>79</v>
      </c>
      <c r="AA245" s="304">
        <v>75</v>
      </c>
      <c r="AB245" s="5"/>
      <c r="AC245" s="224">
        <f t="shared" si="8"/>
        <v>0</v>
      </c>
      <c r="AD245" s="270">
        <f t="shared" si="9"/>
        <v>0</v>
      </c>
      <c r="AE245" s="198" t="s">
        <v>6960</v>
      </c>
      <c r="AF245" s="199"/>
      <c r="AG245" s="200"/>
      <c r="AH245" s="200"/>
      <c r="AI245" s="169" t="str">
        <f>IF(AB245/W245=0,"",IF(MOD(AB245,W245)&gt;0,"ОШИБКА!!! неверная кратность на сорт",""))</f>
        <v/>
      </c>
    </row>
    <row r="246" spans="2:35" s="170" customFormat="1">
      <c r="B246" s="250"/>
      <c r="C246" s="196" t="s">
        <v>6054</v>
      </c>
      <c r="D246" s="267"/>
      <c r="E246" s="267"/>
      <c r="F246" s="267"/>
      <c r="G246" s="314">
        <v>895</v>
      </c>
      <c r="H246" s="314"/>
      <c r="I246" s="267"/>
      <c r="J246" s="267"/>
      <c r="K246" s="267"/>
      <c r="L246" s="196" t="s">
        <v>37</v>
      </c>
      <c r="M246" s="196" t="s">
        <v>6549</v>
      </c>
      <c r="N246" s="196" t="s">
        <v>1848</v>
      </c>
      <c r="O246" s="196" t="s">
        <v>1847</v>
      </c>
      <c r="P246" s="196" t="s">
        <v>5869</v>
      </c>
      <c r="Q246" s="309" t="s">
        <v>3821</v>
      </c>
      <c r="R246" s="218"/>
      <c r="S246" s="310"/>
      <c r="T246" s="311"/>
      <c r="U246" s="312"/>
      <c r="V246" s="197" t="s">
        <v>776</v>
      </c>
      <c r="W246" s="220">
        <v>25</v>
      </c>
      <c r="X246" s="223">
        <v>128</v>
      </c>
      <c r="Y246" s="304">
        <v>124</v>
      </c>
      <c r="Z246" s="304">
        <v>117</v>
      </c>
      <c r="AA246" s="304">
        <v>110</v>
      </c>
      <c r="AB246" s="5"/>
      <c r="AC246" s="224">
        <f t="shared" si="8"/>
        <v>0</v>
      </c>
      <c r="AD246" s="270">
        <f t="shared" si="9"/>
        <v>0</v>
      </c>
      <c r="AE246" s="198" t="s">
        <v>6960</v>
      </c>
      <c r="AF246" s="199"/>
      <c r="AG246" s="200"/>
      <c r="AH246" s="200"/>
      <c r="AI246" s="169" t="str">
        <f>IF(AB246/W246=0,"",IF(MOD(AB246,W246)&gt;0,"ОШИБКА!!! неверная кратность на сорт",""))</f>
        <v/>
      </c>
    </row>
    <row r="247" spans="2:35" s="170" customFormat="1">
      <c r="B247" s="250"/>
      <c r="C247" s="196" t="s">
        <v>6055</v>
      </c>
      <c r="D247" s="267"/>
      <c r="E247" s="267"/>
      <c r="F247" s="267"/>
      <c r="G247" s="314">
        <v>3058</v>
      </c>
      <c r="H247" s="314"/>
      <c r="I247" s="267"/>
      <c r="J247" s="267"/>
      <c r="K247" s="267"/>
      <c r="L247" s="196" t="s">
        <v>37</v>
      </c>
      <c r="M247" s="196" t="s">
        <v>6549</v>
      </c>
      <c r="N247" s="196" t="s">
        <v>1848</v>
      </c>
      <c r="O247" s="196" t="s">
        <v>1847</v>
      </c>
      <c r="P247" s="196" t="s">
        <v>5870</v>
      </c>
      <c r="Q247" s="309" t="s">
        <v>3821</v>
      </c>
      <c r="R247" s="218"/>
      <c r="S247" s="310"/>
      <c r="T247" s="311"/>
      <c r="U247" s="312"/>
      <c r="V247" s="197" t="s">
        <v>776</v>
      </c>
      <c r="W247" s="220">
        <v>25</v>
      </c>
      <c r="X247" s="223">
        <v>128</v>
      </c>
      <c r="Y247" s="304">
        <v>124</v>
      </c>
      <c r="Z247" s="304">
        <v>117</v>
      </c>
      <c r="AA247" s="304">
        <v>110</v>
      </c>
      <c r="AB247" s="5"/>
      <c r="AC247" s="224">
        <f t="shared" si="8"/>
        <v>0</v>
      </c>
      <c r="AD247" s="270">
        <f t="shared" si="9"/>
        <v>0</v>
      </c>
      <c r="AE247" s="198" t="s">
        <v>6960</v>
      </c>
      <c r="AF247" s="199"/>
      <c r="AG247" s="200"/>
      <c r="AH247" s="200"/>
      <c r="AI247" s="169" t="str">
        <f>IF(AB247/W247=0,"",IF(MOD(AB247,W247)&gt;0,"ОШИБКА!!! неверная кратность на сорт",""))</f>
        <v/>
      </c>
    </row>
    <row r="248" spans="2:35" s="170" customFormat="1">
      <c r="B248" s="250"/>
      <c r="C248" s="196" t="s">
        <v>6056</v>
      </c>
      <c r="D248" s="267"/>
      <c r="E248" s="267"/>
      <c r="F248" s="267"/>
      <c r="G248" s="314">
        <v>1</v>
      </c>
      <c r="H248" s="314"/>
      <c r="I248" s="267"/>
      <c r="J248" s="267"/>
      <c r="K248" s="267"/>
      <c r="L248" s="196" t="s">
        <v>37</v>
      </c>
      <c r="M248" s="196" t="s">
        <v>6549</v>
      </c>
      <c r="N248" s="196" t="s">
        <v>1848</v>
      </c>
      <c r="O248" s="196" t="s">
        <v>1847</v>
      </c>
      <c r="P248" s="196" t="s">
        <v>5871</v>
      </c>
      <c r="Q248" s="309" t="s">
        <v>3821</v>
      </c>
      <c r="R248" s="218"/>
      <c r="S248" s="310"/>
      <c r="T248" s="311"/>
      <c r="U248" s="312"/>
      <c r="V248" s="197" t="s">
        <v>776</v>
      </c>
      <c r="W248" s="220">
        <v>25</v>
      </c>
      <c r="X248" s="223">
        <v>87</v>
      </c>
      <c r="Y248" s="304">
        <v>84</v>
      </c>
      <c r="Z248" s="304">
        <v>79</v>
      </c>
      <c r="AA248" s="304">
        <v>75</v>
      </c>
      <c r="AB248" s="5"/>
      <c r="AC248" s="224">
        <f t="shared" si="8"/>
        <v>0</v>
      </c>
      <c r="AD248" s="270">
        <f t="shared" si="9"/>
        <v>0</v>
      </c>
      <c r="AE248" s="198" t="s">
        <v>6960</v>
      </c>
      <c r="AF248" s="199"/>
      <c r="AG248" s="200"/>
      <c r="AH248" s="200"/>
      <c r="AI248" s="169" t="str">
        <f>IF(AB248/W248=0,"",IF(MOD(AB248,W248)&gt;0,"ОШИБКА!!! неверная кратность на сорт",""))</f>
        <v/>
      </c>
    </row>
    <row r="249" spans="2:35" s="170" customFormat="1">
      <c r="B249" s="250"/>
      <c r="C249" s="196" t="s">
        <v>6057</v>
      </c>
      <c r="D249" s="267"/>
      <c r="E249" s="267"/>
      <c r="F249" s="267"/>
      <c r="G249" s="314">
        <v>20</v>
      </c>
      <c r="H249" s="314"/>
      <c r="I249" s="267"/>
      <c r="J249" s="267"/>
      <c r="K249" s="267"/>
      <c r="L249" s="196" t="s">
        <v>37</v>
      </c>
      <c r="M249" s="196" t="s">
        <v>6549</v>
      </c>
      <c r="N249" s="196" t="s">
        <v>1848</v>
      </c>
      <c r="O249" s="196" t="s">
        <v>1847</v>
      </c>
      <c r="P249" s="196" t="s">
        <v>5872</v>
      </c>
      <c r="Q249" s="309" t="s">
        <v>3821</v>
      </c>
      <c r="R249" s="218"/>
      <c r="S249" s="310"/>
      <c r="T249" s="311"/>
      <c r="U249" s="312"/>
      <c r="V249" s="197" t="s">
        <v>776</v>
      </c>
      <c r="W249" s="220">
        <v>25</v>
      </c>
      <c r="X249" s="223">
        <v>87</v>
      </c>
      <c r="Y249" s="304">
        <v>84</v>
      </c>
      <c r="Z249" s="304">
        <v>79</v>
      </c>
      <c r="AA249" s="304">
        <v>75</v>
      </c>
      <c r="AB249" s="5"/>
      <c r="AC249" s="224">
        <f t="shared" si="8"/>
        <v>0</v>
      </c>
      <c r="AD249" s="270">
        <f t="shared" si="9"/>
        <v>0</v>
      </c>
      <c r="AE249" s="198" t="s">
        <v>6960</v>
      </c>
      <c r="AF249" s="199"/>
      <c r="AG249" s="200"/>
      <c r="AH249" s="200"/>
      <c r="AI249" s="169" t="str">
        <f>IF(AB249/W249=0,"",IF(MOD(AB249,W249)&gt;0,"ОШИБКА!!! неверная кратность на сорт",""))</f>
        <v/>
      </c>
    </row>
    <row r="250" spans="2:35" s="170" customFormat="1">
      <c r="B250" s="250"/>
      <c r="C250" s="196" t="s">
        <v>6058</v>
      </c>
      <c r="D250" s="267"/>
      <c r="E250" s="267"/>
      <c r="F250" s="267"/>
      <c r="G250" s="314">
        <v>1025</v>
      </c>
      <c r="H250" s="314"/>
      <c r="I250" s="267"/>
      <c r="J250" s="267"/>
      <c r="K250" s="267"/>
      <c r="L250" s="196" t="s">
        <v>37</v>
      </c>
      <c r="M250" s="196" t="s">
        <v>6549</v>
      </c>
      <c r="N250" s="196" t="s">
        <v>1848</v>
      </c>
      <c r="O250" s="196" t="s">
        <v>1847</v>
      </c>
      <c r="P250" s="196" t="s">
        <v>5873</v>
      </c>
      <c r="Q250" s="309" t="s">
        <v>3821</v>
      </c>
      <c r="R250" s="218"/>
      <c r="S250" s="310"/>
      <c r="T250" s="311"/>
      <c r="U250" s="312"/>
      <c r="V250" s="197" t="s">
        <v>776</v>
      </c>
      <c r="W250" s="220">
        <v>25</v>
      </c>
      <c r="X250" s="223">
        <v>87</v>
      </c>
      <c r="Y250" s="304">
        <v>84</v>
      </c>
      <c r="Z250" s="304">
        <v>79</v>
      </c>
      <c r="AA250" s="304">
        <v>75</v>
      </c>
      <c r="AB250" s="5"/>
      <c r="AC250" s="224">
        <f t="shared" si="8"/>
        <v>0</v>
      </c>
      <c r="AD250" s="270">
        <f t="shared" si="9"/>
        <v>0</v>
      </c>
      <c r="AE250" s="198" t="s">
        <v>6960</v>
      </c>
      <c r="AF250" s="199"/>
      <c r="AG250" s="200"/>
      <c r="AH250" s="200"/>
      <c r="AI250" s="169" t="str">
        <f>IF(AB250/W250=0,"",IF(MOD(AB250,W250)&gt;0,"ОШИБКА!!! неверная кратность на сорт",""))</f>
        <v/>
      </c>
    </row>
    <row r="251" spans="2:35" s="170" customFormat="1">
      <c r="B251" s="250"/>
      <c r="C251" s="196" t="s">
        <v>6059</v>
      </c>
      <c r="D251" s="267"/>
      <c r="E251" s="267"/>
      <c r="F251" s="267"/>
      <c r="G251" s="314"/>
      <c r="H251" s="314"/>
      <c r="I251" s="267"/>
      <c r="J251" s="267"/>
      <c r="K251" s="267"/>
      <c r="L251" s="196" t="s">
        <v>37</v>
      </c>
      <c r="M251" s="332" t="s">
        <v>6549</v>
      </c>
      <c r="N251" s="332" t="s">
        <v>1848</v>
      </c>
      <c r="O251" s="332" t="s">
        <v>1847</v>
      </c>
      <c r="P251" s="332" t="s">
        <v>5874</v>
      </c>
      <c r="Q251" s="333" t="s">
        <v>3821</v>
      </c>
      <c r="R251" s="218"/>
      <c r="S251" s="310"/>
      <c r="T251" s="311"/>
      <c r="U251" s="312"/>
      <c r="V251" s="197" t="s">
        <v>776</v>
      </c>
      <c r="W251" s="220">
        <v>25</v>
      </c>
      <c r="X251" s="223">
        <v>87</v>
      </c>
      <c r="Y251" s="304">
        <v>84</v>
      </c>
      <c r="Z251" s="304">
        <v>79</v>
      </c>
      <c r="AA251" s="304">
        <v>75</v>
      </c>
      <c r="AB251" s="5"/>
      <c r="AC251" s="224">
        <f t="shared" si="8"/>
        <v>0</v>
      </c>
      <c r="AD251" s="270">
        <f t="shared" si="9"/>
        <v>0</v>
      </c>
      <c r="AE251" s="198" t="s">
        <v>4484</v>
      </c>
      <c r="AF251" s="199"/>
      <c r="AG251" s="200"/>
      <c r="AH251" s="200"/>
      <c r="AI251" s="169" t="str">
        <f>IF(AB251/W251=0,"",IF(MOD(AB251,W251)&gt;0,"ОШИБКА!!! неверная кратность на сорт",""))</f>
        <v/>
      </c>
    </row>
    <row r="252" spans="2:35" s="170" customFormat="1">
      <c r="B252" s="250"/>
      <c r="C252" s="196" t="s">
        <v>6060</v>
      </c>
      <c r="D252" s="267"/>
      <c r="E252" s="267"/>
      <c r="F252" s="267"/>
      <c r="G252" s="314">
        <v>6</v>
      </c>
      <c r="H252" s="314"/>
      <c r="I252" s="267"/>
      <c r="J252" s="267"/>
      <c r="K252" s="267"/>
      <c r="L252" s="196" t="s">
        <v>37</v>
      </c>
      <c r="M252" s="196" t="s">
        <v>6549</v>
      </c>
      <c r="N252" s="196" t="s">
        <v>1848</v>
      </c>
      <c r="O252" s="196" t="s">
        <v>1847</v>
      </c>
      <c r="P252" s="196" t="s">
        <v>5875</v>
      </c>
      <c r="Q252" s="309" t="s">
        <v>3821</v>
      </c>
      <c r="R252" s="218"/>
      <c r="S252" s="310"/>
      <c r="T252" s="311"/>
      <c r="U252" s="312"/>
      <c r="V252" s="197" t="s">
        <v>776</v>
      </c>
      <c r="W252" s="220">
        <v>25</v>
      </c>
      <c r="X252" s="223">
        <v>87</v>
      </c>
      <c r="Y252" s="304">
        <v>84</v>
      </c>
      <c r="Z252" s="304">
        <v>79</v>
      </c>
      <c r="AA252" s="304">
        <v>75</v>
      </c>
      <c r="AB252" s="5"/>
      <c r="AC252" s="224">
        <f t="shared" si="8"/>
        <v>0</v>
      </c>
      <c r="AD252" s="270">
        <f t="shared" si="9"/>
        <v>0</v>
      </c>
      <c r="AE252" s="198" t="s">
        <v>6960</v>
      </c>
      <c r="AF252" s="199"/>
      <c r="AG252" s="200"/>
      <c r="AH252" s="200"/>
      <c r="AI252" s="169" t="str">
        <f>IF(AB252/W252=0,"",IF(MOD(AB252,W252)&gt;0,"ОШИБКА!!! неверная кратность на сорт",""))</f>
        <v/>
      </c>
    </row>
    <row r="253" spans="2:35" s="170" customFormat="1">
      <c r="B253" s="250"/>
      <c r="C253" s="196" t="s">
        <v>6061</v>
      </c>
      <c r="D253" s="267"/>
      <c r="E253" s="267"/>
      <c r="F253" s="267"/>
      <c r="G253" s="314">
        <v>735</v>
      </c>
      <c r="H253" s="314"/>
      <c r="I253" s="267"/>
      <c r="J253" s="267"/>
      <c r="K253" s="267"/>
      <c r="L253" s="196" t="s">
        <v>37</v>
      </c>
      <c r="M253" s="196" t="s">
        <v>6549</v>
      </c>
      <c r="N253" s="196" t="s">
        <v>1848</v>
      </c>
      <c r="O253" s="196" t="s">
        <v>1847</v>
      </c>
      <c r="P253" s="196" t="s">
        <v>5876</v>
      </c>
      <c r="Q253" s="309" t="s">
        <v>3821</v>
      </c>
      <c r="R253" s="218"/>
      <c r="S253" s="310"/>
      <c r="T253" s="311"/>
      <c r="U253" s="312"/>
      <c r="V253" s="197" t="s">
        <v>776</v>
      </c>
      <c r="W253" s="220">
        <v>25</v>
      </c>
      <c r="X253" s="223">
        <v>128</v>
      </c>
      <c r="Y253" s="304">
        <v>124</v>
      </c>
      <c r="Z253" s="304">
        <v>117</v>
      </c>
      <c r="AA253" s="304">
        <v>110</v>
      </c>
      <c r="AB253" s="5"/>
      <c r="AC253" s="224">
        <f t="shared" si="8"/>
        <v>0</v>
      </c>
      <c r="AD253" s="270">
        <f t="shared" si="9"/>
        <v>0</v>
      </c>
      <c r="AE253" s="198" t="s">
        <v>6960</v>
      </c>
      <c r="AF253" s="199"/>
      <c r="AG253" s="200"/>
      <c r="AH253" s="200"/>
      <c r="AI253" s="169" t="str">
        <f>IF(AB253/W253=0,"",IF(MOD(AB253,W253)&gt;0,"ОШИБКА!!! неверная кратность на сорт",""))</f>
        <v/>
      </c>
    </row>
    <row r="254" spans="2:35" s="170" customFormat="1">
      <c r="B254" s="250"/>
      <c r="C254" s="196" t="s">
        <v>6062</v>
      </c>
      <c r="D254" s="267"/>
      <c r="E254" s="267"/>
      <c r="F254" s="267"/>
      <c r="G254" s="314">
        <v>1</v>
      </c>
      <c r="H254" s="314"/>
      <c r="I254" s="267"/>
      <c r="J254" s="267"/>
      <c r="K254" s="267"/>
      <c r="L254" s="196" t="s">
        <v>37</v>
      </c>
      <c r="M254" s="196" t="s">
        <v>6549</v>
      </c>
      <c r="N254" s="196" t="s">
        <v>1848</v>
      </c>
      <c r="O254" s="196" t="s">
        <v>1847</v>
      </c>
      <c r="P254" s="196" t="s">
        <v>5877</v>
      </c>
      <c r="Q254" s="309" t="s">
        <v>3821</v>
      </c>
      <c r="R254" s="218"/>
      <c r="S254" s="310"/>
      <c r="T254" s="311"/>
      <c r="U254" s="312"/>
      <c r="V254" s="197" t="s">
        <v>776</v>
      </c>
      <c r="W254" s="220">
        <v>25</v>
      </c>
      <c r="X254" s="223">
        <v>87</v>
      </c>
      <c r="Y254" s="304">
        <v>84</v>
      </c>
      <c r="Z254" s="304">
        <v>79</v>
      </c>
      <c r="AA254" s="304">
        <v>75</v>
      </c>
      <c r="AB254" s="5"/>
      <c r="AC254" s="224">
        <f t="shared" si="8"/>
        <v>0</v>
      </c>
      <c r="AD254" s="270">
        <f t="shared" si="9"/>
        <v>0</v>
      </c>
      <c r="AE254" s="198" t="s">
        <v>6960</v>
      </c>
      <c r="AF254" s="199"/>
      <c r="AG254" s="200"/>
      <c r="AH254" s="200"/>
      <c r="AI254" s="169" t="str">
        <f>IF(AB254/W254=0,"",IF(MOD(AB254,W254)&gt;0,"ОШИБКА!!! неверная кратность на сорт",""))</f>
        <v/>
      </c>
    </row>
    <row r="255" spans="2:35" s="170" customFormat="1">
      <c r="B255" s="250"/>
      <c r="C255" s="196" t="s">
        <v>6063</v>
      </c>
      <c r="D255" s="267"/>
      <c r="E255" s="267"/>
      <c r="F255" s="267"/>
      <c r="G255" s="314"/>
      <c r="H255" s="314"/>
      <c r="I255" s="267"/>
      <c r="J255" s="267"/>
      <c r="K255" s="267"/>
      <c r="L255" s="196" t="s">
        <v>37</v>
      </c>
      <c r="M255" s="332" t="s">
        <v>6549</v>
      </c>
      <c r="N255" s="332" t="s">
        <v>1848</v>
      </c>
      <c r="O255" s="332" t="s">
        <v>1847</v>
      </c>
      <c r="P255" s="332" t="s">
        <v>5878</v>
      </c>
      <c r="Q255" s="333" t="s">
        <v>3821</v>
      </c>
      <c r="R255" s="218"/>
      <c r="S255" s="310"/>
      <c r="T255" s="311"/>
      <c r="U255" s="312"/>
      <c r="V255" s="197" t="s">
        <v>776</v>
      </c>
      <c r="W255" s="220">
        <v>25</v>
      </c>
      <c r="X255" s="223">
        <v>87</v>
      </c>
      <c r="Y255" s="304">
        <v>84</v>
      </c>
      <c r="Z255" s="304">
        <v>79</v>
      </c>
      <c r="AA255" s="304">
        <v>75</v>
      </c>
      <c r="AB255" s="5"/>
      <c r="AC255" s="224">
        <f t="shared" si="8"/>
        <v>0</v>
      </c>
      <c r="AD255" s="270">
        <f t="shared" si="9"/>
        <v>0</v>
      </c>
      <c r="AE255" s="198" t="s">
        <v>4484</v>
      </c>
      <c r="AF255" s="199"/>
      <c r="AG255" s="200"/>
      <c r="AH255" s="200"/>
      <c r="AI255" s="169" t="str">
        <f>IF(AB255/W255=0,"",IF(MOD(AB255,W255)&gt;0,"ОШИБКА!!! неверная кратность на сорт",""))</f>
        <v/>
      </c>
    </row>
    <row r="256" spans="2:35" s="170" customFormat="1">
      <c r="B256" s="250"/>
      <c r="C256" s="196" t="s">
        <v>3839</v>
      </c>
      <c r="D256" s="267"/>
      <c r="E256" s="267"/>
      <c r="F256" s="267"/>
      <c r="G256" s="314">
        <v>288</v>
      </c>
      <c r="H256" s="314"/>
      <c r="I256" s="267"/>
      <c r="J256" s="267"/>
      <c r="K256" s="267"/>
      <c r="L256" s="196" t="s">
        <v>37</v>
      </c>
      <c r="M256" s="196" t="s">
        <v>6549</v>
      </c>
      <c r="N256" s="196" t="s">
        <v>1848</v>
      </c>
      <c r="O256" s="196" t="s">
        <v>1847</v>
      </c>
      <c r="P256" s="196" t="s">
        <v>4227</v>
      </c>
      <c r="Q256" s="309" t="s">
        <v>3821</v>
      </c>
      <c r="R256" s="218"/>
      <c r="S256" s="310"/>
      <c r="T256" s="311"/>
      <c r="U256" s="312"/>
      <c r="V256" s="197" t="s">
        <v>776</v>
      </c>
      <c r="W256" s="220">
        <v>25</v>
      </c>
      <c r="X256" s="223">
        <v>87</v>
      </c>
      <c r="Y256" s="304">
        <v>84</v>
      </c>
      <c r="Z256" s="304">
        <v>79</v>
      </c>
      <c r="AA256" s="304">
        <v>75</v>
      </c>
      <c r="AB256" s="5"/>
      <c r="AC256" s="224">
        <f t="shared" si="8"/>
        <v>0</v>
      </c>
      <c r="AD256" s="270">
        <f t="shared" si="9"/>
        <v>0</v>
      </c>
      <c r="AE256" s="198" t="s">
        <v>6960</v>
      </c>
      <c r="AF256" s="199"/>
      <c r="AG256" s="200"/>
      <c r="AH256" s="200"/>
      <c r="AI256" s="169" t="str">
        <f>IF(AB256/W256=0,"",IF(MOD(AB256,W256)&gt;0,"ОШИБКА!!! неверная кратность на сорт",""))</f>
        <v/>
      </c>
    </row>
    <row r="257" spans="2:35" s="170" customFormat="1">
      <c r="B257" s="250"/>
      <c r="C257" s="196" t="s">
        <v>6064</v>
      </c>
      <c r="D257" s="267"/>
      <c r="E257" s="267"/>
      <c r="F257" s="267"/>
      <c r="G257" s="314">
        <v>9</v>
      </c>
      <c r="H257" s="314"/>
      <c r="I257" s="267"/>
      <c r="J257" s="267"/>
      <c r="K257" s="267"/>
      <c r="L257" s="196" t="s">
        <v>37</v>
      </c>
      <c r="M257" s="196" t="s">
        <v>6549</v>
      </c>
      <c r="N257" s="196" t="s">
        <v>1344</v>
      </c>
      <c r="O257" s="196" t="s">
        <v>1343</v>
      </c>
      <c r="P257" s="196" t="s">
        <v>1345</v>
      </c>
      <c r="Q257" s="309" t="s">
        <v>3821</v>
      </c>
      <c r="R257" s="218"/>
      <c r="S257" s="310"/>
      <c r="T257" s="311"/>
      <c r="U257" s="312"/>
      <c r="V257" s="197" t="s">
        <v>776</v>
      </c>
      <c r="W257" s="220">
        <v>25</v>
      </c>
      <c r="X257" s="223">
        <v>128</v>
      </c>
      <c r="Y257" s="304">
        <v>124</v>
      </c>
      <c r="Z257" s="304">
        <v>117</v>
      </c>
      <c r="AA257" s="304">
        <v>110</v>
      </c>
      <c r="AB257" s="5"/>
      <c r="AC257" s="224">
        <f t="shared" si="8"/>
        <v>0</v>
      </c>
      <c r="AD257" s="270">
        <f t="shared" si="9"/>
        <v>0</v>
      </c>
      <c r="AE257" s="198" t="s">
        <v>6960</v>
      </c>
      <c r="AF257" s="199"/>
      <c r="AG257" s="200"/>
      <c r="AH257" s="200"/>
      <c r="AI257" s="169" t="str">
        <f>IF(AB257/W257=0,"",IF(MOD(AB257,W257)&gt;0,"ОШИБКА!!! неверная кратность на сорт",""))</f>
        <v/>
      </c>
    </row>
    <row r="258" spans="2:35" s="170" customFormat="1">
      <c r="B258" s="250"/>
      <c r="C258" s="196" t="s">
        <v>6065</v>
      </c>
      <c r="D258" s="267"/>
      <c r="E258" s="267"/>
      <c r="F258" s="267"/>
      <c r="G258" s="314"/>
      <c r="H258" s="314"/>
      <c r="I258" s="267"/>
      <c r="J258" s="267"/>
      <c r="K258" s="267"/>
      <c r="L258" s="196" t="s">
        <v>37</v>
      </c>
      <c r="M258" s="332" t="s">
        <v>6549</v>
      </c>
      <c r="N258" s="332" t="s">
        <v>1344</v>
      </c>
      <c r="O258" s="332" t="s">
        <v>1343</v>
      </c>
      <c r="P258" s="332" t="s">
        <v>4255</v>
      </c>
      <c r="Q258" s="333" t="s">
        <v>3821</v>
      </c>
      <c r="R258" s="218"/>
      <c r="S258" s="310"/>
      <c r="T258" s="311"/>
      <c r="U258" s="312"/>
      <c r="V258" s="197" t="s">
        <v>776</v>
      </c>
      <c r="W258" s="220">
        <v>25</v>
      </c>
      <c r="X258" s="223">
        <v>87</v>
      </c>
      <c r="Y258" s="304">
        <v>84</v>
      </c>
      <c r="Z258" s="304">
        <v>79</v>
      </c>
      <c r="AA258" s="304">
        <v>75</v>
      </c>
      <c r="AB258" s="5"/>
      <c r="AC258" s="224">
        <f t="shared" si="8"/>
        <v>0</v>
      </c>
      <c r="AD258" s="270">
        <f t="shared" si="9"/>
        <v>0</v>
      </c>
      <c r="AE258" s="198" t="s">
        <v>4484</v>
      </c>
      <c r="AF258" s="199"/>
      <c r="AG258" s="200"/>
      <c r="AH258" s="200"/>
      <c r="AI258" s="169" t="str">
        <f>IF(AB258/W258=0,"",IF(MOD(AB258,W258)&gt;0,"ОШИБКА!!! неверная кратность на сорт",""))</f>
        <v/>
      </c>
    </row>
    <row r="259" spans="2:35" s="170" customFormat="1">
      <c r="B259" s="250"/>
      <c r="C259" s="196" t="s">
        <v>6066</v>
      </c>
      <c r="D259" s="267"/>
      <c r="E259" s="267"/>
      <c r="F259" s="267"/>
      <c r="G259" s="314">
        <v>800</v>
      </c>
      <c r="H259" s="314"/>
      <c r="I259" s="267"/>
      <c r="J259" s="267"/>
      <c r="K259" s="267"/>
      <c r="L259" s="196" t="s">
        <v>37</v>
      </c>
      <c r="M259" s="196" t="s">
        <v>6549</v>
      </c>
      <c r="N259" s="196" t="s">
        <v>4320</v>
      </c>
      <c r="O259" s="196" t="s">
        <v>4319</v>
      </c>
      <c r="P259" s="196" t="s">
        <v>5879</v>
      </c>
      <c r="Q259" s="309" t="s">
        <v>3821</v>
      </c>
      <c r="R259" s="218"/>
      <c r="S259" s="310"/>
      <c r="T259" s="311"/>
      <c r="U259" s="312"/>
      <c r="V259" s="197" t="s">
        <v>776</v>
      </c>
      <c r="W259" s="220">
        <v>25</v>
      </c>
      <c r="X259" s="223">
        <v>170</v>
      </c>
      <c r="Y259" s="304">
        <v>164</v>
      </c>
      <c r="Z259" s="304">
        <v>154</v>
      </c>
      <c r="AA259" s="304">
        <v>145</v>
      </c>
      <c r="AB259" s="5"/>
      <c r="AC259" s="224">
        <f t="shared" si="8"/>
        <v>0</v>
      </c>
      <c r="AD259" s="270">
        <f t="shared" si="9"/>
        <v>0</v>
      </c>
      <c r="AE259" s="198" t="s">
        <v>6960</v>
      </c>
      <c r="AF259" s="199"/>
      <c r="AG259" s="200"/>
      <c r="AH259" s="200"/>
      <c r="AI259" s="169" t="str">
        <f>IF(AB259/W259=0,"",IF(MOD(AB259,W259)&gt;0,"ОШИБКА!!! неверная кратность на сорт",""))</f>
        <v/>
      </c>
    </row>
    <row r="260" spans="2:35" s="170" customFormat="1">
      <c r="B260" s="250"/>
      <c r="C260" s="196" t="s">
        <v>6067</v>
      </c>
      <c r="D260" s="267"/>
      <c r="E260" s="267"/>
      <c r="F260" s="267"/>
      <c r="G260" s="314">
        <v>1741</v>
      </c>
      <c r="H260" s="314"/>
      <c r="I260" s="267"/>
      <c r="J260" s="267"/>
      <c r="K260" s="267"/>
      <c r="L260" s="196" t="s">
        <v>37</v>
      </c>
      <c r="M260" s="196" t="s">
        <v>6549</v>
      </c>
      <c r="N260" s="196" t="s">
        <v>4320</v>
      </c>
      <c r="O260" s="196" t="s">
        <v>4319</v>
      </c>
      <c r="P260" s="196" t="s">
        <v>4426</v>
      </c>
      <c r="Q260" s="309" t="s">
        <v>3821</v>
      </c>
      <c r="R260" s="218"/>
      <c r="S260" s="310"/>
      <c r="T260" s="311"/>
      <c r="U260" s="312"/>
      <c r="V260" s="197" t="s">
        <v>776</v>
      </c>
      <c r="W260" s="220">
        <v>25</v>
      </c>
      <c r="X260" s="223">
        <v>128</v>
      </c>
      <c r="Y260" s="304">
        <v>124</v>
      </c>
      <c r="Z260" s="304">
        <v>117</v>
      </c>
      <c r="AA260" s="304">
        <v>110</v>
      </c>
      <c r="AB260" s="5"/>
      <c r="AC260" s="224">
        <f t="shared" si="8"/>
        <v>0</v>
      </c>
      <c r="AD260" s="270">
        <f t="shared" si="9"/>
        <v>0</v>
      </c>
      <c r="AE260" s="198" t="s">
        <v>6960</v>
      </c>
      <c r="AF260" s="199"/>
      <c r="AG260" s="200"/>
      <c r="AH260" s="200"/>
      <c r="AI260" s="169" t="str">
        <f>IF(AB260/W260=0,"",IF(MOD(AB260,W260)&gt;0,"ОШИБКА!!! неверная кратность на сорт",""))</f>
        <v/>
      </c>
    </row>
    <row r="261" spans="2:35" s="170" customFormat="1">
      <c r="B261" s="250"/>
      <c r="C261" s="196" t="s">
        <v>3840</v>
      </c>
      <c r="D261" s="267"/>
      <c r="E261" s="267"/>
      <c r="F261" s="267"/>
      <c r="G261" s="314">
        <v>1190</v>
      </c>
      <c r="H261" s="314"/>
      <c r="I261" s="267"/>
      <c r="J261" s="267"/>
      <c r="K261" s="267"/>
      <c r="L261" s="196" t="s">
        <v>37</v>
      </c>
      <c r="M261" s="196" t="s">
        <v>6549</v>
      </c>
      <c r="N261" s="196" t="s">
        <v>4320</v>
      </c>
      <c r="O261" s="196" t="s">
        <v>4319</v>
      </c>
      <c r="P261" s="196" t="s">
        <v>4322</v>
      </c>
      <c r="Q261" s="309" t="s">
        <v>3821</v>
      </c>
      <c r="R261" s="218"/>
      <c r="S261" s="310"/>
      <c r="T261" s="311"/>
      <c r="U261" s="312"/>
      <c r="V261" s="197" t="s">
        <v>776</v>
      </c>
      <c r="W261" s="220">
        <v>25</v>
      </c>
      <c r="X261" s="223">
        <v>128</v>
      </c>
      <c r="Y261" s="304">
        <v>124</v>
      </c>
      <c r="Z261" s="304">
        <v>117</v>
      </c>
      <c r="AA261" s="304">
        <v>110</v>
      </c>
      <c r="AB261" s="5"/>
      <c r="AC261" s="224">
        <f t="shared" si="8"/>
        <v>0</v>
      </c>
      <c r="AD261" s="270">
        <f t="shared" si="9"/>
        <v>0</v>
      </c>
      <c r="AE261" s="198" t="s">
        <v>6960</v>
      </c>
      <c r="AF261" s="199"/>
      <c r="AG261" s="200"/>
      <c r="AH261" s="200"/>
      <c r="AI261" s="169" t="str">
        <f>IF(AB261/W261=0,"",IF(MOD(AB261,W261)&gt;0,"ОШИБКА!!! неверная кратность на сорт",""))</f>
        <v/>
      </c>
    </row>
    <row r="262" spans="2:35" s="170" customFormat="1">
      <c r="B262" s="250"/>
      <c r="C262" s="196" t="s">
        <v>6068</v>
      </c>
      <c r="D262" s="267"/>
      <c r="E262" s="267"/>
      <c r="F262" s="267"/>
      <c r="G262" s="314">
        <v>590</v>
      </c>
      <c r="H262" s="314"/>
      <c r="I262" s="267"/>
      <c r="J262" s="267"/>
      <c r="K262" s="267"/>
      <c r="L262" s="196" t="s">
        <v>37</v>
      </c>
      <c r="M262" s="196" t="s">
        <v>6549</v>
      </c>
      <c r="N262" s="196" t="s">
        <v>4360</v>
      </c>
      <c r="O262" s="196" t="s">
        <v>4359</v>
      </c>
      <c r="P262" s="196" t="s">
        <v>4361</v>
      </c>
      <c r="Q262" s="309" t="s">
        <v>3821</v>
      </c>
      <c r="R262" s="218"/>
      <c r="S262" s="310"/>
      <c r="T262" s="311"/>
      <c r="U262" s="312"/>
      <c r="V262" s="197" t="s">
        <v>776</v>
      </c>
      <c r="W262" s="220">
        <v>25</v>
      </c>
      <c r="X262" s="223">
        <v>128</v>
      </c>
      <c r="Y262" s="304">
        <v>124</v>
      </c>
      <c r="Z262" s="304">
        <v>117</v>
      </c>
      <c r="AA262" s="304">
        <v>110</v>
      </c>
      <c r="AB262" s="5"/>
      <c r="AC262" s="224">
        <f t="shared" si="8"/>
        <v>0</v>
      </c>
      <c r="AD262" s="270">
        <f t="shared" si="9"/>
        <v>0</v>
      </c>
      <c r="AE262" s="198" t="s">
        <v>6960</v>
      </c>
      <c r="AF262" s="199"/>
      <c r="AG262" s="200"/>
      <c r="AH262" s="200"/>
      <c r="AI262" s="169" t="str">
        <f>IF(AB262/W262=0,"",IF(MOD(AB262,W262)&gt;0,"ОШИБКА!!! неверная кратность на сорт",""))</f>
        <v/>
      </c>
    </row>
    <row r="263" spans="2:35" s="170" customFormat="1">
      <c r="B263" s="250"/>
      <c r="C263" s="196" t="s">
        <v>6069</v>
      </c>
      <c r="D263" s="267"/>
      <c r="E263" s="267"/>
      <c r="F263" s="267"/>
      <c r="G263" s="314">
        <v>231</v>
      </c>
      <c r="H263" s="314"/>
      <c r="I263" s="267"/>
      <c r="J263" s="267"/>
      <c r="K263" s="267"/>
      <c r="L263" s="196" t="s">
        <v>37</v>
      </c>
      <c r="M263" s="196" t="s">
        <v>6549</v>
      </c>
      <c r="N263" s="196" t="s">
        <v>4360</v>
      </c>
      <c r="O263" s="196" t="s">
        <v>4359</v>
      </c>
      <c r="P263" s="196" t="s">
        <v>5880</v>
      </c>
      <c r="Q263" s="309" t="s">
        <v>3821</v>
      </c>
      <c r="R263" s="218"/>
      <c r="S263" s="310"/>
      <c r="T263" s="311"/>
      <c r="U263" s="312"/>
      <c r="V263" s="197" t="s">
        <v>776</v>
      </c>
      <c r="W263" s="220">
        <v>25</v>
      </c>
      <c r="X263" s="223">
        <v>128</v>
      </c>
      <c r="Y263" s="304">
        <v>124</v>
      </c>
      <c r="Z263" s="304">
        <v>117</v>
      </c>
      <c r="AA263" s="304">
        <v>110</v>
      </c>
      <c r="AB263" s="5"/>
      <c r="AC263" s="224">
        <f t="shared" si="8"/>
        <v>0</v>
      </c>
      <c r="AD263" s="270">
        <f t="shared" si="9"/>
        <v>0</v>
      </c>
      <c r="AE263" s="198" t="s">
        <v>6960</v>
      </c>
      <c r="AF263" s="199"/>
      <c r="AG263" s="200"/>
      <c r="AH263" s="200"/>
      <c r="AI263" s="169" t="str">
        <f>IF(AB263/W263=0,"",IF(MOD(AB263,W263)&gt;0,"ОШИБКА!!! неверная кратность на сорт",""))</f>
        <v/>
      </c>
    </row>
    <row r="264" spans="2:35" s="170" customFormat="1">
      <c r="B264" s="250"/>
      <c r="C264" s="196" t="s">
        <v>6070</v>
      </c>
      <c r="D264" s="267"/>
      <c r="E264" s="267"/>
      <c r="F264" s="267"/>
      <c r="G264" s="314">
        <v>345</v>
      </c>
      <c r="H264" s="314"/>
      <c r="I264" s="267"/>
      <c r="J264" s="267"/>
      <c r="K264" s="267"/>
      <c r="L264" s="196" t="s">
        <v>37</v>
      </c>
      <c r="M264" s="196" t="s">
        <v>6549</v>
      </c>
      <c r="N264" s="196" t="s">
        <v>4343</v>
      </c>
      <c r="O264" s="196" t="s">
        <v>5881</v>
      </c>
      <c r="P264" s="196"/>
      <c r="Q264" s="309" t="s">
        <v>3821</v>
      </c>
      <c r="R264" s="218"/>
      <c r="S264" s="310"/>
      <c r="T264" s="311"/>
      <c r="U264" s="312"/>
      <c r="V264" s="197" t="s">
        <v>776</v>
      </c>
      <c r="W264" s="220">
        <v>25</v>
      </c>
      <c r="X264" s="223">
        <v>128</v>
      </c>
      <c r="Y264" s="304">
        <v>124</v>
      </c>
      <c r="Z264" s="304">
        <v>117</v>
      </c>
      <c r="AA264" s="304">
        <v>110</v>
      </c>
      <c r="AB264" s="5"/>
      <c r="AC264" s="224">
        <f t="shared" si="8"/>
        <v>0</v>
      </c>
      <c r="AD264" s="270">
        <f t="shared" si="9"/>
        <v>0</v>
      </c>
      <c r="AE264" s="198" t="s">
        <v>6960</v>
      </c>
      <c r="AF264" s="199"/>
      <c r="AG264" s="200"/>
      <c r="AH264" s="200"/>
      <c r="AI264" s="169" t="str">
        <f>IF(AB264/W264=0,"",IF(MOD(AB264,W264)&gt;0,"ОШИБКА!!! неверная кратность на сорт",""))</f>
        <v/>
      </c>
    </row>
    <row r="265" spans="2:35" s="170" customFormat="1">
      <c r="B265" s="250"/>
      <c r="C265" s="196" t="s">
        <v>6071</v>
      </c>
      <c r="D265" s="267"/>
      <c r="E265" s="267"/>
      <c r="F265" s="267"/>
      <c r="G265" s="314">
        <v>429</v>
      </c>
      <c r="H265" s="314"/>
      <c r="I265" s="267"/>
      <c r="J265" s="267"/>
      <c r="K265" s="267"/>
      <c r="L265" s="196" t="s">
        <v>37</v>
      </c>
      <c r="M265" s="196" t="s">
        <v>6549</v>
      </c>
      <c r="N265" s="196" t="s">
        <v>4363</v>
      </c>
      <c r="O265" s="196" t="s">
        <v>4362</v>
      </c>
      <c r="P265" s="196" t="s">
        <v>4364</v>
      </c>
      <c r="Q265" s="309" t="s">
        <v>3821</v>
      </c>
      <c r="R265" s="218"/>
      <c r="S265" s="310"/>
      <c r="T265" s="311"/>
      <c r="U265" s="312"/>
      <c r="V265" s="197" t="s">
        <v>776</v>
      </c>
      <c r="W265" s="220">
        <v>25</v>
      </c>
      <c r="X265" s="223">
        <v>170</v>
      </c>
      <c r="Y265" s="304">
        <v>164</v>
      </c>
      <c r="Z265" s="304">
        <v>154</v>
      </c>
      <c r="AA265" s="304">
        <v>145</v>
      </c>
      <c r="AB265" s="5"/>
      <c r="AC265" s="224">
        <f t="shared" si="8"/>
        <v>0</v>
      </c>
      <c r="AD265" s="270">
        <f t="shared" si="9"/>
        <v>0</v>
      </c>
      <c r="AE265" s="198" t="s">
        <v>6960</v>
      </c>
      <c r="AF265" s="199"/>
      <c r="AG265" s="200"/>
      <c r="AH265" s="200"/>
      <c r="AI265" s="169" t="str">
        <f>IF(AB265/W265=0,"",IF(MOD(AB265,W265)&gt;0,"ОШИБКА!!! неверная кратность на сорт",""))</f>
        <v/>
      </c>
    </row>
    <row r="266" spans="2:35" s="170" customFormat="1">
      <c r="B266" s="250"/>
      <c r="C266" s="196" t="s">
        <v>6072</v>
      </c>
      <c r="D266" s="267"/>
      <c r="E266" s="267"/>
      <c r="F266" s="267"/>
      <c r="G266" s="314"/>
      <c r="H266" s="314"/>
      <c r="I266" s="267"/>
      <c r="J266" s="267"/>
      <c r="K266" s="267"/>
      <c r="L266" s="196" t="s">
        <v>37</v>
      </c>
      <c r="M266" s="332" t="s">
        <v>6549</v>
      </c>
      <c r="N266" s="332" t="s">
        <v>4446</v>
      </c>
      <c r="O266" s="332" t="s">
        <v>4445</v>
      </c>
      <c r="P266" s="332" t="s">
        <v>5882</v>
      </c>
      <c r="Q266" s="333" t="s">
        <v>3821</v>
      </c>
      <c r="R266" s="218"/>
      <c r="S266" s="310"/>
      <c r="T266" s="311"/>
      <c r="U266" s="312"/>
      <c r="V266" s="197" t="s">
        <v>776</v>
      </c>
      <c r="W266" s="220">
        <v>25</v>
      </c>
      <c r="X266" s="223">
        <v>170</v>
      </c>
      <c r="Y266" s="304">
        <v>164</v>
      </c>
      <c r="Z266" s="304">
        <v>154</v>
      </c>
      <c r="AA266" s="304">
        <v>145</v>
      </c>
      <c r="AB266" s="5"/>
      <c r="AC266" s="224">
        <f t="shared" si="8"/>
        <v>0</v>
      </c>
      <c r="AD266" s="270">
        <f t="shared" si="9"/>
        <v>0</v>
      </c>
      <c r="AE266" s="198" t="s">
        <v>4484</v>
      </c>
      <c r="AF266" s="199"/>
      <c r="AG266" s="200"/>
      <c r="AH266" s="200"/>
      <c r="AI266" s="169" t="str">
        <f>IF(AB266/W266=0,"",IF(MOD(AB266,W266)&gt;0,"ОШИБКА!!! неверная кратность на сорт",""))</f>
        <v/>
      </c>
    </row>
    <row r="267" spans="2:35" s="170" customFormat="1">
      <c r="B267" s="250"/>
      <c r="C267" s="196" t="s">
        <v>6073</v>
      </c>
      <c r="D267" s="267"/>
      <c r="E267" s="267"/>
      <c r="F267" s="267"/>
      <c r="G267" s="314">
        <v>23</v>
      </c>
      <c r="H267" s="314"/>
      <c r="I267" s="267"/>
      <c r="J267" s="267"/>
      <c r="K267" s="267"/>
      <c r="L267" s="196" t="s">
        <v>37</v>
      </c>
      <c r="M267" s="196" t="s">
        <v>6549</v>
      </c>
      <c r="N267" s="196" t="s">
        <v>4446</v>
      </c>
      <c r="O267" s="196" t="s">
        <v>4445</v>
      </c>
      <c r="P267" s="196" t="s">
        <v>5883</v>
      </c>
      <c r="Q267" s="309" t="s">
        <v>3821</v>
      </c>
      <c r="R267" s="218"/>
      <c r="S267" s="310"/>
      <c r="T267" s="311"/>
      <c r="U267" s="312"/>
      <c r="V267" s="197" t="s">
        <v>776</v>
      </c>
      <c r="W267" s="220">
        <v>25</v>
      </c>
      <c r="X267" s="223">
        <v>128</v>
      </c>
      <c r="Y267" s="304">
        <v>124</v>
      </c>
      <c r="Z267" s="304">
        <v>117</v>
      </c>
      <c r="AA267" s="304">
        <v>110</v>
      </c>
      <c r="AB267" s="5"/>
      <c r="AC267" s="224">
        <f t="shared" si="8"/>
        <v>0</v>
      </c>
      <c r="AD267" s="270">
        <f t="shared" si="9"/>
        <v>0</v>
      </c>
      <c r="AE267" s="198" t="s">
        <v>6960</v>
      </c>
      <c r="AF267" s="199"/>
      <c r="AG267" s="200"/>
      <c r="AH267" s="200"/>
      <c r="AI267" s="169" t="str">
        <f>IF(AB267/W267=0,"",IF(MOD(AB267,W267)&gt;0,"ОШИБКА!!! неверная кратность на сорт",""))</f>
        <v/>
      </c>
    </row>
    <row r="268" spans="2:35" s="170" customFormat="1">
      <c r="B268" s="250"/>
      <c r="C268" s="196" t="s">
        <v>3841</v>
      </c>
      <c r="D268" s="267"/>
      <c r="E268" s="267"/>
      <c r="F268" s="267"/>
      <c r="G268" s="314">
        <v>560</v>
      </c>
      <c r="H268" s="314"/>
      <c r="I268" s="267"/>
      <c r="J268" s="267"/>
      <c r="K268" s="267"/>
      <c r="L268" s="196" t="s">
        <v>37</v>
      </c>
      <c r="M268" s="196" t="s">
        <v>6549</v>
      </c>
      <c r="N268" s="196" t="s">
        <v>1897</v>
      </c>
      <c r="O268" s="196" t="s">
        <v>1896</v>
      </c>
      <c r="P268" s="196" t="s">
        <v>4280</v>
      </c>
      <c r="Q268" s="309" t="s">
        <v>3821</v>
      </c>
      <c r="R268" s="218"/>
      <c r="S268" s="310"/>
      <c r="T268" s="311"/>
      <c r="U268" s="312"/>
      <c r="V268" s="197" t="s">
        <v>776</v>
      </c>
      <c r="W268" s="220">
        <v>25</v>
      </c>
      <c r="X268" s="223">
        <v>87</v>
      </c>
      <c r="Y268" s="304">
        <v>84</v>
      </c>
      <c r="Z268" s="304">
        <v>79</v>
      </c>
      <c r="AA268" s="304">
        <v>75</v>
      </c>
      <c r="AB268" s="5"/>
      <c r="AC268" s="224">
        <f t="shared" si="8"/>
        <v>0</v>
      </c>
      <c r="AD268" s="270">
        <f t="shared" si="9"/>
        <v>0</v>
      </c>
      <c r="AE268" s="198" t="s">
        <v>6960</v>
      </c>
      <c r="AF268" s="199"/>
      <c r="AG268" s="200"/>
      <c r="AH268" s="200"/>
      <c r="AI268" s="169" t="str">
        <f>IF(AB268/W268=0,"",IF(MOD(AB268,W268)&gt;0,"ОШИБКА!!! неверная кратность на сорт",""))</f>
        <v/>
      </c>
    </row>
    <row r="269" spans="2:35" s="170" customFormat="1">
      <c r="B269" s="250"/>
      <c r="C269" s="196" t="s">
        <v>6074</v>
      </c>
      <c r="D269" s="267"/>
      <c r="E269" s="267"/>
      <c r="F269" s="267"/>
      <c r="G269" s="314">
        <v>119</v>
      </c>
      <c r="H269" s="314"/>
      <c r="I269" s="267"/>
      <c r="J269" s="267"/>
      <c r="K269" s="267"/>
      <c r="L269" s="196" t="s">
        <v>37</v>
      </c>
      <c r="M269" s="196" t="s">
        <v>6549</v>
      </c>
      <c r="N269" s="196" t="s">
        <v>1370</v>
      </c>
      <c r="O269" s="196" t="s">
        <v>1369</v>
      </c>
      <c r="P269" s="196" t="s">
        <v>1371</v>
      </c>
      <c r="Q269" s="309" t="s">
        <v>3821</v>
      </c>
      <c r="R269" s="218"/>
      <c r="S269" s="310"/>
      <c r="T269" s="311"/>
      <c r="U269" s="312"/>
      <c r="V269" s="197" t="s">
        <v>776</v>
      </c>
      <c r="W269" s="220">
        <v>25</v>
      </c>
      <c r="X269" s="223">
        <v>87</v>
      </c>
      <c r="Y269" s="304">
        <v>84</v>
      </c>
      <c r="Z269" s="304">
        <v>79</v>
      </c>
      <c r="AA269" s="304">
        <v>75</v>
      </c>
      <c r="AB269" s="5"/>
      <c r="AC269" s="224">
        <f t="shared" si="8"/>
        <v>0</v>
      </c>
      <c r="AD269" s="270">
        <f t="shared" si="9"/>
        <v>0</v>
      </c>
      <c r="AE269" s="198" t="s">
        <v>6960</v>
      </c>
      <c r="AF269" s="199"/>
      <c r="AG269" s="200"/>
      <c r="AH269" s="200"/>
      <c r="AI269" s="169" t="str">
        <f>IF(AB269/W269=0,"",IF(MOD(AB269,W269)&gt;0,"ОШИБКА!!! неверная кратность на сорт",""))</f>
        <v/>
      </c>
    </row>
    <row r="270" spans="2:35" s="170" customFormat="1">
      <c r="B270" s="250"/>
      <c r="C270" s="196" t="s">
        <v>6075</v>
      </c>
      <c r="D270" s="267"/>
      <c r="E270" s="267"/>
      <c r="F270" s="267"/>
      <c r="G270" s="314">
        <v>750</v>
      </c>
      <c r="H270" s="314"/>
      <c r="I270" s="267"/>
      <c r="J270" s="267"/>
      <c r="K270" s="267"/>
      <c r="L270" s="196" t="s">
        <v>37</v>
      </c>
      <c r="M270" s="196" t="s">
        <v>6549</v>
      </c>
      <c r="N270" s="196" t="s">
        <v>1370</v>
      </c>
      <c r="O270" s="196" t="s">
        <v>1369</v>
      </c>
      <c r="P270" s="196" t="s">
        <v>4019</v>
      </c>
      <c r="Q270" s="309" t="s">
        <v>3821</v>
      </c>
      <c r="R270" s="218"/>
      <c r="S270" s="310"/>
      <c r="T270" s="311"/>
      <c r="U270" s="312"/>
      <c r="V270" s="197" t="s">
        <v>776</v>
      </c>
      <c r="W270" s="220">
        <v>25</v>
      </c>
      <c r="X270" s="223">
        <v>170</v>
      </c>
      <c r="Y270" s="304">
        <v>164</v>
      </c>
      <c r="Z270" s="304">
        <v>154</v>
      </c>
      <c r="AA270" s="304">
        <v>145</v>
      </c>
      <c r="AB270" s="5"/>
      <c r="AC270" s="224">
        <f t="shared" si="8"/>
        <v>0</v>
      </c>
      <c r="AD270" s="270">
        <f t="shared" si="9"/>
        <v>0</v>
      </c>
      <c r="AE270" s="198" t="s">
        <v>6960</v>
      </c>
      <c r="AF270" s="199"/>
      <c r="AG270" s="200"/>
      <c r="AH270" s="200"/>
      <c r="AI270" s="169" t="str">
        <f>IF(AB270/W270=0,"",IF(MOD(AB270,W270)&gt;0,"ОШИБКА!!! неверная кратность на сорт",""))</f>
        <v/>
      </c>
    </row>
    <row r="271" spans="2:35" s="170" customFormat="1">
      <c r="B271" s="250"/>
      <c r="C271" s="196" t="s">
        <v>6076</v>
      </c>
      <c r="D271" s="267"/>
      <c r="E271" s="267"/>
      <c r="F271" s="267"/>
      <c r="G271" s="314">
        <v>150</v>
      </c>
      <c r="H271" s="314"/>
      <c r="I271" s="267"/>
      <c r="J271" s="267"/>
      <c r="K271" s="267"/>
      <c r="L271" s="196" t="s">
        <v>37</v>
      </c>
      <c r="M271" s="196" t="s">
        <v>6549</v>
      </c>
      <c r="N271" s="196" t="s">
        <v>1370</v>
      </c>
      <c r="O271" s="196" t="s">
        <v>1369</v>
      </c>
      <c r="P271" s="196" t="s">
        <v>5884</v>
      </c>
      <c r="Q271" s="309" t="s">
        <v>3821</v>
      </c>
      <c r="R271" s="218"/>
      <c r="S271" s="310"/>
      <c r="T271" s="311"/>
      <c r="U271" s="312"/>
      <c r="V271" s="197" t="s">
        <v>776</v>
      </c>
      <c r="W271" s="220">
        <v>25</v>
      </c>
      <c r="X271" s="223">
        <v>170</v>
      </c>
      <c r="Y271" s="304">
        <v>164</v>
      </c>
      <c r="Z271" s="304">
        <v>154</v>
      </c>
      <c r="AA271" s="304">
        <v>145</v>
      </c>
      <c r="AB271" s="5"/>
      <c r="AC271" s="224">
        <f t="shared" si="8"/>
        <v>0</v>
      </c>
      <c r="AD271" s="270">
        <f t="shared" si="9"/>
        <v>0</v>
      </c>
      <c r="AE271" s="198" t="s">
        <v>6960</v>
      </c>
      <c r="AF271" s="199"/>
      <c r="AG271" s="200"/>
      <c r="AH271" s="200"/>
      <c r="AI271" s="169" t="str">
        <f>IF(AB271/W271=0,"",IF(MOD(AB271,W271)&gt;0,"ОШИБКА!!! неверная кратность на сорт",""))</f>
        <v/>
      </c>
    </row>
    <row r="272" spans="2:35" s="170" customFormat="1">
      <c r="B272" s="250"/>
      <c r="C272" s="196" t="s">
        <v>6077</v>
      </c>
      <c r="D272" s="267"/>
      <c r="E272" s="267"/>
      <c r="F272" s="267"/>
      <c r="G272" s="314">
        <v>525</v>
      </c>
      <c r="H272" s="314"/>
      <c r="I272" s="267"/>
      <c r="J272" s="267"/>
      <c r="K272" s="267"/>
      <c r="L272" s="196" t="s">
        <v>37</v>
      </c>
      <c r="M272" s="196" t="s">
        <v>6549</v>
      </c>
      <c r="N272" s="196" t="s">
        <v>1370</v>
      </c>
      <c r="O272" s="196" t="s">
        <v>1369</v>
      </c>
      <c r="P272" s="196" t="s">
        <v>1918</v>
      </c>
      <c r="Q272" s="309" t="s">
        <v>3821</v>
      </c>
      <c r="R272" s="218"/>
      <c r="S272" s="310"/>
      <c r="T272" s="311"/>
      <c r="U272" s="312"/>
      <c r="V272" s="197" t="s">
        <v>776</v>
      </c>
      <c r="W272" s="220">
        <v>25</v>
      </c>
      <c r="X272" s="223">
        <v>128</v>
      </c>
      <c r="Y272" s="304">
        <v>124</v>
      </c>
      <c r="Z272" s="304">
        <v>117</v>
      </c>
      <c r="AA272" s="304">
        <v>110</v>
      </c>
      <c r="AB272" s="5"/>
      <c r="AC272" s="224">
        <f t="shared" si="8"/>
        <v>0</v>
      </c>
      <c r="AD272" s="270">
        <f t="shared" si="9"/>
        <v>0</v>
      </c>
      <c r="AE272" s="198" t="s">
        <v>6960</v>
      </c>
      <c r="AF272" s="199"/>
      <c r="AG272" s="200"/>
      <c r="AH272" s="200"/>
      <c r="AI272" s="169" t="str">
        <f>IF(AB272/W272=0,"",IF(MOD(AB272,W272)&gt;0,"ОШИБКА!!! неверная кратность на сорт",""))</f>
        <v/>
      </c>
    </row>
    <row r="273" spans="2:35" s="170" customFormat="1">
      <c r="B273" s="250"/>
      <c r="C273" s="196" t="s">
        <v>6078</v>
      </c>
      <c r="D273" s="267"/>
      <c r="E273" s="267"/>
      <c r="F273" s="267"/>
      <c r="G273" s="314">
        <v>42135</v>
      </c>
      <c r="H273" s="314"/>
      <c r="I273" s="267"/>
      <c r="J273" s="267"/>
      <c r="K273" s="267"/>
      <c r="L273" s="196" t="s">
        <v>37</v>
      </c>
      <c r="M273" s="196" t="s">
        <v>6549</v>
      </c>
      <c r="N273" s="196" t="s">
        <v>1370</v>
      </c>
      <c r="O273" s="196" t="s">
        <v>1369</v>
      </c>
      <c r="P273" s="196" t="s">
        <v>5885</v>
      </c>
      <c r="Q273" s="309" t="s">
        <v>3821</v>
      </c>
      <c r="R273" s="218"/>
      <c r="S273" s="310"/>
      <c r="T273" s="311"/>
      <c r="U273" s="312"/>
      <c r="V273" s="197" t="s">
        <v>776</v>
      </c>
      <c r="W273" s="220">
        <v>25</v>
      </c>
      <c r="X273" s="223">
        <v>87</v>
      </c>
      <c r="Y273" s="304">
        <v>84</v>
      </c>
      <c r="Z273" s="304">
        <v>79</v>
      </c>
      <c r="AA273" s="304">
        <v>75</v>
      </c>
      <c r="AB273" s="5"/>
      <c r="AC273" s="224">
        <f t="shared" si="8"/>
        <v>0</v>
      </c>
      <c r="AD273" s="270">
        <f t="shared" si="9"/>
        <v>0</v>
      </c>
      <c r="AE273" s="198" t="s">
        <v>6960</v>
      </c>
      <c r="AF273" s="199"/>
      <c r="AG273" s="200"/>
      <c r="AH273" s="200"/>
      <c r="AI273" s="169" t="str">
        <f>IF(AB273/W273=0,"",IF(MOD(AB273,W273)&gt;0,"ОШИБКА!!! неверная кратность на сорт",""))</f>
        <v/>
      </c>
    </row>
    <row r="274" spans="2:35" s="170" customFormat="1">
      <c r="B274" s="250"/>
      <c r="C274" s="196" t="s">
        <v>6079</v>
      </c>
      <c r="D274" s="267"/>
      <c r="E274" s="267"/>
      <c r="F274" s="267"/>
      <c r="G274" s="314">
        <v>1515</v>
      </c>
      <c r="H274" s="314"/>
      <c r="I274" s="267"/>
      <c r="J274" s="267"/>
      <c r="K274" s="267"/>
      <c r="L274" s="196" t="s">
        <v>37</v>
      </c>
      <c r="M274" s="196" t="s">
        <v>6549</v>
      </c>
      <c r="N274" s="196" t="s">
        <v>1370</v>
      </c>
      <c r="O274" s="196" t="s">
        <v>1369</v>
      </c>
      <c r="P274" s="196" t="s">
        <v>5886</v>
      </c>
      <c r="Q274" s="309" t="s">
        <v>3821</v>
      </c>
      <c r="R274" s="218"/>
      <c r="S274" s="310"/>
      <c r="T274" s="311"/>
      <c r="U274" s="312"/>
      <c r="V274" s="197" t="s">
        <v>776</v>
      </c>
      <c r="W274" s="220">
        <v>25</v>
      </c>
      <c r="X274" s="223">
        <v>170</v>
      </c>
      <c r="Y274" s="304">
        <v>164</v>
      </c>
      <c r="Z274" s="304">
        <v>154</v>
      </c>
      <c r="AA274" s="304">
        <v>145</v>
      </c>
      <c r="AB274" s="5"/>
      <c r="AC274" s="224">
        <f t="shared" si="8"/>
        <v>0</v>
      </c>
      <c r="AD274" s="270">
        <f t="shared" si="9"/>
        <v>0</v>
      </c>
      <c r="AE274" s="198" t="s">
        <v>6960</v>
      </c>
      <c r="AF274" s="199"/>
      <c r="AG274" s="200"/>
      <c r="AH274" s="200"/>
      <c r="AI274" s="169" t="str">
        <f>IF(AB274/W274=0,"",IF(MOD(AB274,W274)&gt;0,"ОШИБКА!!! неверная кратность на сорт",""))</f>
        <v/>
      </c>
    </row>
    <row r="275" spans="2:35" s="170" customFormat="1">
      <c r="B275" s="250"/>
      <c r="C275" s="196" t="s">
        <v>6080</v>
      </c>
      <c r="D275" s="267"/>
      <c r="E275" s="267"/>
      <c r="F275" s="267"/>
      <c r="G275" s="314">
        <v>722</v>
      </c>
      <c r="H275" s="314"/>
      <c r="I275" s="267"/>
      <c r="J275" s="267"/>
      <c r="K275" s="267"/>
      <c r="L275" s="196" t="s">
        <v>37</v>
      </c>
      <c r="M275" s="196" t="s">
        <v>6549</v>
      </c>
      <c r="N275" s="196" t="s">
        <v>1370</v>
      </c>
      <c r="O275" s="196" t="s">
        <v>1369</v>
      </c>
      <c r="P275" s="196" t="s">
        <v>4038</v>
      </c>
      <c r="Q275" s="309" t="s">
        <v>3821</v>
      </c>
      <c r="R275" s="218"/>
      <c r="S275" s="310"/>
      <c r="T275" s="311"/>
      <c r="U275" s="312"/>
      <c r="V275" s="197" t="s">
        <v>776</v>
      </c>
      <c r="W275" s="220">
        <v>25</v>
      </c>
      <c r="X275" s="223">
        <v>87</v>
      </c>
      <c r="Y275" s="304">
        <v>84</v>
      </c>
      <c r="Z275" s="304">
        <v>79</v>
      </c>
      <c r="AA275" s="304">
        <v>75</v>
      </c>
      <c r="AB275" s="5"/>
      <c r="AC275" s="224">
        <f t="shared" si="8"/>
        <v>0</v>
      </c>
      <c r="AD275" s="270">
        <f t="shared" si="9"/>
        <v>0</v>
      </c>
      <c r="AE275" s="198" t="s">
        <v>6960</v>
      </c>
      <c r="AF275" s="199"/>
      <c r="AG275" s="200"/>
      <c r="AH275" s="200"/>
      <c r="AI275" s="169" t="str">
        <f>IF(AB275/W275=0,"",IF(MOD(AB275,W275)&gt;0,"ОШИБКА!!! неверная кратность на сорт",""))</f>
        <v/>
      </c>
    </row>
    <row r="276" spans="2:35" s="170" customFormat="1">
      <c r="B276" s="250"/>
      <c r="C276" s="196" t="s">
        <v>6081</v>
      </c>
      <c r="D276" s="267"/>
      <c r="E276" s="267"/>
      <c r="F276" s="267"/>
      <c r="G276" s="314">
        <v>375</v>
      </c>
      <c r="H276" s="314"/>
      <c r="I276" s="267"/>
      <c r="J276" s="267"/>
      <c r="K276" s="267"/>
      <c r="L276" s="196" t="s">
        <v>37</v>
      </c>
      <c r="M276" s="196" t="s">
        <v>6549</v>
      </c>
      <c r="N276" s="196" t="s">
        <v>1370</v>
      </c>
      <c r="O276" s="196" t="s">
        <v>1369</v>
      </c>
      <c r="P276" s="196" t="s">
        <v>5887</v>
      </c>
      <c r="Q276" s="309" t="s">
        <v>3821</v>
      </c>
      <c r="R276" s="218"/>
      <c r="S276" s="310"/>
      <c r="T276" s="311"/>
      <c r="U276" s="312"/>
      <c r="V276" s="197" t="s">
        <v>776</v>
      </c>
      <c r="W276" s="220">
        <v>25</v>
      </c>
      <c r="X276" s="223">
        <v>87</v>
      </c>
      <c r="Y276" s="304">
        <v>84</v>
      </c>
      <c r="Z276" s="304">
        <v>79</v>
      </c>
      <c r="AA276" s="304">
        <v>75</v>
      </c>
      <c r="AB276" s="5"/>
      <c r="AC276" s="224">
        <f t="shared" si="8"/>
        <v>0</v>
      </c>
      <c r="AD276" s="270">
        <f t="shared" si="9"/>
        <v>0</v>
      </c>
      <c r="AE276" s="198" t="s">
        <v>6960</v>
      </c>
      <c r="AF276" s="199"/>
      <c r="AG276" s="200"/>
      <c r="AH276" s="200"/>
      <c r="AI276" s="169" t="str">
        <f>IF(AB276/W276=0,"",IF(MOD(AB276,W276)&gt;0,"ОШИБКА!!! неверная кратность на сорт",""))</f>
        <v/>
      </c>
    </row>
    <row r="277" spans="2:35" s="170" customFormat="1">
      <c r="B277" s="250"/>
      <c r="C277" s="196" t="s">
        <v>6082</v>
      </c>
      <c r="D277" s="267"/>
      <c r="E277" s="267"/>
      <c r="F277" s="267"/>
      <c r="G277" s="314">
        <v>269</v>
      </c>
      <c r="H277" s="314"/>
      <c r="I277" s="267"/>
      <c r="J277" s="267"/>
      <c r="K277" s="267"/>
      <c r="L277" s="196" t="s">
        <v>37</v>
      </c>
      <c r="M277" s="196" t="s">
        <v>6549</v>
      </c>
      <c r="N277" s="196" t="s">
        <v>1370</v>
      </c>
      <c r="O277" s="196" t="s">
        <v>1369</v>
      </c>
      <c r="P277" s="196" t="s">
        <v>4044</v>
      </c>
      <c r="Q277" s="309" t="s">
        <v>3821</v>
      </c>
      <c r="R277" s="218"/>
      <c r="S277" s="310"/>
      <c r="T277" s="311"/>
      <c r="U277" s="312"/>
      <c r="V277" s="197" t="s">
        <v>776</v>
      </c>
      <c r="W277" s="220">
        <v>25</v>
      </c>
      <c r="X277" s="223">
        <v>87</v>
      </c>
      <c r="Y277" s="304">
        <v>84</v>
      </c>
      <c r="Z277" s="304">
        <v>79</v>
      </c>
      <c r="AA277" s="304">
        <v>75</v>
      </c>
      <c r="AB277" s="5"/>
      <c r="AC277" s="224">
        <f t="shared" si="8"/>
        <v>0</v>
      </c>
      <c r="AD277" s="270">
        <f t="shared" si="9"/>
        <v>0</v>
      </c>
      <c r="AE277" s="198" t="s">
        <v>6960</v>
      </c>
      <c r="AF277" s="199"/>
      <c r="AG277" s="200"/>
      <c r="AH277" s="200"/>
      <c r="AI277" s="169" t="str">
        <f>IF(AB277/W277=0,"",IF(MOD(AB277,W277)&gt;0,"ОШИБКА!!! неверная кратность на сорт",""))</f>
        <v/>
      </c>
    </row>
    <row r="278" spans="2:35" s="170" customFormat="1">
      <c r="B278" s="250"/>
      <c r="C278" s="196" t="s">
        <v>6083</v>
      </c>
      <c r="D278" s="267"/>
      <c r="E278" s="267"/>
      <c r="F278" s="267"/>
      <c r="G278" s="314">
        <v>1431</v>
      </c>
      <c r="H278" s="314"/>
      <c r="I278" s="267"/>
      <c r="J278" s="267"/>
      <c r="K278" s="267"/>
      <c r="L278" s="196" t="s">
        <v>37</v>
      </c>
      <c r="M278" s="196" t="s">
        <v>6549</v>
      </c>
      <c r="N278" s="196" t="s">
        <v>1370</v>
      </c>
      <c r="O278" s="196" t="s">
        <v>1369</v>
      </c>
      <c r="P278" s="196" t="s">
        <v>1931</v>
      </c>
      <c r="Q278" s="309" t="s">
        <v>3821</v>
      </c>
      <c r="R278" s="218"/>
      <c r="S278" s="310"/>
      <c r="T278" s="311"/>
      <c r="U278" s="312"/>
      <c r="V278" s="197" t="s">
        <v>776</v>
      </c>
      <c r="W278" s="220">
        <v>25</v>
      </c>
      <c r="X278" s="223">
        <v>128</v>
      </c>
      <c r="Y278" s="304">
        <v>124</v>
      </c>
      <c r="Z278" s="304">
        <v>117</v>
      </c>
      <c r="AA278" s="304">
        <v>110</v>
      </c>
      <c r="AB278" s="5"/>
      <c r="AC278" s="224">
        <f t="shared" si="8"/>
        <v>0</v>
      </c>
      <c r="AD278" s="270">
        <f t="shared" si="9"/>
        <v>0</v>
      </c>
      <c r="AE278" s="198" t="s">
        <v>6960</v>
      </c>
      <c r="AF278" s="199"/>
      <c r="AG278" s="200"/>
      <c r="AH278" s="200"/>
      <c r="AI278" s="169" t="str">
        <f>IF(AB278/W278=0,"",IF(MOD(AB278,W278)&gt;0,"ОШИБКА!!! неверная кратность на сорт",""))</f>
        <v/>
      </c>
    </row>
    <row r="279" spans="2:35" s="170" customFormat="1">
      <c r="B279" s="250"/>
      <c r="C279" s="196" t="s">
        <v>3842</v>
      </c>
      <c r="D279" s="267"/>
      <c r="E279" s="267"/>
      <c r="F279" s="267"/>
      <c r="G279" s="314">
        <v>135</v>
      </c>
      <c r="H279" s="314"/>
      <c r="I279" s="267"/>
      <c r="J279" s="267"/>
      <c r="K279" s="267"/>
      <c r="L279" s="196" t="s">
        <v>37</v>
      </c>
      <c r="M279" s="196" t="s">
        <v>6549</v>
      </c>
      <c r="N279" s="196" t="s">
        <v>1370</v>
      </c>
      <c r="O279" s="196" t="s">
        <v>1369</v>
      </c>
      <c r="P279" s="196" t="s">
        <v>2970</v>
      </c>
      <c r="Q279" s="309" t="s">
        <v>3821</v>
      </c>
      <c r="R279" s="218"/>
      <c r="S279" s="310"/>
      <c r="T279" s="311"/>
      <c r="U279" s="312"/>
      <c r="V279" s="197" t="s">
        <v>776</v>
      </c>
      <c r="W279" s="220">
        <v>25</v>
      </c>
      <c r="X279" s="223">
        <v>87</v>
      </c>
      <c r="Y279" s="304">
        <v>84</v>
      </c>
      <c r="Z279" s="304">
        <v>79</v>
      </c>
      <c r="AA279" s="304">
        <v>75</v>
      </c>
      <c r="AB279" s="5"/>
      <c r="AC279" s="224">
        <f t="shared" si="8"/>
        <v>0</v>
      </c>
      <c r="AD279" s="270">
        <f t="shared" si="9"/>
        <v>0</v>
      </c>
      <c r="AE279" s="198" t="s">
        <v>6960</v>
      </c>
      <c r="AF279" s="199"/>
      <c r="AG279" s="200"/>
      <c r="AH279" s="200"/>
      <c r="AI279" s="169" t="str">
        <f>IF(AB279/W279=0,"",IF(MOD(AB279,W279)&gt;0,"ОШИБКА!!! неверная кратность на сорт",""))</f>
        <v/>
      </c>
    </row>
    <row r="280" spans="2:35" s="170" customFormat="1">
      <c r="B280" s="250"/>
      <c r="C280" s="196" t="s">
        <v>6084</v>
      </c>
      <c r="D280" s="267"/>
      <c r="E280" s="267"/>
      <c r="F280" s="267"/>
      <c r="G280" s="314">
        <v>450</v>
      </c>
      <c r="H280" s="314"/>
      <c r="I280" s="267"/>
      <c r="J280" s="267"/>
      <c r="K280" s="267"/>
      <c r="L280" s="196" t="s">
        <v>37</v>
      </c>
      <c r="M280" s="196" t="s">
        <v>6549</v>
      </c>
      <c r="N280" s="196" t="s">
        <v>1370</v>
      </c>
      <c r="O280" s="196" t="s">
        <v>1369</v>
      </c>
      <c r="P280" s="196" t="s">
        <v>4055</v>
      </c>
      <c r="Q280" s="309" t="s">
        <v>3821</v>
      </c>
      <c r="R280" s="218"/>
      <c r="S280" s="310"/>
      <c r="T280" s="311"/>
      <c r="U280" s="312"/>
      <c r="V280" s="197" t="s">
        <v>776</v>
      </c>
      <c r="W280" s="220">
        <v>25</v>
      </c>
      <c r="X280" s="223">
        <v>87</v>
      </c>
      <c r="Y280" s="304">
        <v>84</v>
      </c>
      <c r="Z280" s="304">
        <v>79</v>
      </c>
      <c r="AA280" s="304">
        <v>75</v>
      </c>
      <c r="AB280" s="5"/>
      <c r="AC280" s="224">
        <f t="shared" si="8"/>
        <v>0</v>
      </c>
      <c r="AD280" s="270">
        <f t="shared" si="9"/>
        <v>0</v>
      </c>
      <c r="AE280" s="198" t="s">
        <v>6960</v>
      </c>
      <c r="AF280" s="199"/>
      <c r="AG280" s="200"/>
      <c r="AH280" s="200"/>
      <c r="AI280" s="169" t="str">
        <f>IF(AB280/W280=0,"",IF(MOD(AB280,W280)&gt;0,"ОШИБКА!!! неверная кратность на сорт",""))</f>
        <v/>
      </c>
    </row>
    <row r="281" spans="2:35" s="170" customFormat="1">
      <c r="B281" s="250"/>
      <c r="C281" s="196" t="s">
        <v>6085</v>
      </c>
      <c r="D281" s="267"/>
      <c r="E281" s="267"/>
      <c r="F281" s="267"/>
      <c r="G281" s="314">
        <v>707</v>
      </c>
      <c r="H281" s="314"/>
      <c r="I281" s="267"/>
      <c r="J281" s="267"/>
      <c r="K281" s="267"/>
      <c r="L281" s="196" t="s">
        <v>37</v>
      </c>
      <c r="M281" s="196" t="s">
        <v>6549</v>
      </c>
      <c r="N281" s="196" t="s">
        <v>1370</v>
      </c>
      <c r="O281" s="196" t="s">
        <v>1369</v>
      </c>
      <c r="P281" s="196" t="s">
        <v>1375</v>
      </c>
      <c r="Q281" s="309" t="s">
        <v>3821</v>
      </c>
      <c r="R281" s="218"/>
      <c r="S281" s="310"/>
      <c r="T281" s="311"/>
      <c r="U281" s="312"/>
      <c r="V281" s="197" t="s">
        <v>776</v>
      </c>
      <c r="W281" s="220">
        <v>25</v>
      </c>
      <c r="X281" s="223">
        <v>87</v>
      </c>
      <c r="Y281" s="304">
        <v>84</v>
      </c>
      <c r="Z281" s="304">
        <v>79</v>
      </c>
      <c r="AA281" s="304">
        <v>75</v>
      </c>
      <c r="AB281" s="5"/>
      <c r="AC281" s="224">
        <f t="shared" si="8"/>
        <v>0</v>
      </c>
      <c r="AD281" s="270">
        <f t="shared" si="9"/>
        <v>0</v>
      </c>
      <c r="AE281" s="198" t="s">
        <v>6960</v>
      </c>
      <c r="AF281" s="199"/>
      <c r="AG281" s="200"/>
      <c r="AH281" s="200"/>
      <c r="AI281" s="169" t="str">
        <f>IF(AB281/W281=0,"",IF(MOD(AB281,W281)&gt;0,"ОШИБКА!!! неверная кратность на сорт",""))</f>
        <v/>
      </c>
    </row>
    <row r="282" spans="2:35" s="170" customFormat="1">
      <c r="B282" s="250"/>
      <c r="C282" s="196" t="s">
        <v>6086</v>
      </c>
      <c r="D282" s="267"/>
      <c r="E282" s="267"/>
      <c r="F282" s="267"/>
      <c r="G282" s="314">
        <v>750</v>
      </c>
      <c r="H282" s="314"/>
      <c r="I282" s="267"/>
      <c r="J282" s="267"/>
      <c r="K282" s="267"/>
      <c r="L282" s="196" t="s">
        <v>37</v>
      </c>
      <c r="M282" s="196" t="s">
        <v>6549</v>
      </c>
      <c r="N282" s="196" t="s">
        <v>1370</v>
      </c>
      <c r="O282" s="196" t="s">
        <v>1369</v>
      </c>
      <c r="P282" s="196" t="s">
        <v>4057</v>
      </c>
      <c r="Q282" s="309" t="s">
        <v>3821</v>
      </c>
      <c r="R282" s="218"/>
      <c r="S282" s="310"/>
      <c r="T282" s="311"/>
      <c r="U282" s="312"/>
      <c r="V282" s="197" t="s">
        <v>776</v>
      </c>
      <c r="W282" s="220">
        <v>25</v>
      </c>
      <c r="X282" s="223">
        <v>87</v>
      </c>
      <c r="Y282" s="304">
        <v>84</v>
      </c>
      <c r="Z282" s="304">
        <v>79</v>
      </c>
      <c r="AA282" s="304">
        <v>75</v>
      </c>
      <c r="AB282" s="5"/>
      <c r="AC282" s="224">
        <f t="shared" si="8"/>
        <v>0</v>
      </c>
      <c r="AD282" s="270">
        <f t="shared" si="9"/>
        <v>0</v>
      </c>
      <c r="AE282" s="198" t="s">
        <v>6960</v>
      </c>
      <c r="AF282" s="199"/>
      <c r="AG282" s="200"/>
      <c r="AH282" s="200"/>
      <c r="AI282" s="169" t="str">
        <f>IF(AB282/W282=0,"",IF(MOD(AB282,W282)&gt;0,"ОШИБКА!!! неверная кратность на сорт",""))</f>
        <v/>
      </c>
    </row>
    <row r="283" spans="2:35" s="170" customFormat="1">
      <c r="B283" s="250"/>
      <c r="C283" s="196" t="s">
        <v>6087</v>
      </c>
      <c r="D283" s="267"/>
      <c r="E283" s="267"/>
      <c r="F283" s="267"/>
      <c r="G283" s="314">
        <v>1245</v>
      </c>
      <c r="H283" s="314"/>
      <c r="I283" s="267"/>
      <c r="J283" s="267"/>
      <c r="K283" s="267"/>
      <c r="L283" s="196" t="s">
        <v>37</v>
      </c>
      <c r="M283" s="196" t="s">
        <v>6549</v>
      </c>
      <c r="N283" s="196" t="s">
        <v>1370</v>
      </c>
      <c r="O283" s="196" t="s">
        <v>1369</v>
      </c>
      <c r="P283" s="196" t="s">
        <v>4060</v>
      </c>
      <c r="Q283" s="309" t="s">
        <v>3821</v>
      </c>
      <c r="R283" s="218"/>
      <c r="S283" s="310"/>
      <c r="T283" s="311"/>
      <c r="U283" s="312"/>
      <c r="V283" s="197" t="s">
        <v>776</v>
      </c>
      <c r="W283" s="220">
        <v>25</v>
      </c>
      <c r="X283" s="223">
        <v>170</v>
      </c>
      <c r="Y283" s="304">
        <v>164</v>
      </c>
      <c r="Z283" s="304">
        <v>154</v>
      </c>
      <c r="AA283" s="304">
        <v>145</v>
      </c>
      <c r="AB283" s="5"/>
      <c r="AC283" s="224">
        <f t="shared" si="8"/>
        <v>0</v>
      </c>
      <c r="AD283" s="270">
        <f t="shared" si="9"/>
        <v>0</v>
      </c>
      <c r="AE283" s="198" t="s">
        <v>6960</v>
      </c>
      <c r="AF283" s="199"/>
      <c r="AG283" s="200"/>
      <c r="AH283" s="200"/>
      <c r="AI283" s="169" t="str">
        <f>IF(AB283/W283=0,"",IF(MOD(AB283,W283)&gt;0,"ОШИБКА!!! неверная кратность на сорт",""))</f>
        <v/>
      </c>
    </row>
    <row r="284" spans="2:35" s="170" customFormat="1">
      <c r="B284" s="250"/>
      <c r="C284" s="196" t="s">
        <v>6088</v>
      </c>
      <c r="D284" s="267"/>
      <c r="E284" s="267"/>
      <c r="F284" s="267"/>
      <c r="G284" s="314">
        <v>180</v>
      </c>
      <c r="H284" s="314"/>
      <c r="I284" s="267"/>
      <c r="J284" s="267"/>
      <c r="K284" s="267"/>
      <c r="L284" s="196" t="s">
        <v>37</v>
      </c>
      <c r="M284" s="196" t="s">
        <v>6549</v>
      </c>
      <c r="N284" s="196" t="s">
        <v>1370</v>
      </c>
      <c r="O284" s="196" t="s">
        <v>1369</v>
      </c>
      <c r="P284" s="196" t="s">
        <v>1939</v>
      </c>
      <c r="Q284" s="309" t="s">
        <v>3821</v>
      </c>
      <c r="R284" s="218"/>
      <c r="S284" s="310"/>
      <c r="T284" s="311"/>
      <c r="U284" s="312"/>
      <c r="V284" s="197" t="s">
        <v>776</v>
      </c>
      <c r="W284" s="220">
        <v>25</v>
      </c>
      <c r="X284" s="223">
        <v>87</v>
      </c>
      <c r="Y284" s="304">
        <v>84</v>
      </c>
      <c r="Z284" s="304">
        <v>79</v>
      </c>
      <c r="AA284" s="304">
        <v>75</v>
      </c>
      <c r="AB284" s="5"/>
      <c r="AC284" s="224">
        <f t="shared" si="8"/>
        <v>0</v>
      </c>
      <c r="AD284" s="270">
        <f t="shared" si="9"/>
        <v>0</v>
      </c>
      <c r="AE284" s="198" t="s">
        <v>6960</v>
      </c>
      <c r="AF284" s="199"/>
      <c r="AG284" s="200"/>
      <c r="AH284" s="200"/>
      <c r="AI284" s="169" t="str">
        <f>IF(AB284/W284=0,"",IF(MOD(AB284,W284)&gt;0,"ОШИБКА!!! неверная кратность на сорт",""))</f>
        <v/>
      </c>
    </row>
    <row r="285" spans="2:35" s="170" customFormat="1">
      <c r="B285" s="250"/>
      <c r="C285" s="196" t="s">
        <v>6089</v>
      </c>
      <c r="D285" s="267"/>
      <c r="E285" s="267"/>
      <c r="F285" s="267"/>
      <c r="G285" s="314">
        <v>9</v>
      </c>
      <c r="H285" s="314"/>
      <c r="I285" s="267"/>
      <c r="J285" s="267"/>
      <c r="K285" s="267"/>
      <c r="L285" s="196" t="s">
        <v>37</v>
      </c>
      <c r="M285" s="196" t="s">
        <v>6549</v>
      </c>
      <c r="N285" s="196" t="s">
        <v>1370</v>
      </c>
      <c r="O285" s="196" t="s">
        <v>1369</v>
      </c>
      <c r="P285" s="196" t="s">
        <v>1377</v>
      </c>
      <c r="Q285" s="309" t="s">
        <v>3821</v>
      </c>
      <c r="R285" s="218"/>
      <c r="S285" s="310"/>
      <c r="T285" s="311"/>
      <c r="U285" s="312"/>
      <c r="V285" s="197" t="s">
        <v>776</v>
      </c>
      <c r="W285" s="220">
        <v>25</v>
      </c>
      <c r="X285" s="223">
        <v>170</v>
      </c>
      <c r="Y285" s="304">
        <v>164</v>
      </c>
      <c r="Z285" s="304">
        <v>154</v>
      </c>
      <c r="AA285" s="304">
        <v>145</v>
      </c>
      <c r="AB285" s="5"/>
      <c r="AC285" s="224">
        <f t="shared" si="8"/>
        <v>0</v>
      </c>
      <c r="AD285" s="270">
        <f t="shared" si="9"/>
        <v>0</v>
      </c>
      <c r="AE285" s="198" t="s">
        <v>6960</v>
      </c>
      <c r="AF285" s="199"/>
      <c r="AG285" s="200"/>
      <c r="AH285" s="200"/>
      <c r="AI285" s="169" t="str">
        <f>IF(AB285/W285=0,"",IF(MOD(AB285,W285)&gt;0,"ОШИБКА!!! неверная кратность на сорт",""))</f>
        <v/>
      </c>
    </row>
    <row r="286" spans="2:35" s="170" customFormat="1">
      <c r="B286" s="250"/>
      <c r="C286" s="196" t="s">
        <v>6090</v>
      </c>
      <c r="D286" s="267"/>
      <c r="E286" s="267"/>
      <c r="F286" s="267"/>
      <c r="G286" s="314">
        <v>233</v>
      </c>
      <c r="H286" s="314"/>
      <c r="I286" s="267"/>
      <c r="J286" s="267"/>
      <c r="K286" s="267"/>
      <c r="L286" s="196" t="s">
        <v>37</v>
      </c>
      <c r="M286" s="196" t="s">
        <v>6549</v>
      </c>
      <c r="N286" s="196" t="s">
        <v>1370</v>
      </c>
      <c r="O286" s="196" t="s">
        <v>1369</v>
      </c>
      <c r="P286" s="196" t="s">
        <v>1380</v>
      </c>
      <c r="Q286" s="309" t="s">
        <v>3821</v>
      </c>
      <c r="R286" s="218"/>
      <c r="S286" s="310"/>
      <c r="T286" s="311"/>
      <c r="U286" s="312"/>
      <c r="V286" s="197" t="s">
        <v>776</v>
      </c>
      <c r="W286" s="220">
        <v>25</v>
      </c>
      <c r="X286" s="223">
        <v>87</v>
      </c>
      <c r="Y286" s="304">
        <v>84</v>
      </c>
      <c r="Z286" s="304">
        <v>79</v>
      </c>
      <c r="AA286" s="304">
        <v>75</v>
      </c>
      <c r="AB286" s="5"/>
      <c r="AC286" s="224">
        <f t="shared" si="8"/>
        <v>0</v>
      </c>
      <c r="AD286" s="270">
        <f t="shared" si="9"/>
        <v>0</v>
      </c>
      <c r="AE286" s="198" t="s">
        <v>6960</v>
      </c>
      <c r="AF286" s="199"/>
      <c r="AG286" s="200"/>
      <c r="AH286" s="200"/>
      <c r="AI286" s="169" t="str">
        <f>IF(AB286/W286=0,"",IF(MOD(AB286,W286)&gt;0,"ОШИБКА!!! неверная кратность на сорт",""))</f>
        <v/>
      </c>
    </row>
    <row r="287" spans="2:35" s="170" customFormat="1">
      <c r="B287" s="250"/>
      <c r="C287" s="196" t="s">
        <v>6091</v>
      </c>
      <c r="D287" s="267"/>
      <c r="E287" s="267"/>
      <c r="F287" s="267"/>
      <c r="G287" s="314">
        <v>390</v>
      </c>
      <c r="H287" s="314"/>
      <c r="I287" s="267"/>
      <c r="J287" s="267"/>
      <c r="K287" s="267"/>
      <c r="L287" s="196" t="s">
        <v>37</v>
      </c>
      <c r="M287" s="196" t="s">
        <v>6549</v>
      </c>
      <c r="N287" s="196" t="s">
        <v>1370</v>
      </c>
      <c r="O287" s="196" t="s">
        <v>1369</v>
      </c>
      <c r="P287" s="196" t="s">
        <v>4066</v>
      </c>
      <c r="Q287" s="309" t="s">
        <v>3821</v>
      </c>
      <c r="R287" s="218"/>
      <c r="S287" s="310"/>
      <c r="T287" s="311"/>
      <c r="U287" s="312"/>
      <c r="V287" s="197" t="s">
        <v>776</v>
      </c>
      <c r="W287" s="220">
        <v>25</v>
      </c>
      <c r="X287" s="223">
        <v>87</v>
      </c>
      <c r="Y287" s="304">
        <v>84</v>
      </c>
      <c r="Z287" s="304">
        <v>79</v>
      </c>
      <c r="AA287" s="304">
        <v>75</v>
      </c>
      <c r="AB287" s="5"/>
      <c r="AC287" s="224">
        <f t="shared" si="8"/>
        <v>0</v>
      </c>
      <c r="AD287" s="270">
        <f t="shared" si="9"/>
        <v>0</v>
      </c>
      <c r="AE287" s="198" t="s">
        <v>6960</v>
      </c>
      <c r="AF287" s="199"/>
      <c r="AG287" s="200"/>
      <c r="AH287" s="200"/>
      <c r="AI287" s="169" t="str">
        <f>IF(AB287/W287=0,"",IF(MOD(AB287,W287)&gt;0,"ОШИБКА!!! неверная кратность на сорт",""))</f>
        <v/>
      </c>
    </row>
    <row r="288" spans="2:35" s="170" customFormat="1">
      <c r="B288" s="250"/>
      <c r="C288" s="196" t="s">
        <v>6092</v>
      </c>
      <c r="D288" s="267"/>
      <c r="E288" s="267"/>
      <c r="F288" s="267"/>
      <c r="G288" s="314">
        <v>159</v>
      </c>
      <c r="H288" s="314"/>
      <c r="I288" s="267"/>
      <c r="J288" s="267"/>
      <c r="K288" s="267"/>
      <c r="L288" s="196" t="s">
        <v>37</v>
      </c>
      <c r="M288" s="196" t="s">
        <v>6549</v>
      </c>
      <c r="N288" s="196" t="s">
        <v>1370</v>
      </c>
      <c r="O288" s="196" t="s">
        <v>1369</v>
      </c>
      <c r="P288" s="196" t="s">
        <v>4078</v>
      </c>
      <c r="Q288" s="309" t="s">
        <v>3821</v>
      </c>
      <c r="R288" s="218"/>
      <c r="S288" s="310"/>
      <c r="T288" s="311"/>
      <c r="U288" s="312"/>
      <c r="V288" s="197" t="s">
        <v>776</v>
      </c>
      <c r="W288" s="220">
        <v>25</v>
      </c>
      <c r="X288" s="223">
        <v>170</v>
      </c>
      <c r="Y288" s="304">
        <v>164</v>
      </c>
      <c r="Z288" s="304">
        <v>154</v>
      </c>
      <c r="AA288" s="304">
        <v>145</v>
      </c>
      <c r="AB288" s="5"/>
      <c r="AC288" s="224">
        <f t="shared" si="8"/>
        <v>0</v>
      </c>
      <c r="AD288" s="270">
        <f t="shared" si="9"/>
        <v>0</v>
      </c>
      <c r="AE288" s="198" t="s">
        <v>6960</v>
      </c>
      <c r="AF288" s="199"/>
      <c r="AG288" s="200"/>
      <c r="AH288" s="200"/>
      <c r="AI288" s="169" t="str">
        <f>IF(AB288/W288=0,"",IF(MOD(AB288,W288)&gt;0,"ОШИБКА!!! неверная кратность на сорт",""))</f>
        <v/>
      </c>
    </row>
    <row r="289" spans="2:35" s="170" customFormat="1">
      <c r="B289" s="250"/>
      <c r="C289" s="196" t="s">
        <v>6093</v>
      </c>
      <c r="D289" s="267"/>
      <c r="E289" s="267"/>
      <c r="F289" s="267"/>
      <c r="G289" s="314">
        <v>408</v>
      </c>
      <c r="H289" s="314"/>
      <c r="I289" s="267"/>
      <c r="J289" s="267"/>
      <c r="K289" s="267"/>
      <c r="L289" s="196" t="s">
        <v>37</v>
      </c>
      <c r="M289" s="196" t="s">
        <v>6549</v>
      </c>
      <c r="N289" s="196" t="s">
        <v>1370</v>
      </c>
      <c r="O289" s="196" t="s">
        <v>1369</v>
      </c>
      <c r="P289" s="196" t="s">
        <v>5888</v>
      </c>
      <c r="Q289" s="309" t="s">
        <v>3821</v>
      </c>
      <c r="R289" s="218"/>
      <c r="S289" s="310"/>
      <c r="T289" s="311"/>
      <c r="U289" s="312"/>
      <c r="V289" s="197" t="s">
        <v>776</v>
      </c>
      <c r="W289" s="220">
        <v>25</v>
      </c>
      <c r="X289" s="223">
        <v>87</v>
      </c>
      <c r="Y289" s="304">
        <v>84</v>
      </c>
      <c r="Z289" s="304">
        <v>79</v>
      </c>
      <c r="AA289" s="304">
        <v>75</v>
      </c>
      <c r="AB289" s="5"/>
      <c r="AC289" s="224">
        <f t="shared" si="8"/>
        <v>0</v>
      </c>
      <c r="AD289" s="270">
        <f t="shared" si="9"/>
        <v>0</v>
      </c>
      <c r="AE289" s="198" t="s">
        <v>6960</v>
      </c>
      <c r="AF289" s="199"/>
      <c r="AG289" s="200"/>
      <c r="AH289" s="200"/>
      <c r="AI289" s="169" t="str">
        <f>IF(AB289/W289=0,"",IF(MOD(AB289,W289)&gt;0,"ОШИБКА!!! неверная кратность на сорт",""))</f>
        <v/>
      </c>
    </row>
    <row r="290" spans="2:35" s="170" customFormat="1">
      <c r="B290" s="250"/>
      <c r="C290" s="196" t="s">
        <v>6094</v>
      </c>
      <c r="D290" s="267"/>
      <c r="E290" s="267"/>
      <c r="F290" s="267"/>
      <c r="G290" s="314">
        <v>387</v>
      </c>
      <c r="H290" s="314"/>
      <c r="I290" s="267"/>
      <c r="J290" s="267"/>
      <c r="K290" s="267"/>
      <c r="L290" s="196" t="s">
        <v>37</v>
      </c>
      <c r="M290" s="196" t="s">
        <v>6549</v>
      </c>
      <c r="N290" s="196" t="s">
        <v>1370</v>
      </c>
      <c r="O290" s="196" t="s">
        <v>1369</v>
      </c>
      <c r="P290" s="196" t="s">
        <v>4082</v>
      </c>
      <c r="Q290" s="309" t="s">
        <v>3821</v>
      </c>
      <c r="R290" s="218"/>
      <c r="S290" s="310"/>
      <c r="T290" s="311"/>
      <c r="U290" s="312"/>
      <c r="V290" s="197" t="s">
        <v>776</v>
      </c>
      <c r="W290" s="220">
        <v>25</v>
      </c>
      <c r="X290" s="223">
        <v>87</v>
      </c>
      <c r="Y290" s="304">
        <v>84</v>
      </c>
      <c r="Z290" s="304">
        <v>79</v>
      </c>
      <c r="AA290" s="304">
        <v>75</v>
      </c>
      <c r="AB290" s="5"/>
      <c r="AC290" s="224">
        <f t="shared" si="8"/>
        <v>0</v>
      </c>
      <c r="AD290" s="270">
        <f t="shared" si="9"/>
        <v>0</v>
      </c>
      <c r="AE290" s="198" t="s">
        <v>6960</v>
      </c>
      <c r="AF290" s="199"/>
      <c r="AG290" s="200"/>
      <c r="AH290" s="200"/>
      <c r="AI290" s="169" t="str">
        <f>IF(AB290/W290=0,"",IF(MOD(AB290,W290)&gt;0,"ОШИБКА!!! неверная кратность на сорт",""))</f>
        <v/>
      </c>
    </row>
    <row r="291" spans="2:35" s="170" customFormat="1">
      <c r="B291" s="250"/>
      <c r="C291" s="196" t="s">
        <v>6095</v>
      </c>
      <c r="D291" s="267"/>
      <c r="E291" s="267"/>
      <c r="F291" s="267"/>
      <c r="G291" s="314">
        <v>27</v>
      </c>
      <c r="H291" s="314"/>
      <c r="I291" s="267"/>
      <c r="J291" s="267"/>
      <c r="K291" s="267"/>
      <c r="L291" s="196" t="s">
        <v>37</v>
      </c>
      <c r="M291" s="196" t="s">
        <v>6549</v>
      </c>
      <c r="N291" s="196" t="s">
        <v>1370</v>
      </c>
      <c r="O291" s="196" t="s">
        <v>1369</v>
      </c>
      <c r="P291" s="196" t="s">
        <v>4088</v>
      </c>
      <c r="Q291" s="309" t="s">
        <v>3821</v>
      </c>
      <c r="R291" s="218"/>
      <c r="S291" s="310"/>
      <c r="T291" s="311"/>
      <c r="U291" s="312"/>
      <c r="V291" s="197" t="s">
        <v>776</v>
      </c>
      <c r="W291" s="220">
        <v>25</v>
      </c>
      <c r="X291" s="223">
        <v>170</v>
      </c>
      <c r="Y291" s="304">
        <v>164</v>
      </c>
      <c r="Z291" s="304">
        <v>154</v>
      </c>
      <c r="AA291" s="304">
        <v>145</v>
      </c>
      <c r="AB291" s="5"/>
      <c r="AC291" s="224">
        <f t="shared" si="8"/>
        <v>0</v>
      </c>
      <c r="AD291" s="270">
        <f t="shared" si="9"/>
        <v>0</v>
      </c>
      <c r="AE291" s="198" t="s">
        <v>6960</v>
      </c>
      <c r="AF291" s="199"/>
      <c r="AG291" s="200"/>
      <c r="AH291" s="200"/>
      <c r="AI291" s="169" t="str">
        <f>IF(AB291/W291=0,"",IF(MOD(AB291,W291)&gt;0,"ОШИБКА!!! неверная кратность на сорт",""))</f>
        <v/>
      </c>
    </row>
    <row r="292" spans="2:35" s="170" customFormat="1">
      <c r="B292" s="250"/>
      <c r="C292" s="196" t="s">
        <v>6096</v>
      </c>
      <c r="D292" s="267"/>
      <c r="E292" s="267"/>
      <c r="F292" s="267"/>
      <c r="G292" s="314">
        <v>75</v>
      </c>
      <c r="H292" s="314"/>
      <c r="I292" s="267"/>
      <c r="J292" s="267"/>
      <c r="K292" s="267"/>
      <c r="L292" s="196" t="s">
        <v>37</v>
      </c>
      <c r="M292" s="196" t="s">
        <v>6549</v>
      </c>
      <c r="N292" s="196" t="s">
        <v>1370</v>
      </c>
      <c r="O292" s="196" t="s">
        <v>1369</v>
      </c>
      <c r="P292" s="196" t="s">
        <v>5889</v>
      </c>
      <c r="Q292" s="309" t="s">
        <v>3821</v>
      </c>
      <c r="R292" s="218"/>
      <c r="S292" s="310"/>
      <c r="T292" s="311"/>
      <c r="U292" s="312"/>
      <c r="V292" s="197" t="s">
        <v>776</v>
      </c>
      <c r="W292" s="220">
        <v>25</v>
      </c>
      <c r="X292" s="223">
        <v>170</v>
      </c>
      <c r="Y292" s="304">
        <v>164</v>
      </c>
      <c r="Z292" s="304">
        <v>154</v>
      </c>
      <c r="AA292" s="304">
        <v>145</v>
      </c>
      <c r="AB292" s="5"/>
      <c r="AC292" s="224">
        <f t="shared" si="8"/>
        <v>0</v>
      </c>
      <c r="AD292" s="270">
        <f t="shared" si="9"/>
        <v>0</v>
      </c>
      <c r="AE292" s="198" t="s">
        <v>6960</v>
      </c>
      <c r="AF292" s="199"/>
      <c r="AG292" s="200"/>
      <c r="AH292" s="200"/>
      <c r="AI292" s="169" t="str">
        <f>IF(AB292/W292=0,"",IF(MOD(AB292,W292)&gt;0,"ОШИБКА!!! неверная кратность на сорт",""))</f>
        <v/>
      </c>
    </row>
    <row r="293" spans="2:35" s="170" customFormat="1">
      <c r="B293" s="250"/>
      <c r="C293" s="196" t="s">
        <v>6097</v>
      </c>
      <c r="D293" s="267"/>
      <c r="E293" s="267"/>
      <c r="F293" s="267"/>
      <c r="G293" s="314">
        <v>1230</v>
      </c>
      <c r="H293" s="314"/>
      <c r="I293" s="267"/>
      <c r="J293" s="267"/>
      <c r="K293" s="267"/>
      <c r="L293" s="196" t="s">
        <v>37</v>
      </c>
      <c r="M293" s="196" t="s">
        <v>6549</v>
      </c>
      <c r="N293" s="196" t="s">
        <v>5890</v>
      </c>
      <c r="O293" s="196" t="s">
        <v>1382</v>
      </c>
      <c r="P293" s="196"/>
      <c r="Q293" s="309" t="s">
        <v>3821</v>
      </c>
      <c r="R293" s="218"/>
      <c r="S293" s="310"/>
      <c r="T293" s="311"/>
      <c r="U293" s="312"/>
      <c r="V293" s="197" t="s">
        <v>776</v>
      </c>
      <c r="W293" s="220">
        <v>25</v>
      </c>
      <c r="X293" s="223">
        <v>87</v>
      </c>
      <c r="Y293" s="304">
        <v>84</v>
      </c>
      <c r="Z293" s="304">
        <v>79</v>
      </c>
      <c r="AA293" s="304">
        <v>75</v>
      </c>
      <c r="AB293" s="5"/>
      <c r="AC293" s="224">
        <f t="shared" si="8"/>
        <v>0</v>
      </c>
      <c r="AD293" s="270">
        <f t="shared" si="9"/>
        <v>0</v>
      </c>
      <c r="AE293" s="198" t="s">
        <v>6960</v>
      </c>
      <c r="AF293" s="199"/>
      <c r="AG293" s="200"/>
      <c r="AH293" s="200"/>
      <c r="AI293" s="169" t="str">
        <f>IF(AB293/W293=0,"",IF(MOD(AB293,W293)&gt;0,"ОШИБКА!!! неверная кратность на сорт",""))</f>
        <v/>
      </c>
    </row>
    <row r="294" spans="2:35" s="170" customFormat="1">
      <c r="B294" s="250"/>
      <c r="C294" s="196" t="s">
        <v>6098</v>
      </c>
      <c r="D294" s="267"/>
      <c r="E294" s="267"/>
      <c r="F294" s="267"/>
      <c r="G294" s="314">
        <v>1776</v>
      </c>
      <c r="H294" s="314"/>
      <c r="I294" s="267"/>
      <c r="J294" s="267"/>
      <c r="K294" s="267"/>
      <c r="L294" s="196" t="s">
        <v>37</v>
      </c>
      <c r="M294" s="196" t="s">
        <v>6549</v>
      </c>
      <c r="N294" s="196" t="s">
        <v>1901</v>
      </c>
      <c r="O294" s="196" t="s">
        <v>5891</v>
      </c>
      <c r="P294" s="196" t="s">
        <v>1373</v>
      </c>
      <c r="Q294" s="309" t="s">
        <v>3821</v>
      </c>
      <c r="R294" s="218"/>
      <c r="S294" s="310"/>
      <c r="T294" s="311"/>
      <c r="U294" s="312"/>
      <c r="V294" s="197" t="s">
        <v>776</v>
      </c>
      <c r="W294" s="220">
        <v>25</v>
      </c>
      <c r="X294" s="223">
        <v>87</v>
      </c>
      <c r="Y294" s="304">
        <v>84</v>
      </c>
      <c r="Z294" s="304">
        <v>79</v>
      </c>
      <c r="AA294" s="304">
        <v>75</v>
      </c>
      <c r="AB294" s="5"/>
      <c r="AC294" s="224">
        <f t="shared" si="8"/>
        <v>0</v>
      </c>
      <c r="AD294" s="270">
        <f t="shared" si="9"/>
        <v>0</v>
      </c>
      <c r="AE294" s="198" t="s">
        <v>6960</v>
      </c>
      <c r="AF294" s="199"/>
      <c r="AG294" s="200"/>
      <c r="AH294" s="200"/>
      <c r="AI294" s="169" t="str">
        <f>IF(AB294/W294=0,"",IF(MOD(AB294,W294)&gt;0,"ОШИБКА!!! неверная кратность на сорт",""))</f>
        <v/>
      </c>
    </row>
    <row r="295" spans="2:35" s="170" customFormat="1">
      <c r="B295" s="250"/>
      <c r="C295" s="196" t="s">
        <v>3843</v>
      </c>
      <c r="D295" s="267"/>
      <c r="E295" s="267"/>
      <c r="F295" s="267"/>
      <c r="G295" s="314">
        <v>675</v>
      </c>
      <c r="H295" s="314"/>
      <c r="I295" s="267"/>
      <c r="J295" s="267"/>
      <c r="K295" s="267"/>
      <c r="L295" s="196" t="s">
        <v>37</v>
      </c>
      <c r="M295" s="196" t="s">
        <v>6549</v>
      </c>
      <c r="N295" s="196" t="s">
        <v>1901</v>
      </c>
      <c r="O295" s="196" t="s">
        <v>5891</v>
      </c>
      <c r="P295" s="196" t="s">
        <v>4093</v>
      </c>
      <c r="Q295" s="309" t="s">
        <v>3821</v>
      </c>
      <c r="R295" s="218"/>
      <c r="S295" s="310"/>
      <c r="T295" s="311"/>
      <c r="U295" s="312"/>
      <c r="V295" s="197" t="s">
        <v>776</v>
      </c>
      <c r="W295" s="220">
        <v>25</v>
      </c>
      <c r="X295" s="223">
        <v>174</v>
      </c>
      <c r="Y295" s="304">
        <v>168</v>
      </c>
      <c r="Z295" s="304">
        <v>158</v>
      </c>
      <c r="AA295" s="304">
        <v>149</v>
      </c>
      <c r="AB295" s="5"/>
      <c r="AC295" s="224">
        <f t="shared" si="8"/>
        <v>0</v>
      </c>
      <c r="AD295" s="270">
        <f t="shared" si="9"/>
        <v>0</v>
      </c>
      <c r="AE295" s="198" t="s">
        <v>6960</v>
      </c>
      <c r="AF295" s="199"/>
      <c r="AG295" s="200"/>
      <c r="AH295" s="200"/>
      <c r="AI295" s="169" t="str">
        <f>IF(AB295/W295=0,"",IF(MOD(AB295,W295)&gt;0,"ОШИБКА!!! неверная кратность на сорт",""))</f>
        <v/>
      </c>
    </row>
    <row r="296" spans="2:35" s="170" customFormat="1">
      <c r="B296" s="250"/>
      <c r="C296" s="196" t="s">
        <v>6099</v>
      </c>
      <c r="D296" s="267"/>
      <c r="E296" s="267"/>
      <c r="F296" s="267"/>
      <c r="G296" s="314">
        <v>258</v>
      </c>
      <c r="H296" s="314"/>
      <c r="I296" s="267"/>
      <c r="J296" s="267"/>
      <c r="K296" s="267"/>
      <c r="L296" s="196" t="s">
        <v>37</v>
      </c>
      <c r="M296" s="196" t="s">
        <v>6549</v>
      </c>
      <c r="N296" s="196" t="s">
        <v>1901</v>
      </c>
      <c r="O296" s="196" t="s">
        <v>5891</v>
      </c>
      <c r="P296" s="196" t="s">
        <v>4030</v>
      </c>
      <c r="Q296" s="309" t="s">
        <v>3821</v>
      </c>
      <c r="R296" s="218"/>
      <c r="S296" s="310"/>
      <c r="T296" s="311"/>
      <c r="U296" s="312"/>
      <c r="V296" s="197" t="s">
        <v>776</v>
      </c>
      <c r="W296" s="220">
        <v>25</v>
      </c>
      <c r="X296" s="223">
        <v>170</v>
      </c>
      <c r="Y296" s="304">
        <v>164</v>
      </c>
      <c r="Z296" s="304">
        <v>154</v>
      </c>
      <c r="AA296" s="304">
        <v>145</v>
      </c>
      <c r="AB296" s="5"/>
      <c r="AC296" s="224">
        <f t="shared" si="8"/>
        <v>0</v>
      </c>
      <c r="AD296" s="270">
        <f t="shared" si="9"/>
        <v>0</v>
      </c>
      <c r="AE296" s="198" t="s">
        <v>6960</v>
      </c>
      <c r="AF296" s="199"/>
      <c r="AG296" s="200"/>
      <c r="AH296" s="200"/>
      <c r="AI296" s="169" t="str">
        <f>IF(AB296/W296=0,"",IF(MOD(AB296,W296)&gt;0,"ОШИБКА!!! неверная кратность на сорт",""))</f>
        <v/>
      </c>
    </row>
    <row r="297" spans="2:35" s="170" customFormat="1">
      <c r="B297" s="250"/>
      <c r="C297" s="196" t="s">
        <v>6100</v>
      </c>
      <c r="D297" s="267"/>
      <c r="E297" s="267"/>
      <c r="F297" s="267"/>
      <c r="G297" s="314">
        <v>1446</v>
      </c>
      <c r="H297" s="314"/>
      <c r="I297" s="267"/>
      <c r="J297" s="267"/>
      <c r="K297" s="267"/>
      <c r="L297" s="196" t="s">
        <v>37</v>
      </c>
      <c r="M297" s="196" t="s">
        <v>6549</v>
      </c>
      <c r="N297" s="196" t="s">
        <v>1392</v>
      </c>
      <c r="O297" s="196" t="s">
        <v>1391</v>
      </c>
      <c r="P297" s="196"/>
      <c r="Q297" s="309" t="s">
        <v>3821</v>
      </c>
      <c r="R297" s="218"/>
      <c r="S297" s="310"/>
      <c r="T297" s="311"/>
      <c r="U297" s="312"/>
      <c r="V297" s="197" t="s">
        <v>776</v>
      </c>
      <c r="W297" s="220">
        <v>25</v>
      </c>
      <c r="X297" s="223">
        <v>87</v>
      </c>
      <c r="Y297" s="304">
        <v>84</v>
      </c>
      <c r="Z297" s="304">
        <v>79</v>
      </c>
      <c r="AA297" s="304">
        <v>75</v>
      </c>
      <c r="AB297" s="5"/>
      <c r="AC297" s="224">
        <f t="shared" si="8"/>
        <v>0</v>
      </c>
      <c r="AD297" s="270">
        <f t="shared" si="9"/>
        <v>0</v>
      </c>
      <c r="AE297" s="198" t="s">
        <v>6960</v>
      </c>
      <c r="AF297" s="199"/>
      <c r="AG297" s="200"/>
      <c r="AH297" s="200"/>
      <c r="AI297" s="169" t="str">
        <f>IF(AB297/W297=0,"",IF(MOD(AB297,W297)&gt;0,"ОШИБКА!!! неверная кратность на сорт",""))</f>
        <v/>
      </c>
    </row>
    <row r="298" spans="2:35" s="170" customFormat="1">
      <c r="B298" s="250"/>
      <c r="C298" s="196" t="s">
        <v>3844</v>
      </c>
      <c r="D298" s="267"/>
      <c r="E298" s="267"/>
      <c r="F298" s="267"/>
      <c r="G298" s="314">
        <v>567</v>
      </c>
      <c r="H298" s="314"/>
      <c r="I298" s="267"/>
      <c r="J298" s="267"/>
      <c r="K298" s="267"/>
      <c r="L298" s="196" t="s">
        <v>37</v>
      </c>
      <c r="M298" s="196" t="s">
        <v>6549</v>
      </c>
      <c r="N298" s="196" t="s">
        <v>1392</v>
      </c>
      <c r="O298" s="196" t="s">
        <v>1391</v>
      </c>
      <c r="P298" s="196" t="s">
        <v>1394</v>
      </c>
      <c r="Q298" s="309" t="s">
        <v>3821</v>
      </c>
      <c r="R298" s="218"/>
      <c r="S298" s="310"/>
      <c r="T298" s="311"/>
      <c r="U298" s="312"/>
      <c r="V298" s="197" t="s">
        <v>776</v>
      </c>
      <c r="W298" s="220">
        <v>25</v>
      </c>
      <c r="X298" s="223">
        <v>87</v>
      </c>
      <c r="Y298" s="304">
        <v>84</v>
      </c>
      <c r="Z298" s="304">
        <v>79</v>
      </c>
      <c r="AA298" s="304">
        <v>75</v>
      </c>
      <c r="AB298" s="5"/>
      <c r="AC298" s="224">
        <f t="shared" si="8"/>
        <v>0</v>
      </c>
      <c r="AD298" s="270">
        <f t="shared" si="9"/>
        <v>0</v>
      </c>
      <c r="AE298" s="198" t="s">
        <v>6960</v>
      </c>
      <c r="AF298" s="199"/>
      <c r="AG298" s="200"/>
      <c r="AH298" s="200"/>
      <c r="AI298" s="169" t="str">
        <f>IF(AB298/W298=0,"",IF(MOD(AB298,W298)&gt;0,"ОШИБКА!!! неверная кратность на сорт",""))</f>
        <v/>
      </c>
    </row>
    <row r="299" spans="2:35" s="170" customFormat="1">
      <c r="B299" s="250"/>
      <c r="C299" s="196" t="s">
        <v>6101</v>
      </c>
      <c r="D299" s="267"/>
      <c r="E299" s="267"/>
      <c r="F299" s="267"/>
      <c r="G299" s="314">
        <v>137</v>
      </c>
      <c r="H299" s="314"/>
      <c r="I299" s="267"/>
      <c r="J299" s="267"/>
      <c r="K299" s="267"/>
      <c r="L299" s="196" t="s">
        <v>37</v>
      </c>
      <c r="M299" s="196" t="s">
        <v>6549</v>
      </c>
      <c r="N299" s="196" t="s">
        <v>1415</v>
      </c>
      <c r="O299" s="196" t="s">
        <v>1414</v>
      </c>
      <c r="P299" s="196" t="s">
        <v>5892</v>
      </c>
      <c r="Q299" s="309" t="s">
        <v>3821</v>
      </c>
      <c r="R299" s="218"/>
      <c r="S299" s="310"/>
      <c r="T299" s="311"/>
      <c r="U299" s="312"/>
      <c r="V299" s="197" t="s">
        <v>776</v>
      </c>
      <c r="W299" s="220">
        <v>25</v>
      </c>
      <c r="X299" s="223">
        <v>87</v>
      </c>
      <c r="Y299" s="304">
        <v>84</v>
      </c>
      <c r="Z299" s="304">
        <v>79</v>
      </c>
      <c r="AA299" s="304">
        <v>75</v>
      </c>
      <c r="AB299" s="5"/>
      <c r="AC299" s="224">
        <f t="shared" ref="AC299:AC352" si="10">X299*AB299</f>
        <v>0</v>
      </c>
      <c r="AD299" s="270">
        <f t="shared" ref="AD299:AD352" si="11">IF(Y299&lt;&gt;"",IF(AND($AC$25&gt;=200000,AB299&gt;=20),AB299*AA299,IF(AND($AC$25&gt;=200000,AB299&lt;20),AB299*Z299,IF(AND($AC$25&lt;200000,AB299&gt;=20),AB299*Y299,AB299*X299))),IF($AC$25&gt;=200000,AB299*Z299,AB299*X299))</f>
        <v>0</v>
      </c>
      <c r="AE299" s="198" t="s">
        <v>6960</v>
      </c>
      <c r="AF299" s="199"/>
      <c r="AG299" s="200"/>
      <c r="AH299" s="200"/>
      <c r="AI299" s="169" t="str">
        <f>IF(AB299/W299=0,"",IF(MOD(AB299,W299)&gt;0,"ОШИБКА!!! неверная кратность на сорт",""))</f>
        <v/>
      </c>
    </row>
    <row r="300" spans="2:35" s="170" customFormat="1">
      <c r="B300" s="250"/>
      <c r="C300" s="196" t="s">
        <v>6102</v>
      </c>
      <c r="D300" s="267"/>
      <c r="E300" s="267"/>
      <c r="F300" s="267"/>
      <c r="G300" s="314"/>
      <c r="H300" s="314"/>
      <c r="I300" s="267"/>
      <c r="J300" s="267"/>
      <c r="K300" s="267"/>
      <c r="L300" s="196" t="s">
        <v>37</v>
      </c>
      <c r="M300" s="332" t="s">
        <v>6549</v>
      </c>
      <c r="N300" s="332" t="s">
        <v>1997</v>
      </c>
      <c r="O300" s="332" t="s">
        <v>1996</v>
      </c>
      <c r="P300" s="332"/>
      <c r="Q300" s="333" t="s">
        <v>3821</v>
      </c>
      <c r="R300" s="218"/>
      <c r="S300" s="310"/>
      <c r="T300" s="311"/>
      <c r="U300" s="312"/>
      <c r="V300" s="197" t="s">
        <v>776</v>
      </c>
      <c r="W300" s="220">
        <v>25</v>
      </c>
      <c r="X300" s="223">
        <v>87</v>
      </c>
      <c r="Y300" s="304">
        <v>84</v>
      </c>
      <c r="Z300" s="304">
        <v>79</v>
      </c>
      <c r="AA300" s="304">
        <v>75</v>
      </c>
      <c r="AB300" s="5"/>
      <c r="AC300" s="224">
        <f t="shared" si="10"/>
        <v>0</v>
      </c>
      <c r="AD300" s="270">
        <f t="shared" si="11"/>
        <v>0</v>
      </c>
      <c r="AE300" s="198" t="s">
        <v>4484</v>
      </c>
      <c r="AF300" s="199"/>
      <c r="AG300" s="200"/>
      <c r="AH300" s="200"/>
      <c r="AI300" s="169" t="str">
        <f>IF(AB300/W300=0,"",IF(MOD(AB300,W300)&gt;0,"ОШИБКА!!! неверная кратность на сорт",""))</f>
        <v/>
      </c>
    </row>
    <row r="301" spans="2:35" s="170" customFormat="1">
      <c r="B301" s="250"/>
      <c r="C301" s="196" t="s">
        <v>6103</v>
      </c>
      <c r="D301" s="267"/>
      <c r="E301" s="267"/>
      <c r="F301" s="267"/>
      <c r="G301" s="314">
        <v>125</v>
      </c>
      <c r="H301" s="314"/>
      <c r="I301" s="267"/>
      <c r="J301" s="267"/>
      <c r="K301" s="267"/>
      <c r="L301" s="196" t="s">
        <v>37</v>
      </c>
      <c r="M301" s="196" t="s">
        <v>6549</v>
      </c>
      <c r="N301" s="196" t="s">
        <v>5893</v>
      </c>
      <c r="O301" s="196" t="s">
        <v>5894</v>
      </c>
      <c r="P301" s="196" t="s">
        <v>5895</v>
      </c>
      <c r="Q301" s="309" t="s">
        <v>3821</v>
      </c>
      <c r="R301" s="218"/>
      <c r="S301" s="310"/>
      <c r="T301" s="311"/>
      <c r="U301" s="312"/>
      <c r="V301" s="197" t="s">
        <v>776</v>
      </c>
      <c r="W301" s="220">
        <v>25</v>
      </c>
      <c r="X301" s="223">
        <v>128</v>
      </c>
      <c r="Y301" s="304">
        <v>124</v>
      </c>
      <c r="Z301" s="304">
        <v>117</v>
      </c>
      <c r="AA301" s="304">
        <v>110</v>
      </c>
      <c r="AB301" s="5"/>
      <c r="AC301" s="224">
        <f t="shared" si="10"/>
        <v>0</v>
      </c>
      <c r="AD301" s="270">
        <f t="shared" si="11"/>
        <v>0</v>
      </c>
      <c r="AE301" s="198" t="s">
        <v>6960</v>
      </c>
      <c r="AF301" s="199"/>
      <c r="AG301" s="200"/>
      <c r="AH301" s="200"/>
      <c r="AI301" s="169" t="str">
        <f>IF(AB301/W301=0,"",IF(MOD(AB301,W301)&gt;0,"ОШИБКА!!! неверная кратность на сорт",""))</f>
        <v/>
      </c>
    </row>
    <row r="302" spans="2:35" s="170" customFormat="1">
      <c r="B302" s="250"/>
      <c r="C302" s="196" t="s">
        <v>6104</v>
      </c>
      <c r="D302" s="267"/>
      <c r="E302" s="267"/>
      <c r="F302" s="267"/>
      <c r="G302" s="314">
        <v>15</v>
      </c>
      <c r="H302" s="314"/>
      <c r="I302" s="267"/>
      <c r="J302" s="267"/>
      <c r="K302" s="267"/>
      <c r="L302" s="196" t="s">
        <v>37</v>
      </c>
      <c r="M302" s="196" t="s">
        <v>6549</v>
      </c>
      <c r="N302" s="196" t="s">
        <v>1422</v>
      </c>
      <c r="O302" s="196" t="s">
        <v>1421</v>
      </c>
      <c r="P302" s="196" t="s">
        <v>5896</v>
      </c>
      <c r="Q302" s="309" t="s">
        <v>3821</v>
      </c>
      <c r="R302" s="218"/>
      <c r="S302" s="310"/>
      <c r="T302" s="311"/>
      <c r="U302" s="312"/>
      <c r="V302" s="197" t="s">
        <v>776</v>
      </c>
      <c r="W302" s="220">
        <v>25</v>
      </c>
      <c r="X302" s="223">
        <v>87</v>
      </c>
      <c r="Y302" s="304">
        <v>84</v>
      </c>
      <c r="Z302" s="304">
        <v>79</v>
      </c>
      <c r="AA302" s="304">
        <v>75</v>
      </c>
      <c r="AB302" s="5"/>
      <c r="AC302" s="224">
        <f t="shared" si="10"/>
        <v>0</v>
      </c>
      <c r="AD302" s="270">
        <f t="shared" si="11"/>
        <v>0</v>
      </c>
      <c r="AE302" s="198" t="s">
        <v>6960</v>
      </c>
      <c r="AF302" s="199"/>
      <c r="AG302" s="200"/>
      <c r="AH302" s="200"/>
      <c r="AI302" s="169" t="str">
        <f>IF(AB302/W302=0,"",IF(MOD(AB302,W302)&gt;0,"ОШИБКА!!! неверная кратность на сорт",""))</f>
        <v/>
      </c>
    </row>
    <row r="303" spans="2:35" s="170" customFormat="1">
      <c r="B303" s="250"/>
      <c r="C303" s="196" t="s">
        <v>6105</v>
      </c>
      <c r="D303" s="267"/>
      <c r="E303" s="267"/>
      <c r="F303" s="267"/>
      <c r="G303" s="314">
        <v>1806</v>
      </c>
      <c r="H303" s="314"/>
      <c r="I303" s="267"/>
      <c r="J303" s="267"/>
      <c r="K303" s="267"/>
      <c r="L303" s="196" t="s">
        <v>37</v>
      </c>
      <c r="M303" s="196" t="s">
        <v>6549</v>
      </c>
      <c r="N303" s="196" t="s">
        <v>1422</v>
      </c>
      <c r="O303" s="196" t="s">
        <v>1421</v>
      </c>
      <c r="P303" s="196" t="s">
        <v>1427</v>
      </c>
      <c r="Q303" s="309" t="s">
        <v>3821</v>
      </c>
      <c r="R303" s="218"/>
      <c r="S303" s="310"/>
      <c r="T303" s="311"/>
      <c r="U303" s="312"/>
      <c r="V303" s="197" t="s">
        <v>776</v>
      </c>
      <c r="W303" s="220">
        <v>25</v>
      </c>
      <c r="X303" s="223">
        <v>87</v>
      </c>
      <c r="Y303" s="304">
        <v>84</v>
      </c>
      <c r="Z303" s="304">
        <v>79</v>
      </c>
      <c r="AA303" s="304">
        <v>75</v>
      </c>
      <c r="AB303" s="5"/>
      <c r="AC303" s="224">
        <f t="shared" si="10"/>
        <v>0</v>
      </c>
      <c r="AD303" s="270">
        <f t="shared" si="11"/>
        <v>0</v>
      </c>
      <c r="AE303" s="198" t="s">
        <v>6960</v>
      </c>
      <c r="AF303" s="199"/>
      <c r="AG303" s="200"/>
      <c r="AH303" s="200"/>
      <c r="AI303" s="169" t="str">
        <f>IF(AB303/W303=0,"",IF(MOD(AB303,W303)&gt;0,"ОШИБКА!!! неверная кратность на сорт",""))</f>
        <v/>
      </c>
    </row>
    <row r="304" spans="2:35" s="170" customFormat="1">
      <c r="B304" s="250"/>
      <c r="C304" s="196" t="s">
        <v>6106</v>
      </c>
      <c r="D304" s="267"/>
      <c r="E304" s="267"/>
      <c r="F304" s="267"/>
      <c r="G304" s="314">
        <v>435</v>
      </c>
      <c r="H304" s="314"/>
      <c r="I304" s="267"/>
      <c r="J304" s="267"/>
      <c r="K304" s="267"/>
      <c r="L304" s="196" t="s">
        <v>37</v>
      </c>
      <c r="M304" s="196" t="s">
        <v>6549</v>
      </c>
      <c r="N304" s="196" t="s">
        <v>1422</v>
      </c>
      <c r="O304" s="196" t="s">
        <v>1421</v>
      </c>
      <c r="P304" s="196" t="s">
        <v>5897</v>
      </c>
      <c r="Q304" s="309" t="s">
        <v>3821</v>
      </c>
      <c r="R304" s="218"/>
      <c r="S304" s="310"/>
      <c r="T304" s="311"/>
      <c r="U304" s="312"/>
      <c r="V304" s="197" t="s">
        <v>776</v>
      </c>
      <c r="W304" s="220">
        <v>25</v>
      </c>
      <c r="X304" s="223">
        <v>87</v>
      </c>
      <c r="Y304" s="304">
        <v>84</v>
      </c>
      <c r="Z304" s="304">
        <v>79</v>
      </c>
      <c r="AA304" s="304">
        <v>75</v>
      </c>
      <c r="AB304" s="5"/>
      <c r="AC304" s="224">
        <f t="shared" si="10"/>
        <v>0</v>
      </c>
      <c r="AD304" s="270">
        <f t="shared" si="11"/>
        <v>0</v>
      </c>
      <c r="AE304" s="198" t="s">
        <v>6960</v>
      </c>
      <c r="AF304" s="199"/>
      <c r="AG304" s="200"/>
      <c r="AH304" s="200"/>
      <c r="AI304" s="169" t="str">
        <f>IF(AB304/W304=0,"",IF(MOD(AB304,W304)&gt;0,"ОШИБКА!!! неверная кратность на сорт",""))</f>
        <v/>
      </c>
    </row>
    <row r="305" spans="2:35" s="170" customFormat="1">
      <c r="B305" s="250"/>
      <c r="C305" s="196" t="s">
        <v>6107</v>
      </c>
      <c r="D305" s="267"/>
      <c r="E305" s="267"/>
      <c r="F305" s="267"/>
      <c r="G305" s="314">
        <v>408</v>
      </c>
      <c r="H305" s="314"/>
      <c r="I305" s="267"/>
      <c r="J305" s="267"/>
      <c r="K305" s="267"/>
      <c r="L305" s="196" t="s">
        <v>37</v>
      </c>
      <c r="M305" s="196" t="s">
        <v>6549</v>
      </c>
      <c r="N305" s="196" t="s">
        <v>1422</v>
      </c>
      <c r="O305" s="196" t="s">
        <v>1421</v>
      </c>
      <c r="P305" s="196" t="s">
        <v>5898</v>
      </c>
      <c r="Q305" s="309" t="s">
        <v>3821</v>
      </c>
      <c r="R305" s="218"/>
      <c r="S305" s="310"/>
      <c r="T305" s="311"/>
      <c r="U305" s="312"/>
      <c r="V305" s="197" t="s">
        <v>776</v>
      </c>
      <c r="W305" s="220">
        <v>25</v>
      </c>
      <c r="X305" s="223">
        <v>170</v>
      </c>
      <c r="Y305" s="304">
        <v>164</v>
      </c>
      <c r="Z305" s="304">
        <v>154</v>
      </c>
      <c r="AA305" s="304">
        <v>145</v>
      </c>
      <c r="AB305" s="5"/>
      <c r="AC305" s="224">
        <f t="shared" si="10"/>
        <v>0</v>
      </c>
      <c r="AD305" s="270">
        <f t="shared" si="11"/>
        <v>0</v>
      </c>
      <c r="AE305" s="198" t="s">
        <v>6960</v>
      </c>
      <c r="AF305" s="199"/>
      <c r="AG305" s="200"/>
      <c r="AH305" s="200"/>
      <c r="AI305" s="169" t="str">
        <f>IF(AB305/W305=0,"",IF(MOD(AB305,W305)&gt;0,"ОШИБКА!!! неверная кратность на сорт",""))</f>
        <v/>
      </c>
    </row>
    <row r="306" spans="2:35" s="170" customFormat="1">
      <c r="B306" s="250"/>
      <c r="C306" s="196" t="s">
        <v>6108</v>
      </c>
      <c r="D306" s="267"/>
      <c r="E306" s="267"/>
      <c r="F306" s="267"/>
      <c r="G306" s="314">
        <v>709</v>
      </c>
      <c r="H306" s="314"/>
      <c r="I306" s="267"/>
      <c r="J306" s="267"/>
      <c r="K306" s="267"/>
      <c r="L306" s="196" t="s">
        <v>37</v>
      </c>
      <c r="M306" s="196" t="s">
        <v>6549</v>
      </c>
      <c r="N306" s="196" t="s">
        <v>1422</v>
      </c>
      <c r="O306" s="196" t="s">
        <v>1421</v>
      </c>
      <c r="P306" s="196" t="s">
        <v>1423</v>
      </c>
      <c r="Q306" s="309" t="s">
        <v>3821</v>
      </c>
      <c r="R306" s="218"/>
      <c r="S306" s="310"/>
      <c r="T306" s="311"/>
      <c r="U306" s="312"/>
      <c r="V306" s="197" t="s">
        <v>776</v>
      </c>
      <c r="W306" s="220">
        <v>25</v>
      </c>
      <c r="X306" s="223">
        <v>87</v>
      </c>
      <c r="Y306" s="304">
        <v>84</v>
      </c>
      <c r="Z306" s="304">
        <v>79</v>
      </c>
      <c r="AA306" s="304">
        <v>75</v>
      </c>
      <c r="AB306" s="5"/>
      <c r="AC306" s="224">
        <f t="shared" si="10"/>
        <v>0</v>
      </c>
      <c r="AD306" s="270">
        <f t="shared" si="11"/>
        <v>0</v>
      </c>
      <c r="AE306" s="198" t="s">
        <v>6960</v>
      </c>
      <c r="AF306" s="199"/>
      <c r="AG306" s="200"/>
      <c r="AH306" s="200"/>
      <c r="AI306" s="169" t="str">
        <f>IF(AB306/W306=0,"",IF(MOD(AB306,W306)&gt;0,"ОШИБКА!!! неверная кратность на сорт",""))</f>
        <v/>
      </c>
    </row>
    <row r="307" spans="2:35" s="170" customFormat="1">
      <c r="B307" s="250"/>
      <c r="C307" s="196" t="s">
        <v>6109</v>
      </c>
      <c r="D307" s="267"/>
      <c r="E307" s="267"/>
      <c r="F307" s="267"/>
      <c r="G307" s="314">
        <v>474</v>
      </c>
      <c r="H307" s="314"/>
      <c r="I307" s="267"/>
      <c r="J307" s="267"/>
      <c r="K307" s="267"/>
      <c r="L307" s="196" t="s">
        <v>37</v>
      </c>
      <c r="M307" s="196" t="s">
        <v>6549</v>
      </c>
      <c r="N307" s="196" t="s">
        <v>1422</v>
      </c>
      <c r="O307" s="196" t="s">
        <v>1421</v>
      </c>
      <c r="P307" s="196" t="s">
        <v>5899</v>
      </c>
      <c r="Q307" s="309" t="s">
        <v>3821</v>
      </c>
      <c r="R307" s="218"/>
      <c r="S307" s="310"/>
      <c r="T307" s="311"/>
      <c r="U307" s="312"/>
      <c r="V307" s="197" t="s">
        <v>776</v>
      </c>
      <c r="W307" s="220">
        <v>25</v>
      </c>
      <c r="X307" s="223">
        <v>87</v>
      </c>
      <c r="Y307" s="304">
        <v>84</v>
      </c>
      <c r="Z307" s="304">
        <v>79</v>
      </c>
      <c r="AA307" s="304">
        <v>75</v>
      </c>
      <c r="AB307" s="5"/>
      <c r="AC307" s="224">
        <f t="shared" si="10"/>
        <v>0</v>
      </c>
      <c r="AD307" s="270">
        <f t="shared" si="11"/>
        <v>0</v>
      </c>
      <c r="AE307" s="198" t="s">
        <v>6960</v>
      </c>
      <c r="AF307" s="199"/>
      <c r="AG307" s="200"/>
      <c r="AH307" s="200"/>
      <c r="AI307" s="169" t="str">
        <f>IF(AB307/W307=0,"",IF(MOD(AB307,W307)&gt;0,"ОШИБКА!!! неверная кратность на сорт",""))</f>
        <v/>
      </c>
    </row>
    <row r="308" spans="2:35" s="170" customFormat="1">
      <c r="B308" s="250"/>
      <c r="C308" s="196" t="s">
        <v>6110</v>
      </c>
      <c r="D308" s="267"/>
      <c r="E308" s="267"/>
      <c r="F308" s="267"/>
      <c r="G308" s="314">
        <v>525</v>
      </c>
      <c r="H308" s="314"/>
      <c r="I308" s="267"/>
      <c r="J308" s="267"/>
      <c r="K308" s="267"/>
      <c r="L308" s="196" t="s">
        <v>37</v>
      </c>
      <c r="M308" s="196" t="s">
        <v>6549</v>
      </c>
      <c r="N308" s="196" t="s">
        <v>1422</v>
      </c>
      <c r="O308" s="196" t="s">
        <v>1421</v>
      </c>
      <c r="P308" s="196" t="s">
        <v>4454</v>
      </c>
      <c r="Q308" s="309" t="s">
        <v>3821</v>
      </c>
      <c r="R308" s="218"/>
      <c r="S308" s="310"/>
      <c r="T308" s="311"/>
      <c r="U308" s="312"/>
      <c r="V308" s="197" t="s">
        <v>776</v>
      </c>
      <c r="W308" s="220">
        <v>25</v>
      </c>
      <c r="X308" s="223">
        <v>128</v>
      </c>
      <c r="Y308" s="304">
        <v>124</v>
      </c>
      <c r="Z308" s="304">
        <v>117</v>
      </c>
      <c r="AA308" s="304">
        <v>110</v>
      </c>
      <c r="AB308" s="5"/>
      <c r="AC308" s="224">
        <f t="shared" si="10"/>
        <v>0</v>
      </c>
      <c r="AD308" s="270">
        <f t="shared" si="11"/>
        <v>0</v>
      </c>
      <c r="AE308" s="198" t="s">
        <v>6960</v>
      </c>
      <c r="AF308" s="199"/>
      <c r="AG308" s="200"/>
      <c r="AH308" s="200"/>
      <c r="AI308" s="169" t="str">
        <f>IF(AB308/W308=0,"",IF(MOD(AB308,W308)&gt;0,"ОШИБКА!!! неверная кратность на сорт",""))</f>
        <v/>
      </c>
    </row>
    <row r="309" spans="2:35" s="170" customFormat="1">
      <c r="B309" s="250"/>
      <c r="C309" s="196" t="s">
        <v>6111</v>
      </c>
      <c r="D309" s="267"/>
      <c r="E309" s="267"/>
      <c r="F309" s="267"/>
      <c r="G309" s="314">
        <v>335</v>
      </c>
      <c r="H309" s="314"/>
      <c r="I309" s="267"/>
      <c r="J309" s="267"/>
      <c r="K309" s="267"/>
      <c r="L309" s="196" t="s">
        <v>37</v>
      </c>
      <c r="M309" s="196" t="s">
        <v>6549</v>
      </c>
      <c r="N309" s="196" t="s">
        <v>5900</v>
      </c>
      <c r="O309" s="196" t="s">
        <v>5901</v>
      </c>
      <c r="P309" s="196" t="s">
        <v>5902</v>
      </c>
      <c r="Q309" s="309" t="s">
        <v>3821</v>
      </c>
      <c r="R309" s="218"/>
      <c r="S309" s="310"/>
      <c r="T309" s="311"/>
      <c r="U309" s="312"/>
      <c r="V309" s="197" t="s">
        <v>776</v>
      </c>
      <c r="W309" s="220">
        <v>25</v>
      </c>
      <c r="X309" s="223">
        <v>87</v>
      </c>
      <c r="Y309" s="304">
        <v>84</v>
      </c>
      <c r="Z309" s="304">
        <v>79</v>
      </c>
      <c r="AA309" s="304">
        <v>75</v>
      </c>
      <c r="AB309" s="5"/>
      <c r="AC309" s="224">
        <f t="shared" si="10"/>
        <v>0</v>
      </c>
      <c r="AD309" s="270">
        <f t="shared" si="11"/>
        <v>0</v>
      </c>
      <c r="AE309" s="198" t="s">
        <v>6960</v>
      </c>
      <c r="AF309" s="199"/>
      <c r="AG309" s="200"/>
      <c r="AH309" s="200"/>
      <c r="AI309" s="169" t="str">
        <f>IF(AB309/W309=0,"",IF(MOD(AB309,W309)&gt;0,"ОШИБКА!!! неверная кратность на сорт",""))</f>
        <v/>
      </c>
    </row>
    <row r="310" spans="2:35" s="170" customFormat="1">
      <c r="B310" s="250"/>
      <c r="C310" s="196" t="s">
        <v>6112</v>
      </c>
      <c r="D310" s="267"/>
      <c r="E310" s="267"/>
      <c r="F310" s="267"/>
      <c r="G310" s="314">
        <v>915</v>
      </c>
      <c r="H310" s="314"/>
      <c r="I310" s="267"/>
      <c r="J310" s="267"/>
      <c r="K310" s="267"/>
      <c r="L310" s="196" t="s">
        <v>37</v>
      </c>
      <c r="M310" s="196" t="s">
        <v>6549</v>
      </c>
      <c r="N310" s="196" t="s">
        <v>1426</v>
      </c>
      <c r="O310" s="196" t="s">
        <v>1425</v>
      </c>
      <c r="P310" s="196" t="s">
        <v>5903</v>
      </c>
      <c r="Q310" s="309" t="s">
        <v>3821</v>
      </c>
      <c r="R310" s="218"/>
      <c r="S310" s="310"/>
      <c r="T310" s="311"/>
      <c r="U310" s="312"/>
      <c r="V310" s="197" t="s">
        <v>776</v>
      </c>
      <c r="W310" s="220">
        <v>25</v>
      </c>
      <c r="X310" s="223">
        <v>128</v>
      </c>
      <c r="Y310" s="304">
        <v>124</v>
      </c>
      <c r="Z310" s="304">
        <v>117</v>
      </c>
      <c r="AA310" s="304">
        <v>110</v>
      </c>
      <c r="AB310" s="5"/>
      <c r="AC310" s="224">
        <f t="shared" si="10"/>
        <v>0</v>
      </c>
      <c r="AD310" s="270">
        <f t="shared" si="11"/>
        <v>0</v>
      </c>
      <c r="AE310" s="198" t="s">
        <v>6960</v>
      </c>
      <c r="AF310" s="199"/>
      <c r="AG310" s="200"/>
      <c r="AH310" s="200"/>
      <c r="AI310" s="169" t="str">
        <f>IF(AB310/W310=0,"",IF(MOD(AB310,W310)&gt;0,"ОШИБКА!!! неверная кратность на сорт",""))</f>
        <v/>
      </c>
    </row>
    <row r="311" spans="2:35" s="170" customFormat="1">
      <c r="B311" s="250"/>
      <c r="C311" s="196" t="s">
        <v>6113</v>
      </c>
      <c r="D311" s="267"/>
      <c r="E311" s="267"/>
      <c r="F311" s="267"/>
      <c r="G311" s="314">
        <v>119</v>
      </c>
      <c r="H311" s="314"/>
      <c r="I311" s="267"/>
      <c r="J311" s="267"/>
      <c r="K311" s="267"/>
      <c r="L311" s="196" t="s">
        <v>37</v>
      </c>
      <c r="M311" s="196" t="s">
        <v>6549</v>
      </c>
      <c r="N311" s="196" t="s">
        <v>1430</v>
      </c>
      <c r="O311" s="196" t="s">
        <v>5904</v>
      </c>
      <c r="P311" s="196" t="s">
        <v>5905</v>
      </c>
      <c r="Q311" s="309" t="s">
        <v>3821</v>
      </c>
      <c r="R311" s="218"/>
      <c r="S311" s="310"/>
      <c r="T311" s="311"/>
      <c r="U311" s="312"/>
      <c r="V311" s="197" t="s">
        <v>776</v>
      </c>
      <c r="W311" s="220">
        <v>25</v>
      </c>
      <c r="X311" s="223">
        <v>87</v>
      </c>
      <c r="Y311" s="304">
        <v>84</v>
      </c>
      <c r="Z311" s="304">
        <v>79</v>
      </c>
      <c r="AA311" s="304">
        <v>75</v>
      </c>
      <c r="AB311" s="5"/>
      <c r="AC311" s="224">
        <f t="shared" si="10"/>
        <v>0</v>
      </c>
      <c r="AD311" s="270">
        <f t="shared" si="11"/>
        <v>0</v>
      </c>
      <c r="AE311" s="198" t="s">
        <v>6960</v>
      </c>
      <c r="AF311" s="199"/>
      <c r="AG311" s="200"/>
      <c r="AH311" s="200"/>
      <c r="AI311" s="169" t="str">
        <f>IF(AB311/W311=0,"",IF(MOD(AB311,W311)&gt;0,"ОШИБКА!!! неверная кратность на сорт",""))</f>
        <v/>
      </c>
    </row>
    <row r="312" spans="2:35" s="170" customFormat="1">
      <c r="B312" s="250"/>
      <c r="C312" s="196" t="s">
        <v>6114</v>
      </c>
      <c r="D312" s="267"/>
      <c r="E312" s="267"/>
      <c r="F312" s="267"/>
      <c r="G312" s="314">
        <v>9</v>
      </c>
      <c r="H312" s="314"/>
      <c r="I312" s="267"/>
      <c r="J312" s="267"/>
      <c r="K312" s="267"/>
      <c r="L312" s="196" t="s">
        <v>37</v>
      </c>
      <c r="M312" s="196" t="s">
        <v>6549</v>
      </c>
      <c r="N312" s="196" t="s">
        <v>1430</v>
      </c>
      <c r="O312" s="196" t="s">
        <v>5904</v>
      </c>
      <c r="P312" s="196" t="s">
        <v>2971</v>
      </c>
      <c r="Q312" s="309" t="s">
        <v>3821</v>
      </c>
      <c r="R312" s="218"/>
      <c r="S312" s="310"/>
      <c r="T312" s="311"/>
      <c r="U312" s="312"/>
      <c r="V312" s="197" t="s">
        <v>776</v>
      </c>
      <c r="W312" s="220">
        <v>25</v>
      </c>
      <c r="X312" s="223">
        <v>87</v>
      </c>
      <c r="Y312" s="304">
        <v>84</v>
      </c>
      <c r="Z312" s="304">
        <v>79</v>
      </c>
      <c r="AA312" s="304">
        <v>75</v>
      </c>
      <c r="AB312" s="5"/>
      <c r="AC312" s="224">
        <f t="shared" si="10"/>
        <v>0</v>
      </c>
      <c r="AD312" s="270">
        <f t="shared" si="11"/>
        <v>0</v>
      </c>
      <c r="AE312" s="198" t="s">
        <v>6960</v>
      </c>
      <c r="AF312" s="199"/>
      <c r="AG312" s="200"/>
      <c r="AH312" s="200"/>
      <c r="AI312" s="169" t="str">
        <f>IF(AB312/W312=0,"",IF(MOD(AB312,W312)&gt;0,"ОШИБКА!!! неверная кратность на сорт",""))</f>
        <v/>
      </c>
    </row>
    <row r="313" spans="2:35" s="170" customFormat="1">
      <c r="B313" s="250"/>
      <c r="C313" s="196" t="s">
        <v>6115</v>
      </c>
      <c r="D313" s="267"/>
      <c r="E313" s="267"/>
      <c r="F313" s="267"/>
      <c r="G313" s="314">
        <v>2612</v>
      </c>
      <c r="H313" s="314"/>
      <c r="I313" s="267"/>
      <c r="J313" s="267"/>
      <c r="K313" s="267"/>
      <c r="L313" s="196" t="s">
        <v>37</v>
      </c>
      <c r="M313" s="196" t="s">
        <v>6549</v>
      </c>
      <c r="N313" s="196" t="s">
        <v>5906</v>
      </c>
      <c r="O313" s="196" t="s">
        <v>5907</v>
      </c>
      <c r="P313" s="196" t="s">
        <v>5908</v>
      </c>
      <c r="Q313" s="309" t="s">
        <v>3821</v>
      </c>
      <c r="R313" s="218"/>
      <c r="S313" s="310"/>
      <c r="T313" s="311"/>
      <c r="U313" s="312"/>
      <c r="V313" s="197" t="s">
        <v>776</v>
      </c>
      <c r="W313" s="220">
        <v>25</v>
      </c>
      <c r="X313" s="223">
        <v>170</v>
      </c>
      <c r="Y313" s="304">
        <v>164</v>
      </c>
      <c r="Z313" s="304">
        <v>154</v>
      </c>
      <c r="AA313" s="304">
        <v>145</v>
      </c>
      <c r="AB313" s="5"/>
      <c r="AC313" s="224">
        <f t="shared" si="10"/>
        <v>0</v>
      </c>
      <c r="AD313" s="270">
        <f t="shared" si="11"/>
        <v>0</v>
      </c>
      <c r="AE313" s="198" t="s">
        <v>6960</v>
      </c>
      <c r="AF313" s="199"/>
      <c r="AG313" s="200"/>
      <c r="AH313" s="200"/>
      <c r="AI313" s="169" t="str">
        <f>IF(AB313/W313=0,"",IF(MOD(AB313,W313)&gt;0,"ОШИБКА!!! неверная кратность на сорт",""))</f>
        <v/>
      </c>
    </row>
    <row r="314" spans="2:35" s="170" customFormat="1">
      <c r="B314" s="250"/>
      <c r="C314" s="196" t="s">
        <v>6116</v>
      </c>
      <c r="D314" s="267"/>
      <c r="E314" s="267"/>
      <c r="F314" s="267"/>
      <c r="G314" s="314">
        <v>765</v>
      </c>
      <c r="H314" s="314"/>
      <c r="I314" s="267"/>
      <c r="J314" s="267"/>
      <c r="K314" s="267"/>
      <c r="L314" s="196" t="s">
        <v>37</v>
      </c>
      <c r="M314" s="196" t="s">
        <v>6549</v>
      </c>
      <c r="N314" s="196" t="s">
        <v>4405</v>
      </c>
      <c r="O314" s="196" t="s">
        <v>4404</v>
      </c>
      <c r="P314" s="196" t="s">
        <v>5909</v>
      </c>
      <c r="Q314" s="309" t="s">
        <v>3821</v>
      </c>
      <c r="R314" s="218"/>
      <c r="S314" s="310"/>
      <c r="T314" s="311"/>
      <c r="U314" s="312"/>
      <c r="V314" s="197" t="s">
        <v>776</v>
      </c>
      <c r="W314" s="220">
        <v>25</v>
      </c>
      <c r="X314" s="223">
        <v>185</v>
      </c>
      <c r="Y314" s="304">
        <v>180</v>
      </c>
      <c r="Z314" s="304">
        <v>168</v>
      </c>
      <c r="AA314" s="304">
        <v>158</v>
      </c>
      <c r="AB314" s="5"/>
      <c r="AC314" s="224">
        <f t="shared" si="10"/>
        <v>0</v>
      </c>
      <c r="AD314" s="270">
        <f t="shared" si="11"/>
        <v>0</v>
      </c>
      <c r="AE314" s="198" t="s">
        <v>6960</v>
      </c>
      <c r="AF314" s="199"/>
      <c r="AG314" s="200"/>
      <c r="AH314" s="200"/>
      <c r="AI314" s="169" t="str">
        <f>IF(AB314/W314=0,"",IF(MOD(AB314,W314)&gt;0,"ОШИБКА!!! неверная кратность на сорт",""))</f>
        <v/>
      </c>
    </row>
    <row r="315" spans="2:35" s="170" customFormat="1">
      <c r="B315" s="250"/>
      <c r="C315" s="196" t="s">
        <v>6117</v>
      </c>
      <c r="D315" s="267"/>
      <c r="E315" s="267"/>
      <c r="F315" s="267"/>
      <c r="G315" s="314">
        <v>238</v>
      </c>
      <c r="H315" s="314"/>
      <c r="I315" s="267"/>
      <c r="J315" s="267"/>
      <c r="K315" s="267"/>
      <c r="L315" s="196" t="s">
        <v>37</v>
      </c>
      <c r="M315" s="196" t="s">
        <v>6549</v>
      </c>
      <c r="N315" s="196" t="s">
        <v>4405</v>
      </c>
      <c r="O315" s="196" t="s">
        <v>4404</v>
      </c>
      <c r="P315" s="196" t="s">
        <v>5910</v>
      </c>
      <c r="Q315" s="309" t="s">
        <v>3821</v>
      </c>
      <c r="R315" s="218"/>
      <c r="S315" s="310"/>
      <c r="T315" s="311"/>
      <c r="U315" s="312"/>
      <c r="V315" s="197" t="s">
        <v>776</v>
      </c>
      <c r="W315" s="220">
        <v>25</v>
      </c>
      <c r="X315" s="223">
        <v>177</v>
      </c>
      <c r="Y315" s="304">
        <v>172</v>
      </c>
      <c r="Z315" s="304">
        <v>161</v>
      </c>
      <c r="AA315" s="304">
        <v>151</v>
      </c>
      <c r="AB315" s="5"/>
      <c r="AC315" s="224">
        <f t="shared" si="10"/>
        <v>0</v>
      </c>
      <c r="AD315" s="270">
        <f t="shared" si="11"/>
        <v>0</v>
      </c>
      <c r="AE315" s="198" t="s">
        <v>6960</v>
      </c>
      <c r="AF315" s="199"/>
      <c r="AG315" s="200"/>
      <c r="AH315" s="200"/>
      <c r="AI315" s="169" t="str">
        <f>IF(AB315/W315=0,"",IF(MOD(AB315,W315)&gt;0,"ОШИБКА!!! неверная кратность на сорт",""))</f>
        <v/>
      </c>
    </row>
    <row r="316" spans="2:35" s="170" customFormat="1">
      <c r="B316" s="250"/>
      <c r="C316" s="196" t="s">
        <v>6118</v>
      </c>
      <c r="D316" s="267"/>
      <c r="E316" s="267"/>
      <c r="F316" s="267"/>
      <c r="G316" s="314">
        <v>150</v>
      </c>
      <c r="H316" s="314"/>
      <c r="I316" s="267"/>
      <c r="J316" s="267"/>
      <c r="K316" s="267"/>
      <c r="L316" s="196" t="s">
        <v>37</v>
      </c>
      <c r="M316" s="196" t="s">
        <v>6549</v>
      </c>
      <c r="N316" s="196" t="s">
        <v>4405</v>
      </c>
      <c r="O316" s="196" t="s">
        <v>4404</v>
      </c>
      <c r="P316" s="196" t="s">
        <v>4406</v>
      </c>
      <c r="Q316" s="309" t="s">
        <v>3821</v>
      </c>
      <c r="R316" s="218"/>
      <c r="S316" s="310"/>
      <c r="T316" s="311"/>
      <c r="U316" s="312"/>
      <c r="V316" s="197" t="s">
        <v>776</v>
      </c>
      <c r="W316" s="220">
        <v>25</v>
      </c>
      <c r="X316" s="223">
        <v>170</v>
      </c>
      <c r="Y316" s="304">
        <v>164</v>
      </c>
      <c r="Z316" s="304">
        <v>154</v>
      </c>
      <c r="AA316" s="304">
        <v>145</v>
      </c>
      <c r="AB316" s="5"/>
      <c r="AC316" s="224">
        <f t="shared" si="10"/>
        <v>0</v>
      </c>
      <c r="AD316" s="270">
        <f t="shared" si="11"/>
        <v>0</v>
      </c>
      <c r="AE316" s="198" t="s">
        <v>6960</v>
      </c>
      <c r="AF316" s="199"/>
      <c r="AG316" s="200"/>
      <c r="AH316" s="200"/>
      <c r="AI316" s="169" t="str">
        <f>IF(AB316/W316=0,"",IF(MOD(AB316,W316)&gt;0,"ОШИБКА!!! неверная кратность на сорт",""))</f>
        <v/>
      </c>
    </row>
    <row r="317" spans="2:35" s="170" customFormat="1">
      <c r="B317" s="250"/>
      <c r="C317" s="196" t="s">
        <v>6119</v>
      </c>
      <c r="D317" s="267"/>
      <c r="E317" s="267"/>
      <c r="F317" s="267"/>
      <c r="G317" s="314">
        <v>3</v>
      </c>
      <c r="H317" s="314"/>
      <c r="I317" s="267"/>
      <c r="J317" s="267"/>
      <c r="K317" s="267"/>
      <c r="L317" s="196" t="s">
        <v>37</v>
      </c>
      <c r="M317" s="196" t="s">
        <v>6549</v>
      </c>
      <c r="N317" s="196" t="s">
        <v>4350</v>
      </c>
      <c r="O317" s="196" t="s">
        <v>4349</v>
      </c>
      <c r="P317" s="196" t="s">
        <v>1184</v>
      </c>
      <c r="Q317" s="309" t="s">
        <v>3821</v>
      </c>
      <c r="R317" s="218"/>
      <c r="S317" s="310"/>
      <c r="T317" s="311"/>
      <c r="U317" s="312"/>
      <c r="V317" s="197" t="s">
        <v>776</v>
      </c>
      <c r="W317" s="220">
        <v>25</v>
      </c>
      <c r="X317" s="223">
        <v>170</v>
      </c>
      <c r="Y317" s="304">
        <v>164</v>
      </c>
      <c r="Z317" s="304">
        <v>154</v>
      </c>
      <c r="AA317" s="304">
        <v>145</v>
      </c>
      <c r="AB317" s="5"/>
      <c r="AC317" s="224">
        <f t="shared" si="10"/>
        <v>0</v>
      </c>
      <c r="AD317" s="270">
        <f t="shared" si="11"/>
        <v>0</v>
      </c>
      <c r="AE317" s="198" t="s">
        <v>6960</v>
      </c>
      <c r="AF317" s="199"/>
      <c r="AG317" s="200"/>
      <c r="AH317" s="200"/>
      <c r="AI317" s="169" t="str">
        <f>IF(AB317/W317=0,"",IF(MOD(AB317,W317)&gt;0,"ОШИБКА!!! неверная кратность на сорт",""))</f>
        <v/>
      </c>
    </row>
    <row r="318" spans="2:35" s="170" customFormat="1">
      <c r="B318" s="250"/>
      <c r="C318" s="196" t="s">
        <v>6120</v>
      </c>
      <c r="D318" s="267"/>
      <c r="E318" s="267"/>
      <c r="F318" s="267"/>
      <c r="G318" s="314">
        <v>129</v>
      </c>
      <c r="H318" s="314"/>
      <c r="I318" s="267"/>
      <c r="J318" s="267"/>
      <c r="K318" s="267"/>
      <c r="L318" s="196" t="s">
        <v>37</v>
      </c>
      <c r="M318" s="196" t="s">
        <v>6549</v>
      </c>
      <c r="N318" s="196" t="s">
        <v>1437</v>
      </c>
      <c r="O318" s="196" t="s">
        <v>1436</v>
      </c>
      <c r="P318" s="196" t="s">
        <v>391</v>
      </c>
      <c r="Q318" s="309" t="s">
        <v>3821</v>
      </c>
      <c r="R318" s="218"/>
      <c r="S318" s="310"/>
      <c r="T318" s="311"/>
      <c r="U318" s="312"/>
      <c r="V318" s="197" t="s">
        <v>776</v>
      </c>
      <c r="W318" s="220">
        <v>25</v>
      </c>
      <c r="X318" s="223">
        <v>87</v>
      </c>
      <c r="Y318" s="304">
        <v>84</v>
      </c>
      <c r="Z318" s="304">
        <v>79</v>
      </c>
      <c r="AA318" s="304">
        <v>75</v>
      </c>
      <c r="AB318" s="5"/>
      <c r="AC318" s="224">
        <f t="shared" si="10"/>
        <v>0</v>
      </c>
      <c r="AD318" s="270">
        <f t="shared" si="11"/>
        <v>0</v>
      </c>
      <c r="AE318" s="198" t="s">
        <v>6960</v>
      </c>
      <c r="AF318" s="199"/>
      <c r="AG318" s="200"/>
      <c r="AH318" s="200"/>
      <c r="AI318" s="169" t="str">
        <f>IF(AB318/W318=0,"",IF(MOD(AB318,W318)&gt;0,"ОШИБКА!!! неверная кратность на сорт",""))</f>
        <v/>
      </c>
    </row>
    <row r="319" spans="2:35" s="170" customFormat="1">
      <c r="B319" s="250"/>
      <c r="C319" s="196" t="s">
        <v>6121</v>
      </c>
      <c r="D319" s="267"/>
      <c r="E319" s="267"/>
      <c r="F319" s="267"/>
      <c r="G319" s="314">
        <v>432</v>
      </c>
      <c r="H319" s="314"/>
      <c r="I319" s="267"/>
      <c r="J319" s="267"/>
      <c r="K319" s="267"/>
      <c r="L319" s="196" t="s">
        <v>37</v>
      </c>
      <c r="M319" s="196" t="s">
        <v>6549</v>
      </c>
      <c r="N319" s="196" t="s">
        <v>1437</v>
      </c>
      <c r="O319" s="196" t="s">
        <v>1436</v>
      </c>
      <c r="P319" s="196" t="s">
        <v>5911</v>
      </c>
      <c r="Q319" s="309" t="s">
        <v>3821</v>
      </c>
      <c r="R319" s="218"/>
      <c r="S319" s="310"/>
      <c r="T319" s="311"/>
      <c r="U319" s="312"/>
      <c r="V319" s="197" t="s">
        <v>776</v>
      </c>
      <c r="W319" s="220">
        <v>25</v>
      </c>
      <c r="X319" s="223">
        <v>170</v>
      </c>
      <c r="Y319" s="304">
        <v>164</v>
      </c>
      <c r="Z319" s="304">
        <v>154</v>
      </c>
      <c r="AA319" s="304">
        <v>145</v>
      </c>
      <c r="AB319" s="5"/>
      <c r="AC319" s="224">
        <f t="shared" si="10"/>
        <v>0</v>
      </c>
      <c r="AD319" s="270">
        <f t="shared" si="11"/>
        <v>0</v>
      </c>
      <c r="AE319" s="198" t="s">
        <v>6960</v>
      </c>
      <c r="AF319" s="199"/>
      <c r="AG319" s="200"/>
      <c r="AH319" s="200"/>
      <c r="AI319" s="169" t="str">
        <f>IF(AB319/W319=0,"",IF(MOD(AB319,W319)&gt;0,"ОШИБКА!!! неверная кратность на сорт",""))</f>
        <v/>
      </c>
    </row>
    <row r="320" spans="2:35" s="170" customFormat="1">
      <c r="B320" s="250"/>
      <c r="C320" s="196" t="s">
        <v>6122</v>
      </c>
      <c r="D320" s="267"/>
      <c r="E320" s="267"/>
      <c r="F320" s="267"/>
      <c r="G320" s="314">
        <v>242</v>
      </c>
      <c r="H320" s="314"/>
      <c r="I320" s="267"/>
      <c r="J320" s="267"/>
      <c r="K320" s="267"/>
      <c r="L320" s="196" t="s">
        <v>37</v>
      </c>
      <c r="M320" s="196" t="s">
        <v>6549</v>
      </c>
      <c r="N320" s="196" t="s">
        <v>5912</v>
      </c>
      <c r="O320" s="196" t="s">
        <v>5913</v>
      </c>
      <c r="P320" s="196" t="s">
        <v>5914</v>
      </c>
      <c r="Q320" s="309" t="s">
        <v>3821</v>
      </c>
      <c r="R320" s="218"/>
      <c r="S320" s="310"/>
      <c r="T320" s="311"/>
      <c r="U320" s="312"/>
      <c r="V320" s="197" t="s">
        <v>776</v>
      </c>
      <c r="W320" s="220">
        <v>25</v>
      </c>
      <c r="X320" s="223">
        <v>170</v>
      </c>
      <c r="Y320" s="304">
        <v>164</v>
      </c>
      <c r="Z320" s="304">
        <v>154</v>
      </c>
      <c r="AA320" s="304">
        <v>145</v>
      </c>
      <c r="AB320" s="5"/>
      <c r="AC320" s="224">
        <f t="shared" si="10"/>
        <v>0</v>
      </c>
      <c r="AD320" s="270">
        <f t="shared" si="11"/>
        <v>0</v>
      </c>
      <c r="AE320" s="198" t="s">
        <v>6960</v>
      </c>
      <c r="AF320" s="199"/>
      <c r="AG320" s="200"/>
      <c r="AH320" s="200"/>
      <c r="AI320" s="169" t="str">
        <f>IF(AB320/W320=0,"",IF(MOD(AB320,W320)&gt;0,"ОШИБКА!!! неверная кратность на сорт",""))</f>
        <v/>
      </c>
    </row>
    <row r="321" spans="2:35" s="170" customFormat="1">
      <c r="B321" s="250"/>
      <c r="C321" s="196" t="s">
        <v>6123</v>
      </c>
      <c r="D321" s="267"/>
      <c r="E321" s="267"/>
      <c r="F321" s="267"/>
      <c r="G321" s="314">
        <v>135</v>
      </c>
      <c r="H321" s="314"/>
      <c r="I321" s="267"/>
      <c r="J321" s="267"/>
      <c r="K321" s="267"/>
      <c r="L321" s="196" t="s">
        <v>37</v>
      </c>
      <c r="M321" s="196" t="s">
        <v>6549</v>
      </c>
      <c r="N321" s="196" t="s">
        <v>5915</v>
      </c>
      <c r="O321" s="196" t="s">
        <v>5915</v>
      </c>
      <c r="P321" s="196" t="s">
        <v>5916</v>
      </c>
      <c r="Q321" s="309" t="s">
        <v>3821</v>
      </c>
      <c r="R321" s="218"/>
      <c r="S321" s="310"/>
      <c r="T321" s="311"/>
      <c r="U321" s="312"/>
      <c r="V321" s="197" t="s">
        <v>776</v>
      </c>
      <c r="W321" s="220">
        <v>25</v>
      </c>
      <c r="X321" s="223">
        <v>322</v>
      </c>
      <c r="Y321" s="304">
        <v>312</v>
      </c>
      <c r="Z321" s="304">
        <v>293</v>
      </c>
      <c r="AA321" s="304">
        <v>275</v>
      </c>
      <c r="AB321" s="5"/>
      <c r="AC321" s="224">
        <f t="shared" si="10"/>
        <v>0</v>
      </c>
      <c r="AD321" s="270">
        <f t="shared" si="11"/>
        <v>0</v>
      </c>
      <c r="AE321" s="198" t="s">
        <v>6960</v>
      </c>
      <c r="AF321" s="199"/>
      <c r="AG321" s="200"/>
      <c r="AH321" s="200"/>
      <c r="AI321" s="169" t="str">
        <f>IF(AB321/W321=0,"",IF(MOD(AB321,W321)&gt;0,"ОШИБКА!!! неверная кратность на сорт",""))</f>
        <v/>
      </c>
    </row>
    <row r="322" spans="2:35" s="170" customFormat="1">
      <c r="B322" s="250"/>
      <c r="C322" s="196" t="s">
        <v>6124</v>
      </c>
      <c r="D322" s="267"/>
      <c r="E322" s="267"/>
      <c r="F322" s="267"/>
      <c r="G322" s="314">
        <v>150</v>
      </c>
      <c r="H322" s="314"/>
      <c r="I322" s="267"/>
      <c r="J322" s="267"/>
      <c r="K322" s="267"/>
      <c r="L322" s="196" t="s">
        <v>37</v>
      </c>
      <c r="M322" s="196" t="s">
        <v>6549</v>
      </c>
      <c r="N322" s="196" t="s">
        <v>5917</v>
      </c>
      <c r="O322" s="196" t="s">
        <v>5918</v>
      </c>
      <c r="P322" s="196" t="s">
        <v>5919</v>
      </c>
      <c r="Q322" s="309" t="s">
        <v>3821</v>
      </c>
      <c r="R322" s="218"/>
      <c r="S322" s="310"/>
      <c r="T322" s="311"/>
      <c r="U322" s="312"/>
      <c r="V322" s="197" t="s">
        <v>776</v>
      </c>
      <c r="W322" s="220">
        <v>25</v>
      </c>
      <c r="X322" s="223">
        <v>87</v>
      </c>
      <c r="Y322" s="304">
        <v>84</v>
      </c>
      <c r="Z322" s="304">
        <v>79</v>
      </c>
      <c r="AA322" s="304">
        <v>75</v>
      </c>
      <c r="AB322" s="5"/>
      <c r="AC322" s="224">
        <f t="shared" si="10"/>
        <v>0</v>
      </c>
      <c r="AD322" s="270">
        <f t="shared" si="11"/>
        <v>0</v>
      </c>
      <c r="AE322" s="198" t="s">
        <v>6960</v>
      </c>
      <c r="AF322" s="199"/>
      <c r="AG322" s="200"/>
      <c r="AH322" s="200"/>
      <c r="AI322" s="169" t="str">
        <f>IF(AB322/W322=0,"",IF(MOD(AB322,W322)&gt;0,"ОШИБКА!!! неверная кратность на сорт",""))</f>
        <v/>
      </c>
    </row>
    <row r="323" spans="2:35" s="170" customFormat="1">
      <c r="B323" s="250"/>
      <c r="C323" s="196" t="s">
        <v>6125</v>
      </c>
      <c r="D323" s="267"/>
      <c r="E323" s="267"/>
      <c r="F323" s="267"/>
      <c r="G323" s="314">
        <v>24</v>
      </c>
      <c r="H323" s="314"/>
      <c r="I323" s="267"/>
      <c r="J323" s="267"/>
      <c r="K323" s="267"/>
      <c r="L323" s="196" t="s">
        <v>37</v>
      </c>
      <c r="M323" s="196" t="s">
        <v>6549</v>
      </c>
      <c r="N323" s="196" t="s">
        <v>4379</v>
      </c>
      <c r="O323" s="196" t="s">
        <v>4378</v>
      </c>
      <c r="P323" s="196" t="s">
        <v>165</v>
      </c>
      <c r="Q323" s="309" t="s">
        <v>3821</v>
      </c>
      <c r="R323" s="218"/>
      <c r="S323" s="310"/>
      <c r="T323" s="311"/>
      <c r="U323" s="312"/>
      <c r="V323" s="197" t="s">
        <v>776</v>
      </c>
      <c r="W323" s="220">
        <v>25</v>
      </c>
      <c r="X323" s="223">
        <v>128</v>
      </c>
      <c r="Y323" s="304">
        <v>124</v>
      </c>
      <c r="Z323" s="304">
        <v>117</v>
      </c>
      <c r="AA323" s="304">
        <v>110</v>
      </c>
      <c r="AB323" s="5"/>
      <c r="AC323" s="224">
        <f t="shared" si="10"/>
        <v>0</v>
      </c>
      <c r="AD323" s="270">
        <f t="shared" si="11"/>
        <v>0</v>
      </c>
      <c r="AE323" s="198" t="s">
        <v>6960</v>
      </c>
      <c r="AF323" s="199"/>
      <c r="AG323" s="200"/>
      <c r="AH323" s="200"/>
      <c r="AI323" s="169" t="str">
        <f>IF(AB323/W323=0,"",IF(MOD(AB323,W323)&gt;0,"ОШИБКА!!! неверная кратность на сорт",""))</f>
        <v/>
      </c>
    </row>
    <row r="324" spans="2:35" s="170" customFormat="1">
      <c r="B324" s="250"/>
      <c r="C324" s="196" t="s">
        <v>6126</v>
      </c>
      <c r="D324" s="267"/>
      <c r="E324" s="267"/>
      <c r="F324" s="267"/>
      <c r="G324" s="314">
        <v>450</v>
      </c>
      <c r="H324" s="314"/>
      <c r="I324" s="267"/>
      <c r="J324" s="267"/>
      <c r="K324" s="267"/>
      <c r="L324" s="196" t="s">
        <v>37</v>
      </c>
      <c r="M324" s="196" t="s">
        <v>6549</v>
      </c>
      <c r="N324" s="196" t="s">
        <v>4313</v>
      </c>
      <c r="O324" s="196" t="s">
        <v>4312</v>
      </c>
      <c r="P324" s="196" t="s">
        <v>4332</v>
      </c>
      <c r="Q324" s="309" t="s">
        <v>3821</v>
      </c>
      <c r="R324" s="218"/>
      <c r="S324" s="310"/>
      <c r="T324" s="311"/>
      <c r="U324" s="312"/>
      <c r="V324" s="197" t="s">
        <v>776</v>
      </c>
      <c r="W324" s="220">
        <v>25</v>
      </c>
      <c r="X324" s="223">
        <v>87</v>
      </c>
      <c r="Y324" s="304">
        <v>84</v>
      </c>
      <c r="Z324" s="304">
        <v>79</v>
      </c>
      <c r="AA324" s="304">
        <v>75</v>
      </c>
      <c r="AB324" s="5"/>
      <c r="AC324" s="224">
        <f t="shared" si="10"/>
        <v>0</v>
      </c>
      <c r="AD324" s="270">
        <f t="shared" si="11"/>
        <v>0</v>
      </c>
      <c r="AE324" s="198" t="s">
        <v>6960</v>
      </c>
      <c r="AF324" s="199"/>
      <c r="AG324" s="200"/>
      <c r="AH324" s="200"/>
      <c r="AI324" s="169" t="str">
        <f>IF(AB324/W324=0,"",IF(MOD(AB324,W324)&gt;0,"ОШИБКА!!! неверная кратность на сорт",""))</f>
        <v/>
      </c>
    </row>
    <row r="325" spans="2:35" s="170" customFormat="1">
      <c r="B325" s="250"/>
      <c r="C325" s="196" t="s">
        <v>6127</v>
      </c>
      <c r="D325" s="267"/>
      <c r="E325" s="267"/>
      <c r="F325" s="267"/>
      <c r="G325" s="314">
        <v>300</v>
      </c>
      <c r="H325" s="314"/>
      <c r="I325" s="267"/>
      <c r="J325" s="267"/>
      <c r="K325" s="267"/>
      <c r="L325" s="196" t="s">
        <v>37</v>
      </c>
      <c r="M325" s="196" t="s">
        <v>6549</v>
      </c>
      <c r="N325" s="196" t="s">
        <v>4313</v>
      </c>
      <c r="O325" s="196" t="s">
        <v>4312</v>
      </c>
      <c r="P325" s="196" t="s">
        <v>5920</v>
      </c>
      <c r="Q325" s="309" t="s">
        <v>3821</v>
      </c>
      <c r="R325" s="218"/>
      <c r="S325" s="310"/>
      <c r="T325" s="311"/>
      <c r="U325" s="312"/>
      <c r="V325" s="197" t="s">
        <v>776</v>
      </c>
      <c r="W325" s="220">
        <v>25</v>
      </c>
      <c r="X325" s="223">
        <v>87</v>
      </c>
      <c r="Y325" s="304">
        <v>84</v>
      </c>
      <c r="Z325" s="304">
        <v>79</v>
      </c>
      <c r="AA325" s="304">
        <v>75</v>
      </c>
      <c r="AB325" s="5"/>
      <c r="AC325" s="224">
        <f t="shared" si="10"/>
        <v>0</v>
      </c>
      <c r="AD325" s="270">
        <f t="shared" si="11"/>
        <v>0</v>
      </c>
      <c r="AE325" s="198" t="s">
        <v>6960</v>
      </c>
      <c r="AF325" s="199"/>
      <c r="AG325" s="200"/>
      <c r="AH325" s="200"/>
      <c r="AI325" s="169" t="str">
        <f>IF(AB325/W325=0,"",IF(MOD(AB325,W325)&gt;0,"ОШИБКА!!! неверная кратность на сорт",""))</f>
        <v/>
      </c>
    </row>
    <row r="326" spans="2:35" s="170" customFormat="1">
      <c r="B326" s="250"/>
      <c r="C326" s="196" t="s">
        <v>6128</v>
      </c>
      <c r="D326" s="267"/>
      <c r="E326" s="267"/>
      <c r="F326" s="267"/>
      <c r="G326" s="314">
        <v>225</v>
      </c>
      <c r="H326" s="314"/>
      <c r="I326" s="267"/>
      <c r="J326" s="267"/>
      <c r="K326" s="267"/>
      <c r="L326" s="196" t="s">
        <v>37</v>
      </c>
      <c r="M326" s="196" t="s">
        <v>6549</v>
      </c>
      <c r="N326" s="196" t="s">
        <v>4313</v>
      </c>
      <c r="O326" s="196" t="s">
        <v>4312</v>
      </c>
      <c r="P326" s="196" t="s">
        <v>4328</v>
      </c>
      <c r="Q326" s="309" t="s">
        <v>3821</v>
      </c>
      <c r="R326" s="218"/>
      <c r="S326" s="310"/>
      <c r="T326" s="311"/>
      <c r="U326" s="312"/>
      <c r="V326" s="197" t="s">
        <v>776</v>
      </c>
      <c r="W326" s="220">
        <v>25</v>
      </c>
      <c r="X326" s="223">
        <v>87</v>
      </c>
      <c r="Y326" s="304">
        <v>84</v>
      </c>
      <c r="Z326" s="304">
        <v>79</v>
      </c>
      <c r="AA326" s="304">
        <v>75</v>
      </c>
      <c r="AB326" s="5"/>
      <c r="AC326" s="224">
        <f t="shared" si="10"/>
        <v>0</v>
      </c>
      <c r="AD326" s="270">
        <f t="shared" si="11"/>
        <v>0</v>
      </c>
      <c r="AE326" s="198" t="s">
        <v>6960</v>
      </c>
      <c r="AF326" s="199"/>
      <c r="AG326" s="200"/>
      <c r="AH326" s="200"/>
      <c r="AI326" s="169" t="str">
        <f>IF(AB326/W326=0,"",IF(MOD(AB326,W326)&gt;0,"ОШИБКА!!! неверная кратность на сорт",""))</f>
        <v/>
      </c>
    </row>
    <row r="327" spans="2:35" s="170" customFormat="1">
      <c r="B327" s="250"/>
      <c r="C327" s="196" t="s">
        <v>3845</v>
      </c>
      <c r="D327" s="267"/>
      <c r="E327" s="267"/>
      <c r="F327" s="267"/>
      <c r="G327" s="314">
        <v>2010</v>
      </c>
      <c r="H327" s="314"/>
      <c r="I327" s="267"/>
      <c r="J327" s="267"/>
      <c r="K327" s="267"/>
      <c r="L327" s="196" t="s">
        <v>37</v>
      </c>
      <c r="M327" s="196" t="s">
        <v>6549</v>
      </c>
      <c r="N327" s="196" t="s">
        <v>4313</v>
      </c>
      <c r="O327" s="196" t="s">
        <v>4312</v>
      </c>
      <c r="P327" s="196" t="s">
        <v>4314</v>
      </c>
      <c r="Q327" s="309" t="s">
        <v>3821</v>
      </c>
      <c r="R327" s="218"/>
      <c r="S327" s="310"/>
      <c r="T327" s="311"/>
      <c r="U327" s="312"/>
      <c r="V327" s="197" t="s">
        <v>776</v>
      </c>
      <c r="W327" s="220">
        <v>25</v>
      </c>
      <c r="X327" s="223">
        <v>170</v>
      </c>
      <c r="Y327" s="304">
        <v>164</v>
      </c>
      <c r="Z327" s="304">
        <v>154</v>
      </c>
      <c r="AA327" s="304">
        <v>145</v>
      </c>
      <c r="AB327" s="5"/>
      <c r="AC327" s="224">
        <f t="shared" si="10"/>
        <v>0</v>
      </c>
      <c r="AD327" s="270">
        <f t="shared" si="11"/>
        <v>0</v>
      </c>
      <c r="AE327" s="198" t="s">
        <v>6960</v>
      </c>
      <c r="AF327" s="199"/>
      <c r="AG327" s="200"/>
      <c r="AH327" s="200"/>
      <c r="AI327" s="169" t="str">
        <f>IF(AB327/W327=0,"",IF(MOD(AB327,W327)&gt;0,"ОШИБКА!!! неверная кратность на сорт",""))</f>
        <v/>
      </c>
    </row>
    <row r="328" spans="2:35" s="170" customFormat="1">
      <c r="B328" s="250"/>
      <c r="C328" s="196" t="s">
        <v>6129</v>
      </c>
      <c r="D328" s="267"/>
      <c r="E328" s="267"/>
      <c r="F328" s="267"/>
      <c r="G328" s="314">
        <v>3525</v>
      </c>
      <c r="H328" s="314"/>
      <c r="I328" s="267"/>
      <c r="J328" s="267"/>
      <c r="K328" s="267"/>
      <c r="L328" s="196" t="s">
        <v>37</v>
      </c>
      <c r="M328" s="196" t="s">
        <v>6549</v>
      </c>
      <c r="N328" s="196" t="s">
        <v>4311</v>
      </c>
      <c r="O328" s="196" t="s">
        <v>4310</v>
      </c>
      <c r="P328" s="196" t="s">
        <v>4407</v>
      </c>
      <c r="Q328" s="309" t="s">
        <v>3821</v>
      </c>
      <c r="R328" s="218"/>
      <c r="S328" s="310"/>
      <c r="T328" s="311"/>
      <c r="U328" s="312"/>
      <c r="V328" s="197" t="s">
        <v>776</v>
      </c>
      <c r="W328" s="220">
        <v>25</v>
      </c>
      <c r="X328" s="223">
        <v>87</v>
      </c>
      <c r="Y328" s="304">
        <v>84</v>
      </c>
      <c r="Z328" s="304">
        <v>79</v>
      </c>
      <c r="AA328" s="304">
        <v>75</v>
      </c>
      <c r="AB328" s="5"/>
      <c r="AC328" s="224">
        <f t="shared" si="10"/>
        <v>0</v>
      </c>
      <c r="AD328" s="270">
        <f t="shared" si="11"/>
        <v>0</v>
      </c>
      <c r="AE328" s="198" t="s">
        <v>6960</v>
      </c>
      <c r="AF328" s="199"/>
      <c r="AG328" s="200"/>
      <c r="AH328" s="200"/>
      <c r="AI328" s="169" t="str">
        <f>IF(AB328/W328=0,"",IF(MOD(AB328,W328)&gt;0,"ОШИБКА!!! неверная кратность на сорт",""))</f>
        <v/>
      </c>
    </row>
    <row r="329" spans="2:35" s="170" customFormat="1">
      <c r="B329" s="250"/>
      <c r="C329" s="196" t="s">
        <v>6130</v>
      </c>
      <c r="D329" s="267"/>
      <c r="E329" s="267"/>
      <c r="F329" s="267"/>
      <c r="G329" s="314">
        <v>1464</v>
      </c>
      <c r="H329" s="314"/>
      <c r="I329" s="267"/>
      <c r="J329" s="267"/>
      <c r="K329" s="267"/>
      <c r="L329" s="196" t="s">
        <v>37</v>
      </c>
      <c r="M329" s="196" t="s">
        <v>6549</v>
      </c>
      <c r="N329" s="196" t="s">
        <v>4311</v>
      </c>
      <c r="O329" s="196" t="s">
        <v>4310</v>
      </c>
      <c r="P329" s="196" t="s">
        <v>4327</v>
      </c>
      <c r="Q329" s="309" t="s">
        <v>3821</v>
      </c>
      <c r="R329" s="218"/>
      <c r="S329" s="310"/>
      <c r="T329" s="311"/>
      <c r="U329" s="312"/>
      <c r="V329" s="197" t="s">
        <v>776</v>
      </c>
      <c r="W329" s="220">
        <v>25</v>
      </c>
      <c r="X329" s="223">
        <v>87</v>
      </c>
      <c r="Y329" s="304">
        <v>84</v>
      </c>
      <c r="Z329" s="304">
        <v>79</v>
      </c>
      <c r="AA329" s="304">
        <v>75</v>
      </c>
      <c r="AB329" s="5"/>
      <c r="AC329" s="224">
        <f t="shared" si="10"/>
        <v>0</v>
      </c>
      <c r="AD329" s="270">
        <f t="shared" si="11"/>
        <v>0</v>
      </c>
      <c r="AE329" s="198" t="s">
        <v>6960</v>
      </c>
      <c r="AF329" s="199"/>
      <c r="AG329" s="200"/>
      <c r="AH329" s="200"/>
      <c r="AI329" s="169" t="str">
        <f>IF(AB329/W329=0,"",IF(MOD(AB329,W329)&gt;0,"ОШИБКА!!! неверная кратность на сорт",""))</f>
        <v/>
      </c>
    </row>
    <row r="330" spans="2:35" s="170" customFormat="1">
      <c r="B330" s="250"/>
      <c r="C330" s="196" t="s">
        <v>3846</v>
      </c>
      <c r="D330" s="267"/>
      <c r="E330" s="267"/>
      <c r="F330" s="267"/>
      <c r="G330" s="314">
        <v>600</v>
      </c>
      <c r="H330" s="314"/>
      <c r="I330" s="267"/>
      <c r="J330" s="267"/>
      <c r="K330" s="267"/>
      <c r="L330" s="196" t="s">
        <v>37</v>
      </c>
      <c r="M330" s="196" t="s">
        <v>6549</v>
      </c>
      <c r="N330" s="196" t="s">
        <v>4311</v>
      </c>
      <c r="O330" s="196" t="s">
        <v>4310</v>
      </c>
      <c r="P330" s="196" t="s">
        <v>4315</v>
      </c>
      <c r="Q330" s="309" t="s">
        <v>3821</v>
      </c>
      <c r="R330" s="218"/>
      <c r="S330" s="310"/>
      <c r="T330" s="311"/>
      <c r="U330" s="312"/>
      <c r="V330" s="197" t="s">
        <v>776</v>
      </c>
      <c r="W330" s="220">
        <v>25</v>
      </c>
      <c r="X330" s="223">
        <v>87</v>
      </c>
      <c r="Y330" s="304">
        <v>84</v>
      </c>
      <c r="Z330" s="304">
        <v>79</v>
      </c>
      <c r="AA330" s="304">
        <v>75</v>
      </c>
      <c r="AB330" s="5"/>
      <c r="AC330" s="224">
        <f t="shared" si="10"/>
        <v>0</v>
      </c>
      <c r="AD330" s="270">
        <f t="shared" si="11"/>
        <v>0</v>
      </c>
      <c r="AE330" s="198" t="s">
        <v>6960</v>
      </c>
      <c r="AF330" s="199"/>
      <c r="AG330" s="200"/>
      <c r="AH330" s="200"/>
      <c r="AI330" s="169" t="str">
        <f>IF(AB330/W330=0,"",IF(MOD(AB330,W330)&gt;0,"ОШИБКА!!! неверная кратность на сорт",""))</f>
        <v/>
      </c>
    </row>
    <row r="331" spans="2:35" s="170" customFormat="1">
      <c r="B331" s="250"/>
      <c r="C331" s="196" t="s">
        <v>3847</v>
      </c>
      <c r="D331" s="267"/>
      <c r="E331" s="267"/>
      <c r="F331" s="267"/>
      <c r="G331" s="314">
        <v>423</v>
      </c>
      <c r="H331" s="314"/>
      <c r="I331" s="267"/>
      <c r="J331" s="267"/>
      <c r="K331" s="267"/>
      <c r="L331" s="196" t="s">
        <v>37</v>
      </c>
      <c r="M331" s="196" t="s">
        <v>6549</v>
      </c>
      <c r="N331" s="196" t="s">
        <v>4311</v>
      </c>
      <c r="O331" s="196" t="s">
        <v>4310</v>
      </c>
      <c r="P331" s="196" t="s">
        <v>4316</v>
      </c>
      <c r="Q331" s="309" t="s">
        <v>3821</v>
      </c>
      <c r="R331" s="218"/>
      <c r="S331" s="310"/>
      <c r="T331" s="311"/>
      <c r="U331" s="312"/>
      <c r="V331" s="197" t="s">
        <v>776</v>
      </c>
      <c r="W331" s="220">
        <v>25</v>
      </c>
      <c r="X331" s="223">
        <v>128</v>
      </c>
      <c r="Y331" s="304">
        <v>124</v>
      </c>
      <c r="Z331" s="304">
        <v>117</v>
      </c>
      <c r="AA331" s="304">
        <v>110</v>
      </c>
      <c r="AB331" s="5"/>
      <c r="AC331" s="224">
        <f t="shared" si="10"/>
        <v>0</v>
      </c>
      <c r="AD331" s="270">
        <f t="shared" si="11"/>
        <v>0</v>
      </c>
      <c r="AE331" s="198" t="s">
        <v>6960</v>
      </c>
      <c r="AF331" s="199"/>
      <c r="AG331" s="200"/>
      <c r="AH331" s="200"/>
      <c r="AI331" s="169" t="str">
        <f>IF(AB331/W331=0,"",IF(MOD(AB331,W331)&gt;0,"ОШИБКА!!! неверная кратность на сорт",""))</f>
        <v/>
      </c>
    </row>
    <row r="332" spans="2:35" s="170" customFormat="1">
      <c r="B332" s="250"/>
      <c r="C332" s="196" t="s">
        <v>6131</v>
      </c>
      <c r="D332" s="267"/>
      <c r="E332" s="267"/>
      <c r="F332" s="267"/>
      <c r="G332" s="314">
        <v>306</v>
      </c>
      <c r="H332" s="314"/>
      <c r="I332" s="267"/>
      <c r="J332" s="267"/>
      <c r="K332" s="267"/>
      <c r="L332" s="196" t="s">
        <v>37</v>
      </c>
      <c r="M332" s="196" t="s">
        <v>6549</v>
      </c>
      <c r="N332" s="196" t="s">
        <v>4311</v>
      </c>
      <c r="O332" s="196" t="s">
        <v>4310</v>
      </c>
      <c r="P332" s="196" t="s">
        <v>4408</v>
      </c>
      <c r="Q332" s="309" t="s">
        <v>3821</v>
      </c>
      <c r="R332" s="218"/>
      <c r="S332" s="310"/>
      <c r="T332" s="311"/>
      <c r="U332" s="312"/>
      <c r="V332" s="197" t="s">
        <v>776</v>
      </c>
      <c r="W332" s="220">
        <v>25</v>
      </c>
      <c r="X332" s="223">
        <v>87</v>
      </c>
      <c r="Y332" s="304">
        <v>84</v>
      </c>
      <c r="Z332" s="304">
        <v>79</v>
      </c>
      <c r="AA332" s="304">
        <v>75</v>
      </c>
      <c r="AB332" s="5"/>
      <c r="AC332" s="224">
        <f t="shared" si="10"/>
        <v>0</v>
      </c>
      <c r="AD332" s="270">
        <f t="shared" si="11"/>
        <v>0</v>
      </c>
      <c r="AE332" s="198" t="s">
        <v>6960</v>
      </c>
      <c r="AF332" s="199"/>
      <c r="AG332" s="200"/>
      <c r="AH332" s="200"/>
      <c r="AI332" s="169" t="str">
        <f>IF(AB332/W332=0,"",IF(MOD(AB332,W332)&gt;0,"ОШИБКА!!! неверная кратность на сорт",""))</f>
        <v/>
      </c>
    </row>
    <row r="333" spans="2:35" s="170" customFormat="1">
      <c r="B333" s="250"/>
      <c r="C333" s="196" t="s">
        <v>6132</v>
      </c>
      <c r="D333" s="267"/>
      <c r="E333" s="267"/>
      <c r="F333" s="267"/>
      <c r="G333" s="314">
        <v>300</v>
      </c>
      <c r="H333" s="314"/>
      <c r="I333" s="267"/>
      <c r="J333" s="267"/>
      <c r="K333" s="267"/>
      <c r="L333" s="196" t="s">
        <v>37</v>
      </c>
      <c r="M333" s="196" t="s">
        <v>6549</v>
      </c>
      <c r="N333" s="196" t="s">
        <v>4311</v>
      </c>
      <c r="O333" s="196" t="s">
        <v>4310</v>
      </c>
      <c r="P333" s="196" t="s">
        <v>5921</v>
      </c>
      <c r="Q333" s="309" t="s">
        <v>3821</v>
      </c>
      <c r="R333" s="218"/>
      <c r="S333" s="310"/>
      <c r="T333" s="311"/>
      <c r="U333" s="312"/>
      <c r="V333" s="197" t="s">
        <v>776</v>
      </c>
      <c r="W333" s="220">
        <v>25</v>
      </c>
      <c r="X333" s="223">
        <v>87</v>
      </c>
      <c r="Y333" s="304">
        <v>84</v>
      </c>
      <c r="Z333" s="304">
        <v>79</v>
      </c>
      <c r="AA333" s="304">
        <v>75</v>
      </c>
      <c r="AB333" s="5"/>
      <c r="AC333" s="224">
        <f t="shared" si="10"/>
        <v>0</v>
      </c>
      <c r="AD333" s="270">
        <f t="shared" si="11"/>
        <v>0</v>
      </c>
      <c r="AE333" s="198" t="s">
        <v>6960</v>
      </c>
      <c r="AF333" s="199"/>
      <c r="AG333" s="200"/>
      <c r="AH333" s="200"/>
      <c r="AI333" s="169" t="str">
        <f>IF(AB333/W333=0,"",IF(MOD(AB333,W333)&gt;0,"ОШИБКА!!! неверная кратность на сорт",""))</f>
        <v/>
      </c>
    </row>
    <row r="334" spans="2:35" s="170" customFormat="1">
      <c r="B334" s="250"/>
      <c r="C334" s="196" t="s">
        <v>3848</v>
      </c>
      <c r="D334" s="267"/>
      <c r="E334" s="267"/>
      <c r="F334" s="267"/>
      <c r="G334" s="314">
        <v>3951</v>
      </c>
      <c r="H334" s="314"/>
      <c r="I334" s="267"/>
      <c r="J334" s="267"/>
      <c r="K334" s="267"/>
      <c r="L334" s="196" t="s">
        <v>37</v>
      </c>
      <c r="M334" s="196" t="s">
        <v>6549</v>
      </c>
      <c r="N334" s="196" t="s">
        <v>4311</v>
      </c>
      <c r="O334" s="196" t="s">
        <v>4310</v>
      </c>
      <c r="P334" s="196" t="s">
        <v>4317</v>
      </c>
      <c r="Q334" s="309" t="s">
        <v>3821</v>
      </c>
      <c r="R334" s="218"/>
      <c r="S334" s="310"/>
      <c r="T334" s="311"/>
      <c r="U334" s="312"/>
      <c r="V334" s="197" t="s">
        <v>776</v>
      </c>
      <c r="W334" s="220">
        <v>25</v>
      </c>
      <c r="X334" s="223">
        <v>87</v>
      </c>
      <c r="Y334" s="304">
        <v>84</v>
      </c>
      <c r="Z334" s="304">
        <v>79</v>
      </c>
      <c r="AA334" s="304">
        <v>75</v>
      </c>
      <c r="AB334" s="5"/>
      <c r="AC334" s="224">
        <f t="shared" si="10"/>
        <v>0</v>
      </c>
      <c r="AD334" s="270">
        <f t="shared" si="11"/>
        <v>0</v>
      </c>
      <c r="AE334" s="198" t="s">
        <v>6960</v>
      </c>
      <c r="AF334" s="199"/>
      <c r="AG334" s="200"/>
      <c r="AH334" s="200"/>
      <c r="AI334" s="169" t="str">
        <f>IF(AB334/W334=0,"",IF(MOD(AB334,W334)&gt;0,"ОШИБКА!!! неверная кратность на сорт",""))</f>
        <v/>
      </c>
    </row>
    <row r="335" spans="2:35" s="170" customFormat="1">
      <c r="B335" s="250"/>
      <c r="C335" s="196" t="s">
        <v>6133</v>
      </c>
      <c r="D335" s="267"/>
      <c r="E335" s="267"/>
      <c r="F335" s="267"/>
      <c r="G335" s="314">
        <v>2310</v>
      </c>
      <c r="H335" s="314"/>
      <c r="I335" s="267"/>
      <c r="J335" s="267"/>
      <c r="K335" s="267"/>
      <c r="L335" s="196" t="s">
        <v>37</v>
      </c>
      <c r="M335" s="196" t="s">
        <v>6549</v>
      </c>
      <c r="N335" s="196" t="s">
        <v>4311</v>
      </c>
      <c r="O335" s="196" t="s">
        <v>4310</v>
      </c>
      <c r="P335" s="196" t="s">
        <v>4409</v>
      </c>
      <c r="Q335" s="309" t="s">
        <v>3821</v>
      </c>
      <c r="R335" s="218"/>
      <c r="S335" s="310"/>
      <c r="T335" s="311"/>
      <c r="U335" s="312"/>
      <c r="V335" s="197" t="s">
        <v>776</v>
      </c>
      <c r="W335" s="220">
        <v>25</v>
      </c>
      <c r="X335" s="223">
        <v>87</v>
      </c>
      <c r="Y335" s="304">
        <v>84</v>
      </c>
      <c r="Z335" s="304">
        <v>79</v>
      </c>
      <c r="AA335" s="304">
        <v>75</v>
      </c>
      <c r="AB335" s="5"/>
      <c r="AC335" s="224">
        <f t="shared" si="10"/>
        <v>0</v>
      </c>
      <c r="AD335" s="270">
        <f t="shared" si="11"/>
        <v>0</v>
      </c>
      <c r="AE335" s="198" t="s">
        <v>6960</v>
      </c>
      <c r="AF335" s="199"/>
      <c r="AG335" s="200"/>
      <c r="AH335" s="200"/>
      <c r="AI335" s="169" t="str">
        <f>IF(AB335/W335=0,"",IF(MOD(AB335,W335)&gt;0,"ОШИБКА!!! неверная кратность на сорт",""))</f>
        <v/>
      </c>
    </row>
    <row r="336" spans="2:35" s="170" customFormat="1">
      <c r="B336" s="250"/>
      <c r="C336" s="196" t="s">
        <v>6134</v>
      </c>
      <c r="D336" s="267"/>
      <c r="E336" s="267"/>
      <c r="F336" s="267"/>
      <c r="G336" s="314">
        <v>1848</v>
      </c>
      <c r="H336" s="314"/>
      <c r="I336" s="267"/>
      <c r="J336" s="267"/>
      <c r="K336" s="267"/>
      <c r="L336" s="196" t="s">
        <v>37</v>
      </c>
      <c r="M336" s="196" t="s">
        <v>6549</v>
      </c>
      <c r="N336" s="196" t="s">
        <v>4311</v>
      </c>
      <c r="O336" s="196" t="s">
        <v>4310</v>
      </c>
      <c r="P336" s="196" t="s">
        <v>4410</v>
      </c>
      <c r="Q336" s="309" t="s">
        <v>3821</v>
      </c>
      <c r="R336" s="218"/>
      <c r="S336" s="310"/>
      <c r="T336" s="311"/>
      <c r="U336" s="312"/>
      <c r="V336" s="197" t="s">
        <v>776</v>
      </c>
      <c r="W336" s="220">
        <v>25</v>
      </c>
      <c r="X336" s="223">
        <v>87</v>
      </c>
      <c r="Y336" s="304">
        <v>84</v>
      </c>
      <c r="Z336" s="304">
        <v>79</v>
      </c>
      <c r="AA336" s="304">
        <v>75</v>
      </c>
      <c r="AB336" s="5"/>
      <c r="AC336" s="224">
        <f t="shared" si="10"/>
        <v>0</v>
      </c>
      <c r="AD336" s="270">
        <f t="shared" si="11"/>
        <v>0</v>
      </c>
      <c r="AE336" s="198" t="s">
        <v>6960</v>
      </c>
      <c r="AF336" s="199"/>
      <c r="AG336" s="200"/>
      <c r="AH336" s="200"/>
      <c r="AI336" s="169" t="str">
        <f>IF(AB336/W336=0,"",IF(MOD(AB336,W336)&gt;0,"ОШИБКА!!! неверная кратность на сорт",""))</f>
        <v/>
      </c>
    </row>
    <row r="337" spans="2:35" s="170" customFormat="1">
      <c r="B337" s="250"/>
      <c r="C337" s="196" t="s">
        <v>6135</v>
      </c>
      <c r="D337" s="267"/>
      <c r="E337" s="267"/>
      <c r="F337" s="267"/>
      <c r="G337" s="314">
        <v>672</v>
      </c>
      <c r="H337" s="314"/>
      <c r="I337" s="267"/>
      <c r="J337" s="267"/>
      <c r="K337" s="267"/>
      <c r="L337" s="196" t="s">
        <v>37</v>
      </c>
      <c r="M337" s="196" t="s">
        <v>6549</v>
      </c>
      <c r="N337" s="196" t="s">
        <v>5922</v>
      </c>
      <c r="O337" s="196" t="s">
        <v>5923</v>
      </c>
      <c r="P337" s="196" t="s">
        <v>5924</v>
      </c>
      <c r="Q337" s="309" t="s">
        <v>3821</v>
      </c>
      <c r="R337" s="218"/>
      <c r="S337" s="310"/>
      <c r="T337" s="311"/>
      <c r="U337" s="312"/>
      <c r="V337" s="197" t="s">
        <v>776</v>
      </c>
      <c r="W337" s="220">
        <v>25</v>
      </c>
      <c r="X337" s="223">
        <v>87</v>
      </c>
      <c r="Y337" s="304">
        <v>84</v>
      </c>
      <c r="Z337" s="304">
        <v>79</v>
      </c>
      <c r="AA337" s="304">
        <v>75</v>
      </c>
      <c r="AB337" s="5"/>
      <c r="AC337" s="224">
        <f t="shared" si="10"/>
        <v>0</v>
      </c>
      <c r="AD337" s="270">
        <f t="shared" si="11"/>
        <v>0</v>
      </c>
      <c r="AE337" s="198" t="s">
        <v>6960</v>
      </c>
      <c r="AF337" s="199"/>
      <c r="AG337" s="200"/>
      <c r="AH337" s="200"/>
      <c r="AI337" s="169" t="str">
        <f>IF(AB337/W337=0,"",IF(MOD(AB337,W337)&gt;0,"ОШИБКА!!! неверная кратность на сорт",""))</f>
        <v/>
      </c>
    </row>
    <row r="338" spans="2:35" s="170" customFormat="1">
      <c r="B338" s="250"/>
      <c r="C338" s="196" t="s">
        <v>6136</v>
      </c>
      <c r="D338" s="267"/>
      <c r="E338" s="267"/>
      <c r="F338" s="267"/>
      <c r="G338" s="314">
        <v>260</v>
      </c>
      <c r="H338" s="314"/>
      <c r="I338" s="267"/>
      <c r="J338" s="267"/>
      <c r="K338" s="267"/>
      <c r="L338" s="196" t="s">
        <v>37</v>
      </c>
      <c r="M338" s="196" t="s">
        <v>6549</v>
      </c>
      <c r="N338" s="196" t="s">
        <v>1571</v>
      </c>
      <c r="O338" s="196" t="s">
        <v>1570</v>
      </c>
      <c r="P338" s="196" t="s">
        <v>5925</v>
      </c>
      <c r="Q338" s="309" t="s">
        <v>3821</v>
      </c>
      <c r="R338" s="218"/>
      <c r="S338" s="310"/>
      <c r="T338" s="311"/>
      <c r="U338" s="312"/>
      <c r="V338" s="197" t="s">
        <v>776</v>
      </c>
      <c r="W338" s="220">
        <v>25</v>
      </c>
      <c r="X338" s="223">
        <v>87</v>
      </c>
      <c r="Y338" s="304">
        <v>84</v>
      </c>
      <c r="Z338" s="304">
        <v>79</v>
      </c>
      <c r="AA338" s="304">
        <v>75</v>
      </c>
      <c r="AB338" s="5"/>
      <c r="AC338" s="224">
        <f t="shared" si="10"/>
        <v>0</v>
      </c>
      <c r="AD338" s="270">
        <f t="shared" si="11"/>
        <v>0</v>
      </c>
      <c r="AE338" s="198" t="s">
        <v>6960</v>
      </c>
      <c r="AF338" s="199"/>
      <c r="AG338" s="200"/>
      <c r="AH338" s="200"/>
      <c r="AI338" s="169" t="str">
        <f>IF(AB338/W338=0,"",IF(MOD(AB338,W338)&gt;0,"ОШИБКА!!! неверная кратность на сорт",""))</f>
        <v/>
      </c>
    </row>
    <row r="339" spans="2:35" s="170" customFormat="1">
      <c r="B339" s="250"/>
      <c r="C339" s="196" t="s">
        <v>3849</v>
      </c>
      <c r="D339" s="267"/>
      <c r="E339" s="267"/>
      <c r="F339" s="267"/>
      <c r="G339" s="314">
        <v>207</v>
      </c>
      <c r="H339" s="314"/>
      <c r="I339" s="267"/>
      <c r="J339" s="267"/>
      <c r="K339" s="267"/>
      <c r="L339" s="196" t="s">
        <v>37</v>
      </c>
      <c r="M339" s="196" t="s">
        <v>6549</v>
      </c>
      <c r="N339" s="196" t="s">
        <v>1571</v>
      </c>
      <c r="O339" s="196" t="s">
        <v>1570</v>
      </c>
      <c r="P339" s="196" t="s">
        <v>1572</v>
      </c>
      <c r="Q339" s="309" t="s">
        <v>3821</v>
      </c>
      <c r="R339" s="218"/>
      <c r="S339" s="310"/>
      <c r="T339" s="311"/>
      <c r="U339" s="313"/>
      <c r="V339" s="197" t="s">
        <v>776</v>
      </c>
      <c r="W339" s="220">
        <v>25</v>
      </c>
      <c r="X339" s="223">
        <v>128</v>
      </c>
      <c r="Y339" s="304">
        <v>124</v>
      </c>
      <c r="Z339" s="304">
        <v>117</v>
      </c>
      <c r="AA339" s="304">
        <v>110</v>
      </c>
      <c r="AB339" s="5"/>
      <c r="AC339" s="224">
        <f t="shared" si="10"/>
        <v>0</v>
      </c>
      <c r="AD339" s="270">
        <f t="shared" si="11"/>
        <v>0</v>
      </c>
      <c r="AE339" s="198" t="s">
        <v>6960</v>
      </c>
      <c r="AF339" s="199"/>
      <c r="AG339" s="200"/>
      <c r="AH339" s="200"/>
      <c r="AI339" s="169" t="str">
        <f>IF(AB339/W339=0,"",IF(MOD(AB339,W339)&gt;0,"ОШИБКА!!! неверная кратность на сорт",""))</f>
        <v/>
      </c>
    </row>
    <row r="340" spans="2:35" s="170" customFormat="1">
      <c r="B340" s="250"/>
      <c r="C340" s="196" t="s">
        <v>6137</v>
      </c>
      <c r="D340" s="267"/>
      <c r="E340" s="267"/>
      <c r="F340" s="267"/>
      <c r="G340" s="314">
        <v>750</v>
      </c>
      <c r="H340" s="314"/>
      <c r="I340" s="267"/>
      <c r="J340" s="267"/>
      <c r="K340" s="267"/>
      <c r="L340" s="196" t="s">
        <v>37</v>
      </c>
      <c r="M340" s="196" t="s">
        <v>6549</v>
      </c>
      <c r="N340" s="196" t="s">
        <v>1571</v>
      </c>
      <c r="O340" s="196" t="s">
        <v>1570</v>
      </c>
      <c r="P340" s="196" t="s">
        <v>5926</v>
      </c>
      <c r="Q340" s="309" t="s">
        <v>3821</v>
      </c>
      <c r="R340" s="218"/>
      <c r="S340" s="310"/>
      <c r="T340" s="311"/>
      <c r="U340" s="313"/>
      <c r="V340" s="197" t="s">
        <v>776</v>
      </c>
      <c r="W340" s="220">
        <v>25</v>
      </c>
      <c r="X340" s="223">
        <v>87</v>
      </c>
      <c r="Y340" s="304">
        <v>84</v>
      </c>
      <c r="Z340" s="304">
        <v>79</v>
      </c>
      <c r="AA340" s="304">
        <v>75</v>
      </c>
      <c r="AB340" s="5"/>
      <c r="AC340" s="224">
        <f t="shared" si="10"/>
        <v>0</v>
      </c>
      <c r="AD340" s="270">
        <f t="shared" si="11"/>
        <v>0</v>
      </c>
      <c r="AE340" s="198" t="s">
        <v>6960</v>
      </c>
      <c r="AF340" s="199"/>
      <c r="AG340" s="200"/>
      <c r="AH340" s="200"/>
      <c r="AI340" s="169" t="str">
        <f>IF(AB340/W340=0,"",IF(MOD(AB340,W340)&gt;0,"ОШИБКА!!! неверная кратность на сорт",""))</f>
        <v/>
      </c>
    </row>
    <row r="341" spans="2:35" s="170" customFormat="1">
      <c r="B341" s="250"/>
      <c r="C341" s="196" t="s">
        <v>6138</v>
      </c>
      <c r="D341" s="267"/>
      <c r="E341" s="267"/>
      <c r="F341" s="267"/>
      <c r="G341" s="314">
        <v>1800</v>
      </c>
      <c r="H341" s="314"/>
      <c r="I341" s="267"/>
      <c r="J341" s="267"/>
      <c r="K341" s="267"/>
      <c r="L341" s="196" t="s">
        <v>37</v>
      </c>
      <c r="M341" s="196" t="s">
        <v>6549</v>
      </c>
      <c r="N341" s="196" t="s">
        <v>1600</v>
      </c>
      <c r="O341" s="196" t="s">
        <v>1599</v>
      </c>
      <c r="P341" s="196" t="s">
        <v>1601</v>
      </c>
      <c r="Q341" s="309" t="s">
        <v>3821</v>
      </c>
      <c r="R341" s="218"/>
      <c r="S341" s="310"/>
      <c r="T341" s="311"/>
      <c r="U341" s="312"/>
      <c r="V341" s="197" t="s">
        <v>776</v>
      </c>
      <c r="W341" s="220">
        <v>25</v>
      </c>
      <c r="X341" s="223">
        <v>87</v>
      </c>
      <c r="Y341" s="304">
        <v>84</v>
      </c>
      <c r="Z341" s="304">
        <v>79</v>
      </c>
      <c r="AA341" s="304">
        <v>75</v>
      </c>
      <c r="AB341" s="5"/>
      <c r="AC341" s="224">
        <f t="shared" si="10"/>
        <v>0</v>
      </c>
      <c r="AD341" s="270">
        <f t="shared" si="11"/>
        <v>0</v>
      </c>
      <c r="AE341" s="198" t="s">
        <v>6960</v>
      </c>
      <c r="AF341" s="199"/>
      <c r="AG341" s="200"/>
      <c r="AH341" s="200"/>
      <c r="AI341" s="169" t="str">
        <f>IF(AB341/W341=0,"",IF(MOD(AB341,W341)&gt;0,"ОШИБКА!!! неверная кратность на сорт",""))</f>
        <v/>
      </c>
    </row>
    <row r="342" spans="2:35" s="170" customFormat="1">
      <c r="B342" s="250"/>
      <c r="C342" s="196" t="s">
        <v>6139</v>
      </c>
      <c r="D342" s="267"/>
      <c r="E342" s="267"/>
      <c r="F342" s="267"/>
      <c r="G342" s="314">
        <v>575</v>
      </c>
      <c r="H342" s="314"/>
      <c r="I342" s="267"/>
      <c r="J342" s="267"/>
      <c r="K342" s="267"/>
      <c r="L342" s="196" t="s">
        <v>37</v>
      </c>
      <c r="M342" s="196" t="s">
        <v>6549</v>
      </c>
      <c r="N342" s="196" t="s">
        <v>1600</v>
      </c>
      <c r="O342" s="196" t="s">
        <v>1599</v>
      </c>
      <c r="P342" s="196" t="s">
        <v>5927</v>
      </c>
      <c r="Q342" s="309" t="s">
        <v>3821</v>
      </c>
      <c r="R342" s="218"/>
      <c r="S342" s="310"/>
      <c r="T342" s="311"/>
      <c r="U342" s="312"/>
      <c r="V342" s="197" t="s">
        <v>776</v>
      </c>
      <c r="W342" s="220">
        <v>25</v>
      </c>
      <c r="X342" s="223">
        <v>87</v>
      </c>
      <c r="Y342" s="304">
        <v>84</v>
      </c>
      <c r="Z342" s="304">
        <v>79</v>
      </c>
      <c r="AA342" s="304">
        <v>75</v>
      </c>
      <c r="AB342" s="5"/>
      <c r="AC342" s="224">
        <f t="shared" si="10"/>
        <v>0</v>
      </c>
      <c r="AD342" s="270">
        <f t="shared" si="11"/>
        <v>0</v>
      </c>
      <c r="AE342" s="198" t="s">
        <v>6960</v>
      </c>
      <c r="AF342" s="199"/>
      <c r="AG342" s="200"/>
      <c r="AH342" s="200"/>
      <c r="AI342" s="169" t="str">
        <f>IF(AB342/W342=0,"",IF(MOD(AB342,W342)&gt;0,"ОШИБКА!!! неверная кратность на сорт",""))</f>
        <v/>
      </c>
    </row>
    <row r="343" spans="2:35" s="170" customFormat="1">
      <c r="B343" s="250"/>
      <c r="C343" s="196" t="s">
        <v>6140</v>
      </c>
      <c r="D343" s="267"/>
      <c r="E343" s="267"/>
      <c r="F343" s="267"/>
      <c r="G343" s="314">
        <v>155</v>
      </c>
      <c r="H343" s="314"/>
      <c r="I343" s="267"/>
      <c r="J343" s="267"/>
      <c r="K343" s="267"/>
      <c r="L343" s="196" t="s">
        <v>37</v>
      </c>
      <c r="M343" s="196" t="s">
        <v>6549</v>
      </c>
      <c r="N343" s="196" t="s">
        <v>1600</v>
      </c>
      <c r="O343" s="196" t="s">
        <v>1599</v>
      </c>
      <c r="P343" s="196" t="s">
        <v>5928</v>
      </c>
      <c r="Q343" s="309" t="s">
        <v>3821</v>
      </c>
      <c r="R343" s="218"/>
      <c r="S343" s="310"/>
      <c r="T343" s="311"/>
      <c r="U343" s="313"/>
      <c r="V343" s="197" t="s">
        <v>776</v>
      </c>
      <c r="W343" s="220">
        <v>25</v>
      </c>
      <c r="X343" s="223">
        <v>128</v>
      </c>
      <c r="Y343" s="304">
        <v>124</v>
      </c>
      <c r="Z343" s="304">
        <v>117</v>
      </c>
      <c r="AA343" s="304">
        <v>110</v>
      </c>
      <c r="AB343" s="5"/>
      <c r="AC343" s="224">
        <f t="shared" si="10"/>
        <v>0</v>
      </c>
      <c r="AD343" s="270">
        <f t="shared" si="11"/>
        <v>0</v>
      </c>
      <c r="AE343" s="198" t="s">
        <v>6960</v>
      </c>
      <c r="AF343" s="199"/>
      <c r="AG343" s="200"/>
      <c r="AH343" s="200"/>
      <c r="AI343" s="169" t="str">
        <f>IF(AB343/W343=0,"",IF(MOD(AB343,W343)&gt;0,"ОШИБКА!!! неверная кратность на сорт",""))</f>
        <v/>
      </c>
    </row>
    <row r="344" spans="2:35" s="170" customFormat="1">
      <c r="B344" s="250"/>
      <c r="C344" s="196" t="s">
        <v>6141</v>
      </c>
      <c r="D344" s="267"/>
      <c r="E344" s="267"/>
      <c r="F344" s="267"/>
      <c r="G344" s="314">
        <v>275</v>
      </c>
      <c r="H344" s="314"/>
      <c r="I344" s="267"/>
      <c r="J344" s="267"/>
      <c r="K344" s="267"/>
      <c r="L344" s="196" t="s">
        <v>37</v>
      </c>
      <c r="M344" s="196" t="s">
        <v>6549</v>
      </c>
      <c r="N344" s="196" t="s">
        <v>1600</v>
      </c>
      <c r="O344" s="196" t="s">
        <v>1599</v>
      </c>
      <c r="P344" s="196" t="s">
        <v>3955</v>
      </c>
      <c r="Q344" s="309" t="s">
        <v>3821</v>
      </c>
      <c r="R344" s="218"/>
      <c r="S344" s="310"/>
      <c r="T344" s="311"/>
      <c r="U344" s="312"/>
      <c r="V344" s="197" t="s">
        <v>776</v>
      </c>
      <c r="W344" s="220">
        <v>25</v>
      </c>
      <c r="X344" s="223">
        <v>87</v>
      </c>
      <c r="Y344" s="304">
        <v>84</v>
      </c>
      <c r="Z344" s="304">
        <v>79</v>
      </c>
      <c r="AA344" s="304">
        <v>75</v>
      </c>
      <c r="AB344" s="5"/>
      <c r="AC344" s="224">
        <f t="shared" si="10"/>
        <v>0</v>
      </c>
      <c r="AD344" s="270">
        <f t="shared" si="11"/>
        <v>0</v>
      </c>
      <c r="AE344" s="198" t="s">
        <v>6960</v>
      </c>
      <c r="AF344" s="199"/>
      <c r="AG344" s="200"/>
      <c r="AH344" s="200"/>
      <c r="AI344" s="169" t="str">
        <f>IF(AB344/W344=0,"",IF(MOD(AB344,W344)&gt;0,"ОШИБКА!!! неверная кратность на сорт",""))</f>
        <v/>
      </c>
    </row>
    <row r="345" spans="2:35" s="170" customFormat="1">
      <c r="B345" s="250"/>
      <c r="C345" s="196" t="s">
        <v>6142</v>
      </c>
      <c r="D345" s="267"/>
      <c r="E345" s="267"/>
      <c r="F345" s="267"/>
      <c r="G345" s="314">
        <v>240</v>
      </c>
      <c r="H345" s="314"/>
      <c r="I345" s="267"/>
      <c r="J345" s="267"/>
      <c r="K345" s="267"/>
      <c r="L345" s="196" t="s">
        <v>37</v>
      </c>
      <c r="M345" s="196" t="s">
        <v>6549</v>
      </c>
      <c r="N345" s="196" t="s">
        <v>1600</v>
      </c>
      <c r="O345" s="196" t="s">
        <v>1599</v>
      </c>
      <c r="P345" s="196" t="s">
        <v>5929</v>
      </c>
      <c r="Q345" s="309" t="s">
        <v>3821</v>
      </c>
      <c r="R345" s="218"/>
      <c r="S345" s="310"/>
      <c r="T345" s="311"/>
      <c r="U345" s="312"/>
      <c r="V345" s="197" t="s">
        <v>776</v>
      </c>
      <c r="W345" s="220">
        <v>25</v>
      </c>
      <c r="X345" s="223">
        <v>87</v>
      </c>
      <c r="Y345" s="304">
        <v>84</v>
      </c>
      <c r="Z345" s="304">
        <v>79</v>
      </c>
      <c r="AA345" s="304">
        <v>75</v>
      </c>
      <c r="AB345" s="5"/>
      <c r="AC345" s="224">
        <f t="shared" si="10"/>
        <v>0</v>
      </c>
      <c r="AD345" s="270">
        <f t="shared" si="11"/>
        <v>0</v>
      </c>
      <c r="AE345" s="198" t="s">
        <v>6960</v>
      </c>
      <c r="AF345" s="199"/>
      <c r="AG345" s="200"/>
      <c r="AH345" s="200"/>
      <c r="AI345" s="169" t="str">
        <f>IF(AB345/W345=0,"",IF(MOD(AB345,W345)&gt;0,"ОШИБКА!!! неверная кратность на сорт",""))</f>
        <v/>
      </c>
    </row>
    <row r="346" spans="2:35" s="170" customFormat="1">
      <c r="B346" s="250"/>
      <c r="C346" s="196" t="s">
        <v>6143</v>
      </c>
      <c r="D346" s="267"/>
      <c r="E346" s="267"/>
      <c r="F346" s="267"/>
      <c r="G346" s="314">
        <v>143</v>
      </c>
      <c r="H346" s="314"/>
      <c r="I346" s="267"/>
      <c r="J346" s="267"/>
      <c r="K346" s="267"/>
      <c r="L346" s="196" t="s">
        <v>37</v>
      </c>
      <c r="M346" s="196" t="s">
        <v>6549</v>
      </c>
      <c r="N346" s="196" t="s">
        <v>1600</v>
      </c>
      <c r="O346" s="196" t="s">
        <v>1599</v>
      </c>
      <c r="P346" s="196" t="s">
        <v>3959</v>
      </c>
      <c r="Q346" s="309" t="s">
        <v>3821</v>
      </c>
      <c r="R346" s="218"/>
      <c r="S346" s="310"/>
      <c r="T346" s="311"/>
      <c r="U346" s="312"/>
      <c r="V346" s="197" t="s">
        <v>776</v>
      </c>
      <c r="W346" s="220">
        <v>25</v>
      </c>
      <c r="X346" s="223">
        <v>170</v>
      </c>
      <c r="Y346" s="304">
        <v>164</v>
      </c>
      <c r="Z346" s="304">
        <v>154</v>
      </c>
      <c r="AA346" s="304">
        <v>145</v>
      </c>
      <c r="AB346" s="5"/>
      <c r="AC346" s="224">
        <f t="shared" si="10"/>
        <v>0</v>
      </c>
      <c r="AD346" s="270">
        <f t="shared" si="11"/>
        <v>0</v>
      </c>
      <c r="AE346" s="198" t="s">
        <v>6960</v>
      </c>
      <c r="AF346" s="199"/>
      <c r="AG346" s="200"/>
      <c r="AH346" s="200"/>
      <c r="AI346" s="169" t="str">
        <f>IF(AB346/W346=0,"",IF(MOD(AB346,W346)&gt;0,"ОШИБКА!!! неверная кратность на сорт",""))</f>
        <v/>
      </c>
    </row>
    <row r="347" spans="2:35" s="170" customFormat="1">
      <c r="B347" s="250"/>
      <c r="C347" s="196" t="s">
        <v>6144</v>
      </c>
      <c r="D347" s="267"/>
      <c r="E347" s="267"/>
      <c r="F347" s="267"/>
      <c r="G347" s="314">
        <v>225</v>
      </c>
      <c r="H347" s="314"/>
      <c r="I347" s="267"/>
      <c r="J347" s="267"/>
      <c r="K347" s="267"/>
      <c r="L347" s="196" t="s">
        <v>37</v>
      </c>
      <c r="M347" s="196" t="s">
        <v>6549</v>
      </c>
      <c r="N347" s="196" t="s">
        <v>1600</v>
      </c>
      <c r="O347" s="196" t="s">
        <v>1599</v>
      </c>
      <c r="P347" s="196" t="s">
        <v>5930</v>
      </c>
      <c r="Q347" s="309" t="s">
        <v>3821</v>
      </c>
      <c r="R347" s="218"/>
      <c r="S347" s="310"/>
      <c r="T347" s="311"/>
      <c r="U347" s="312"/>
      <c r="V347" s="197" t="s">
        <v>776</v>
      </c>
      <c r="W347" s="220">
        <v>25</v>
      </c>
      <c r="X347" s="223">
        <v>87</v>
      </c>
      <c r="Y347" s="304">
        <v>84</v>
      </c>
      <c r="Z347" s="304">
        <v>79</v>
      </c>
      <c r="AA347" s="304">
        <v>75</v>
      </c>
      <c r="AB347" s="5"/>
      <c r="AC347" s="224">
        <f t="shared" si="10"/>
        <v>0</v>
      </c>
      <c r="AD347" s="270">
        <f t="shared" si="11"/>
        <v>0</v>
      </c>
      <c r="AE347" s="198" t="s">
        <v>6960</v>
      </c>
      <c r="AF347" s="199"/>
      <c r="AG347" s="200"/>
      <c r="AH347" s="200"/>
      <c r="AI347" s="169" t="str">
        <f>IF(AB347/W347=0,"",IF(MOD(AB347,W347)&gt;0,"ОШИБКА!!! неверная кратность на сорт",""))</f>
        <v/>
      </c>
    </row>
    <row r="348" spans="2:35" s="170" customFormat="1">
      <c r="B348" s="250"/>
      <c r="C348" s="196" t="s">
        <v>6145</v>
      </c>
      <c r="D348" s="267"/>
      <c r="E348" s="267"/>
      <c r="F348" s="267"/>
      <c r="G348" s="314">
        <v>80</v>
      </c>
      <c r="H348" s="314"/>
      <c r="I348" s="267"/>
      <c r="J348" s="267"/>
      <c r="K348" s="267"/>
      <c r="L348" s="196" t="s">
        <v>37</v>
      </c>
      <c r="M348" s="196" t="s">
        <v>6549</v>
      </c>
      <c r="N348" s="196" t="s">
        <v>1600</v>
      </c>
      <c r="O348" s="196" t="s">
        <v>1599</v>
      </c>
      <c r="P348" s="196" t="s">
        <v>1620</v>
      </c>
      <c r="Q348" s="309" t="s">
        <v>3821</v>
      </c>
      <c r="R348" s="218"/>
      <c r="S348" s="310"/>
      <c r="T348" s="311"/>
      <c r="U348" s="312"/>
      <c r="V348" s="197" t="s">
        <v>776</v>
      </c>
      <c r="W348" s="220">
        <v>25</v>
      </c>
      <c r="X348" s="223">
        <v>87</v>
      </c>
      <c r="Y348" s="304">
        <v>84</v>
      </c>
      <c r="Z348" s="304">
        <v>79</v>
      </c>
      <c r="AA348" s="304">
        <v>75</v>
      </c>
      <c r="AB348" s="5"/>
      <c r="AC348" s="224">
        <f t="shared" si="10"/>
        <v>0</v>
      </c>
      <c r="AD348" s="270">
        <f t="shared" si="11"/>
        <v>0</v>
      </c>
      <c r="AE348" s="198" t="s">
        <v>6960</v>
      </c>
      <c r="AF348" s="199"/>
      <c r="AG348" s="200"/>
      <c r="AH348" s="200"/>
      <c r="AI348" s="169" t="str">
        <f>IF(AB348/W348=0,"",IF(MOD(AB348,W348)&gt;0,"ОШИБКА!!! неверная кратность на сорт",""))</f>
        <v/>
      </c>
    </row>
    <row r="349" spans="2:35" s="170" customFormat="1">
      <c r="B349" s="250"/>
      <c r="C349" s="196" t="s">
        <v>6146</v>
      </c>
      <c r="D349" s="267"/>
      <c r="E349" s="267"/>
      <c r="F349" s="267"/>
      <c r="G349" s="314">
        <v>155</v>
      </c>
      <c r="H349" s="314"/>
      <c r="I349" s="267"/>
      <c r="J349" s="267"/>
      <c r="K349" s="267"/>
      <c r="L349" s="196" t="s">
        <v>37</v>
      </c>
      <c r="M349" s="196" t="s">
        <v>6549</v>
      </c>
      <c r="N349" s="196" t="s">
        <v>1600</v>
      </c>
      <c r="O349" s="196" t="s">
        <v>1599</v>
      </c>
      <c r="P349" s="196" t="s">
        <v>5931</v>
      </c>
      <c r="Q349" s="309" t="s">
        <v>3821</v>
      </c>
      <c r="R349" s="218"/>
      <c r="S349" s="310"/>
      <c r="T349" s="311"/>
      <c r="U349" s="312"/>
      <c r="V349" s="197" t="s">
        <v>776</v>
      </c>
      <c r="W349" s="220">
        <v>25</v>
      </c>
      <c r="X349" s="223">
        <v>264</v>
      </c>
      <c r="Y349" s="304">
        <v>256</v>
      </c>
      <c r="Z349" s="304">
        <v>240</v>
      </c>
      <c r="AA349" s="304">
        <v>226</v>
      </c>
      <c r="AB349" s="5"/>
      <c r="AC349" s="224">
        <f t="shared" si="10"/>
        <v>0</v>
      </c>
      <c r="AD349" s="270">
        <f t="shared" si="11"/>
        <v>0</v>
      </c>
      <c r="AE349" s="198" t="s">
        <v>6960</v>
      </c>
      <c r="AF349" s="199"/>
      <c r="AG349" s="200"/>
      <c r="AH349" s="200"/>
      <c r="AI349" s="169" t="str">
        <f>IF(AB349/W349=0,"",IF(MOD(AB349,W349)&gt;0,"ОШИБКА!!! неверная кратность на сорт",""))</f>
        <v/>
      </c>
    </row>
    <row r="350" spans="2:35" s="170" customFormat="1">
      <c r="B350" s="250"/>
      <c r="C350" s="196" t="s">
        <v>6147</v>
      </c>
      <c r="D350" s="267"/>
      <c r="E350" s="267"/>
      <c r="F350" s="267"/>
      <c r="G350" s="314">
        <v>71</v>
      </c>
      <c r="H350" s="314"/>
      <c r="I350" s="267"/>
      <c r="J350" s="267"/>
      <c r="K350" s="267"/>
      <c r="L350" s="196" t="s">
        <v>37</v>
      </c>
      <c r="M350" s="196" t="s">
        <v>6549</v>
      </c>
      <c r="N350" s="196" t="s">
        <v>1600</v>
      </c>
      <c r="O350" s="196" t="s">
        <v>1599</v>
      </c>
      <c r="P350" s="196" t="s">
        <v>3964</v>
      </c>
      <c r="Q350" s="309" t="s">
        <v>3821</v>
      </c>
      <c r="R350" s="218"/>
      <c r="S350" s="310"/>
      <c r="T350" s="311"/>
      <c r="U350" s="312"/>
      <c r="V350" s="197" t="s">
        <v>776</v>
      </c>
      <c r="W350" s="220">
        <v>25</v>
      </c>
      <c r="X350" s="223">
        <v>128</v>
      </c>
      <c r="Y350" s="304">
        <v>124</v>
      </c>
      <c r="Z350" s="304">
        <v>117</v>
      </c>
      <c r="AA350" s="304">
        <v>110</v>
      </c>
      <c r="AB350" s="5"/>
      <c r="AC350" s="224">
        <f t="shared" si="10"/>
        <v>0</v>
      </c>
      <c r="AD350" s="270">
        <f t="shared" si="11"/>
        <v>0</v>
      </c>
      <c r="AE350" s="198" t="s">
        <v>6960</v>
      </c>
      <c r="AF350" s="199"/>
      <c r="AG350" s="200"/>
      <c r="AH350" s="200"/>
      <c r="AI350" s="169" t="str">
        <f>IF(AB350/W350=0,"",IF(MOD(AB350,W350)&gt;0,"ОШИБКА!!! неверная кратность на сорт",""))</f>
        <v/>
      </c>
    </row>
    <row r="351" spans="2:35" s="170" customFormat="1">
      <c r="B351" s="250"/>
      <c r="C351" s="196" t="s">
        <v>6148</v>
      </c>
      <c r="D351" s="267"/>
      <c r="E351" s="267"/>
      <c r="F351" s="267"/>
      <c r="G351" s="314">
        <v>795</v>
      </c>
      <c r="H351" s="314"/>
      <c r="I351" s="267"/>
      <c r="J351" s="267"/>
      <c r="K351" s="267"/>
      <c r="L351" s="196" t="s">
        <v>37</v>
      </c>
      <c r="M351" s="196" t="s">
        <v>6549</v>
      </c>
      <c r="N351" s="196" t="s">
        <v>1635</v>
      </c>
      <c r="O351" s="196" t="s">
        <v>1634</v>
      </c>
      <c r="P351" s="196" t="s">
        <v>1610</v>
      </c>
      <c r="Q351" s="309" t="s">
        <v>3821</v>
      </c>
      <c r="R351" s="218"/>
      <c r="S351" s="310"/>
      <c r="T351" s="311"/>
      <c r="U351" s="313"/>
      <c r="V351" s="197" t="s">
        <v>776</v>
      </c>
      <c r="W351" s="220">
        <v>25</v>
      </c>
      <c r="X351" s="223">
        <v>87</v>
      </c>
      <c r="Y351" s="304">
        <v>84</v>
      </c>
      <c r="Z351" s="304">
        <v>79</v>
      </c>
      <c r="AA351" s="304">
        <v>75</v>
      </c>
      <c r="AB351" s="5"/>
      <c r="AC351" s="224">
        <f t="shared" si="10"/>
        <v>0</v>
      </c>
      <c r="AD351" s="270">
        <f t="shared" si="11"/>
        <v>0</v>
      </c>
      <c r="AE351" s="198" t="s">
        <v>6960</v>
      </c>
      <c r="AF351" s="199"/>
      <c r="AG351" s="200"/>
      <c r="AH351" s="200"/>
      <c r="AI351" s="169" t="str">
        <f>IF(AB351/W351=0,"",IF(MOD(AB351,W351)&gt;0,"ОШИБКА!!! неверная кратность на сорт",""))</f>
        <v/>
      </c>
    </row>
    <row r="352" spans="2:35" s="170" customFormat="1">
      <c r="B352" s="250"/>
      <c r="C352" s="196" t="s">
        <v>6149</v>
      </c>
      <c r="D352" s="267"/>
      <c r="E352" s="267"/>
      <c r="F352" s="267"/>
      <c r="G352" s="314">
        <v>390</v>
      </c>
      <c r="H352" s="314"/>
      <c r="I352" s="267"/>
      <c r="J352" s="267"/>
      <c r="K352" s="267"/>
      <c r="L352" s="196" t="s">
        <v>37</v>
      </c>
      <c r="M352" s="196" t="s">
        <v>6549</v>
      </c>
      <c r="N352" s="196" t="s">
        <v>1658</v>
      </c>
      <c r="O352" s="196" t="s">
        <v>1657</v>
      </c>
      <c r="P352" s="196" t="s">
        <v>1660</v>
      </c>
      <c r="Q352" s="309" t="s">
        <v>3821</v>
      </c>
      <c r="R352" s="218"/>
      <c r="S352" s="310"/>
      <c r="T352" s="311"/>
      <c r="U352" s="312"/>
      <c r="V352" s="197" t="s">
        <v>776</v>
      </c>
      <c r="W352" s="220">
        <v>25</v>
      </c>
      <c r="X352" s="223">
        <v>87</v>
      </c>
      <c r="Y352" s="304">
        <v>84</v>
      </c>
      <c r="Z352" s="304">
        <v>79</v>
      </c>
      <c r="AA352" s="304">
        <v>75</v>
      </c>
      <c r="AB352" s="5"/>
      <c r="AC352" s="224">
        <f t="shared" si="10"/>
        <v>0</v>
      </c>
      <c r="AD352" s="270">
        <f t="shared" si="11"/>
        <v>0</v>
      </c>
      <c r="AE352" s="198" t="s">
        <v>6960</v>
      </c>
      <c r="AF352" s="199"/>
      <c r="AG352" s="200"/>
      <c r="AH352" s="200"/>
      <c r="AI352" s="169" t="str">
        <f>IF(AB352/W352=0,"",IF(MOD(AB352,W352)&gt;0,"ОШИБКА!!! неверная кратность на сорт",""))</f>
        <v/>
      </c>
    </row>
    <row r="353" spans="2:35" s="165" customFormat="1" ht="18" customHeight="1">
      <c r="B353" s="249"/>
      <c r="C353" s="166" t="s">
        <v>775</v>
      </c>
      <c r="D353" s="215"/>
      <c r="E353" s="215"/>
      <c r="F353" s="215"/>
      <c r="G353" s="215"/>
      <c r="H353" s="215"/>
      <c r="I353" s="215"/>
      <c r="J353" s="215"/>
      <c r="K353" s="215"/>
      <c r="L353" s="291"/>
      <c r="M353" s="320" t="s">
        <v>6546</v>
      </c>
      <c r="N353" s="279"/>
      <c r="O353" s="277"/>
      <c r="P353" s="277"/>
      <c r="Q353" s="278"/>
      <c r="R353" s="278"/>
      <c r="S353" s="278"/>
      <c r="T353" s="277"/>
      <c r="U353" s="277"/>
      <c r="V353" s="191"/>
      <c r="W353" s="192"/>
      <c r="X353" s="193"/>
      <c r="Y353" s="193"/>
      <c r="Z353" s="193"/>
      <c r="AA353" s="193"/>
      <c r="AB353" s="4"/>
      <c r="AC353" s="193"/>
      <c r="AD353" s="193"/>
      <c r="AE353" s="193"/>
      <c r="AF353" s="194"/>
      <c r="AG353" s="194"/>
      <c r="AH353" s="195"/>
      <c r="AI353" s="163"/>
    </row>
    <row r="354" spans="2:35" s="170" customFormat="1">
      <c r="B354" s="250"/>
      <c r="C354" s="196" t="s">
        <v>6249</v>
      </c>
      <c r="D354" s="267"/>
      <c r="E354" s="267"/>
      <c r="F354" s="267"/>
      <c r="G354" s="314">
        <v>4599</v>
      </c>
      <c r="H354" s="314"/>
      <c r="I354" s="267"/>
      <c r="J354" s="267"/>
      <c r="K354" s="267"/>
      <c r="L354" s="196" t="s">
        <v>37</v>
      </c>
      <c r="M354" s="196" t="s">
        <v>6546</v>
      </c>
      <c r="N354" s="196" t="s">
        <v>417</v>
      </c>
      <c r="O354" s="196" t="s">
        <v>416</v>
      </c>
      <c r="P354" s="196" t="s">
        <v>1237</v>
      </c>
      <c r="Q354" s="196" t="s">
        <v>6167</v>
      </c>
      <c r="R354" s="218"/>
      <c r="S354" s="218"/>
      <c r="T354" s="218"/>
      <c r="U354" s="219"/>
      <c r="V354" s="197" t="s">
        <v>776</v>
      </c>
      <c r="W354" s="220">
        <v>25</v>
      </c>
      <c r="X354" s="223">
        <v>116</v>
      </c>
      <c r="Y354" s="304">
        <v>99</v>
      </c>
      <c r="Z354" s="304">
        <v>99</v>
      </c>
      <c r="AA354" s="304">
        <v>99</v>
      </c>
      <c r="AB354" s="5"/>
      <c r="AC354" s="224">
        <f t="shared" ref="AC354:AC417" si="12">X354*AB354</f>
        <v>0</v>
      </c>
      <c r="AD354" s="270">
        <f t="shared" ref="AD354:AD417" si="13">IF(Y354&lt;&gt;"",IF(AND($AC$25&gt;=200000,AB354&gt;=20),AB354*AA354,IF(AND($AC$25&gt;=200000,AB354&lt;20),AB354*Z354,IF(AND($AC$25&lt;200000,AB354&gt;=20),AB354*Y354,AB354*X354))),IF($AC$25&gt;=200000,AB354*Z354,AB354*X354))</f>
        <v>0</v>
      </c>
      <c r="AE354" s="198" t="s">
        <v>6960</v>
      </c>
      <c r="AF354" s="199"/>
      <c r="AG354" s="200"/>
      <c r="AH354" s="200"/>
      <c r="AI354" s="169" t="str">
        <f>IF(AB354/W354=0,"",IF(MOD(AB354,W354)&gt;0,"ОШИБКА!!! неверная кратность на сорт",""))</f>
        <v/>
      </c>
    </row>
    <row r="355" spans="2:35" s="170" customFormat="1">
      <c r="B355" s="250"/>
      <c r="C355" s="196"/>
      <c r="D355" s="267"/>
      <c r="E355" s="267"/>
      <c r="F355" s="267"/>
      <c r="G355" s="314">
        <v>9199</v>
      </c>
      <c r="H355" s="314"/>
      <c r="I355" s="267"/>
      <c r="J355" s="267"/>
      <c r="K355" s="267"/>
      <c r="L355" s="196" t="s">
        <v>37</v>
      </c>
      <c r="M355" s="196" t="s">
        <v>6546</v>
      </c>
      <c r="N355" s="196" t="s">
        <v>417</v>
      </c>
      <c r="O355" s="196" t="s">
        <v>416</v>
      </c>
      <c r="P355" s="196" t="s">
        <v>1237</v>
      </c>
      <c r="Q355" s="196" t="s">
        <v>6168</v>
      </c>
      <c r="R355" s="218"/>
      <c r="S355" s="218"/>
      <c r="T355" s="218"/>
      <c r="U355" s="219"/>
      <c r="V355" s="197" t="s">
        <v>776</v>
      </c>
      <c r="W355" s="220">
        <v>25</v>
      </c>
      <c r="X355" s="223">
        <v>116</v>
      </c>
      <c r="Y355" s="304">
        <v>99</v>
      </c>
      <c r="Z355" s="304">
        <v>99</v>
      </c>
      <c r="AA355" s="304">
        <v>99</v>
      </c>
      <c r="AB355" s="5"/>
      <c r="AC355" s="224">
        <f t="shared" si="12"/>
        <v>0</v>
      </c>
      <c r="AD355" s="270">
        <f t="shared" si="13"/>
        <v>0</v>
      </c>
      <c r="AE355" s="198" t="s">
        <v>6960</v>
      </c>
      <c r="AF355" s="199"/>
      <c r="AG355" s="200"/>
      <c r="AH355" s="200"/>
      <c r="AI355" s="169" t="str">
        <f>IF(AB355/W355=0,"",IF(MOD(AB355,W355)&gt;0,"ОШИБКА!!! неверная кратность на сорт",""))</f>
        <v/>
      </c>
    </row>
    <row r="356" spans="2:35" s="170" customFormat="1">
      <c r="B356" s="250"/>
      <c r="C356" s="196"/>
      <c r="D356" s="267"/>
      <c r="E356" s="267"/>
      <c r="F356" s="267"/>
      <c r="G356" s="314">
        <v>4599</v>
      </c>
      <c r="H356" s="314"/>
      <c r="I356" s="267"/>
      <c r="J356" s="267"/>
      <c r="K356" s="267"/>
      <c r="L356" s="196" t="s">
        <v>37</v>
      </c>
      <c r="M356" s="196" t="s">
        <v>6546</v>
      </c>
      <c r="N356" s="196" t="s">
        <v>417</v>
      </c>
      <c r="O356" s="196" t="s">
        <v>416</v>
      </c>
      <c r="P356" s="196" t="s">
        <v>1237</v>
      </c>
      <c r="Q356" s="196" t="s">
        <v>6169</v>
      </c>
      <c r="R356" s="218"/>
      <c r="S356" s="218"/>
      <c r="T356" s="218"/>
      <c r="U356" s="219"/>
      <c r="V356" s="197" t="s">
        <v>776</v>
      </c>
      <c r="W356" s="220">
        <v>25</v>
      </c>
      <c r="X356" s="223">
        <v>128</v>
      </c>
      <c r="Y356" s="304">
        <v>109</v>
      </c>
      <c r="Z356" s="304">
        <v>109</v>
      </c>
      <c r="AA356" s="304">
        <v>109</v>
      </c>
      <c r="AB356" s="5"/>
      <c r="AC356" s="224">
        <f t="shared" si="12"/>
        <v>0</v>
      </c>
      <c r="AD356" s="270">
        <f t="shared" si="13"/>
        <v>0</v>
      </c>
      <c r="AE356" s="198" t="s">
        <v>6960</v>
      </c>
      <c r="AF356" s="199"/>
      <c r="AG356" s="200"/>
      <c r="AH356" s="200"/>
      <c r="AI356" s="169" t="str">
        <f>IF(AB356/W356=0,"",IF(MOD(AB356,W356)&gt;0,"ОШИБКА!!! неверная кратность на сорт",""))</f>
        <v/>
      </c>
    </row>
    <row r="357" spans="2:35" s="170" customFormat="1">
      <c r="B357" s="250"/>
      <c r="C357" s="196" t="s">
        <v>6250</v>
      </c>
      <c r="D357" s="267"/>
      <c r="E357" s="267"/>
      <c r="F357" s="267"/>
      <c r="G357" s="314">
        <v>531</v>
      </c>
      <c r="H357" s="314"/>
      <c r="I357" s="267"/>
      <c r="J357" s="267"/>
      <c r="K357" s="267"/>
      <c r="L357" s="196" t="s">
        <v>37</v>
      </c>
      <c r="M357" s="196" t="s">
        <v>6546</v>
      </c>
      <c r="N357" s="196" t="s">
        <v>417</v>
      </c>
      <c r="O357" s="196" t="s">
        <v>416</v>
      </c>
      <c r="P357" s="196"/>
      <c r="Q357" s="196" t="s">
        <v>6167</v>
      </c>
      <c r="R357" s="218"/>
      <c r="S357" s="218"/>
      <c r="T357" s="218"/>
      <c r="U357" s="219"/>
      <c r="V357" s="197" t="s">
        <v>776</v>
      </c>
      <c r="W357" s="220">
        <v>25</v>
      </c>
      <c r="X357" s="223">
        <v>116</v>
      </c>
      <c r="Y357" s="304">
        <v>99</v>
      </c>
      <c r="Z357" s="304">
        <v>99</v>
      </c>
      <c r="AA357" s="304">
        <v>99</v>
      </c>
      <c r="AB357" s="5"/>
      <c r="AC357" s="224">
        <f t="shared" si="12"/>
        <v>0</v>
      </c>
      <c r="AD357" s="270">
        <f t="shared" si="13"/>
        <v>0</v>
      </c>
      <c r="AE357" s="198" t="s">
        <v>6960</v>
      </c>
      <c r="AF357" s="199"/>
      <c r="AG357" s="200"/>
      <c r="AH357" s="200"/>
      <c r="AI357" s="169" t="str">
        <f>IF(AB357/W357=0,"",IF(MOD(AB357,W357)&gt;0,"ОШИБКА!!! неверная кратность на сорт",""))</f>
        <v/>
      </c>
    </row>
    <row r="358" spans="2:35" s="170" customFormat="1">
      <c r="B358" s="250"/>
      <c r="C358" s="196"/>
      <c r="D358" s="267"/>
      <c r="E358" s="267"/>
      <c r="F358" s="267"/>
      <c r="G358" s="314">
        <v>1062</v>
      </c>
      <c r="H358" s="314"/>
      <c r="I358" s="267"/>
      <c r="J358" s="267"/>
      <c r="K358" s="267"/>
      <c r="L358" s="196" t="s">
        <v>37</v>
      </c>
      <c r="M358" s="196" t="s">
        <v>6546</v>
      </c>
      <c r="N358" s="196" t="s">
        <v>417</v>
      </c>
      <c r="O358" s="196" t="s">
        <v>416</v>
      </c>
      <c r="P358" s="196"/>
      <c r="Q358" s="196" t="s">
        <v>6168</v>
      </c>
      <c r="R358" s="218"/>
      <c r="S358" s="218"/>
      <c r="T358" s="218"/>
      <c r="U358" s="219"/>
      <c r="V358" s="197" t="s">
        <v>776</v>
      </c>
      <c r="W358" s="220">
        <v>25</v>
      </c>
      <c r="X358" s="223">
        <v>116</v>
      </c>
      <c r="Y358" s="304">
        <v>99</v>
      </c>
      <c r="Z358" s="304">
        <v>99</v>
      </c>
      <c r="AA358" s="304">
        <v>99</v>
      </c>
      <c r="AB358" s="5"/>
      <c r="AC358" s="224">
        <f t="shared" si="12"/>
        <v>0</v>
      </c>
      <c r="AD358" s="270">
        <f t="shared" si="13"/>
        <v>0</v>
      </c>
      <c r="AE358" s="198" t="s">
        <v>6960</v>
      </c>
      <c r="AF358" s="199"/>
      <c r="AG358" s="200"/>
      <c r="AH358" s="200"/>
      <c r="AI358" s="169" t="str">
        <f>IF(AB358/W358=0,"",IF(MOD(AB358,W358)&gt;0,"ОШИБКА!!! неверная кратность на сорт",""))</f>
        <v/>
      </c>
    </row>
    <row r="359" spans="2:35" s="170" customFormat="1">
      <c r="B359" s="250"/>
      <c r="C359" s="196"/>
      <c r="D359" s="267"/>
      <c r="E359" s="267"/>
      <c r="F359" s="267"/>
      <c r="G359" s="314">
        <v>531</v>
      </c>
      <c r="H359" s="314"/>
      <c r="I359" s="267"/>
      <c r="J359" s="267"/>
      <c r="K359" s="267"/>
      <c r="L359" s="196" t="s">
        <v>37</v>
      </c>
      <c r="M359" s="196" t="s">
        <v>6546</v>
      </c>
      <c r="N359" s="196" t="s">
        <v>417</v>
      </c>
      <c r="O359" s="196" t="s">
        <v>416</v>
      </c>
      <c r="P359" s="196"/>
      <c r="Q359" s="196" t="s">
        <v>6169</v>
      </c>
      <c r="R359" s="218"/>
      <c r="S359" s="218"/>
      <c r="T359" s="218"/>
      <c r="U359" s="219"/>
      <c r="V359" s="197" t="s">
        <v>776</v>
      </c>
      <c r="W359" s="220">
        <v>25</v>
      </c>
      <c r="X359" s="223">
        <v>128</v>
      </c>
      <c r="Y359" s="304">
        <v>109</v>
      </c>
      <c r="Z359" s="304">
        <v>109</v>
      </c>
      <c r="AA359" s="304">
        <v>109</v>
      </c>
      <c r="AB359" s="5"/>
      <c r="AC359" s="224">
        <f t="shared" si="12"/>
        <v>0</v>
      </c>
      <c r="AD359" s="270">
        <f t="shared" si="13"/>
        <v>0</v>
      </c>
      <c r="AE359" s="198" t="s">
        <v>6960</v>
      </c>
      <c r="AF359" s="199"/>
      <c r="AG359" s="200"/>
      <c r="AH359" s="200"/>
      <c r="AI359" s="169" t="str">
        <f>IF(AB359/W359=0,"",IF(MOD(AB359,W359)&gt;0,"ОШИБКА!!! неверная кратность на сорт",""))</f>
        <v/>
      </c>
    </row>
    <row r="360" spans="2:35" s="170" customFormat="1">
      <c r="B360" s="250"/>
      <c r="C360" s="196" t="s">
        <v>6251</v>
      </c>
      <c r="D360" s="267"/>
      <c r="E360" s="267"/>
      <c r="F360" s="267"/>
      <c r="G360" s="314">
        <v>838</v>
      </c>
      <c r="H360" s="314"/>
      <c r="I360" s="267"/>
      <c r="J360" s="267"/>
      <c r="K360" s="267"/>
      <c r="L360" s="196" t="s">
        <v>37</v>
      </c>
      <c r="M360" s="196" t="s">
        <v>6546</v>
      </c>
      <c r="N360" s="196" t="s">
        <v>417</v>
      </c>
      <c r="O360" s="196" t="s">
        <v>416</v>
      </c>
      <c r="P360" s="196" t="s">
        <v>418</v>
      </c>
      <c r="Q360" s="196" t="s">
        <v>6167</v>
      </c>
      <c r="R360" s="218"/>
      <c r="S360" s="218"/>
      <c r="T360" s="218"/>
      <c r="U360" s="219"/>
      <c r="V360" s="197" t="s">
        <v>776</v>
      </c>
      <c r="W360" s="220">
        <v>25</v>
      </c>
      <c r="X360" s="223">
        <v>116</v>
      </c>
      <c r="Y360" s="304">
        <v>99</v>
      </c>
      <c r="Z360" s="304">
        <v>99</v>
      </c>
      <c r="AA360" s="304">
        <v>99</v>
      </c>
      <c r="AB360" s="5"/>
      <c r="AC360" s="224">
        <f t="shared" si="12"/>
        <v>0</v>
      </c>
      <c r="AD360" s="270">
        <f t="shared" si="13"/>
        <v>0</v>
      </c>
      <c r="AE360" s="198" t="s">
        <v>6960</v>
      </c>
      <c r="AF360" s="199"/>
      <c r="AG360" s="200"/>
      <c r="AH360" s="200"/>
      <c r="AI360" s="169" t="str">
        <f>IF(AB360/W360=0,"",IF(MOD(AB360,W360)&gt;0,"ОШИБКА!!! неверная кратность на сорт",""))</f>
        <v/>
      </c>
    </row>
    <row r="361" spans="2:35" s="170" customFormat="1">
      <c r="B361" s="250"/>
      <c r="C361" s="196"/>
      <c r="D361" s="267"/>
      <c r="E361" s="267"/>
      <c r="F361" s="267"/>
      <c r="G361" s="314">
        <v>1677</v>
      </c>
      <c r="H361" s="314"/>
      <c r="I361" s="267"/>
      <c r="J361" s="267"/>
      <c r="K361" s="267"/>
      <c r="L361" s="196" t="s">
        <v>37</v>
      </c>
      <c r="M361" s="196" t="s">
        <v>6546</v>
      </c>
      <c r="N361" s="196" t="s">
        <v>417</v>
      </c>
      <c r="O361" s="196" t="s">
        <v>416</v>
      </c>
      <c r="P361" s="196" t="s">
        <v>418</v>
      </c>
      <c r="Q361" s="196" t="s">
        <v>6168</v>
      </c>
      <c r="R361" s="218"/>
      <c r="S361" s="218"/>
      <c r="T361" s="218"/>
      <c r="U361" s="219"/>
      <c r="V361" s="197" t="s">
        <v>776</v>
      </c>
      <c r="W361" s="220">
        <v>25</v>
      </c>
      <c r="X361" s="223">
        <v>116</v>
      </c>
      <c r="Y361" s="304">
        <v>99</v>
      </c>
      <c r="Z361" s="304">
        <v>99</v>
      </c>
      <c r="AA361" s="304">
        <v>99</v>
      </c>
      <c r="AB361" s="5"/>
      <c r="AC361" s="224">
        <f t="shared" si="12"/>
        <v>0</v>
      </c>
      <c r="AD361" s="270">
        <f t="shared" si="13"/>
        <v>0</v>
      </c>
      <c r="AE361" s="198" t="s">
        <v>6960</v>
      </c>
      <c r="AF361" s="199"/>
      <c r="AG361" s="200"/>
      <c r="AH361" s="200"/>
      <c r="AI361" s="169" t="str">
        <f>IF(AB361/W361=0,"",IF(MOD(AB361,W361)&gt;0,"ОШИБКА!!! неверная кратность на сорт",""))</f>
        <v/>
      </c>
    </row>
    <row r="362" spans="2:35" s="170" customFormat="1">
      <c r="B362" s="250"/>
      <c r="C362" s="196" t="s">
        <v>6972</v>
      </c>
      <c r="D362" s="267"/>
      <c r="E362" s="267"/>
      <c r="F362" s="267"/>
      <c r="G362" s="314">
        <v>838</v>
      </c>
      <c r="H362" s="314"/>
      <c r="I362" s="267"/>
      <c r="J362" s="267"/>
      <c r="K362" s="267"/>
      <c r="L362" s="196" t="s">
        <v>37</v>
      </c>
      <c r="M362" s="196" t="s">
        <v>6546</v>
      </c>
      <c r="N362" s="196" t="s">
        <v>417</v>
      </c>
      <c r="O362" s="196" t="s">
        <v>416</v>
      </c>
      <c r="P362" s="196" t="s">
        <v>418</v>
      </c>
      <c r="Q362" s="196" t="s">
        <v>6169</v>
      </c>
      <c r="R362" s="218"/>
      <c r="S362" s="218"/>
      <c r="T362" s="218"/>
      <c r="U362" s="219"/>
      <c r="V362" s="197" t="s">
        <v>776</v>
      </c>
      <c r="W362" s="220">
        <v>25</v>
      </c>
      <c r="X362" s="223">
        <v>128</v>
      </c>
      <c r="Y362" s="304">
        <v>109</v>
      </c>
      <c r="Z362" s="304">
        <v>109</v>
      </c>
      <c r="AA362" s="304">
        <v>109</v>
      </c>
      <c r="AB362" s="5"/>
      <c r="AC362" s="224">
        <f t="shared" si="12"/>
        <v>0</v>
      </c>
      <c r="AD362" s="270">
        <f t="shared" si="13"/>
        <v>0</v>
      </c>
      <c r="AE362" s="198" t="s">
        <v>6960</v>
      </c>
      <c r="AF362" s="199"/>
      <c r="AG362" s="200"/>
      <c r="AH362" s="200"/>
      <c r="AI362" s="169" t="str">
        <f>IF(AB362/W362=0,"",IF(MOD(AB362,W362)&gt;0,"ОШИБКА!!! неверная кратность на сорт",""))</f>
        <v/>
      </c>
    </row>
    <row r="363" spans="2:35" s="170" customFormat="1">
      <c r="B363" s="250"/>
      <c r="C363" s="196" t="s">
        <v>6252</v>
      </c>
      <c r="D363" s="267"/>
      <c r="E363" s="267"/>
      <c r="F363" s="267"/>
      <c r="G363" s="314">
        <v>24</v>
      </c>
      <c r="H363" s="314"/>
      <c r="I363" s="267"/>
      <c r="J363" s="267"/>
      <c r="K363" s="267"/>
      <c r="L363" s="196" t="s">
        <v>37</v>
      </c>
      <c r="M363" s="196" t="s">
        <v>6546</v>
      </c>
      <c r="N363" s="196" t="s">
        <v>417</v>
      </c>
      <c r="O363" s="196" t="s">
        <v>416</v>
      </c>
      <c r="P363" s="196" t="s">
        <v>1247</v>
      </c>
      <c r="Q363" s="196" t="s">
        <v>6167</v>
      </c>
      <c r="R363" s="218"/>
      <c r="S363" s="218"/>
      <c r="T363" s="218"/>
      <c r="U363" s="219"/>
      <c r="V363" s="197" t="s">
        <v>776</v>
      </c>
      <c r="W363" s="220">
        <v>25</v>
      </c>
      <c r="X363" s="223">
        <v>116</v>
      </c>
      <c r="Y363" s="304">
        <v>99</v>
      </c>
      <c r="Z363" s="304">
        <v>99</v>
      </c>
      <c r="AA363" s="304">
        <v>99</v>
      </c>
      <c r="AB363" s="5"/>
      <c r="AC363" s="224">
        <f t="shared" si="12"/>
        <v>0</v>
      </c>
      <c r="AD363" s="270">
        <f t="shared" si="13"/>
        <v>0</v>
      </c>
      <c r="AE363" s="198" t="s">
        <v>6960</v>
      </c>
      <c r="AF363" s="199"/>
      <c r="AG363" s="200"/>
      <c r="AH363" s="200"/>
      <c r="AI363" s="169" t="str">
        <f>IF(AB363/W363=0,"",IF(MOD(AB363,W363)&gt;0,"ОШИБКА!!! неверная кратность на сорт",""))</f>
        <v/>
      </c>
    </row>
    <row r="364" spans="2:35" s="170" customFormat="1">
      <c r="B364" s="250"/>
      <c r="C364" s="196"/>
      <c r="D364" s="267"/>
      <c r="E364" s="267"/>
      <c r="F364" s="267"/>
      <c r="G364" s="314">
        <v>47</v>
      </c>
      <c r="H364" s="314"/>
      <c r="I364" s="267"/>
      <c r="J364" s="267"/>
      <c r="K364" s="267"/>
      <c r="L364" s="196" t="s">
        <v>37</v>
      </c>
      <c r="M364" s="196" t="s">
        <v>6546</v>
      </c>
      <c r="N364" s="196" t="s">
        <v>417</v>
      </c>
      <c r="O364" s="196" t="s">
        <v>416</v>
      </c>
      <c r="P364" s="196" t="s">
        <v>1247</v>
      </c>
      <c r="Q364" s="196" t="s">
        <v>6168</v>
      </c>
      <c r="R364" s="218"/>
      <c r="S364" s="218"/>
      <c r="T364" s="218"/>
      <c r="U364" s="219"/>
      <c r="V364" s="197" t="s">
        <v>776</v>
      </c>
      <c r="W364" s="220">
        <v>25</v>
      </c>
      <c r="X364" s="223">
        <v>116</v>
      </c>
      <c r="Y364" s="304">
        <v>99</v>
      </c>
      <c r="Z364" s="304">
        <v>99</v>
      </c>
      <c r="AA364" s="304">
        <v>99</v>
      </c>
      <c r="AB364" s="5"/>
      <c r="AC364" s="224">
        <f t="shared" si="12"/>
        <v>0</v>
      </c>
      <c r="AD364" s="270">
        <f t="shared" si="13"/>
        <v>0</v>
      </c>
      <c r="AE364" s="198" t="s">
        <v>6960</v>
      </c>
      <c r="AF364" s="199"/>
      <c r="AG364" s="200"/>
      <c r="AH364" s="200"/>
      <c r="AI364" s="169" t="str">
        <f>IF(AB364/W364=0,"",IF(MOD(AB364,W364)&gt;0,"ОШИБКА!!! неверная кратность на сорт",""))</f>
        <v/>
      </c>
    </row>
    <row r="365" spans="2:35" s="170" customFormat="1">
      <c r="B365" s="250"/>
      <c r="C365" s="196"/>
      <c r="D365" s="267"/>
      <c r="E365" s="267"/>
      <c r="F365" s="267"/>
      <c r="G365" s="314">
        <v>24</v>
      </c>
      <c r="H365" s="314"/>
      <c r="I365" s="267"/>
      <c r="J365" s="267"/>
      <c r="K365" s="267"/>
      <c r="L365" s="196" t="s">
        <v>37</v>
      </c>
      <c r="M365" s="196" t="s">
        <v>6546</v>
      </c>
      <c r="N365" s="196" t="s">
        <v>417</v>
      </c>
      <c r="O365" s="196" t="s">
        <v>416</v>
      </c>
      <c r="P365" s="196" t="s">
        <v>1247</v>
      </c>
      <c r="Q365" s="196" t="s">
        <v>6169</v>
      </c>
      <c r="R365" s="218"/>
      <c r="S365" s="218"/>
      <c r="T365" s="218"/>
      <c r="U365" s="219"/>
      <c r="V365" s="197" t="s">
        <v>776</v>
      </c>
      <c r="W365" s="220">
        <v>25</v>
      </c>
      <c r="X365" s="223">
        <v>128</v>
      </c>
      <c r="Y365" s="304">
        <v>109</v>
      </c>
      <c r="Z365" s="304">
        <v>109</v>
      </c>
      <c r="AA365" s="304">
        <v>109</v>
      </c>
      <c r="AB365" s="5"/>
      <c r="AC365" s="224">
        <f t="shared" si="12"/>
        <v>0</v>
      </c>
      <c r="AD365" s="270">
        <f t="shared" si="13"/>
        <v>0</v>
      </c>
      <c r="AE365" s="198" t="s">
        <v>6960</v>
      </c>
      <c r="AF365" s="199"/>
      <c r="AG365" s="200"/>
      <c r="AH365" s="200"/>
      <c r="AI365" s="169" t="str">
        <f>IF(AB365/W365=0,"",IF(MOD(AB365,W365)&gt;0,"ОШИБКА!!! неверная кратность на сорт",""))</f>
        <v/>
      </c>
    </row>
    <row r="366" spans="2:35" s="170" customFormat="1">
      <c r="B366" s="250"/>
      <c r="C366" s="196"/>
      <c r="D366" s="267"/>
      <c r="E366" s="267"/>
      <c r="F366" s="267"/>
      <c r="G366" s="314">
        <v>3750</v>
      </c>
      <c r="H366" s="314"/>
      <c r="I366" s="267"/>
      <c r="J366" s="267"/>
      <c r="K366" s="267"/>
      <c r="L366" s="196" t="s">
        <v>37</v>
      </c>
      <c r="M366" s="196" t="s">
        <v>6546</v>
      </c>
      <c r="N366" s="196" t="s">
        <v>417</v>
      </c>
      <c r="O366" s="196" t="s">
        <v>416</v>
      </c>
      <c r="P366" s="196" t="s">
        <v>1249</v>
      </c>
      <c r="Q366" s="196" t="s">
        <v>6167</v>
      </c>
      <c r="R366" s="218"/>
      <c r="S366" s="218"/>
      <c r="T366" s="218"/>
      <c r="U366" s="219"/>
      <c r="V366" s="197" t="s">
        <v>776</v>
      </c>
      <c r="W366" s="220">
        <v>25</v>
      </c>
      <c r="X366" s="223">
        <v>116</v>
      </c>
      <c r="Y366" s="304">
        <v>99</v>
      </c>
      <c r="Z366" s="304">
        <v>99</v>
      </c>
      <c r="AA366" s="304">
        <v>99</v>
      </c>
      <c r="AB366" s="5"/>
      <c r="AC366" s="224">
        <f t="shared" si="12"/>
        <v>0</v>
      </c>
      <c r="AD366" s="270">
        <f t="shared" si="13"/>
        <v>0</v>
      </c>
      <c r="AE366" s="198" t="s">
        <v>6960</v>
      </c>
      <c r="AF366" s="199"/>
      <c r="AG366" s="200"/>
      <c r="AH366" s="200"/>
      <c r="AI366" s="169" t="str">
        <f>IF(AB366/W366=0,"",IF(MOD(AB366,W366)&gt;0,"ОШИБКА!!! неверная кратность на сорт",""))</f>
        <v/>
      </c>
    </row>
    <row r="367" spans="2:35" s="170" customFormat="1">
      <c r="B367" s="250"/>
      <c r="C367" s="196" t="s">
        <v>6253</v>
      </c>
      <c r="D367" s="267"/>
      <c r="E367" s="267"/>
      <c r="F367" s="267"/>
      <c r="G367" s="314">
        <v>7500</v>
      </c>
      <c r="H367" s="314"/>
      <c r="I367" s="267"/>
      <c r="J367" s="267"/>
      <c r="K367" s="267"/>
      <c r="L367" s="196" t="s">
        <v>37</v>
      </c>
      <c r="M367" s="196" t="s">
        <v>6546</v>
      </c>
      <c r="N367" s="196" t="s">
        <v>417</v>
      </c>
      <c r="O367" s="196" t="s">
        <v>416</v>
      </c>
      <c r="P367" s="196" t="s">
        <v>1249</v>
      </c>
      <c r="Q367" s="196" t="s">
        <v>6168</v>
      </c>
      <c r="R367" s="218"/>
      <c r="S367" s="218"/>
      <c r="T367" s="218"/>
      <c r="U367" s="219"/>
      <c r="V367" s="197" t="s">
        <v>776</v>
      </c>
      <c r="W367" s="220">
        <v>25</v>
      </c>
      <c r="X367" s="223">
        <v>116</v>
      </c>
      <c r="Y367" s="304">
        <v>99</v>
      </c>
      <c r="Z367" s="304">
        <v>99</v>
      </c>
      <c r="AA367" s="304">
        <v>99</v>
      </c>
      <c r="AB367" s="5"/>
      <c r="AC367" s="224">
        <f t="shared" si="12"/>
        <v>0</v>
      </c>
      <c r="AD367" s="270">
        <f t="shared" si="13"/>
        <v>0</v>
      </c>
      <c r="AE367" s="198" t="s">
        <v>6960</v>
      </c>
      <c r="AF367" s="199"/>
      <c r="AG367" s="200"/>
      <c r="AH367" s="200"/>
      <c r="AI367" s="169" t="str">
        <f>IF(AB367/W367=0,"",IF(MOD(AB367,W367)&gt;0,"ОШИБКА!!! неверная кратность на сорт",""))</f>
        <v/>
      </c>
    </row>
    <row r="368" spans="2:35" s="170" customFormat="1">
      <c r="B368" s="250"/>
      <c r="C368" s="196"/>
      <c r="D368" s="267"/>
      <c r="E368" s="267"/>
      <c r="F368" s="267"/>
      <c r="G368" s="314">
        <v>3750</v>
      </c>
      <c r="H368" s="314"/>
      <c r="I368" s="267"/>
      <c r="J368" s="267"/>
      <c r="K368" s="267"/>
      <c r="L368" s="196" t="s">
        <v>37</v>
      </c>
      <c r="M368" s="196" t="s">
        <v>6546</v>
      </c>
      <c r="N368" s="196" t="s">
        <v>417</v>
      </c>
      <c r="O368" s="196" t="s">
        <v>416</v>
      </c>
      <c r="P368" s="196" t="s">
        <v>1249</v>
      </c>
      <c r="Q368" s="196" t="s">
        <v>6169</v>
      </c>
      <c r="R368" s="218"/>
      <c r="S368" s="218"/>
      <c r="T368" s="218"/>
      <c r="U368" s="219"/>
      <c r="V368" s="197" t="s">
        <v>776</v>
      </c>
      <c r="W368" s="220">
        <v>25</v>
      </c>
      <c r="X368" s="223">
        <v>128</v>
      </c>
      <c r="Y368" s="304">
        <v>109</v>
      </c>
      <c r="Z368" s="304">
        <v>109</v>
      </c>
      <c r="AA368" s="304">
        <v>109</v>
      </c>
      <c r="AB368" s="5"/>
      <c r="AC368" s="224">
        <f t="shared" si="12"/>
        <v>0</v>
      </c>
      <c r="AD368" s="270">
        <f t="shared" si="13"/>
        <v>0</v>
      </c>
      <c r="AE368" s="198" t="s">
        <v>6960</v>
      </c>
      <c r="AF368" s="199"/>
      <c r="AG368" s="200"/>
      <c r="AH368" s="200"/>
      <c r="AI368" s="169" t="str">
        <f>IF(AB368/W368=0,"",IF(MOD(AB368,W368)&gt;0,"ОШИБКА!!! неверная кратность на сорт",""))</f>
        <v/>
      </c>
    </row>
    <row r="369" spans="2:35" s="170" customFormat="1">
      <c r="B369" s="250"/>
      <c r="C369" s="196" t="s">
        <v>6254</v>
      </c>
      <c r="D369" s="267"/>
      <c r="E369" s="267"/>
      <c r="F369" s="267"/>
      <c r="G369" s="314">
        <v>304</v>
      </c>
      <c r="H369" s="314"/>
      <c r="I369" s="267"/>
      <c r="J369" s="267"/>
      <c r="K369" s="267"/>
      <c r="L369" s="196" t="s">
        <v>37</v>
      </c>
      <c r="M369" s="196" t="s">
        <v>6546</v>
      </c>
      <c r="N369" s="196" t="s">
        <v>1260</v>
      </c>
      <c r="O369" s="196" t="s">
        <v>1259</v>
      </c>
      <c r="P369" s="196" t="s">
        <v>1261</v>
      </c>
      <c r="Q369" s="196" t="s">
        <v>6167</v>
      </c>
      <c r="R369" s="218"/>
      <c r="S369" s="218"/>
      <c r="T369" s="218"/>
      <c r="U369" s="219"/>
      <c r="V369" s="197" t="s">
        <v>776</v>
      </c>
      <c r="W369" s="220">
        <v>25</v>
      </c>
      <c r="X369" s="223">
        <v>116</v>
      </c>
      <c r="Y369" s="304">
        <v>99</v>
      </c>
      <c r="Z369" s="304">
        <v>99</v>
      </c>
      <c r="AA369" s="304">
        <v>99</v>
      </c>
      <c r="AB369" s="5"/>
      <c r="AC369" s="224">
        <f t="shared" si="12"/>
        <v>0</v>
      </c>
      <c r="AD369" s="270">
        <f t="shared" si="13"/>
        <v>0</v>
      </c>
      <c r="AE369" s="198" t="s">
        <v>6960</v>
      </c>
      <c r="AF369" s="199"/>
      <c r="AG369" s="200"/>
      <c r="AH369" s="200"/>
      <c r="AI369" s="169" t="str">
        <f>IF(AB369/W369=0,"",IF(MOD(AB369,W369)&gt;0,"ОШИБКА!!! неверная кратность на сорт",""))</f>
        <v/>
      </c>
    </row>
    <row r="370" spans="2:35" s="170" customFormat="1">
      <c r="B370" s="250"/>
      <c r="C370" s="196"/>
      <c r="D370" s="267"/>
      <c r="E370" s="267"/>
      <c r="F370" s="267"/>
      <c r="G370" s="314">
        <v>607</v>
      </c>
      <c r="H370" s="314"/>
      <c r="I370" s="267"/>
      <c r="J370" s="267"/>
      <c r="K370" s="267"/>
      <c r="L370" s="196" t="s">
        <v>37</v>
      </c>
      <c r="M370" s="196" t="s">
        <v>6546</v>
      </c>
      <c r="N370" s="196" t="s">
        <v>1260</v>
      </c>
      <c r="O370" s="196" t="s">
        <v>1259</v>
      </c>
      <c r="P370" s="196" t="s">
        <v>1261</v>
      </c>
      <c r="Q370" s="196" t="s">
        <v>6168</v>
      </c>
      <c r="R370" s="218"/>
      <c r="S370" s="218"/>
      <c r="T370" s="218"/>
      <c r="U370" s="219"/>
      <c r="V370" s="197" t="s">
        <v>776</v>
      </c>
      <c r="W370" s="220">
        <v>25</v>
      </c>
      <c r="X370" s="223">
        <v>116</v>
      </c>
      <c r="Y370" s="304">
        <v>99</v>
      </c>
      <c r="Z370" s="304">
        <v>99</v>
      </c>
      <c r="AA370" s="304">
        <v>99</v>
      </c>
      <c r="AB370" s="5"/>
      <c r="AC370" s="224">
        <f t="shared" si="12"/>
        <v>0</v>
      </c>
      <c r="AD370" s="270">
        <f t="shared" si="13"/>
        <v>0</v>
      </c>
      <c r="AE370" s="198" t="s">
        <v>6960</v>
      </c>
      <c r="AF370" s="199"/>
      <c r="AG370" s="200"/>
      <c r="AH370" s="200"/>
      <c r="AI370" s="169" t="str">
        <f>IF(AB370/W370=0,"",IF(MOD(AB370,W370)&gt;0,"ОШИБКА!!! неверная кратность на сорт",""))</f>
        <v/>
      </c>
    </row>
    <row r="371" spans="2:35" s="170" customFormat="1">
      <c r="B371" s="250"/>
      <c r="C371" s="196"/>
      <c r="D371" s="267"/>
      <c r="E371" s="267"/>
      <c r="F371" s="267"/>
      <c r="G371" s="314">
        <v>304</v>
      </c>
      <c r="H371" s="314"/>
      <c r="I371" s="267"/>
      <c r="J371" s="267"/>
      <c r="K371" s="267"/>
      <c r="L371" s="196" t="s">
        <v>37</v>
      </c>
      <c r="M371" s="196" t="s">
        <v>6546</v>
      </c>
      <c r="N371" s="196" t="s">
        <v>1260</v>
      </c>
      <c r="O371" s="196" t="s">
        <v>1259</v>
      </c>
      <c r="P371" s="196" t="s">
        <v>1261</v>
      </c>
      <c r="Q371" s="196" t="s">
        <v>6169</v>
      </c>
      <c r="R371" s="218"/>
      <c r="S371" s="218"/>
      <c r="T371" s="218"/>
      <c r="U371" s="219"/>
      <c r="V371" s="197" t="s">
        <v>776</v>
      </c>
      <c r="W371" s="220">
        <v>25</v>
      </c>
      <c r="X371" s="223">
        <v>128</v>
      </c>
      <c r="Y371" s="304">
        <v>109</v>
      </c>
      <c r="Z371" s="304">
        <v>109</v>
      </c>
      <c r="AA371" s="304">
        <v>109</v>
      </c>
      <c r="AB371" s="5"/>
      <c r="AC371" s="224">
        <f t="shared" si="12"/>
        <v>0</v>
      </c>
      <c r="AD371" s="270">
        <f t="shared" si="13"/>
        <v>0</v>
      </c>
      <c r="AE371" s="198" t="s">
        <v>6960</v>
      </c>
      <c r="AF371" s="199"/>
      <c r="AG371" s="200"/>
      <c r="AH371" s="200"/>
      <c r="AI371" s="169" t="str">
        <f>IF(AB371/W371=0,"",IF(MOD(AB371,W371)&gt;0,"ОШИБКА!!! неверная кратность на сорт",""))</f>
        <v/>
      </c>
    </row>
    <row r="372" spans="2:35" s="170" customFormat="1">
      <c r="B372" s="250"/>
      <c r="C372" s="196"/>
      <c r="D372" s="267"/>
      <c r="E372" s="267"/>
      <c r="F372" s="267"/>
      <c r="G372" s="314">
        <v>75</v>
      </c>
      <c r="H372" s="314"/>
      <c r="I372" s="267"/>
      <c r="J372" s="267"/>
      <c r="K372" s="267"/>
      <c r="L372" s="196" t="s">
        <v>37</v>
      </c>
      <c r="M372" s="196" t="s">
        <v>6546</v>
      </c>
      <c r="N372" s="196" t="s">
        <v>1274</v>
      </c>
      <c r="O372" s="196" t="s">
        <v>1273</v>
      </c>
      <c r="P372" s="196"/>
      <c r="Q372" s="196" t="s">
        <v>6167</v>
      </c>
      <c r="R372" s="218"/>
      <c r="S372" s="218"/>
      <c r="T372" s="218"/>
      <c r="U372" s="219"/>
      <c r="V372" s="197" t="s">
        <v>776</v>
      </c>
      <c r="W372" s="220">
        <v>25</v>
      </c>
      <c r="X372" s="223">
        <v>116</v>
      </c>
      <c r="Y372" s="304">
        <v>99</v>
      </c>
      <c r="Z372" s="304">
        <v>99</v>
      </c>
      <c r="AA372" s="304">
        <v>99</v>
      </c>
      <c r="AB372" s="5"/>
      <c r="AC372" s="224">
        <f t="shared" si="12"/>
        <v>0</v>
      </c>
      <c r="AD372" s="270">
        <f t="shared" si="13"/>
        <v>0</v>
      </c>
      <c r="AE372" s="198" t="s">
        <v>6960</v>
      </c>
      <c r="AF372" s="199"/>
      <c r="AG372" s="200"/>
      <c r="AH372" s="200"/>
      <c r="AI372" s="169" t="str">
        <f>IF(AB372/W372=0,"",IF(MOD(AB372,W372)&gt;0,"ОШИБКА!!! неверная кратность на сорт",""))</f>
        <v/>
      </c>
    </row>
    <row r="373" spans="2:35" s="170" customFormat="1">
      <c r="B373" s="250"/>
      <c r="C373" s="196" t="s">
        <v>6255</v>
      </c>
      <c r="D373" s="267"/>
      <c r="E373" s="267"/>
      <c r="F373" s="267"/>
      <c r="G373" s="314">
        <v>150</v>
      </c>
      <c r="H373" s="314"/>
      <c r="I373" s="267"/>
      <c r="J373" s="267"/>
      <c r="K373" s="267"/>
      <c r="L373" s="196" t="s">
        <v>37</v>
      </c>
      <c r="M373" s="196" t="s">
        <v>6546</v>
      </c>
      <c r="N373" s="196" t="s">
        <v>1274</v>
      </c>
      <c r="O373" s="196" t="s">
        <v>1273</v>
      </c>
      <c r="P373" s="196"/>
      <c r="Q373" s="196" t="s">
        <v>6168</v>
      </c>
      <c r="R373" s="218"/>
      <c r="S373" s="218"/>
      <c r="T373" s="218"/>
      <c r="U373" s="219"/>
      <c r="V373" s="197" t="s">
        <v>776</v>
      </c>
      <c r="W373" s="220">
        <v>25</v>
      </c>
      <c r="X373" s="223">
        <v>116</v>
      </c>
      <c r="Y373" s="304">
        <v>99</v>
      </c>
      <c r="Z373" s="304">
        <v>99</v>
      </c>
      <c r="AA373" s="304">
        <v>99</v>
      </c>
      <c r="AB373" s="5"/>
      <c r="AC373" s="224">
        <f t="shared" si="12"/>
        <v>0</v>
      </c>
      <c r="AD373" s="270">
        <f t="shared" si="13"/>
        <v>0</v>
      </c>
      <c r="AE373" s="198" t="s">
        <v>6960</v>
      </c>
      <c r="AF373" s="199"/>
      <c r="AG373" s="200"/>
      <c r="AH373" s="200"/>
      <c r="AI373" s="169" t="str">
        <f>IF(AB373/W373=0,"",IF(MOD(AB373,W373)&gt;0,"ОШИБКА!!! неверная кратность на сорт",""))</f>
        <v/>
      </c>
    </row>
    <row r="374" spans="2:35" s="170" customFormat="1">
      <c r="B374" s="250"/>
      <c r="C374" s="196"/>
      <c r="D374" s="267"/>
      <c r="E374" s="267"/>
      <c r="F374" s="267"/>
      <c r="G374" s="314">
        <v>75</v>
      </c>
      <c r="H374" s="314"/>
      <c r="I374" s="267"/>
      <c r="J374" s="267"/>
      <c r="K374" s="267"/>
      <c r="L374" s="196" t="s">
        <v>37</v>
      </c>
      <c r="M374" s="196" t="s">
        <v>6546</v>
      </c>
      <c r="N374" s="196" t="s">
        <v>1274</v>
      </c>
      <c r="O374" s="196" t="s">
        <v>1273</v>
      </c>
      <c r="P374" s="196"/>
      <c r="Q374" s="196" t="s">
        <v>6169</v>
      </c>
      <c r="R374" s="218"/>
      <c r="S374" s="218"/>
      <c r="T374" s="218"/>
      <c r="U374" s="219"/>
      <c r="V374" s="197" t="s">
        <v>776</v>
      </c>
      <c r="W374" s="220">
        <v>25</v>
      </c>
      <c r="X374" s="223">
        <v>128</v>
      </c>
      <c r="Y374" s="304">
        <v>109</v>
      </c>
      <c r="Z374" s="304">
        <v>109</v>
      </c>
      <c r="AA374" s="304">
        <v>109</v>
      </c>
      <c r="AB374" s="5"/>
      <c r="AC374" s="224">
        <f t="shared" si="12"/>
        <v>0</v>
      </c>
      <c r="AD374" s="270">
        <f t="shared" si="13"/>
        <v>0</v>
      </c>
      <c r="AE374" s="198" t="s">
        <v>6960</v>
      </c>
      <c r="AF374" s="199"/>
      <c r="AG374" s="200"/>
      <c r="AH374" s="200"/>
      <c r="AI374" s="169" t="str">
        <f>IF(AB374/W374=0,"",IF(MOD(AB374,W374)&gt;0,"ОШИБКА!!! неверная кратность на сорт",""))</f>
        <v/>
      </c>
    </row>
    <row r="375" spans="2:35" s="170" customFormat="1">
      <c r="B375" s="250"/>
      <c r="C375" s="196" t="s">
        <v>6256</v>
      </c>
      <c r="D375" s="267"/>
      <c r="E375" s="267"/>
      <c r="F375" s="267"/>
      <c r="G375" s="314">
        <v>36</v>
      </c>
      <c r="H375" s="314"/>
      <c r="I375" s="267"/>
      <c r="J375" s="267"/>
      <c r="K375" s="267"/>
      <c r="L375" s="196" t="s">
        <v>37</v>
      </c>
      <c r="M375" s="196" t="s">
        <v>6546</v>
      </c>
      <c r="N375" s="196" t="s">
        <v>1274</v>
      </c>
      <c r="O375" s="196" t="s">
        <v>1273</v>
      </c>
      <c r="P375" s="196" t="s">
        <v>966</v>
      </c>
      <c r="Q375" s="196" t="s">
        <v>6167</v>
      </c>
      <c r="R375" s="218"/>
      <c r="S375" s="218"/>
      <c r="T375" s="218"/>
      <c r="U375" s="219"/>
      <c r="V375" s="197" t="s">
        <v>776</v>
      </c>
      <c r="W375" s="220">
        <v>25</v>
      </c>
      <c r="X375" s="223">
        <v>116</v>
      </c>
      <c r="Y375" s="304">
        <v>99</v>
      </c>
      <c r="Z375" s="304">
        <v>99</v>
      </c>
      <c r="AA375" s="304">
        <v>99</v>
      </c>
      <c r="AB375" s="5"/>
      <c r="AC375" s="224">
        <f t="shared" si="12"/>
        <v>0</v>
      </c>
      <c r="AD375" s="270">
        <f t="shared" si="13"/>
        <v>0</v>
      </c>
      <c r="AE375" s="198" t="s">
        <v>6960</v>
      </c>
      <c r="AF375" s="199"/>
      <c r="AG375" s="200"/>
      <c r="AH375" s="200"/>
      <c r="AI375" s="169" t="str">
        <f>IF(AB375/W375=0,"",IF(MOD(AB375,W375)&gt;0,"ОШИБКА!!! неверная кратность на сорт",""))</f>
        <v/>
      </c>
    </row>
    <row r="376" spans="2:35" s="170" customFormat="1">
      <c r="B376" s="250"/>
      <c r="C376" s="196"/>
      <c r="D376" s="267"/>
      <c r="E376" s="267"/>
      <c r="F376" s="267"/>
      <c r="G376" s="314">
        <v>72</v>
      </c>
      <c r="H376" s="314"/>
      <c r="I376" s="267"/>
      <c r="J376" s="267"/>
      <c r="K376" s="267"/>
      <c r="L376" s="196" t="s">
        <v>37</v>
      </c>
      <c r="M376" s="196" t="s">
        <v>6546</v>
      </c>
      <c r="N376" s="196" t="s">
        <v>1274</v>
      </c>
      <c r="O376" s="196" t="s">
        <v>1273</v>
      </c>
      <c r="P376" s="196" t="s">
        <v>966</v>
      </c>
      <c r="Q376" s="196" t="s">
        <v>6168</v>
      </c>
      <c r="R376" s="218"/>
      <c r="S376" s="218"/>
      <c r="T376" s="218"/>
      <c r="U376" s="219"/>
      <c r="V376" s="197" t="s">
        <v>776</v>
      </c>
      <c r="W376" s="220">
        <v>25</v>
      </c>
      <c r="X376" s="223">
        <v>116</v>
      </c>
      <c r="Y376" s="304">
        <v>99</v>
      </c>
      <c r="Z376" s="304">
        <v>99</v>
      </c>
      <c r="AA376" s="304">
        <v>99</v>
      </c>
      <c r="AB376" s="5"/>
      <c r="AC376" s="224">
        <f t="shared" si="12"/>
        <v>0</v>
      </c>
      <c r="AD376" s="270">
        <f t="shared" si="13"/>
        <v>0</v>
      </c>
      <c r="AE376" s="198" t="s">
        <v>6960</v>
      </c>
      <c r="AF376" s="199"/>
      <c r="AG376" s="200"/>
      <c r="AH376" s="200"/>
      <c r="AI376" s="169" t="str">
        <f>IF(AB376/W376=0,"",IF(MOD(AB376,W376)&gt;0,"ОШИБКА!!! неверная кратность на сорт",""))</f>
        <v/>
      </c>
    </row>
    <row r="377" spans="2:35" s="170" customFormat="1">
      <c r="B377" s="250"/>
      <c r="C377" s="196"/>
      <c r="D377" s="267"/>
      <c r="E377" s="267"/>
      <c r="F377" s="267"/>
      <c r="G377" s="314">
        <v>36</v>
      </c>
      <c r="H377" s="314"/>
      <c r="I377" s="267"/>
      <c r="J377" s="267"/>
      <c r="K377" s="267"/>
      <c r="L377" s="196" t="s">
        <v>37</v>
      </c>
      <c r="M377" s="196" t="s">
        <v>6546</v>
      </c>
      <c r="N377" s="196" t="s">
        <v>1274</v>
      </c>
      <c r="O377" s="196" t="s">
        <v>1273</v>
      </c>
      <c r="P377" s="196" t="s">
        <v>966</v>
      </c>
      <c r="Q377" s="196" t="s">
        <v>6169</v>
      </c>
      <c r="R377" s="218"/>
      <c r="S377" s="218"/>
      <c r="T377" s="218"/>
      <c r="U377" s="219"/>
      <c r="V377" s="197" t="s">
        <v>776</v>
      </c>
      <c r="W377" s="220">
        <v>25</v>
      </c>
      <c r="X377" s="223">
        <v>128</v>
      </c>
      <c r="Y377" s="304">
        <v>109</v>
      </c>
      <c r="Z377" s="304">
        <v>109</v>
      </c>
      <c r="AA377" s="304">
        <v>109</v>
      </c>
      <c r="AB377" s="5"/>
      <c r="AC377" s="224">
        <f t="shared" si="12"/>
        <v>0</v>
      </c>
      <c r="AD377" s="270">
        <f t="shared" si="13"/>
        <v>0</v>
      </c>
      <c r="AE377" s="198" t="s">
        <v>6960</v>
      </c>
      <c r="AF377" s="199"/>
      <c r="AG377" s="200"/>
      <c r="AH377" s="200"/>
      <c r="AI377" s="169" t="str">
        <f>IF(AB377/W377=0,"",IF(MOD(AB377,W377)&gt;0,"ОШИБКА!!! неверная кратность на сорт",""))</f>
        <v/>
      </c>
    </row>
    <row r="378" spans="2:35" s="170" customFormat="1">
      <c r="B378" s="250"/>
      <c r="C378" s="196"/>
      <c r="D378" s="267"/>
      <c r="E378" s="267"/>
      <c r="F378" s="267"/>
      <c r="G378" s="314">
        <v>59</v>
      </c>
      <c r="H378" s="314"/>
      <c r="I378" s="267"/>
      <c r="J378" s="267"/>
      <c r="K378" s="267"/>
      <c r="L378" s="196" t="s">
        <v>37</v>
      </c>
      <c r="M378" s="196" t="s">
        <v>6546</v>
      </c>
      <c r="N378" s="196" t="s">
        <v>6170</v>
      </c>
      <c r="O378" s="196" t="s">
        <v>1278</v>
      </c>
      <c r="P378" s="196"/>
      <c r="Q378" s="196" t="s">
        <v>6167</v>
      </c>
      <c r="R378" s="218"/>
      <c r="S378" s="218"/>
      <c r="T378" s="218"/>
      <c r="U378" s="219"/>
      <c r="V378" s="197" t="s">
        <v>776</v>
      </c>
      <c r="W378" s="220">
        <v>25</v>
      </c>
      <c r="X378" s="223">
        <v>116</v>
      </c>
      <c r="Y378" s="304">
        <v>99</v>
      </c>
      <c r="Z378" s="304">
        <v>99</v>
      </c>
      <c r="AA378" s="304">
        <v>99</v>
      </c>
      <c r="AB378" s="5"/>
      <c r="AC378" s="224">
        <f t="shared" si="12"/>
        <v>0</v>
      </c>
      <c r="AD378" s="270">
        <f t="shared" si="13"/>
        <v>0</v>
      </c>
      <c r="AE378" s="198" t="s">
        <v>6960</v>
      </c>
      <c r="AF378" s="199"/>
      <c r="AG378" s="200"/>
      <c r="AH378" s="200"/>
      <c r="AI378" s="169" t="str">
        <f>IF(AB378/W378=0,"",IF(MOD(AB378,W378)&gt;0,"ОШИБКА!!! неверная кратность на сорт",""))</f>
        <v/>
      </c>
    </row>
    <row r="379" spans="2:35" s="170" customFormat="1">
      <c r="B379" s="250"/>
      <c r="C379" s="196" t="s">
        <v>6257</v>
      </c>
      <c r="D379" s="267"/>
      <c r="E379" s="267"/>
      <c r="F379" s="267"/>
      <c r="G379" s="314">
        <v>118</v>
      </c>
      <c r="H379" s="314"/>
      <c r="I379" s="267"/>
      <c r="J379" s="267"/>
      <c r="K379" s="267"/>
      <c r="L379" s="196" t="s">
        <v>37</v>
      </c>
      <c r="M379" s="196" t="s">
        <v>6546</v>
      </c>
      <c r="N379" s="196" t="s">
        <v>6170</v>
      </c>
      <c r="O379" s="196" t="s">
        <v>1278</v>
      </c>
      <c r="P379" s="196"/>
      <c r="Q379" s="196" t="s">
        <v>6168</v>
      </c>
      <c r="R379" s="218"/>
      <c r="S379" s="218"/>
      <c r="T379" s="218"/>
      <c r="U379" s="219"/>
      <c r="V379" s="197" t="s">
        <v>776</v>
      </c>
      <c r="W379" s="220">
        <v>25</v>
      </c>
      <c r="X379" s="223">
        <v>116</v>
      </c>
      <c r="Y379" s="304">
        <v>99</v>
      </c>
      <c r="Z379" s="304">
        <v>99</v>
      </c>
      <c r="AA379" s="304">
        <v>99</v>
      </c>
      <c r="AB379" s="5"/>
      <c r="AC379" s="224">
        <f t="shared" si="12"/>
        <v>0</v>
      </c>
      <c r="AD379" s="270">
        <f t="shared" si="13"/>
        <v>0</v>
      </c>
      <c r="AE379" s="198" t="s">
        <v>6960</v>
      </c>
      <c r="AF379" s="199"/>
      <c r="AG379" s="200"/>
      <c r="AH379" s="200"/>
      <c r="AI379" s="169" t="str">
        <f>IF(AB379/W379=0,"",IF(MOD(AB379,W379)&gt;0,"ОШИБКА!!! неверная кратность на сорт",""))</f>
        <v/>
      </c>
    </row>
    <row r="380" spans="2:35" s="170" customFormat="1">
      <c r="B380" s="250"/>
      <c r="C380" s="196"/>
      <c r="D380" s="267"/>
      <c r="E380" s="267"/>
      <c r="F380" s="267"/>
      <c r="G380" s="314">
        <v>59</v>
      </c>
      <c r="H380" s="314"/>
      <c r="I380" s="267"/>
      <c r="J380" s="267"/>
      <c r="K380" s="267"/>
      <c r="L380" s="196" t="s">
        <v>37</v>
      </c>
      <c r="M380" s="196" t="s">
        <v>6546</v>
      </c>
      <c r="N380" s="196" t="s">
        <v>6170</v>
      </c>
      <c r="O380" s="196" t="s">
        <v>1278</v>
      </c>
      <c r="P380" s="196"/>
      <c r="Q380" s="196" t="s">
        <v>6169</v>
      </c>
      <c r="R380" s="218"/>
      <c r="S380" s="218"/>
      <c r="T380" s="218"/>
      <c r="U380" s="219"/>
      <c r="V380" s="197" t="s">
        <v>776</v>
      </c>
      <c r="W380" s="220">
        <v>25</v>
      </c>
      <c r="X380" s="223">
        <v>128</v>
      </c>
      <c r="Y380" s="304">
        <v>109</v>
      </c>
      <c r="Z380" s="304">
        <v>109</v>
      </c>
      <c r="AA380" s="304">
        <v>109</v>
      </c>
      <c r="AB380" s="5"/>
      <c r="AC380" s="224">
        <f t="shared" si="12"/>
        <v>0</v>
      </c>
      <c r="AD380" s="270">
        <f t="shared" si="13"/>
        <v>0</v>
      </c>
      <c r="AE380" s="198" t="s">
        <v>6960</v>
      </c>
      <c r="AF380" s="199"/>
      <c r="AG380" s="200"/>
      <c r="AH380" s="200"/>
      <c r="AI380" s="169" t="str">
        <f>IF(AB380/W380=0,"",IF(MOD(AB380,W380)&gt;0,"ОШИБКА!!! неверная кратность на сорт",""))</f>
        <v/>
      </c>
    </row>
    <row r="381" spans="2:35" s="170" customFormat="1">
      <c r="B381" s="250"/>
      <c r="C381" s="196"/>
      <c r="D381" s="267"/>
      <c r="E381" s="267"/>
      <c r="F381" s="267"/>
      <c r="G381" s="314">
        <v>70</v>
      </c>
      <c r="H381" s="314"/>
      <c r="I381" s="267"/>
      <c r="J381" s="267"/>
      <c r="K381" s="267"/>
      <c r="L381" s="196" t="s">
        <v>37</v>
      </c>
      <c r="M381" s="196" t="s">
        <v>6546</v>
      </c>
      <c r="N381" s="196" t="s">
        <v>424</v>
      </c>
      <c r="O381" s="196" t="s">
        <v>423</v>
      </c>
      <c r="P381" s="196" t="s">
        <v>6171</v>
      </c>
      <c r="Q381" s="196" t="s">
        <v>6167</v>
      </c>
      <c r="R381" s="218"/>
      <c r="S381" s="218"/>
      <c r="T381" s="218"/>
      <c r="U381" s="219"/>
      <c r="V381" s="197" t="s">
        <v>776</v>
      </c>
      <c r="W381" s="220">
        <v>25</v>
      </c>
      <c r="X381" s="223">
        <v>116</v>
      </c>
      <c r="Y381" s="304">
        <v>99</v>
      </c>
      <c r="Z381" s="304">
        <v>99</v>
      </c>
      <c r="AA381" s="304">
        <v>99</v>
      </c>
      <c r="AB381" s="5"/>
      <c r="AC381" s="224">
        <f t="shared" si="12"/>
        <v>0</v>
      </c>
      <c r="AD381" s="270">
        <f t="shared" si="13"/>
        <v>0</v>
      </c>
      <c r="AE381" s="198" t="s">
        <v>6960</v>
      </c>
      <c r="AF381" s="199"/>
      <c r="AG381" s="200"/>
      <c r="AH381" s="200"/>
      <c r="AI381" s="169" t="str">
        <f>IF(AB381/W381=0,"",IF(MOD(AB381,W381)&gt;0,"ОШИБКА!!! неверная кратность на сорт",""))</f>
        <v/>
      </c>
    </row>
    <row r="382" spans="2:35" s="170" customFormat="1">
      <c r="B382" s="250"/>
      <c r="C382" s="196" t="s">
        <v>6258</v>
      </c>
      <c r="D382" s="267"/>
      <c r="E382" s="267"/>
      <c r="F382" s="267"/>
      <c r="G382" s="314">
        <v>140</v>
      </c>
      <c r="H382" s="314"/>
      <c r="I382" s="267"/>
      <c r="J382" s="267"/>
      <c r="K382" s="267"/>
      <c r="L382" s="196" t="s">
        <v>37</v>
      </c>
      <c r="M382" s="196" t="s">
        <v>6546</v>
      </c>
      <c r="N382" s="196" t="s">
        <v>424</v>
      </c>
      <c r="O382" s="196" t="s">
        <v>423</v>
      </c>
      <c r="P382" s="196" t="s">
        <v>6171</v>
      </c>
      <c r="Q382" s="196" t="s">
        <v>6168</v>
      </c>
      <c r="R382" s="218"/>
      <c r="S382" s="218"/>
      <c r="T382" s="218"/>
      <c r="U382" s="219"/>
      <c r="V382" s="197" t="s">
        <v>776</v>
      </c>
      <c r="W382" s="220">
        <v>25</v>
      </c>
      <c r="X382" s="223">
        <v>116</v>
      </c>
      <c r="Y382" s="304">
        <v>99</v>
      </c>
      <c r="Z382" s="304">
        <v>99</v>
      </c>
      <c r="AA382" s="304">
        <v>99</v>
      </c>
      <c r="AB382" s="5"/>
      <c r="AC382" s="224">
        <f t="shared" si="12"/>
        <v>0</v>
      </c>
      <c r="AD382" s="270">
        <f t="shared" si="13"/>
        <v>0</v>
      </c>
      <c r="AE382" s="198" t="s">
        <v>6960</v>
      </c>
      <c r="AF382" s="199"/>
      <c r="AG382" s="200"/>
      <c r="AH382" s="200"/>
      <c r="AI382" s="169" t="str">
        <f>IF(AB382/W382=0,"",IF(MOD(AB382,W382)&gt;0,"ОШИБКА!!! неверная кратность на сорт",""))</f>
        <v/>
      </c>
    </row>
    <row r="383" spans="2:35" s="170" customFormat="1">
      <c r="B383" s="250"/>
      <c r="C383" s="196"/>
      <c r="D383" s="267"/>
      <c r="E383" s="267"/>
      <c r="F383" s="267"/>
      <c r="G383" s="314">
        <v>70</v>
      </c>
      <c r="H383" s="314"/>
      <c r="I383" s="267"/>
      <c r="J383" s="267"/>
      <c r="K383" s="267"/>
      <c r="L383" s="196" t="s">
        <v>37</v>
      </c>
      <c r="M383" s="196" t="s">
        <v>6546</v>
      </c>
      <c r="N383" s="196" t="s">
        <v>424</v>
      </c>
      <c r="O383" s="196" t="s">
        <v>423</v>
      </c>
      <c r="P383" s="196" t="s">
        <v>6171</v>
      </c>
      <c r="Q383" s="196" t="s">
        <v>6169</v>
      </c>
      <c r="R383" s="218"/>
      <c r="S383" s="218"/>
      <c r="T383" s="218"/>
      <c r="U383" s="219"/>
      <c r="V383" s="197" t="s">
        <v>776</v>
      </c>
      <c r="W383" s="220">
        <v>25</v>
      </c>
      <c r="X383" s="223">
        <v>128</v>
      </c>
      <c r="Y383" s="304">
        <v>109</v>
      </c>
      <c r="Z383" s="304">
        <v>109</v>
      </c>
      <c r="AA383" s="304">
        <v>109</v>
      </c>
      <c r="AB383" s="5"/>
      <c r="AC383" s="224">
        <f t="shared" si="12"/>
        <v>0</v>
      </c>
      <c r="AD383" s="270">
        <f t="shared" si="13"/>
        <v>0</v>
      </c>
      <c r="AE383" s="198" t="s">
        <v>6960</v>
      </c>
      <c r="AF383" s="199"/>
      <c r="AG383" s="200"/>
      <c r="AH383" s="200"/>
      <c r="AI383" s="169" t="str">
        <f>IF(AB383/W383=0,"",IF(MOD(AB383,W383)&gt;0,"ОШИБКА!!! неверная кратность на сорт",""))</f>
        <v/>
      </c>
    </row>
    <row r="384" spans="2:35" s="170" customFormat="1">
      <c r="B384" s="250"/>
      <c r="C384" s="196" t="s">
        <v>6259</v>
      </c>
      <c r="D384" s="267"/>
      <c r="E384" s="267"/>
      <c r="F384" s="267"/>
      <c r="G384" s="314">
        <v>738</v>
      </c>
      <c r="H384" s="314"/>
      <c r="I384" s="267"/>
      <c r="J384" s="267"/>
      <c r="K384" s="267"/>
      <c r="L384" s="196" t="s">
        <v>37</v>
      </c>
      <c r="M384" s="196" t="s">
        <v>6546</v>
      </c>
      <c r="N384" s="196" t="s">
        <v>424</v>
      </c>
      <c r="O384" s="196" t="s">
        <v>423</v>
      </c>
      <c r="P384" s="196" t="s">
        <v>1284</v>
      </c>
      <c r="Q384" s="196" t="s">
        <v>6167</v>
      </c>
      <c r="R384" s="218"/>
      <c r="S384" s="218"/>
      <c r="T384" s="218"/>
      <c r="U384" s="219"/>
      <c r="V384" s="197" t="s">
        <v>776</v>
      </c>
      <c r="W384" s="220">
        <v>25</v>
      </c>
      <c r="X384" s="223">
        <v>116</v>
      </c>
      <c r="Y384" s="304">
        <v>99</v>
      </c>
      <c r="Z384" s="304">
        <v>99</v>
      </c>
      <c r="AA384" s="304">
        <v>99</v>
      </c>
      <c r="AB384" s="5"/>
      <c r="AC384" s="224">
        <f t="shared" si="12"/>
        <v>0</v>
      </c>
      <c r="AD384" s="270">
        <f t="shared" si="13"/>
        <v>0</v>
      </c>
      <c r="AE384" s="198" t="s">
        <v>6960</v>
      </c>
      <c r="AF384" s="199"/>
      <c r="AG384" s="200"/>
      <c r="AH384" s="200"/>
      <c r="AI384" s="169" t="str">
        <f>IF(AB384/W384=0,"",IF(MOD(AB384,W384)&gt;0,"ОШИБКА!!! неверная кратность на сорт",""))</f>
        <v/>
      </c>
    </row>
    <row r="385" spans="2:35" s="170" customFormat="1">
      <c r="B385" s="250"/>
      <c r="C385" s="196"/>
      <c r="D385" s="267"/>
      <c r="E385" s="267"/>
      <c r="F385" s="267"/>
      <c r="G385" s="314">
        <v>1475</v>
      </c>
      <c r="H385" s="314"/>
      <c r="I385" s="267"/>
      <c r="J385" s="267"/>
      <c r="K385" s="267"/>
      <c r="L385" s="196" t="s">
        <v>37</v>
      </c>
      <c r="M385" s="196" t="s">
        <v>6546</v>
      </c>
      <c r="N385" s="196" t="s">
        <v>424</v>
      </c>
      <c r="O385" s="196" t="s">
        <v>423</v>
      </c>
      <c r="P385" s="196" t="s">
        <v>1284</v>
      </c>
      <c r="Q385" s="196" t="s">
        <v>6168</v>
      </c>
      <c r="R385" s="218"/>
      <c r="S385" s="218"/>
      <c r="T385" s="218"/>
      <c r="U385" s="219"/>
      <c r="V385" s="197" t="s">
        <v>776</v>
      </c>
      <c r="W385" s="220">
        <v>25</v>
      </c>
      <c r="X385" s="223">
        <v>116</v>
      </c>
      <c r="Y385" s="304">
        <v>99</v>
      </c>
      <c r="Z385" s="304">
        <v>99</v>
      </c>
      <c r="AA385" s="304">
        <v>99</v>
      </c>
      <c r="AB385" s="5"/>
      <c r="AC385" s="224">
        <f t="shared" si="12"/>
        <v>0</v>
      </c>
      <c r="AD385" s="270">
        <f t="shared" si="13"/>
        <v>0</v>
      </c>
      <c r="AE385" s="198" t="s">
        <v>6960</v>
      </c>
      <c r="AF385" s="199"/>
      <c r="AG385" s="200"/>
      <c r="AH385" s="200"/>
      <c r="AI385" s="169" t="str">
        <f>IF(AB385/W385=0,"",IF(MOD(AB385,W385)&gt;0,"ОШИБКА!!! неверная кратность на сорт",""))</f>
        <v/>
      </c>
    </row>
    <row r="386" spans="2:35" s="170" customFormat="1">
      <c r="B386" s="250"/>
      <c r="C386" s="196"/>
      <c r="D386" s="267"/>
      <c r="E386" s="267"/>
      <c r="F386" s="267"/>
      <c r="G386" s="314">
        <v>738</v>
      </c>
      <c r="H386" s="314"/>
      <c r="I386" s="267"/>
      <c r="J386" s="267"/>
      <c r="K386" s="267"/>
      <c r="L386" s="196" t="s">
        <v>37</v>
      </c>
      <c r="M386" s="196" t="s">
        <v>6546</v>
      </c>
      <c r="N386" s="196" t="s">
        <v>424</v>
      </c>
      <c r="O386" s="196" t="s">
        <v>423</v>
      </c>
      <c r="P386" s="196" t="s">
        <v>1284</v>
      </c>
      <c r="Q386" s="196" t="s">
        <v>6169</v>
      </c>
      <c r="R386" s="218"/>
      <c r="S386" s="218"/>
      <c r="T386" s="218"/>
      <c r="U386" s="219"/>
      <c r="V386" s="197" t="s">
        <v>776</v>
      </c>
      <c r="W386" s="220">
        <v>25</v>
      </c>
      <c r="X386" s="223">
        <v>128</v>
      </c>
      <c r="Y386" s="304">
        <v>109</v>
      </c>
      <c r="Z386" s="304">
        <v>109</v>
      </c>
      <c r="AA386" s="304">
        <v>109</v>
      </c>
      <c r="AB386" s="5"/>
      <c r="AC386" s="224">
        <f t="shared" si="12"/>
        <v>0</v>
      </c>
      <c r="AD386" s="270">
        <f t="shared" si="13"/>
        <v>0</v>
      </c>
      <c r="AE386" s="198" t="s">
        <v>6960</v>
      </c>
      <c r="AF386" s="199"/>
      <c r="AG386" s="200"/>
      <c r="AH386" s="200"/>
      <c r="AI386" s="169" t="str">
        <f>IF(AB386/W386=0,"",IF(MOD(AB386,W386)&gt;0,"ОШИБКА!!! неверная кратность на сорт",""))</f>
        <v/>
      </c>
    </row>
    <row r="387" spans="2:35" s="170" customFormat="1">
      <c r="B387" s="250"/>
      <c r="C387" s="196" t="s">
        <v>6260</v>
      </c>
      <c r="D387" s="267"/>
      <c r="E387" s="267"/>
      <c r="F387" s="267"/>
      <c r="G387" s="314">
        <v>160</v>
      </c>
      <c r="H387" s="314"/>
      <c r="I387" s="267"/>
      <c r="J387" s="267"/>
      <c r="K387" s="267"/>
      <c r="L387" s="196" t="s">
        <v>37</v>
      </c>
      <c r="M387" s="196" t="s">
        <v>6546</v>
      </c>
      <c r="N387" s="196" t="s">
        <v>431</v>
      </c>
      <c r="O387" s="196" t="s">
        <v>430</v>
      </c>
      <c r="P387" s="196" t="s">
        <v>6172</v>
      </c>
      <c r="Q387" s="196" t="s">
        <v>6167</v>
      </c>
      <c r="R387" s="218"/>
      <c r="S387" s="218"/>
      <c r="T387" s="218"/>
      <c r="U387" s="219"/>
      <c r="V387" s="197" t="s">
        <v>776</v>
      </c>
      <c r="W387" s="220">
        <v>25</v>
      </c>
      <c r="X387" s="223">
        <v>116</v>
      </c>
      <c r="Y387" s="304">
        <v>99</v>
      </c>
      <c r="Z387" s="304">
        <v>99</v>
      </c>
      <c r="AA387" s="304">
        <v>99</v>
      </c>
      <c r="AB387" s="5"/>
      <c r="AC387" s="224">
        <f t="shared" si="12"/>
        <v>0</v>
      </c>
      <c r="AD387" s="270">
        <f t="shared" si="13"/>
        <v>0</v>
      </c>
      <c r="AE387" s="198" t="s">
        <v>6960</v>
      </c>
      <c r="AF387" s="199"/>
      <c r="AG387" s="200"/>
      <c r="AH387" s="200"/>
      <c r="AI387" s="169" t="str">
        <f>IF(AB387/W387=0,"",IF(MOD(AB387,W387)&gt;0,"ОШИБКА!!! неверная кратность на сорт",""))</f>
        <v/>
      </c>
    </row>
    <row r="388" spans="2:35" s="170" customFormat="1">
      <c r="B388" s="250"/>
      <c r="C388" s="196"/>
      <c r="D388" s="267"/>
      <c r="E388" s="267"/>
      <c r="F388" s="267"/>
      <c r="G388" s="314">
        <v>321</v>
      </c>
      <c r="H388" s="314"/>
      <c r="I388" s="267"/>
      <c r="J388" s="267"/>
      <c r="K388" s="267"/>
      <c r="L388" s="196" t="s">
        <v>37</v>
      </c>
      <c r="M388" s="196" t="s">
        <v>6546</v>
      </c>
      <c r="N388" s="196" t="s">
        <v>431</v>
      </c>
      <c r="O388" s="196" t="s">
        <v>430</v>
      </c>
      <c r="P388" s="196" t="s">
        <v>6172</v>
      </c>
      <c r="Q388" s="196" t="s">
        <v>6168</v>
      </c>
      <c r="R388" s="218"/>
      <c r="S388" s="218"/>
      <c r="T388" s="218"/>
      <c r="U388" s="219"/>
      <c r="V388" s="197" t="s">
        <v>776</v>
      </c>
      <c r="W388" s="220">
        <v>25</v>
      </c>
      <c r="X388" s="223">
        <v>116</v>
      </c>
      <c r="Y388" s="304">
        <v>99</v>
      </c>
      <c r="Z388" s="304">
        <v>99</v>
      </c>
      <c r="AA388" s="304">
        <v>99</v>
      </c>
      <c r="AB388" s="5"/>
      <c r="AC388" s="224">
        <f t="shared" si="12"/>
        <v>0</v>
      </c>
      <c r="AD388" s="270">
        <f t="shared" si="13"/>
        <v>0</v>
      </c>
      <c r="AE388" s="198" t="s">
        <v>6960</v>
      </c>
      <c r="AF388" s="199"/>
      <c r="AG388" s="200"/>
      <c r="AH388" s="200"/>
      <c r="AI388" s="169" t="str">
        <f>IF(AB388/W388=0,"",IF(MOD(AB388,W388)&gt;0,"ОШИБКА!!! неверная кратность на сорт",""))</f>
        <v/>
      </c>
    </row>
    <row r="389" spans="2:35" s="170" customFormat="1">
      <c r="B389" s="250"/>
      <c r="C389" s="196"/>
      <c r="D389" s="267"/>
      <c r="E389" s="267"/>
      <c r="F389" s="267"/>
      <c r="G389" s="314">
        <v>160</v>
      </c>
      <c r="H389" s="314"/>
      <c r="I389" s="267"/>
      <c r="J389" s="267"/>
      <c r="K389" s="267"/>
      <c r="L389" s="196" t="s">
        <v>37</v>
      </c>
      <c r="M389" s="196" t="s">
        <v>6546</v>
      </c>
      <c r="N389" s="196" t="s">
        <v>431</v>
      </c>
      <c r="O389" s="196" t="s">
        <v>430</v>
      </c>
      <c r="P389" s="196" t="s">
        <v>6172</v>
      </c>
      <c r="Q389" s="196" t="s">
        <v>6169</v>
      </c>
      <c r="R389" s="218"/>
      <c r="S389" s="218"/>
      <c r="T389" s="218"/>
      <c r="U389" s="219"/>
      <c r="V389" s="197" t="s">
        <v>776</v>
      </c>
      <c r="W389" s="220">
        <v>25</v>
      </c>
      <c r="X389" s="223">
        <v>128</v>
      </c>
      <c r="Y389" s="304">
        <v>109</v>
      </c>
      <c r="Z389" s="304">
        <v>109</v>
      </c>
      <c r="AA389" s="304">
        <v>109</v>
      </c>
      <c r="AB389" s="5"/>
      <c r="AC389" s="224">
        <f t="shared" si="12"/>
        <v>0</v>
      </c>
      <c r="AD389" s="270">
        <f t="shared" si="13"/>
        <v>0</v>
      </c>
      <c r="AE389" s="198" t="s">
        <v>6960</v>
      </c>
      <c r="AF389" s="199"/>
      <c r="AG389" s="200"/>
      <c r="AH389" s="200"/>
      <c r="AI389" s="169" t="str">
        <f>IF(AB389/W389=0,"",IF(MOD(AB389,W389)&gt;0,"ОШИБКА!!! неверная кратность на сорт",""))</f>
        <v/>
      </c>
    </row>
    <row r="390" spans="2:35" s="170" customFormat="1">
      <c r="B390" s="250"/>
      <c r="C390" s="196" t="s">
        <v>6261</v>
      </c>
      <c r="D390" s="267"/>
      <c r="E390" s="267"/>
      <c r="F390" s="267"/>
      <c r="G390" s="314">
        <v>121</v>
      </c>
      <c r="H390" s="314"/>
      <c r="I390" s="267"/>
      <c r="J390" s="267"/>
      <c r="K390" s="267"/>
      <c r="L390" s="196" t="s">
        <v>37</v>
      </c>
      <c r="M390" s="196" t="s">
        <v>6546</v>
      </c>
      <c r="N390" s="196" t="s">
        <v>1302</v>
      </c>
      <c r="O390" s="196" t="s">
        <v>1301</v>
      </c>
      <c r="P390" s="196"/>
      <c r="Q390" s="196" t="s">
        <v>6167</v>
      </c>
      <c r="R390" s="218"/>
      <c r="S390" s="218"/>
      <c r="T390" s="218"/>
      <c r="U390" s="219"/>
      <c r="V390" s="197" t="s">
        <v>776</v>
      </c>
      <c r="W390" s="220">
        <v>25</v>
      </c>
      <c r="X390" s="223">
        <v>116</v>
      </c>
      <c r="Y390" s="304">
        <v>99</v>
      </c>
      <c r="Z390" s="304">
        <v>99</v>
      </c>
      <c r="AA390" s="304">
        <v>99</v>
      </c>
      <c r="AB390" s="5"/>
      <c r="AC390" s="224">
        <f t="shared" si="12"/>
        <v>0</v>
      </c>
      <c r="AD390" s="270">
        <f t="shared" si="13"/>
        <v>0</v>
      </c>
      <c r="AE390" s="198" t="s">
        <v>6960</v>
      </c>
      <c r="AF390" s="199"/>
      <c r="AG390" s="200"/>
      <c r="AH390" s="200"/>
      <c r="AI390" s="169" t="str">
        <f>IF(AB390/W390=0,"",IF(MOD(AB390,W390)&gt;0,"ОШИБКА!!! неверная кратность на сорт",""))</f>
        <v/>
      </c>
    </row>
    <row r="391" spans="2:35" s="170" customFormat="1">
      <c r="B391" s="250"/>
      <c r="C391" s="196"/>
      <c r="D391" s="267"/>
      <c r="E391" s="267"/>
      <c r="F391" s="267"/>
      <c r="G391" s="314">
        <v>242</v>
      </c>
      <c r="H391" s="314"/>
      <c r="I391" s="267"/>
      <c r="J391" s="267"/>
      <c r="K391" s="267"/>
      <c r="L391" s="196" t="s">
        <v>37</v>
      </c>
      <c r="M391" s="196" t="s">
        <v>6546</v>
      </c>
      <c r="N391" s="196" t="s">
        <v>1302</v>
      </c>
      <c r="O391" s="196" t="s">
        <v>1301</v>
      </c>
      <c r="P391" s="196"/>
      <c r="Q391" s="196" t="s">
        <v>6168</v>
      </c>
      <c r="R391" s="218"/>
      <c r="S391" s="218"/>
      <c r="T391" s="218"/>
      <c r="U391" s="219"/>
      <c r="V391" s="197" t="s">
        <v>776</v>
      </c>
      <c r="W391" s="220">
        <v>25</v>
      </c>
      <c r="X391" s="223">
        <v>116</v>
      </c>
      <c r="Y391" s="304">
        <v>99</v>
      </c>
      <c r="Z391" s="304">
        <v>99</v>
      </c>
      <c r="AA391" s="304">
        <v>99</v>
      </c>
      <c r="AB391" s="5"/>
      <c r="AC391" s="224">
        <f t="shared" si="12"/>
        <v>0</v>
      </c>
      <c r="AD391" s="270">
        <f t="shared" si="13"/>
        <v>0</v>
      </c>
      <c r="AE391" s="198" t="s">
        <v>6960</v>
      </c>
      <c r="AF391" s="199"/>
      <c r="AG391" s="200"/>
      <c r="AH391" s="200"/>
      <c r="AI391" s="169" t="str">
        <f>IF(AB391/W391=0,"",IF(MOD(AB391,W391)&gt;0,"ОШИБКА!!! неверная кратность на сорт",""))</f>
        <v/>
      </c>
    </row>
    <row r="392" spans="2:35" s="170" customFormat="1">
      <c r="B392" s="250"/>
      <c r="C392" s="196" t="s">
        <v>6262</v>
      </c>
      <c r="D392" s="267"/>
      <c r="E392" s="267"/>
      <c r="F392" s="267"/>
      <c r="G392" s="314">
        <v>121</v>
      </c>
      <c r="H392" s="314"/>
      <c r="I392" s="267"/>
      <c r="J392" s="267"/>
      <c r="K392" s="267"/>
      <c r="L392" s="196" t="s">
        <v>37</v>
      </c>
      <c r="M392" s="196" t="s">
        <v>6546</v>
      </c>
      <c r="N392" s="196" t="s">
        <v>1302</v>
      </c>
      <c r="O392" s="196" t="s">
        <v>1301</v>
      </c>
      <c r="P392" s="196"/>
      <c r="Q392" s="196" t="s">
        <v>6169</v>
      </c>
      <c r="R392" s="218"/>
      <c r="S392" s="218"/>
      <c r="T392" s="218"/>
      <c r="U392" s="219"/>
      <c r="V392" s="197" t="s">
        <v>776</v>
      </c>
      <c r="W392" s="220">
        <v>25</v>
      </c>
      <c r="X392" s="223">
        <v>128</v>
      </c>
      <c r="Y392" s="304">
        <v>109</v>
      </c>
      <c r="Z392" s="304">
        <v>109</v>
      </c>
      <c r="AA392" s="304">
        <v>109</v>
      </c>
      <c r="AB392" s="5"/>
      <c r="AC392" s="224">
        <f t="shared" si="12"/>
        <v>0</v>
      </c>
      <c r="AD392" s="270">
        <f t="shared" si="13"/>
        <v>0</v>
      </c>
      <c r="AE392" s="198" t="s">
        <v>6960</v>
      </c>
      <c r="AF392" s="199"/>
      <c r="AG392" s="200"/>
      <c r="AH392" s="200"/>
      <c r="AI392" s="169" t="str">
        <f>IF(AB392/W392=0,"",IF(MOD(AB392,W392)&gt;0,"ОШИБКА!!! неверная кратность на сорт",""))</f>
        <v/>
      </c>
    </row>
    <row r="393" spans="2:35" s="170" customFormat="1">
      <c r="B393" s="250"/>
      <c r="C393" s="196" t="s">
        <v>6263</v>
      </c>
      <c r="D393" s="267"/>
      <c r="E393" s="267"/>
      <c r="F393" s="267"/>
      <c r="G393" s="314">
        <v>3366</v>
      </c>
      <c r="H393" s="314"/>
      <c r="I393" s="267"/>
      <c r="J393" s="267"/>
      <c r="K393" s="267"/>
      <c r="L393" s="196" t="s">
        <v>37</v>
      </c>
      <c r="M393" s="196" t="s">
        <v>6546</v>
      </c>
      <c r="N393" s="196" t="s">
        <v>1315</v>
      </c>
      <c r="O393" s="196" t="s">
        <v>1314</v>
      </c>
      <c r="P393" s="196"/>
      <c r="Q393" s="196" t="s">
        <v>6167</v>
      </c>
      <c r="R393" s="218"/>
      <c r="S393" s="218"/>
      <c r="T393" s="218"/>
      <c r="U393" s="219"/>
      <c r="V393" s="197" t="s">
        <v>776</v>
      </c>
      <c r="W393" s="220">
        <v>25</v>
      </c>
      <c r="X393" s="223">
        <v>116</v>
      </c>
      <c r="Y393" s="304">
        <v>99</v>
      </c>
      <c r="Z393" s="304">
        <v>99</v>
      </c>
      <c r="AA393" s="304">
        <v>99</v>
      </c>
      <c r="AB393" s="5"/>
      <c r="AC393" s="224">
        <f t="shared" si="12"/>
        <v>0</v>
      </c>
      <c r="AD393" s="270">
        <f t="shared" si="13"/>
        <v>0</v>
      </c>
      <c r="AE393" s="198" t="s">
        <v>6960</v>
      </c>
      <c r="AF393" s="199"/>
      <c r="AG393" s="200"/>
      <c r="AH393" s="200"/>
      <c r="AI393" s="169" t="str">
        <f>IF(AB393/W393=0,"",IF(MOD(AB393,W393)&gt;0,"ОШИБКА!!! неверная кратность на сорт",""))</f>
        <v/>
      </c>
    </row>
    <row r="394" spans="2:35" s="170" customFormat="1">
      <c r="B394" s="250"/>
      <c r="C394" s="196"/>
      <c r="D394" s="267"/>
      <c r="E394" s="267"/>
      <c r="F394" s="267"/>
      <c r="G394" s="314">
        <v>6732</v>
      </c>
      <c r="H394" s="314"/>
      <c r="I394" s="267"/>
      <c r="J394" s="267"/>
      <c r="K394" s="267"/>
      <c r="L394" s="196" t="s">
        <v>37</v>
      </c>
      <c r="M394" s="196" t="s">
        <v>6546</v>
      </c>
      <c r="N394" s="196" t="s">
        <v>1315</v>
      </c>
      <c r="O394" s="196" t="s">
        <v>1314</v>
      </c>
      <c r="P394" s="196"/>
      <c r="Q394" s="196" t="s">
        <v>6168</v>
      </c>
      <c r="R394" s="218"/>
      <c r="S394" s="218"/>
      <c r="T394" s="218"/>
      <c r="U394" s="219"/>
      <c r="V394" s="197" t="s">
        <v>776</v>
      </c>
      <c r="W394" s="220">
        <v>25</v>
      </c>
      <c r="X394" s="223">
        <v>116</v>
      </c>
      <c r="Y394" s="304">
        <v>99</v>
      </c>
      <c r="Z394" s="304">
        <v>99</v>
      </c>
      <c r="AA394" s="304">
        <v>99</v>
      </c>
      <c r="AB394" s="5"/>
      <c r="AC394" s="224">
        <f t="shared" si="12"/>
        <v>0</v>
      </c>
      <c r="AD394" s="270">
        <f t="shared" si="13"/>
        <v>0</v>
      </c>
      <c r="AE394" s="198" t="s">
        <v>6960</v>
      </c>
      <c r="AF394" s="199"/>
      <c r="AG394" s="200"/>
      <c r="AH394" s="200"/>
      <c r="AI394" s="169" t="str">
        <f>IF(AB394/W394=0,"",IF(MOD(AB394,W394)&gt;0,"ОШИБКА!!! неверная кратность на сорт",""))</f>
        <v/>
      </c>
    </row>
    <row r="395" spans="2:35" s="170" customFormat="1">
      <c r="B395" s="250"/>
      <c r="C395" s="196"/>
      <c r="D395" s="267"/>
      <c r="E395" s="267"/>
      <c r="F395" s="267"/>
      <c r="G395" s="314">
        <v>3366</v>
      </c>
      <c r="H395" s="314"/>
      <c r="I395" s="267"/>
      <c r="J395" s="267"/>
      <c r="K395" s="267"/>
      <c r="L395" s="196" t="s">
        <v>37</v>
      </c>
      <c r="M395" s="196" t="s">
        <v>6546</v>
      </c>
      <c r="N395" s="196" t="s">
        <v>1315</v>
      </c>
      <c r="O395" s="196" t="s">
        <v>1314</v>
      </c>
      <c r="P395" s="196"/>
      <c r="Q395" s="196" t="s">
        <v>6169</v>
      </c>
      <c r="R395" s="218"/>
      <c r="S395" s="218"/>
      <c r="T395" s="218"/>
      <c r="U395" s="219"/>
      <c r="V395" s="197" t="s">
        <v>776</v>
      </c>
      <c r="W395" s="220">
        <v>25</v>
      </c>
      <c r="X395" s="223">
        <v>128</v>
      </c>
      <c r="Y395" s="304">
        <v>109</v>
      </c>
      <c r="Z395" s="304">
        <v>109</v>
      </c>
      <c r="AA395" s="304">
        <v>109</v>
      </c>
      <c r="AB395" s="5"/>
      <c r="AC395" s="224">
        <f t="shared" si="12"/>
        <v>0</v>
      </c>
      <c r="AD395" s="270">
        <f t="shared" si="13"/>
        <v>0</v>
      </c>
      <c r="AE395" s="198" t="s">
        <v>6960</v>
      </c>
      <c r="AF395" s="199"/>
      <c r="AG395" s="200"/>
      <c r="AH395" s="200"/>
      <c r="AI395" s="169" t="str">
        <f>IF(AB395/W395=0,"",IF(MOD(AB395,W395)&gt;0,"ОШИБКА!!! неверная кратность на сорт",""))</f>
        <v/>
      </c>
    </row>
    <row r="396" spans="2:35" s="170" customFormat="1">
      <c r="B396" s="250"/>
      <c r="C396" s="196" t="s">
        <v>6264</v>
      </c>
      <c r="D396" s="267"/>
      <c r="E396" s="267"/>
      <c r="F396" s="267"/>
      <c r="G396" s="314">
        <v>470</v>
      </c>
      <c r="H396" s="314"/>
      <c r="I396" s="267"/>
      <c r="J396" s="267"/>
      <c r="K396" s="267"/>
      <c r="L396" s="196" t="s">
        <v>37</v>
      </c>
      <c r="M396" s="196" t="s">
        <v>6546</v>
      </c>
      <c r="N396" s="196" t="s">
        <v>440</v>
      </c>
      <c r="O396" s="196" t="s">
        <v>439</v>
      </c>
      <c r="P396" s="196" t="s">
        <v>6173</v>
      </c>
      <c r="Q396" s="196" t="s">
        <v>6174</v>
      </c>
      <c r="R396" s="218"/>
      <c r="S396" s="218"/>
      <c r="T396" s="218"/>
      <c r="U396" s="219"/>
      <c r="V396" s="197" t="s">
        <v>776</v>
      </c>
      <c r="W396" s="220">
        <v>25</v>
      </c>
      <c r="X396" s="223">
        <v>104</v>
      </c>
      <c r="Y396" s="304">
        <v>89</v>
      </c>
      <c r="Z396" s="304">
        <v>89</v>
      </c>
      <c r="AA396" s="304">
        <v>89</v>
      </c>
      <c r="AB396" s="5"/>
      <c r="AC396" s="224">
        <f t="shared" si="12"/>
        <v>0</v>
      </c>
      <c r="AD396" s="270">
        <f t="shared" si="13"/>
        <v>0</v>
      </c>
      <c r="AE396" s="198" t="s">
        <v>6960</v>
      </c>
      <c r="AF396" s="199"/>
      <c r="AG396" s="200"/>
      <c r="AH396" s="200"/>
      <c r="AI396" s="169" t="str">
        <f>IF(AB396/W396=0,"",IF(MOD(AB396,W396)&gt;0,"ОШИБКА!!! неверная кратность на сорт",""))</f>
        <v/>
      </c>
    </row>
    <row r="397" spans="2:35" s="170" customFormat="1">
      <c r="B397" s="250"/>
      <c r="C397" s="196"/>
      <c r="D397" s="267"/>
      <c r="E397" s="267"/>
      <c r="F397" s="267"/>
      <c r="G397" s="314">
        <v>470</v>
      </c>
      <c r="H397" s="314"/>
      <c r="I397" s="267"/>
      <c r="J397" s="267"/>
      <c r="K397" s="267"/>
      <c r="L397" s="196" t="s">
        <v>37</v>
      </c>
      <c r="M397" s="196" t="s">
        <v>6546</v>
      </c>
      <c r="N397" s="196" t="s">
        <v>440</v>
      </c>
      <c r="O397" s="196" t="s">
        <v>439</v>
      </c>
      <c r="P397" s="196" t="s">
        <v>6173</v>
      </c>
      <c r="Q397" s="196" t="s">
        <v>6167</v>
      </c>
      <c r="R397" s="218"/>
      <c r="S397" s="218"/>
      <c r="T397" s="218"/>
      <c r="U397" s="219"/>
      <c r="V397" s="197" t="s">
        <v>776</v>
      </c>
      <c r="W397" s="220">
        <v>25</v>
      </c>
      <c r="X397" s="223">
        <v>116</v>
      </c>
      <c r="Y397" s="304">
        <v>99</v>
      </c>
      <c r="Z397" s="304">
        <v>99</v>
      </c>
      <c r="AA397" s="304">
        <v>99</v>
      </c>
      <c r="AB397" s="5"/>
      <c r="AC397" s="224">
        <f t="shared" si="12"/>
        <v>0</v>
      </c>
      <c r="AD397" s="270">
        <f t="shared" si="13"/>
        <v>0</v>
      </c>
      <c r="AE397" s="198" t="s">
        <v>6960</v>
      </c>
      <c r="AF397" s="199"/>
      <c r="AG397" s="200"/>
      <c r="AH397" s="200"/>
      <c r="AI397" s="169" t="str">
        <f>IF(AB397/W397=0,"",IF(MOD(AB397,W397)&gt;0,"ОШИБКА!!! неверная кратность на сорт",""))</f>
        <v/>
      </c>
    </row>
    <row r="398" spans="2:35" s="170" customFormat="1">
      <c r="B398" s="250"/>
      <c r="C398" s="196"/>
      <c r="D398" s="267"/>
      <c r="E398" s="267"/>
      <c r="F398" s="267"/>
      <c r="G398" s="314">
        <v>1879</v>
      </c>
      <c r="H398" s="314"/>
      <c r="I398" s="267"/>
      <c r="J398" s="267"/>
      <c r="K398" s="267"/>
      <c r="L398" s="196" t="s">
        <v>37</v>
      </c>
      <c r="M398" s="196" t="s">
        <v>6546</v>
      </c>
      <c r="N398" s="196" t="s">
        <v>440</v>
      </c>
      <c r="O398" s="196" t="s">
        <v>439</v>
      </c>
      <c r="P398" s="196" t="s">
        <v>6173</v>
      </c>
      <c r="Q398" s="196" t="s">
        <v>6168</v>
      </c>
      <c r="R398" s="218"/>
      <c r="S398" s="218"/>
      <c r="T398" s="218"/>
      <c r="U398" s="219"/>
      <c r="V398" s="197" t="s">
        <v>776</v>
      </c>
      <c r="W398" s="220">
        <v>25</v>
      </c>
      <c r="X398" s="223">
        <v>116</v>
      </c>
      <c r="Y398" s="304">
        <v>99</v>
      </c>
      <c r="Z398" s="304">
        <v>99</v>
      </c>
      <c r="AA398" s="304">
        <v>99</v>
      </c>
      <c r="AB398" s="5"/>
      <c r="AC398" s="224">
        <f t="shared" si="12"/>
        <v>0</v>
      </c>
      <c r="AD398" s="270">
        <f t="shared" si="13"/>
        <v>0</v>
      </c>
      <c r="AE398" s="198" t="s">
        <v>6960</v>
      </c>
      <c r="AF398" s="199"/>
      <c r="AG398" s="200"/>
      <c r="AH398" s="200"/>
      <c r="AI398" s="169" t="str">
        <f>IF(AB398/W398=0,"",IF(MOD(AB398,W398)&gt;0,"ОШИБКА!!! неверная кратность на сорт",""))</f>
        <v/>
      </c>
    </row>
    <row r="399" spans="2:35" s="170" customFormat="1">
      <c r="B399" s="250"/>
      <c r="C399" s="196"/>
      <c r="D399" s="267"/>
      <c r="E399" s="267"/>
      <c r="F399" s="267"/>
      <c r="G399" s="314">
        <v>940</v>
      </c>
      <c r="H399" s="314"/>
      <c r="I399" s="267"/>
      <c r="J399" s="267"/>
      <c r="K399" s="267"/>
      <c r="L399" s="196" t="s">
        <v>37</v>
      </c>
      <c r="M399" s="196" t="s">
        <v>6546</v>
      </c>
      <c r="N399" s="196" t="s">
        <v>440</v>
      </c>
      <c r="O399" s="196" t="s">
        <v>439</v>
      </c>
      <c r="P399" s="196" t="s">
        <v>6173</v>
      </c>
      <c r="Q399" s="196" t="s">
        <v>6169</v>
      </c>
      <c r="R399" s="218"/>
      <c r="S399" s="218"/>
      <c r="T399" s="218"/>
      <c r="U399" s="219"/>
      <c r="V399" s="197" t="s">
        <v>776</v>
      </c>
      <c r="W399" s="220">
        <v>25</v>
      </c>
      <c r="X399" s="223">
        <v>128</v>
      </c>
      <c r="Y399" s="304">
        <v>109</v>
      </c>
      <c r="Z399" s="304">
        <v>109</v>
      </c>
      <c r="AA399" s="304">
        <v>109</v>
      </c>
      <c r="AB399" s="5"/>
      <c r="AC399" s="224">
        <f t="shared" si="12"/>
        <v>0</v>
      </c>
      <c r="AD399" s="270">
        <f t="shared" si="13"/>
        <v>0</v>
      </c>
      <c r="AE399" s="198" t="s">
        <v>6960</v>
      </c>
      <c r="AF399" s="199"/>
      <c r="AG399" s="200"/>
      <c r="AH399" s="200"/>
      <c r="AI399" s="169" t="str">
        <f>IF(AB399/W399=0,"",IF(MOD(AB399,W399)&gt;0,"ОШИБКА!!! неверная кратность на сорт",""))</f>
        <v/>
      </c>
    </row>
    <row r="400" spans="2:35" s="170" customFormat="1">
      <c r="B400" s="250"/>
      <c r="C400" s="196" t="s">
        <v>6265</v>
      </c>
      <c r="D400" s="267"/>
      <c r="E400" s="267"/>
      <c r="F400" s="267"/>
      <c r="G400" s="314">
        <v>73</v>
      </c>
      <c r="H400" s="314"/>
      <c r="I400" s="267"/>
      <c r="J400" s="267"/>
      <c r="K400" s="267"/>
      <c r="L400" s="196" t="s">
        <v>37</v>
      </c>
      <c r="M400" s="196" t="s">
        <v>6546</v>
      </c>
      <c r="N400" s="196" t="s">
        <v>440</v>
      </c>
      <c r="O400" s="196" t="s">
        <v>439</v>
      </c>
      <c r="P400" s="196" t="s">
        <v>1354</v>
      </c>
      <c r="Q400" s="196" t="s">
        <v>6167</v>
      </c>
      <c r="R400" s="218"/>
      <c r="S400" s="218"/>
      <c r="T400" s="218"/>
      <c r="U400" s="219"/>
      <c r="V400" s="197" t="s">
        <v>776</v>
      </c>
      <c r="W400" s="220">
        <v>25</v>
      </c>
      <c r="X400" s="223">
        <v>116</v>
      </c>
      <c r="Y400" s="304">
        <v>99</v>
      </c>
      <c r="Z400" s="304">
        <v>99</v>
      </c>
      <c r="AA400" s="304">
        <v>99</v>
      </c>
      <c r="AB400" s="5"/>
      <c r="AC400" s="224">
        <f t="shared" si="12"/>
        <v>0</v>
      </c>
      <c r="AD400" s="270">
        <f t="shared" si="13"/>
        <v>0</v>
      </c>
      <c r="AE400" s="198" t="s">
        <v>6960</v>
      </c>
      <c r="AF400" s="199"/>
      <c r="AG400" s="200"/>
      <c r="AH400" s="200"/>
      <c r="AI400" s="169" t="str">
        <f>IF(AB400/W400=0,"",IF(MOD(AB400,W400)&gt;0,"ОШИБКА!!! неверная кратность на сорт",""))</f>
        <v/>
      </c>
    </row>
    <row r="401" spans="2:35" s="170" customFormat="1">
      <c r="B401" s="250"/>
      <c r="C401" s="196"/>
      <c r="D401" s="267"/>
      <c r="E401" s="267"/>
      <c r="F401" s="267"/>
      <c r="G401" s="314">
        <v>147</v>
      </c>
      <c r="H401" s="314"/>
      <c r="I401" s="267"/>
      <c r="J401" s="267"/>
      <c r="K401" s="267"/>
      <c r="L401" s="196" t="s">
        <v>37</v>
      </c>
      <c r="M401" s="196" t="s">
        <v>6546</v>
      </c>
      <c r="N401" s="196" t="s">
        <v>440</v>
      </c>
      <c r="O401" s="196" t="s">
        <v>439</v>
      </c>
      <c r="P401" s="196" t="s">
        <v>1354</v>
      </c>
      <c r="Q401" s="196" t="s">
        <v>6168</v>
      </c>
      <c r="R401" s="218"/>
      <c r="S401" s="218"/>
      <c r="T401" s="218"/>
      <c r="U401" s="219"/>
      <c r="V401" s="197" t="s">
        <v>776</v>
      </c>
      <c r="W401" s="220">
        <v>25</v>
      </c>
      <c r="X401" s="223">
        <v>116</v>
      </c>
      <c r="Y401" s="304">
        <v>99</v>
      </c>
      <c r="Z401" s="304">
        <v>99</v>
      </c>
      <c r="AA401" s="304">
        <v>99</v>
      </c>
      <c r="AB401" s="5"/>
      <c r="AC401" s="224">
        <f t="shared" si="12"/>
        <v>0</v>
      </c>
      <c r="AD401" s="270">
        <f t="shared" si="13"/>
        <v>0</v>
      </c>
      <c r="AE401" s="198" t="s">
        <v>6960</v>
      </c>
      <c r="AF401" s="199"/>
      <c r="AG401" s="200"/>
      <c r="AH401" s="200"/>
      <c r="AI401" s="169" t="str">
        <f>IF(AB401/W401=0,"",IF(MOD(AB401,W401)&gt;0,"ОШИБКА!!! неверная кратность на сорт",""))</f>
        <v/>
      </c>
    </row>
    <row r="402" spans="2:35" s="170" customFormat="1">
      <c r="B402" s="250"/>
      <c r="C402" s="196"/>
      <c r="D402" s="267"/>
      <c r="E402" s="267"/>
      <c r="F402" s="267"/>
      <c r="G402" s="314">
        <v>73</v>
      </c>
      <c r="H402" s="314"/>
      <c r="I402" s="267"/>
      <c r="J402" s="267"/>
      <c r="K402" s="267"/>
      <c r="L402" s="196" t="s">
        <v>37</v>
      </c>
      <c r="M402" s="196" t="s">
        <v>6546</v>
      </c>
      <c r="N402" s="196" t="s">
        <v>440</v>
      </c>
      <c r="O402" s="196" t="s">
        <v>439</v>
      </c>
      <c r="P402" s="196" t="s">
        <v>1354</v>
      </c>
      <c r="Q402" s="196" t="s">
        <v>6169</v>
      </c>
      <c r="R402" s="218"/>
      <c r="S402" s="218"/>
      <c r="T402" s="218"/>
      <c r="U402" s="219"/>
      <c r="V402" s="197" t="s">
        <v>776</v>
      </c>
      <c r="W402" s="220">
        <v>25</v>
      </c>
      <c r="X402" s="223">
        <v>128</v>
      </c>
      <c r="Y402" s="304">
        <v>109</v>
      </c>
      <c r="Z402" s="304">
        <v>109</v>
      </c>
      <c r="AA402" s="304">
        <v>109</v>
      </c>
      <c r="AB402" s="5"/>
      <c r="AC402" s="224">
        <f t="shared" si="12"/>
        <v>0</v>
      </c>
      <c r="AD402" s="270">
        <f t="shared" si="13"/>
        <v>0</v>
      </c>
      <c r="AE402" s="198" t="s">
        <v>6960</v>
      </c>
      <c r="AF402" s="199"/>
      <c r="AG402" s="200"/>
      <c r="AH402" s="200"/>
      <c r="AI402" s="169" t="str">
        <f>IF(AB402/W402=0,"",IF(MOD(AB402,W402)&gt;0,"ОШИБКА!!! неверная кратность на сорт",""))</f>
        <v/>
      </c>
    </row>
    <row r="403" spans="2:35" s="170" customFormat="1">
      <c r="B403" s="250"/>
      <c r="C403" s="196"/>
      <c r="D403" s="267"/>
      <c r="E403" s="267"/>
      <c r="F403" s="267"/>
      <c r="G403" s="314">
        <v>104</v>
      </c>
      <c r="H403" s="314"/>
      <c r="I403" s="267"/>
      <c r="J403" s="267"/>
      <c r="K403" s="267"/>
      <c r="L403" s="196" t="s">
        <v>37</v>
      </c>
      <c r="M403" s="196" t="s">
        <v>6546</v>
      </c>
      <c r="N403" s="196" t="s">
        <v>451</v>
      </c>
      <c r="O403" s="196" t="s">
        <v>450</v>
      </c>
      <c r="P403" s="196"/>
      <c r="Q403" s="196" t="s">
        <v>6167</v>
      </c>
      <c r="R403" s="218"/>
      <c r="S403" s="218"/>
      <c r="T403" s="218"/>
      <c r="U403" s="219"/>
      <c r="V403" s="197" t="s">
        <v>776</v>
      </c>
      <c r="W403" s="220">
        <v>25</v>
      </c>
      <c r="X403" s="223">
        <v>116</v>
      </c>
      <c r="Y403" s="304">
        <v>99</v>
      </c>
      <c r="Z403" s="304">
        <v>99</v>
      </c>
      <c r="AA403" s="304">
        <v>99</v>
      </c>
      <c r="AB403" s="5"/>
      <c r="AC403" s="224">
        <f t="shared" si="12"/>
        <v>0</v>
      </c>
      <c r="AD403" s="270">
        <f t="shared" si="13"/>
        <v>0</v>
      </c>
      <c r="AE403" s="198" t="s">
        <v>6960</v>
      </c>
      <c r="AF403" s="199"/>
      <c r="AG403" s="200"/>
      <c r="AH403" s="200"/>
      <c r="AI403" s="169" t="str">
        <f>IF(AB403/W403=0,"",IF(MOD(AB403,W403)&gt;0,"ОШИБКА!!! неверная кратность на сорт",""))</f>
        <v/>
      </c>
    </row>
    <row r="404" spans="2:35" s="170" customFormat="1">
      <c r="B404" s="250"/>
      <c r="C404" s="196" t="s">
        <v>6266</v>
      </c>
      <c r="D404" s="267"/>
      <c r="E404" s="267"/>
      <c r="F404" s="267"/>
      <c r="G404" s="314">
        <v>208</v>
      </c>
      <c r="H404" s="314"/>
      <c r="I404" s="267"/>
      <c r="J404" s="267"/>
      <c r="K404" s="267"/>
      <c r="L404" s="196" t="s">
        <v>37</v>
      </c>
      <c r="M404" s="196" t="s">
        <v>6546</v>
      </c>
      <c r="N404" s="196" t="s">
        <v>451</v>
      </c>
      <c r="O404" s="196" t="s">
        <v>450</v>
      </c>
      <c r="P404" s="196"/>
      <c r="Q404" s="196" t="s">
        <v>6168</v>
      </c>
      <c r="R404" s="218"/>
      <c r="S404" s="218"/>
      <c r="T404" s="218"/>
      <c r="U404" s="219"/>
      <c r="V404" s="197" t="s">
        <v>776</v>
      </c>
      <c r="W404" s="220">
        <v>25</v>
      </c>
      <c r="X404" s="223">
        <v>116</v>
      </c>
      <c r="Y404" s="304">
        <v>99</v>
      </c>
      <c r="Z404" s="304">
        <v>99</v>
      </c>
      <c r="AA404" s="304">
        <v>99</v>
      </c>
      <c r="AB404" s="5"/>
      <c r="AC404" s="224">
        <f t="shared" si="12"/>
        <v>0</v>
      </c>
      <c r="AD404" s="270">
        <f t="shared" si="13"/>
        <v>0</v>
      </c>
      <c r="AE404" s="198" t="s">
        <v>6960</v>
      </c>
      <c r="AF404" s="199"/>
      <c r="AG404" s="200"/>
      <c r="AH404" s="200"/>
      <c r="AI404" s="169" t="str">
        <f>IF(AB404/W404=0,"",IF(MOD(AB404,W404)&gt;0,"ОШИБКА!!! неверная кратность на сорт",""))</f>
        <v/>
      </c>
    </row>
    <row r="405" spans="2:35" s="170" customFormat="1">
      <c r="B405" s="250"/>
      <c r="C405" s="196"/>
      <c r="D405" s="267"/>
      <c r="E405" s="267"/>
      <c r="F405" s="267"/>
      <c r="G405" s="314">
        <v>104</v>
      </c>
      <c r="H405" s="314"/>
      <c r="I405" s="267"/>
      <c r="J405" s="267"/>
      <c r="K405" s="267"/>
      <c r="L405" s="196" t="s">
        <v>37</v>
      </c>
      <c r="M405" s="196" t="s">
        <v>6546</v>
      </c>
      <c r="N405" s="196" t="s">
        <v>451</v>
      </c>
      <c r="O405" s="196" t="s">
        <v>450</v>
      </c>
      <c r="P405" s="196"/>
      <c r="Q405" s="196" t="s">
        <v>6169</v>
      </c>
      <c r="R405" s="218"/>
      <c r="S405" s="218"/>
      <c r="T405" s="218"/>
      <c r="U405" s="219"/>
      <c r="V405" s="197" t="s">
        <v>776</v>
      </c>
      <c r="W405" s="220">
        <v>25</v>
      </c>
      <c r="X405" s="223">
        <v>128</v>
      </c>
      <c r="Y405" s="304">
        <v>109</v>
      </c>
      <c r="Z405" s="304">
        <v>109</v>
      </c>
      <c r="AA405" s="304">
        <v>109</v>
      </c>
      <c r="AB405" s="5"/>
      <c r="AC405" s="224">
        <f t="shared" si="12"/>
        <v>0</v>
      </c>
      <c r="AD405" s="270">
        <f t="shared" si="13"/>
        <v>0</v>
      </c>
      <c r="AE405" s="198" t="s">
        <v>6960</v>
      </c>
      <c r="AF405" s="199"/>
      <c r="AG405" s="200"/>
      <c r="AH405" s="200"/>
      <c r="AI405" s="169" t="str">
        <f>IF(AB405/W405=0,"",IF(MOD(AB405,W405)&gt;0,"ОШИБКА!!! неверная кратность на сорт",""))</f>
        <v/>
      </c>
    </row>
    <row r="406" spans="2:35" s="170" customFormat="1">
      <c r="B406" s="250"/>
      <c r="C406" s="196" t="s">
        <v>6267</v>
      </c>
      <c r="D406" s="267"/>
      <c r="E406" s="267"/>
      <c r="F406" s="267"/>
      <c r="G406" s="314">
        <v>87</v>
      </c>
      <c r="H406" s="314"/>
      <c r="I406" s="267"/>
      <c r="J406" s="267"/>
      <c r="K406" s="267"/>
      <c r="L406" s="196" t="s">
        <v>37</v>
      </c>
      <c r="M406" s="196" t="s">
        <v>6546</v>
      </c>
      <c r="N406" s="196" t="s">
        <v>451</v>
      </c>
      <c r="O406" s="196" t="s">
        <v>450</v>
      </c>
      <c r="P406" s="196" t="s">
        <v>456</v>
      </c>
      <c r="Q406" s="196" t="s">
        <v>6167</v>
      </c>
      <c r="R406" s="218"/>
      <c r="S406" s="218"/>
      <c r="T406" s="218"/>
      <c r="U406" s="219"/>
      <c r="V406" s="197" t="s">
        <v>776</v>
      </c>
      <c r="W406" s="220">
        <v>25</v>
      </c>
      <c r="X406" s="223">
        <v>116</v>
      </c>
      <c r="Y406" s="304">
        <v>99</v>
      </c>
      <c r="Z406" s="304">
        <v>99</v>
      </c>
      <c r="AA406" s="304">
        <v>99</v>
      </c>
      <c r="AB406" s="5"/>
      <c r="AC406" s="224">
        <f t="shared" si="12"/>
        <v>0</v>
      </c>
      <c r="AD406" s="270">
        <f t="shared" si="13"/>
        <v>0</v>
      </c>
      <c r="AE406" s="198" t="s">
        <v>6960</v>
      </c>
      <c r="AF406" s="199"/>
      <c r="AG406" s="200"/>
      <c r="AH406" s="200"/>
      <c r="AI406" s="169" t="str">
        <f>IF(AB406/W406=0,"",IF(MOD(AB406,W406)&gt;0,"ОШИБКА!!! неверная кратность на сорт",""))</f>
        <v/>
      </c>
    </row>
    <row r="407" spans="2:35" s="170" customFormat="1">
      <c r="B407" s="250"/>
      <c r="C407" s="196"/>
      <c r="D407" s="267"/>
      <c r="E407" s="267"/>
      <c r="F407" s="267"/>
      <c r="G407" s="314">
        <v>174</v>
      </c>
      <c r="H407" s="314"/>
      <c r="I407" s="267"/>
      <c r="J407" s="267"/>
      <c r="K407" s="267"/>
      <c r="L407" s="196" t="s">
        <v>37</v>
      </c>
      <c r="M407" s="196" t="s">
        <v>6546</v>
      </c>
      <c r="N407" s="196" t="s">
        <v>451</v>
      </c>
      <c r="O407" s="196" t="s">
        <v>450</v>
      </c>
      <c r="P407" s="196" t="s">
        <v>456</v>
      </c>
      <c r="Q407" s="196" t="s">
        <v>6168</v>
      </c>
      <c r="R407" s="218"/>
      <c r="S407" s="218"/>
      <c r="T407" s="218"/>
      <c r="U407" s="219"/>
      <c r="V407" s="197" t="s">
        <v>776</v>
      </c>
      <c r="W407" s="220">
        <v>25</v>
      </c>
      <c r="X407" s="223">
        <v>116</v>
      </c>
      <c r="Y407" s="304">
        <v>99</v>
      </c>
      <c r="Z407" s="304">
        <v>99</v>
      </c>
      <c r="AA407" s="304">
        <v>99</v>
      </c>
      <c r="AB407" s="5"/>
      <c r="AC407" s="224">
        <f t="shared" si="12"/>
        <v>0</v>
      </c>
      <c r="AD407" s="270">
        <f t="shared" si="13"/>
        <v>0</v>
      </c>
      <c r="AE407" s="198" t="s">
        <v>6960</v>
      </c>
      <c r="AF407" s="199"/>
      <c r="AG407" s="200"/>
      <c r="AH407" s="200"/>
      <c r="AI407" s="169" t="str">
        <f>IF(AB407/W407=0,"",IF(MOD(AB407,W407)&gt;0,"ОШИБКА!!! неверная кратность на сорт",""))</f>
        <v/>
      </c>
    </row>
    <row r="408" spans="2:35" s="170" customFormat="1">
      <c r="B408" s="250"/>
      <c r="C408" s="196"/>
      <c r="D408" s="267"/>
      <c r="E408" s="267"/>
      <c r="F408" s="267"/>
      <c r="G408" s="314">
        <v>87</v>
      </c>
      <c r="H408" s="314"/>
      <c r="I408" s="267"/>
      <c r="J408" s="267"/>
      <c r="K408" s="267"/>
      <c r="L408" s="196" t="s">
        <v>37</v>
      </c>
      <c r="M408" s="196" t="s">
        <v>6546</v>
      </c>
      <c r="N408" s="196" t="s">
        <v>451</v>
      </c>
      <c r="O408" s="196" t="s">
        <v>450</v>
      </c>
      <c r="P408" s="196" t="s">
        <v>456</v>
      </c>
      <c r="Q408" s="196" t="s">
        <v>6169</v>
      </c>
      <c r="R408" s="218"/>
      <c r="S408" s="218"/>
      <c r="T408" s="218"/>
      <c r="U408" s="219"/>
      <c r="V408" s="197" t="s">
        <v>776</v>
      </c>
      <c r="W408" s="220">
        <v>25</v>
      </c>
      <c r="X408" s="223">
        <v>128</v>
      </c>
      <c r="Y408" s="304">
        <v>109</v>
      </c>
      <c r="Z408" s="304">
        <v>109</v>
      </c>
      <c r="AA408" s="304">
        <v>109</v>
      </c>
      <c r="AB408" s="5"/>
      <c r="AC408" s="224">
        <f t="shared" si="12"/>
        <v>0</v>
      </c>
      <c r="AD408" s="270">
        <f t="shared" si="13"/>
        <v>0</v>
      </c>
      <c r="AE408" s="198" t="s">
        <v>6960</v>
      </c>
      <c r="AF408" s="199"/>
      <c r="AG408" s="200"/>
      <c r="AH408" s="200"/>
      <c r="AI408" s="169" t="str">
        <f>IF(AB408/W408=0,"",IF(MOD(AB408,W408)&gt;0,"ОШИБКА!!! неверная кратность на сорт",""))</f>
        <v/>
      </c>
    </row>
    <row r="409" spans="2:35" s="170" customFormat="1">
      <c r="B409" s="250"/>
      <c r="C409" s="196" t="s">
        <v>6268</v>
      </c>
      <c r="D409" s="267"/>
      <c r="E409" s="267"/>
      <c r="F409" s="267"/>
      <c r="G409" s="314">
        <v>864</v>
      </c>
      <c r="H409" s="314"/>
      <c r="I409" s="267"/>
      <c r="J409" s="267"/>
      <c r="K409" s="267"/>
      <c r="L409" s="196" t="s">
        <v>37</v>
      </c>
      <c r="M409" s="196" t="s">
        <v>6546</v>
      </c>
      <c r="N409" s="196" t="s">
        <v>451</v>
      </c>
      <c r="O409" s="196" t="s">
        <v>450</v>
      </c>
      <c r="P409" s="196" t="s">
        <v>457</v>
      </c>
      <c r="Q409" s="196" t="s">
        <v>6167</v>
      </c>
      <c r="R409" s="218"/>
      <c r="S409" s="218"/>
      <c r="T409" s="218"/>
      <c r="U409" s="219"/>
      <c r="V409" s="197" t="s">
        <v>776</v>
      </c>
      <c r="W409" s="220">
        <v>25</v>
      </c>
      <c r="X409" s="223">
        <v>116</v>
      </c>
      <c r="Y409" s="304">
        <v>99</v>
      </c>
      <c r="Z409" s="304">
        <v>99</v>
      </c>
      <c r="AA409" s="304">
        <v>99</v>
      </c>
      <c r="AB409" s="5"/>
      <c r="AC409" s="224">
        <f t="shared" si="12"/>
        <v>0</v>
      </c>
      <c r="AD409" s="270">
        <f t="shared" si="13"/>
        <v>0</v>
      </c>
      <c r="AE409" s="198" t="s">
        <v>6960</v>
      </c>
      <c r="AF409" s="199"/>
      <c r="AG409" s="200"/>
      <c r="AH409" s="200"/>
      <c r="AI409" s="169" t="str">
        <f>IF(AB409/W409=0,"",IF(MOD(AB409,W409)&gt;0,"ОШИБКА!!! неверная кратность на сорт",""))</f>
        <v/>
      </c>
    </row>
    <row r="410" spans="2:35" s="170" customFormat="1">
      <c r="B410" s="250"/>
      <c r="C410" s="196"/>
      <c r="D410" s="267"/>
      <c r="E410" s="267"/>
      <c r="F410" s="267"/>
      <c r="G410" s="314">
        <v>1708</v>
      </c>
      <c r="H410" s="314"/>
      <c r="I410" s="267"/>
      <c r="J410" s="267"/>
      <c r="K410" s="267"/>
      <c r="L410" s="196" t="s">
        <v>37</v>
      </c>
      <c r="M410" s="196" t="s">
        <v>6546</v>
      </c>
      <c r="N410" s="196" t="s">
        <v>451</v>
      </c>
      <c r="O410" s="196" t="s">
        <v>450</v>
      </c>
      <c r="P410" s="196" t="s">
        <v>457</v>
      </c>
      <c r="Q410" s="196" t="s">
        <v>6168</v>
      </c>
      <c r="R410" s="218"/>
      <c r="S410" s="218"/>
      <c r="T410" s="218"/>
      <c r="U410" s="219"/>
      <c r="V410" s="197" t="s">
        <v>776</v>
      </c>
      <c r="W410" s="220">
        <v>25</v>
      </c>
      <c r="X410" s="223">
        <v>116</v>
      </c>
      <c r="Y410" s="304">
        <v>99</v>
      </c>
      <c r="Z410" s="304">
        <v>99</v>
      </c>
      <c r="AA410" s="304">
        <v>99</v>
      </c>
      <c r="AB410" s="5"/>
      <c r="AC410" s="224">
        <f t="shared" si="12"/>
        <v>0</v>
      </c>
      <c r="AD410" s="270">
        <f t="shared" si="13"/>
        <v>0</v>
      </c>
      <c r="AE410" s="198" t="s">
        <v>6960</v>
      </c>
      <c r="AF410" s="199"/>
      <c r="AG410" s="200"/>
      <c r="AH410" s="200"/>
      <c r="AI410" s="169" t="str">
        <f>IF(AB410/W410=0,"",IF(MOD(AB410,W410)&gt;0,"ОШИБКА!!! неверная кратность на сорт",""))</f>
        <v/>
      </c>
    </row>
    <row r="411" spans="2:35" s="170" customFormat="1">
      <c r="B411" s="250"/>
      <c r="C411" s="196"/>
      <c r="D411" s="267"/>
      <c r="E411" s="267"/>
      <c r="F411" s="267"/>
      <c r="G411" s="314">
        <v>864</v>
      </c>
      <c r="H411" s="314"/>
      <c r="I411" s="267"/>
      <c r="J411" s="267"/>
      <c r="K411" s="267"/>
      <c r="L411" s="196" t="s">
        <v>37</v>
      </c>
      <c r="M411" s="196" t="s">
        <v>6546</v>
      </c>
      <c r="N411" s="196" t="s">
        <v>451</v>
      </c>
      <c r="O411" s="196" t="s">
        <v>450</v>
      </c>
      <c r="P411" s="196" t="s">
        <v>457</v>
      </c>
      <c r="Q411" s="196" t="s">
        <v>6169</v>
      </c>
      <c r="R411" s="218"/>
      <c r="S411" s="218"/>
      <c r="T411" s="218"/>
      <c r="U411" s="219"/>
      <c r="V411" s="197" t="s">
        <v>776</v>
      </c>
      <c r="W411" s="220">
        <v>25</v>
      </c>
      <c r="X411" s="223">
        <v>128</v>
      </c>
      <c r="Y411" s="304">
        <v>109</v>
      </c>
      <c r="Z411" s="304">
        <v>109</v>
      </c>
      <c r="AA411" s="304">
        <v>109</v>
      </c>
      <c r="AB411" s="5"/>
      <c r="AC411" s="224">
        <f t="shared" si="12"/>
        <v>0</v>
      </c>
      <c r="AD411" s="270">
        <f t="shared" si="13"/>
        <v>0</v>
      </c>
      <c r="AE411" s="198" t="s">
        <v>6960</v>
      </c>
      <c r="AF411" s="199"/>
      <c r="AG411" s="200"/>
      <c r="AH411" s="200"/>
      <c r="AI411" s="169" t="str">
        <f>IF(AB411/W411=0,"",IF(MOD(AB411,W411)&gt;0,"ОШИБКА!!! неверная кратность на сорт",""))</f>
        <v/>
      </c>
    </row>
    <row r="412" spans="2:35" s="170" customFormat="1">
      <c r="B412" s="250"/>
      <c r="C412" s="196" t="s">
        <v>6269</v>
      </c>
      <c r="D412" s="267"/>
      <c r="E412" s="267"/>
      <c r="F412" s="267"/>
      <c r="G412" s="314">
        <v>1582</v>
      </c>
      <c r="H412" s="314"/>
      <c r="I412" s="267"/>
      <c r="J412" s="267"/>
      <c r="K412" s="267"/>
      <c r="L412" s="196" t="s">
        <v>37</v>
      </c>
      <c r="M412" s="196" t="s">
        <v>6546</v>
      </c>
      <c r="N412" s="196" t="s">
        <v>451</v>
      </c>
      <c r="O412" s="196" t="s">
        <v>450</v>
      </c>
      <c r="P412" s="196" t="s">
        <v>459</v>
      </c>
      <c r="Q412" s="196" t="s">
        <v>6167</v>
      </c>
      <c r="R412" s="218"/>
      <c r="S412" s="218"/>
      <c r="T412" s="218"/>
      <c r="U412" s="252"/>
      <c r="V412" s="197" t="s">
        <v>776</v>
      </c>
      <c r="W412" s="220">
        <v>25</v>
      </c>
      <c r="X412" s="223">
        <v>116</v>
      </c>
      <c r="Y412" s="304">
        <v>99</v>
      </c>
      <c r="Z412" s="304">
        <v>99</v>
      </c>
      <c r="AA412" s="304">
        <v>99</v>
      </c>
      <c r="AB412" s="5"/>
      <c r="AC412" s="224">
        <f t="shared" si="12"/>
        <v>0</v>
      </c>
      <c r="AD412" s="270">
        <f t="shared" si="13"/>
        <v>0</v>
      </c>
      <c r="AE412" s="198" t="s">
        <v>6960</v>
      </c>
      <c r="AF412" s="199"/>
      <c r="AG412" s="200"/>
      <c r="AH412" s="200"/>
      <c r="AI412" s="169" t="str">
        <f>IF(AB412/W412=0,"",IF(MOD(AB412,W412)&gt;0,"ОШИБКА!!! неверная кратность на сорт",""))</f>
        <v/>
      </c>
    </row>
    <row r="413" spans="2:35" s="170" customFormat="1">
      <c r="B413" s="250"/>
      <c r="C413" s="196"/>
      <c r="D413" s="267"/>
      <c r="E413" s="267"/>
      <c r="F413" s="267"/>
      <c r="G413" s="314">
        <v>3169</v>
      </c>
      <c r="H413" s="314"/>
      <c r="I413" s="267"/>
      <c r="J413" s="267"/>
      <c r="K413" s="267"/>
      <c r="L413" s="196" t="s">
        <v>37</v>
      </c>
      <c r="M413" s="196" t="s">
        <v>6546</v>
      </c>
      <c r="N413" s="196" t="s">
        <v>451</v>
      </c>
      <c r="O413" s="196" t="s">
        <v>450</v>
      </c>
      <c r="P413" s="196" t="s">
        <v>459</v>
      </c>
      <c r="Q413" s="196" t="s">
        <v>6168</v>
      </c>
      <c r="R413" s="218"/>
      <c r="S413" s="218"/>
      <c r="T413" s="218"/>
      <c r="U413" s="252"/>
      <c r="V413" s="197" t="s">
        <v>776</v>
      </c>
      <c r="W413" s="220">
        <v>25</v>
      </c>
      <c r="X413" s="223">
        <v>116</v>
      </c>
      <c r="Y413" s="304">
        <v>99</v>
      </c>
      <c r="Z413" s="304">
        <v>99</v>
      </c>
      <c r="AA413" s="304">
        <v>99</v>
      </c>
      <c r="AB413" s="5"/>
      <c r="AC413" s="224">
        <f t="shared" si="12"/>
        <v>0</v>
      </c>
      <c r="AD413" s="270">
        <f t="shared" si="13"/>
        <v>0</v>
      </c>
      <c r="AE413" s="198" t="s">
        <v>6960</v>
      </c>
      <c r="AF413" s="199"/>
      <c r="AG413" s="200"/>
      <c r="AH413" s="200"/>
      <c r="AI413" s="169" t="str">
        <f>IF(AB413/W413=0,"",IF(MOD(AB413,W413)&gt;0,"ОШИБКА!!! неверная кратность на сорт",""))</f>
        <v/>
      </c>
    </row>
    <row r="414" spans="2:35" s="170" customFormat="1">
      <c r="B414" s="250"/>
      <c r="C414" s="196"/>
      <c r="D414" s="267"/>
      <c r="E414" s="267"/>
      <c r="F414" s="267"/>
      <c r="G414" s="314">
        <v>1582</v>
      </c>
      <c r="H414" s="314"/>
      <c r="I414" s="267"/>
      <c r="J414" s="267"/>
      <c r="K414" s="267"/>
      <c r="L414" s="196" t="s">
        <v>37</v>
      </c>
      <c r="M414" s="196" t="s">
        <v>6546</v>
      </c>
      <c r="N414" s="196" t="s">
        <v>451</v>
      </c>
      <c r="O414" s="196" t="s">
        <v>450</v>
      </c>
      <c r="P414" s="196" t="s">
        <v>459</v>
      </c>
      <c r="Q414" s="196" t="s">
        <v>6169</v>
      </c>
      <c r="R414" s="218"/>
      <c r="S414" s="218"/>
      <c r="T414" s="218"/>
      <c r="U414" s="252"/>
      <c r="V414" s="197" t="s">
        <v>776</v>
      </c>
      <c r="W414" s="220">
        <v>25</v>
      </c>
      <c r="X414" s="223">
        <v>128</v>
      </c>
      <c r="Y414" s="304">
        <v>109</v>
      </c>
      <c r="Z414" s="304">
        <v>109</v>
      </c>
      <c r="AA414" s="304">
        <v>109</v>
      </c>
      <c r="AB414" s="5"/>
      <c r="AC414" s="224">
        <f t="shared" si="12"/>
        <v>0</v>
      </c>
      <c r="AD414" s="270">
        <f t="shared" si="13"/>
        <v>0</v>
      </c>
      <c r="AE414" s="198" t="s">
        <v>6960</v>
      </c>
      <c r="AF414" s="199"/>
      <c r="AG414" s="200"/>
      <c r="AH414" s="200"/>
      <c r="AI414" s="169" t="str">
        <f>IF(AB414/W414=0,"",IF(MOD(AB414,W414)&gt;0,"ОШИБКА!!! неверная кратность на сорт",""))</f>
        <v/>
      </c>
    </row>
    <row r="415" spans="2:35" s="170" customFormat="1">
      <c r="B415" s="250"/>
      <c r="C415" s="196" t="s">
        <v>6270</v>
      </c>
      <c r="D415" s="267"/>
      <c r="E415" s="267"/>
      <c r="F415" s="267"/>
      <c r="G415" s="314">
        <v>228</v>
      </c>
      <c r="H415" s="314"/>
      <c r="I415" s="267"/>
      <c r="J415" s="267"/>
      <c r="K415" s="267"/>
      <c r="L415" s="196" t="s">
        <v>37</v>
      </c>
      <c r="M415" s="196" t="s">
        <v>6546</v>
      </c>
      <c r="N415" s="196" t="s">
        <v>451</v>
      </c>
      <c r="O415" s="196" t="s">
        <v>450</v>
      </c>
      <c r="P415" s="196" t="s">
        <v>460</v>
      </c>
      <c r="Q415" s="196" t="s">
        <v>6167</v>
      </c>
      <c r="R415" s="218"/>
      <c r="S415" s="218"/>
      <c r="T415" s="218"/>
      <c r="U415" s="219"/>
      <c r="V415" s="197" t="s">
        <v>776</v>
      </c>
      <c r="W415" s="220">
        <v>25</v>
      </c>
      <c r="X415" s="223">
        <v>116</v>
      </c>
      <c r="Y415" s="304">
        <v>99</v>
      </c>
      <c r="Z415" s="304">
        <v>99</v>
      </c>
      <c r="AA415" s="304">
        <v>99</v>
      </c>
      <c r="AB415" s="5"/>
      <c r="AC415" s="224">
        <f t="shared" si="12"/>
        <v>0</v>
      </c>
      <c r="AD415" s="270">
        <f t="shared" si="13"/>
        <v>0</v>
      </c>
      <c r="AE415" s="198" t="s">
        <v>6960</v>
      </c>
      <c r="AF415" s="199"/>
      <c r="AG415" s="200"/>
      <c r="AH415" s="200"/>
      <c r="AI415" s="169" t="str">
        <f>IF(AB415/W415=0,"",IF(MOD(AB415,W415)&gt;0,"ОШИБКА!!! неверная кратность на сорт",""))</f>
        <v/>
      </c>
    </row>
    <row r="416" spans="2:35" s="170" customFormat="1">
      <c r="B416" s="250"/>
      <c r="C416" s="196"/>
      <c r="D416" s="267"/>
      <c r="E416" s="267"/>
      <c r="F416" s="267"/>
      <c r="G416" s="314">
        <v>456</v>
      </c>
      <c r="H416" s="314"/>
      <c r="I416" s="267"/>
      <c r="J416" s="267"/>
      <c r="K416" s="267"/>
      <c r="L416" s="196" t="s">
        <v>37</v>
      </c>
      <c r="M416" s="196" t="s">
        <v>6546</v>
      </c>
      <c r="N416" s="196" t="s">
        <v>451</v>
      </c>
      <c r="O416" s="196" t="s">
        <v>450</v>
      </c>
      <c r="P416" s="196" t="s">
        <v>460</v>
      </c>
      <c r="Q416" s="196" t="s">
        <v>6168</v>
      </c>
      <c r="R416" s="218"/>
      <c r="S416" s="218"/>
      <c r="T416" s="218"/>
      <c r="U416" s="219"/>
      <c r="V416" s="197" t="s">
        <v>776</v>
      </c>
      <c r="W416" s="220">
        <v>25</v>
      </c>
      <c r="X416" s="223">
        <v>116</v>
      </c>
      <c r="Y416" s="304">
        <v>99</v>
      </c>
      <c r="Z416" s="304">
        <v>99</v>
      </c>
      <c r="AA416" s="304">
        <v>99</v>
      </c>
      <c r="AB416" s="5"/>
      <c r="AC416" s="224">
        <f t="shared" si="12"/>
        <v>0</v>
      </c>
      <c r="AD416" s="270">
        <f t="shared" si="13"/>
        <v>0</v>
      </c>
      <c r="AE416" s="198" t="s">
        <v>6960</v>
      </c>
      <c r="AF416" s="199"/>
      <c r="AG416" s="200"/>
      <c r="AH416" s="200"/>
      <c r="AI416" s="169" t="str">
        <f>IF(AB416/W416=0,"",IF(MOD(AB416,W416)&gt;0,"ОШИБКА!!! неверная кратность на сорт",""))</f>
        <v/>
      </c>
    </row>
    <row r="417" spans="2:35" s="170" customFormat="1">
      <c r="B417" s="250"/>
      <c r="C417" s="196"/>
      <c r="D417" s="267"/>
      <c r="E417" s="267"/>
      <c r="F417" s="267"/>
      <c r="G417" s="314">
        <v>228</v>
      </c>
      <c r="H417" s="314"/>
      <c r="I417" s="267"/>
      <c r="J417" s="267"/>
      <c r="K417" s="267"/>
      <c r="L417" s="196" t="s">
        <v>37</v>
      </c>
      <c r="M417" s="196" t="s">
        <v>6546</v>
      </c>
      <c r="N417" s="196" t="s">
        <v>451</v>
      </c>
      <c r="O417" s="196" t="s">
        <v>450</v>
      </c>
      <c r="P417" s="196" t="s">
        <v>460</v>
      </c>
      <c r="Q417" s="196" t="s">
        <v>6169</v>
      </c>
      <c r="R417" s="218"/>
      <c r="S417" s="218"/>
      <c r="T417" s="218"/>
      <c r="U417" s="219"/>
      <c r="V417" s="197" t="s">
        <v>776</v>
      </c>
      <c r="W417" s="220">
        <v>25</v>
      </c>
      <c r="X417" s="223">
        <v>128</v>
      </c>
      <c r="Y417" s="304">
        <v>109</v>
      </c>
      <c r="Z417" s="304">
        <v>109</v>
      </c>
      <c r="AA417" s="304">
        <v>109</v>
      </c>
      <c r="AB417" s="5"/>
      <c r="AC417" s="224">
        <f t="shared" si="12"/>
        <v>0</v>
      </c>
      <c r="AD417" s="270">
        <f t="shared" si="13"/>
        <v>0</v>
      </c>
      <c r="AE417" s="198" t="s">
        <v>6960</v>
      </c>
      <c r="AF417" s="199"/>
      <c r="AG417" s="200"/>
      <c r="AH417" s="200"/>
      <c r="AI417" s="169" t="str">
        <f>IF(AB417/W417=0,"",IF(MOD(AB417,W417)&gt;0,"ОШИБКА!!! неверная кратность на сорт",""))</f>
        <v/>
      </c>
    </row>
    <row r="418" spans="2:35" s="170" customFormat="1">
      <c r="B418" s="250"/>
      <c r="C418" s="196" t="s">
        <v>6271</v>
      </c>
      <c r="D418" s="267"/>
      <c r="E418" s="267"/>
      <c r="F418" s="267"/>
      <c r="G418" s="314">
        <v>722</v>
      </c>
      <c r="H418" s="314"/>
      <c r="I418" s="267"/>
      <c r="J418" s="267"/>
      <c r="K418" s="267"/>
      <c r="L418" s="196" t="s">
        <v>37</v>
      </c>
      <c r="M418" s="196" t="s">
        <v>6546</v>
      </c>
      <c r="N418" s="196" t="s">
        <v>451</v>
      </c>
      <c r="O418" s="196" t="s">
        <v>450</v>
      </c>
      <c r="P418" s="196" t="s">
        <v>461</v>
      </c>
      <c r="Q418" s="196" t="s">
        <v>6167</v>
      </c>
      <c r="R418" s="218"/>
      <c r="S418" s="218"/>
      <c r="T418" s="218"/>
      <c r="U418" s="219"/>
      <c r="V418" s="197" t="s">
        <v>776</v>
      </c>
      <c r="W418" s="220">
        <v>25</v>
      </c>
      <c r="X418" s="223">
        <v>116</v>
      </c>
      <c r="Y418" s="304">
        <v>99</v>
      </c>
      <c r="Z418" s="304">
        <v>99</v>
      </c>
      <c r="AA418" s="304">
        <v>99</v>
      </c>
      <c r="AB418" s="5"/>
      <c r="AC418" s="224">
        <f t="shared" ref="AC418:AC464" si="14">X418*AB418</f>
        <v>0</v>
      </c>
      <c r="AD418" s="270">
        <f t="shared" ref="AD418:AD464" si="15">IF(Y418&lt;&gt;"",IF(AND($AC$25&gt;=200000,AB418&gt;=20),AB418*AA418,IF(AND($AC$25&gt;=200000,AB418&lt;20),AB418*Z418,IF(AND($AC$25&lt;200000,AB418&gt;=20),AB418*Y418,AB418*X418))),IF($AC$25&gt;=200000,AB418*Z418,AB418*X418))</f>
        <v>0</v>
      </c>
      <c r="AE418" s="198" t="s">
        <v>6960</v>
      </c>
      <c r="AF418" s="199"/>
      <c r="AG418" s="200"/>
      <c r="AH418" s="200"/>
      <c r="AI418" s="169" t="str">
        <f>IF(AB418/W418=0,"",IF(MOD(AB418,W418)&gt;0,"ОШИБКА!!! неверная кратность на сорт",""))</f>
        <v/>
      </c>
    </row>
    <row r="419" spans="2:35" s="170" customFormat="1">
      <c r="B419" s="250"/>
      <c r="C419" s="196"/>
      <c r="D419" s="267"/>
      <c r="E419" s="267"/>
      <c r="F419" s="267"/>
      <c r="G419" s="314">
        <v>1443</v>
      </c>
      <c r="H419" s="314"/>
      <c r="I419" s="267"/>
      <c r="J419" s="267"/>
      <c r="K419" s="267"/>
      <c r="L419" s="196" t="s">
        <v>37</v>
      </c>
      <c r="M419" s="196" t="s">
        <v>6546</v>
      </c>
      <c r="N419" s="196" t="s">
        <v>451</v>
      </c>
      <c r="O419" s="196" t="s">
        <v>450</v>
      </c>
      <c r="P419" s="196" t="s">
        <v>461</v>
      </c>
      <c r="Q419" s="196" t="s">
        <v>6168</v>
      </c>
      <c r="R419" s="218"/>
      <c r="S419" s="218"/>
      <c r="T419" s="218"/>
      <c r="U419" s="219"/>
      <c r="V419" s="197" t="s">
        <v>776</v>
      </c>
      <c r="W419" s="220">
        <v>25</v>
      </c>
      <c r="X419" s="223">
        <v>116</v>
      </c>
      <c r="Y419" s="304">
        <v>99</v>
      </c>
      <c r="Z419" s="304">
        <v>99</v>
      </c>
      <c r="AA419" s="304">
        <v>99</v>
      </c>
      <c r="AB419" s="5"/>
      <c r="AC419" s="224">
        <f t="shared" si="14"/>
        <v>0</v>
      </c>
      <c r="AD419" s="270">
        <f t="shared" si="15"/>
        <v>0</v>
      </c>
      <c r="AE419" s="198" t="s">
        <v>6960</v>
      </c>
      <c r="AF419" s="199"/>
      <c r="AG419" s="200"/>
      <c r="AH419" s="200"/>
      <c r="AI419" s="169" t="str">
        <f>IF(AB419/W419=0,"",IF(MOD(AB419,W419)&gt;0,"ОШИБКА!!! неверная кратность на сорт",""))</f>
        <v/>
      </c>
    </row>
    <row r="420" spans="2:35" s="170" customFormat="1">
      <c r="B420" s="250"/>
      <c r="C420" s="196"/>
      <c r="D420" s="267"/>
      <c r="E420" s="267"/>
      <c r="F420" s="267"/>
      <c r="G420" s="314">
        <v>722</v>
      </c>
      <c r="H420" s="314"/>
      <c r="I420" s="267"/>
      <c r="J420" s="267"/>
      <c r="K420" s="267"/>
      <c r="L420" s="196" t="s">
        <v>37</v>
      </c>
      <c r="M420" s="196" t="s">
        <v>6546</v>
      </c>
      <c r="N420" s="196" t="s">
        <v>451</v>
      </c>
      <c r="O420" s="196" t="s">
        <v>450</v>
      </c>
      <c r="P420" s="196" t="s">
        <v>461</v>
      </c>
      <c r="Q420" s="196" t="s">
        <v>6169</v>
      </c>
      <c r="R420" s="218"/>
      <c r="S420" s="218"/>
      <c r="T420" s="218"/>
      <c r="U420" s="219"/>
      <c r="V420" s="197" t="s">
        <v>776</v>
      </c>
      <c r="W420" s="220">
        <v>25</v>
      </c>
      <c r="X420" s="223">
        <v>128</v>
      </c>
      <c r="Y420" s="304">
        <v>109</v>
      </c>
      <c r="Z420" s="304">
        <v>109</v>
      </c>
      <c r="AA420" s="304">
        <v>109</v>
      </c>
      <c r="AB420" s="5"/>
      <c r="AC420" s="224">
        <f t="shared" si="14"/>
        <v>0</v>
      </c>
      <c r="AD420" s="270">
        <f t="shared" si="15"/>
        <v>0</v>
      </c>
      <c r="AE420" s="198" t="s">
        <v>6960</v>
      </c>
      <c r="AF420" s="199"/>
      <c r="AG420" s="200"/>
      <c r="AH420" s="200"/>
      <c r="AI420" s="169" t="str">
        <f>IF(AB420/W420=0,"",IF(MOD(AB420,W420)&gt;0,"ОШИБКА!!! неверная кратность на сорт",""))</f>
        <v/>
      </c>
    </row>
    <row r="421" spans="2:35" s="170" customFormat="1">
      <c r="B421" s="250"/>
      <c r="C421" s="196" t="s">
        <v>6272</v>
      </c>
      <c r="D421" s="267"/>
      <c r="E421" s="267"/>
      <c r="F421" s="267"/>
      <c r="G421" s="314">
        <v>103</v>
      </c>
      <c r="H421" s="314"/>
      <c r="I421" s="267"/>
      <c r="J421" s="267"/>
      <c r="K421" s="267"/>
      <c r="L421" s="196" t="s">
        <v>37</v>
      </c>
      <c r="M421" s="196" t="s">
        <v>6546</v>
      </c>
      <c r="N421" s="196" t="s">
        <v>6175</v>
      </c>
      <c r="O421" s="196" t="s">
        <v>6176</v>
      </c>
      <c r="P421" s="196"/>
      <c r="Q421" s="196" t="s">
        <v>6167</v>
      </c>
      <c r="R421" s="218"/>
      <c r="S421" s="218"/>
      <c r="T421" s="218"/>
      <c r="U421" s="252"/>
      <c r="V421" s="197" t="s">
        <v>776</v>
      </c>
      <c r="W421" s="220">
        <v>25</v>
      </c>
      <c r="X421" s="223">
        <v>116</v>
      </c>
      <c r="Y421" s="304">
        <v>99</v>
      </c>
      <c r="Z421" s="304">
        <v>99</v>
      </c>
      <c r="AA421" s="304">
        <v>99</v>
      </c>
      <c r="AB421" s="5"/>
      <c r="AC421" s="224">
        <f t="shared" si="14"/>
        <v>0</v>
      </c>
      <c r="AD421" s="270">
        <f t="shared" si="15"/>
        <v>0</v>
      </c>
      <c r="AE421" s="198" t="s">
        <v>6960</v>
      </c>
      <c r="AF421" s="199"/>
      <c r="AG421" s="200"/>
      <c r="AH421" s="200"/>
      <c r="AI421" s="169" t="str">
        <f>IF(AB421/W421=0,"",IF(MOD(AB421,W421)&gt;0,"ОШИБКА!!! неверная кратность на сорт",""))</f>
        <v/>
      </c>
    </row>
    <row r="422" spans="2:35" s="170" customFormat="1">
      <c r="B422" s="250"/>
      <c r="C422" s="196"/>
      <c r="D422" s="267"/>
      <c r="E422" s="267"/>
      <c r="F422" s="267"/>
      <c r="G422" s="314">
        <v>207</v>
      </c>
      <c r="H422" s="314"/>
      <c r="I422" s="267"/>
      <c r="J422" s="267"/>
      <c r="K422" s="267"/>
      <c r="L422" s="196" t="s">
        <v>37</v>
      </c>
      <c r="M422" s="196" t="s">
        <v>6546</v>
      </c>
      <c r="N422" s="196" t="s">
        <v>6175</v>
      </c>
      <c r="O422" s="196" t="s">
        <v>6176</v>
      </c>
      <c r="P422" s="196"/>
      <c r="Q422" s="196" t="s">
        <v>6168</v>
      </c>
      <c r="R422" s="218"/>
      <c r="S422" s="218"/>
      <c r="T422" s="218"/>
      <c r="U422" s="252"/>
      <c r="V422" s="197" t="s">
        <v>776</v>
      </c>
      <c r="W422" s="220">
        <v>25</v>
      </c>
      <c r="X422" s="223">
        <v>116</v>
      </c>
      <c r="Y422" s="304">
        <v>99</v>
      </c>
      <c r="Z422" s="304">
        <v>99</v>
      </c>
      <c r="AA422" s="304">
        <v>99</v>
      </c>
      <c r="AB422" s="5"/>
      <c r="AC422" s="224">
        <f t="shared" si="14"/>
        <v>0</v>
      </c>
      <c r="AD422" s="270">
        <f t="shared" si="15"/>
        <v>0</v>
      </c>
      <c r="AE422" s="198" t="s">
        <v>6960</v>
      </c>
      <c r="AF422" s="199"/>
      <c r="AG422" s="200"/>
      <c r="AH422" s="200"/>
      <c r="AI422" s="169" t="str">
        <f>IF(AB422/W422=0,"",IF(MOD(AB422,W422)&gt;0,"ОШИБКА!!! неверная кратность на сорт",""))</f>
        <v/>
      </c>
    </row>
    <row r="423" spans="2:35" s="170" customFormat="1">
      <c r="B423" s="250"/>
      <c r="C423" s="196"/>
      <c r="D423" s="267"/>
      <c r="E423" s="267"/>
      <c r="F423" s="267"/>
      <c r="G423" s="314">
        <v>103</v>
      </c>
      <c r="H423" s="314"/>
      <c r="I423" s="267"/>
      <c r="J423" s="267"/>
      <c r="K423" s="267"/>
      <c r="L423" s="196" t="s">
        <v>37</v>
      </c>
      <c r="M423" s="196" t="s">
        <v>6546</v>
      </c>
      <c r="N423" s="196" t="s">
        <v>6175</v>
      </c>
      <c r="O423" s="196" t="s">
        <v>6176</v>
      </c>
      <c r="P423" s="196"/>
      <c r="Q423" s="196" t="s">
        <v>6169</v>
      </c>
      <c r="R423" s="218"/>
      <c r="S423" s="218"/>
      <c r="T423" s="218"/>
      <c r="U423" s="252"/>
      <c r="V423" s="197" t="s">
        <v>776</v>
      </c>
      <c r="W423" s="220">
        <v>25</v>
      </c>
      <c r="X423" s="223">
        <v>128</v>
      </c>
      <c r="Y423" s="304">
        <v>109</v>
      </c>
      <c r="Z423" s="304">
        <v>109</v>
      </c>
      <c r="AA423" s="304">
        <v>109</v>
      </c>
      <c r="AB423" s="5"/>
      <c r="AC423" s="224">
        <f t="shared" si="14"/>
        <v>0</v>
      </c>
      <c r="AD423" s="270">
        <f t="shared" si="15"/>
        <v>0</v>
      </c>
      <c r="AE423" s="198" t="s">
        <v>6960</v>
      </c>
      <c r="AF423" s="199"/>
      <c r="AG423" s="200"/>
      <c r="AH423" s="200"/>
      <c r="AI423" s="169" t="str">
        <f>IF(AB423/W423=0,"",IF(MOD(AB423,W423)&gt;0,"ОШИБКА!!! неверная кратность на сорт",""))</f>
        <v/>
      </c>
    </row>
    <row r="424" spans="2:35" s="170" customFormat="1">
      <c r="B424" s="250"/>
      <c r="C424" s="196" t="s">
        <v>6273</v>
      </c>
      <c r="D424" s="267"/>
      <c r="E424" s="267"/>
      <c r="F424" s="267"/>
      <c r="G424" s="314">
        <v>32</v>
      </c>
      <c r="H424" s="314"/>
      <c r="I424" s="267"/>
      <c r="J424" s="267"/>
      <c r="K424" s="267"/>
      <c r="L424" s="196" t="s">
        <v>37</v>
      </c>
      <c r="M424" s="196" t="s">
        <v>6546</v>
      </c>
      <c r="N424" s="196" t="s">
        <v>6175</v>
      </c>
      <c r="O424" s="196" t="s">
        <v>6176</v>
      </c>
      <c r="P424" s="196" t="s">
        <v>6177</v>
      </c>
      <c r="Q424" s="196" t="s">
        <v>6167</v>
      </c>
      <c r="R424" s="218"/>
      <c r="S424" s="218"/>
      <c r="T424" s="218"/>
      <c r="U424" s="219"/>
      <c r="V424" s="197" t="s">
        <v>776</v>
      </c>
      <c r="W424" s="220">
        <v>25</v>
      </c>
      <c r="X424" s="223">
        <v>116</v>
      </c>
      <c r="Y424" s="304">
        <v>99</v>
      </c>
      <c r="Z424" s="304">
        <v>99</v>
      </c>
      <c r="AA424" s="304">
        <v>99</v>
      </c>
      <c r="AB424" s="5"/>
      <c r="AC424" s="224">
        <f t="shared" si="14"/>
        <v>0</v>
      </c>
      <c r="AD424" s="270">
        <f t="shared" si="15"/>
        <v>0</v>
      </c>
      <c r="AE424" s="198" t="s">
        <v>6960</v>
      </c>
      <c r="AF424" s="199"/>
      <c r="AG424" s="200"/>
      <c r="AH424" s="200"/>
      <c r="AI424" s="169" t="str">
        <f>IF(AB424/W424=0,"",IF(MOD(AB424,W424)&gt;0,"ОШИБКА!!! неверная кратность на сорт",""))</f>
        <v/>
      </c>
    </row>
    <row r="425" spans="2:35" s="170" customFormat="1">
      <c r="B425" s="250"/>
      <c r="C425" s="196"/>
      <c r="D425" s="267"/>
      <c r="E425" s="267"/>
      <c r="F425" s="267"/>
      <c r="G425" s="314">
        <v>64</v>
      </c>
      <c r="H425" s="314"/>
      <c r="I425" s="267"/>
      <c r="J425" s="267"/>
      <c r="K425" s="267"/>
      <c r="L425" s="196" t="s">
        <v>37</v>
      </c>
      <c r="M425" s="196" t="s">
        <v>6546</v>
      </c>
      <c r="N425" s="196" t="s">
        <v>6175</v>
      </c>
      <c r="O425" s="196" t="s">
        <v>6176</v>
      </c>
      <c r="P425" s="196" t="s">
        <v>6177</v>
      </c>
      <c r="Q425" s="196" t="s">
        <v>6168</v>
      </c>
      <c r="R425" s="218"/>
      <c r="S425" s="218"/>
      <c r="T425" s="218"/>
      <c r="U425" s="219"/>
      <c r="V425" s="197" t="s">
        <v>776</v>
      </c>
      <c r="W425" s="220">
        <v>25</v>
      </c>
      <c r="X425" s="223">
        <v>116</v>
      </c>
      <c r="Y425" s="304">
        <v>99</v>
      </c>
      <c r="Z425" s="304">
        <v>99</v>
      </c>
      <c r="AA425" s="304">
        <v>99</v>
      </c>
      <c r="AB425" s="5"/>
      <c r="AC425" s="224">
        <f t="shared" si="14"/>
        <v>0</v>
      </c>
      <c r="AD425" s="270">
        <f t="shared" si="15"/>
        <v>0</v>
      </c>
      <c r="AE425" s="198" t="s">
        <v>6960</v>
      </c>
      <c r="AF425" s="199"/>
      <c r="AG425" s="200"/>
      <c r="AH425" s="200"/>
      <c r="AI425" s="169" t="str">
        <f>IF(AB425/W425=0,"",IF(MOD(AB425,W425)&gt;0,"ОШИБКА!!! неверная кратность на сорт",""))</f>
        <v/>
      </c>
    </row>
    <row r="426" spans="2:35" s="170" customFormat="1">
      <c r="B426" s="250"/>
      <c r="C426" s="196"/>
      <c r="D426" s="267"/>
      <c r="E426" s="267"/>
      <c r="F426" s="267"/>
      <c r="G426" s="314">
        <v>32</v>
      </c>
      <c r="H426" s="314"/>
      <c r="I426" s="267"/>
      <c r="J426" s="267"/>
      <c r="K426" s="267"/>
      <c r="L426" s="196" t="s">
        <v>37</v>
      </c>
      <c r="M426" s="196" t="s">
        <v>6546</v>
      </c>
      <c r="N426" s="196" t="s">
        <v>6175</v>
      </c>
      <c r="O426" s="196" t="s">
        <v>6176</v>
      </c>
      <c r="P426" s="196" t="s">
        <v>6177</v>
      </c>
      <c r="Q426" s="196" t="s">
        <v>6169</v>
      </c>
      <c r="R426" s="218"/>
      <c r="S426" s="218"/>
      <c r="T426" s="218"/>
      <c r="U426" s="219"/>
      <c r="V426" s="197" t="s">
        <v>776</v>
      </c>
      <c r="W426" s="220">
        <v>25</v>
      </c>
      <c r="X426" s="223">
        <v>128</v>
      </c>
      <c r="Y426" s="304">
        <v>109</v>
      </c>
      <c r="Z426" s="304">
        <v>109</v>
      </c>
      <c r="AA426" s="304">
        <v>109</v>
      </c>
      <c r="AB426" s="5"/>
      <c r="AC426" s="224">
        <f t="shared" si="14"/>
        <v>0</v>
      </c>
      <c r="AD426" s="270">
        <f t="shared" si="15"/>
        <v>0</v>
      </c>
      <c r="AE426" s="198" t="s">
        <v>6960</v>
      </c>
      <c r="AF426" s="199"/>
      <c r="AG426" s="200"/>
      <c r="AH426" s="200"/>
      <c r="AI426" s="169" t="str">
        <f>IF(AB426/W426=0,"",IF(MOD(AB426,W426)&gt;0,"ОШИБКА!!! неверная кратность на сорт",""))</f>
        <v/>
      </c>
    </row>
    <row r="427" spans="2:35" s="170" customFormat="1">
      <c r="B427" s="250"/>
      <c r="C427" s="196" t="s">
        <v>6274</v>
      </c>
      <c r="D427" s="267"/>
      <c r="E427" s="267"/>
      <c r="F427" s="267"/>
      <c r="G427" s="314">
        <v>96</v>
      </c>
      <c r="H427" s="314"/>
      <c r="I427" s="267"/>
      <c r="J427" s="267"/>
      <c r="K427" s="267"/>
      <c r="L427" s="196" t="s">
        <v>37</v>
      </c>
      <c r="M427" s="196" t="s">
        <v>6546</v>
      </c>
      <c r="N427" s="196" t="s">
        <v>1489</v>
      </c>
      <c r="O427" s="196" t="s">
        <v>1488</v>
      </c>
      <c r="P427" s="196"/>
      <c r="Q427" s="196" t="s">
        <v>6167</v>
      </c>
      <c r="R427" s="218"/>
      <c r="S427" s="218"/>
      <c r="T427" s="218"/>
      <c r="U427" s="219"/>
      <c r="V427" s="197" t="s">
        <v>776</v>
      </c>
      <c r="W427" s="220">
        <v>25</v>
      </c>
      <c r="X427" s="223">
        <v>116</v>
      </c>
      <c r="Y427" s="304">
        <v>99</v>
      </c>
      <c r="Z427" s="304">
        <v>99</v>
      </c>
      <c r="AA427" s="304">
        <v>99</v>
      </c>
      <c r="AB427" s="5"/>
      <c r="AC427" s="224">
        <f t="shared" si="14"/>
        <v>0</v>
      </c>
      <c r="AD427" s="270">
        <f t="shared" si="15"/>
        <v>0</v>
      </c>
      <c r="AE427" s="198" t="s">
        <v>6960</v>
      </c>
      <c r="AF427" s="199"/>
      <c r="AG427" s="200"/>
      <c r="AH427" s="200"/>
      <c r="AI427" s="169" t="str">
        <f>IF(AB427/W427=0,"",IF(MOD(AB427,W427)&gt;0,"ОШИБКА!!! неверная кратность на сорт",""))</f>
        <v/>
      </c>
    </row>
    <row r="428" spans="2:35" s="170" customFormat="1">
      <c r="B428" s="250"/>
      <c r="C428" s="196"/>
      <c r="D428" s="267"/>
      <c r="E428" s="267"/>
      <c r="F428" s="267"/>
      <c r="G428" s="314">
        <v>192</v>
      </c>
      <c r="H428" s="314"/>
      <c r="I428" s="267"/>
      <c r="J428" s="267"/>
      <c r="K428" s="267"/>
      <c r="L428" s="196" t="s">
        <v>37</v>
      </c>
      <c r="M428" s="196" t="s">
        <v>6546</v>
      </c>
      <c r="N428" s="196" t="s">
        <v>1489</v>
      </c>
      <c r="O428" s="196" t="s">
        <v>1488</v>
      </c>
      <c r="P428" s="196"/>
      <c r="Q428" s="196" t="s">
        <v>6168</v>
      </c>
      <c r="R428" s="218"/>
      <c r="S428" s="218"/>
      <c r="T428" s="218"/>
      <c r="U428" s="219"/>
      <c r="V428" s="197" t="s">
        <v>776</v>
      </c>
      <c r="W428" s="220">
        <v>25</v>
      </c>
      <c r="X428" s="223">
        <v>116</v>
      </c>
      <c r="Y428" s="304">
        <v>99</v>
      </c>
      <c r="Z428" s="304">
        <v>99</v>
      </c>
      <c r="AA428" s="304">
        <v>99</v>
      </c>
      <c r="AB428" s="5"/>
      <c r="AC428" s="224">
        <f t="shared" si="14"/>
        <v>0</v>
      </c>
      <c r="AD428" s="270">
        <f t="shared" si="15"/>
        <v>0</v>
      </c>
      <c r="AE428" s="198" t="s">
        <v>6960</v>
      </c>
      <c r="AF428" s="199"/>
      <c r="AG428" s="200"/>
      <c r="AH428" s="200"/>
      <c r="AI428" s="169" t="str">
        <f>IF(AB428/W428=0,"",IF(MOD(AB428,W428)&gt;0,"ОШИБКА!!! неверная кратность на сорт",""))</f>
        <v/>
      </c>
    </row>
    <row r="429" spans="2:35" s="170" customFormat="1">
      <c r="B429" s="250"/>
      <c r="C429" s="196"/>
      <c r="D429" s="267"/>
      <c r="E429" s="267"/>
      <c r="F429" s="267"/>
      <c r="G429" s="314">
        <v>96</v>
      </c>
      <c r="H429" s="314"/>
      <c r="I429" s="267"/>
      <c r="J429" s="267"/>
      <c r="K429" s="267"/>
      <c r="L429" s="196" t="s">
        <v>37</v>
      </c>
      <c r="M429" s="196" t="s">
        <v>6546</v>
      </c>
      <c r="N429" s="196" t="s">
        <v>1489</v>
      </c>
      <c r="O429" s="196" t="s">
        <v>1488</v>
      </c>
      <c r="P429" s="196"/>
      <c r="Q429" s="196" t="s">
        <v>6169</v>
      </c>
      <c r="R429" s="218"/>
      <c r="S429" s="218"/>
      <c r="T429" s="218"/>
      <c r="U429" s="219"/>
      <c r="V429" s="197" t="s">
        <v>776</v>
      </c>
      <c r="W429" s="220">
        <v>25</v>
      </c>
      <c r="X429" s="223">
        <v>128</v>
      </c>
      <c r="Y429" s="304">
        <v>109</v>
      </c>
      <c r="Z429" s="304">
        <v>109</v>
      </c>
      <c r="AA429" s="304">
        <v>109</v>
      </c>
      <c r="AB429" s="5"/>
      <c r="AC429" s="224">
        <f t="shared" si="14"/>
        <v>0</v>
      </c>
      <c r="AD429" s="270">
        <f t="shared" si="15"/>
        <v>0</v>
      </c>
      <c r="AE429" s="198" t="s">
        <v>6960</v>
      </c>
      <c r="AF429" s="199"/>
      <c r="AG429" s="200"/>
      <c r="AH429" s="200"/>
      <c r="AI429" s="169" t="str">
        <f>IF(AB429/W429=0,"",IF(MOD(AB429,W429)&gt;0,"ОШИБКА!!! неверная кратность на сорт",""))</f>
        <v/>
      </c>
    </row>
    <row r="430" spans="2:35" s="170" customFormat="1">
      <c r="B430" s="250"/>
      <c r="C430" s="196" t="s">
        <v>6275</v>
      </c>
      <c r="D430" s="267"/>
      <c r="E430" s="267"/>
      <c r="F430" s="267"/>
      <c r="G430" s="314">
        <v>2166</v>
      </c>
      <c r="H430" s="314"/>
      <c r="I430" s="267"/>
      <c r="J430" s="267"/>
      <c r="K430" s="267"/>
      <c r="L430" s="196" t="s">
        <v>37</v>
      </c>
      <c r="M430" s="196" t="s">
        <v>6546</v>
      </c>
      <c r="N430" s="196" t="s">
        <v>1528</v>
      </c>
      <c r="O430" s="196" t="s">
        <v>1527</v>
      </c>
      <c r="P430" s="196"/>
      <c r="Q430" s="196" t="s">
        <v>6167</v>
      </c>
      <c r="R430" s="218"/>
      <c r="S430" s="218"/>
      <c r="T430" s="218"/>
      <c r="U430" s="219"/>
      <c r="V430" s="197" t="s">
        <v>776</v>
      </c>
      <c r="W430" s="220">
        <v>25</v>
      </c>
      <c r="X430" s="223">
        <v>116</v>
      </c>
      <c r="Y430" s="304">
        <v>99</v>
      </c>
      <c r="Z430" s="304">
        <v>99</v>
      </c>
      <c r="AA430" s="304">
        <v>99</v>
      </c>
      <c r="AB430" s="5"/>
      <c r="AC430" s="224">
        <f t="shared" si="14"/>
        <v>0</v>
      </c>
      <c r="AD430" s="270">
        <f t="shared" si="15"/>
        <v>0</v>
      </c>
      <c r="AE430" s="198" t="s">
        <v>6960</v>
      </c>
      <c r="AF430" s="199"/>
      <c r="AG430" s="200"/>
      <c r="AH430" s="200"/>
      <c r="AI430" s="169" t="str">
        <f>IF(AB430/W430=0,"",IF(MOD(AB430,W430)&gt;0,"ОШИБКА!!! неверная кратность на сорт",""))</f>
        <v/>
      </c>
    </row>
    <row r="431" spans="2:35" s="170" customFormat="1">
      <c r="B431" s="250"/>
      <c r="C431" s="196"/>
      <c r="D431" s="267"/>
      <c r="E431" s="267"/>
      <c r="F431" s="267"/>
      <c r="G431" s="314">
        <v>4331</v>
      </c>
      <c r="H431" s="314"/>
      <c r="I431" s="267"/>
      <c r="J431" s="267"/>
      <c r="K431" s="267"/>
      <c r="L431" s="196" t="s">
        <v>37</v>
      </c>
      <c r="M431" s="196" t="s">
        <v>6546</v>
      </c>
      <c r="N431" s="196" t="s">
        <v>1528</v>
      </c>
      <c r="O431" s="196" t="s">
        <v>1527</v>
      </c>
      <c r="P431" s="196"/>
      <c r="Q431" s="196" t="s">
        <v>6168</v>
      </c>
      <c r="R431" s="218"/>
      <c r="S431" s="218"/>
      <c r="T431" s="218"/>
      <c r="U431" s="219"/>
      <c r="V431" s="197" t="s">
        <v>776</v>
      </c>
      <c r="W431" s="220">
        <v>25</v>
      </c>
      <c r="X431" s="223">
        <v>116</v>
      </c>
      <c r="Y431" s="304">
        <v>99</v>
      </c>
      <c r="Z431" s="304">
        <v>99</v>
      </c>
      <c r="AA431" s="304">
        <v>99</v>
      </c>
      <c r="AB431" s="5"/>
      <c r="AC431" s="224">
        <f t="shared" si="14"/>
        <v>0</v>
      </c>
      <c r="AD431" s="270">
        <f t="shared" si="15"/>
        <v>0</v>
      </c>
      <c r="AE431" s="198" t="s">
        <v>6960</v>
      </c>
      <c r="AF431" s="199"/>
      <c r="AG431" s="200"/>
      <c r="AH431" s="200"/>
      <c r="AI431" s="169" t="str">
        <f>IF(AB431/W431=0,"",IF(MOD(AB431,W431)&gt;0,"ОШИБКА!!! неверная кратность на сорт",""))</f>
        <v/>
      </c>
    </row>
    <row r="432" spans="2:35" s="170" customFormat="1">
      <c r="B432" s="250"/>
      <c r="C432" s="196"/>
      <c r="D432" s="267"/>
      <c r="E432" s="267"/>
      <c r="F432" s="267"/>
      <c r="G432" s="314">
        <v>2166</v>
      </c>
      <c r="H432" s="314"/>
      <c r="I432" s="267"/>
      <c r="J432" s="267"/>
      <c r="K432" s="267"/>
      <c r="L432" s="196" t="s">
        <v>37</v>
      </c>
      <c r="M432" s="196" t="s">
        <v>6546</v>
      </c>
      <c r="N432" s="196" t="s">
        <v>1528</v>
      </c>
      <c r="O432" s="196" t="s">
        <v>1527</v>
      </c>
      <c r="P432" s="196"/>
      <c r="Q432" s="196" t="s">
        <v>6169</v>
      </c>
      <c r="R432" s="218"/>
      <c r="S432" s="218"/>
      <c r="T432" s="218"/>
      <c r="U432" s="219"/>
      <c r="V432" s="197" t="s">
        <v>776</v>
      </c>
      <c r="W432" s="220">
        <v>25</v>
      </c>
      <c r="X432" s="223">
        <v>128</v>
      </c>
      <c r="Y432" s="304">
        <v>109</v>
      </c>
      <c r="Z432" s="304">
        <v>109</v>
      </c>
      <c r="AA432" s="304">
        <v>109</v>
      </c>
      <c r="AB432" s="5"/>
      <c r="AC432" s="224">
        <f t="shared" si="14"/>
        <v>0</v>
      </c>
      <c r="AD432" s="270">
        <f t="shared" si="15"/>
        <v>0</v>
      </c>
      <c r="AE432" s="198" t="s">
        <v>6960</v>
      </c>
      <c r="AF432" s="199"/>
      <c r="AG432" s="200"/>
      <c r="AH432" s="200"/>
      <c r="AI432" s="169" t="str">
        <f>IF(AB432/W432=0,"",IF(MOD(AB432,W432)&gt;0,"ОШИБКА!!! неверная кратность на сорт",""))</f>
        <v/>
      </c>
    </row>
    <row r="433" spans="2:35" s="170" customFormat="1">
      <c r="B433" s="250"/>
      <c r="C433" s="196" t="s">
        <v>6276</v>
      </c>
      <c r="D433" s="267"/>
      <c r="E433" s="267"/>
      <c r="F433" s="267"/>
      <c r="G433" s="314">
        <v>204</v>
      </c>
      <c r="H433" s="314"/>
      <c r="I433" s="267"/>
      <c r="J433" s="267"/>
      <c r="K433" s="267"/>
      <c r="L433" s="196" t="s">
        <v>37</v>
      </c>
      <c r="M433" s="196" t="s">
        <v>6546</v>
      </c>
      <c r="N433" s="196" t="s">
        <v>4165</v>
      </c>
      <c r="O433" s="196" t="s">
        <v>4164</v>
      </c>
      <c r="P433" s="196" t="s">
        <v>4167</v>
      </c>
      <c r="Q433" s="196" t="s">
        <v>6167</v>
      </c>
      <c r="R433" s="218"/>
      <c r="S433" s="218"/>
      <c r="T433" s="218"/>
      <c r="U433" s="219"/>
      <c r="V433" s="197" t="s">
        <v>776</v>
      </c>
      <c r="W433" s="220">
        <v>25</v>
      </c>
      <c r="X433" s="223">
        <v>116</v>
      </c>
      <c r="Y433" s="304">
        <v>99</v>
      </c>
      <c r="Z433" s="304">
        <v>99</v>
      </c>
      <c r="AA433" s="304">
        <v>99</v>
      </c>
      <c r="AB433" s="5"/>
      <c r="AC433" s="224">
        <f t="shared" si="14"/>
        <v>0</v>
      </c>
      <c r="AD433" s="270">
        <f t="shared" si="15"/>
        <v>0</v>
      </c>
      <c r="AE433" s="198" t="s">
        <v>6960</v>
      </c>
      <c r="AF433" s="199"/>
      <c r="AG433" s="200"/>
      <c r="AH433" s="200"/>
      <c r="AI433" s="169" t="str">
        <f>IF(AB433/W433=0,"",IF(MOD(AB433,W433)&gt;0,"ОШИБКА!!! неверная кратность на сорт",""))</f>
        <v/>
      </c>
    </row>
    <row r="434" spans="2:35" s="170" customFormat="1">
      <c r="B434" s="250"/>
      <c r="C434" s="196"/>
      <c r="D434" s="267"/>
      <c r="E434" s="267"/>
      <c r="F434" s="267"/>
      <c r="G434" s="314">
        <v>408</v>
      </c>
      <c r="H434" s="314"/>
      <c r="I434" s="267"/>
      <c r="J434" s="267"/>
      <c r="K434" s="267"/>
      <c r="L434" s="196" t="s">
        <v>37</v>
      </c>
      <c r="M434" s="196" t="s">
        <v>6546</v>
      </c>
      <c r="N434" s="196" t="s">
        <v>4165</v>
      </c>
      <c r="O434" s="196" t="s">
        <v>4164</v>
      </c>
      <c r="P434" s="196" t="s">
        <v>4167</v>
      </c>
      <c r="Q434" s="196" t="s">
        <v>6168</v>
      </c>
      <c r="R434" s="218"/>
      <c r="S434" s="218"/>
      <c r="T434" s="218"/>
      <c r="U434" s="219"/>
      <c r="V434" s="197" t="s">
        <v>776</v>
      </c>
      <c r="W434" s="220">
        <v>25</v>
      </c>
      <c r="X434" s="223">
        <v>116</v>
      </c>
      <c r="Y434" s="304">
        <v>99</v>
      </c>
      <c r="Z434" s="304">
        <v>99</v>
      </c>
      <c r="AA434" s="304">
        <v>99</v>
      </c>
      <c r="AB434" s="5"/>
      <c r="AC434" s="224">
        <f t="shared" si="14"/>
        <v>0</v>
      </c>
      <c r="AD434" s="270">
        <f t="shared" si="15"/>
        <v>0</v>
      </c>
      <c r="AE434" s="198" t="s">
        <v>6960</v>
      </c>
      <c r="AF434" s="199"/>
      <c r="AG434" s="200"/>
      <c r="AH434" s="200"/>
      <c r="AI434" s="169" t="str">
        <f>IF(AB434/W434=0,"",IF(MOD(AB434,W434)&gt;0,"ОШИБКА!!! неверная кратность на сорт",""))</f>
        <v/>
      </c>
    </row>
    <row r="435" spans="2:35" s="170" customFormat="1">
      <c r="B435" s="250"/>
      <c r="C435" s="196"/>
      <c r="D435" s="267"/>
      <c r="E435" s="267"/>
      <c r="F435" s="267"/>
      <c r="G435" s="314">
        <v>204</v>
      </c>
      <c r="H435" s="314"/>
      <c r="I435" s="267"/>
      <c r="J435" s="267"/>
      <c r="K435" s="267"/>
      <c r="L435" s="196" t="s">
        <v>37</v>
      </c>
      <c r="M435" s="196" t="s">
        <v>6546</v>
      </c>
      <c r="N435" s="196" t="s">
        <v>4165</v>
      </c>
      <c r="O435" s="196" t="s">
        <v>4164</v>
      </c>
      <c r="P435" s="196" t="s">
        <v>4167</v>
      </c>
      <c r="Q435" s="196" t="s">
        <v>6169</v>
      </c>
      <c r="R435" s="218"/>
      <c r="S435" s="218"/>
      <c r="T435" s="218"/>
      <c r="U435" s="219"/>
      <c r="V435" s="197" t="s">
        <v>776</v>
      </c>
      <c r="W435" s="220">
        <v>25</v>
      </c>
      <c r="X435" s="223">
        <v>128</v>
      </c>
      <c r="Y435" s="304">
        <v>109</v>
      </c>
      <c r="Z435" s="304">
        <v>109</v>
      </c>
      <c r="AA435" s="304">
        <v>109</v>
      </c>
      <c r="AB435" s="5"/>
      <c r="AC435" s="224">
        <f t="shared" si="14"/>
        <v>0</v>
      </c>
      <c r="AD435" s="270">
        <f t="shared" si="15"/>
        <v>0</v>
      </c>
      <c r="AE435" s="198" t="s">
        <v>6960</v>
      </c>
      <c r="AF435" s="199"/>
      <c r="AG435" s="200"/>
      <c r="AH435" s="200"/>
      <c r="AI435" s="169" t="str">
        <f>IF(AB435/W435=0,"",IF(MOD(AB435,W435)&gt;0,"ОШИБКА!!! неверная кратность на сорт",""))</f>
        <v/>
      </c>
    </row>
    <row r="436" spans="2:35" s="170" customFormat="1">
      <c r="B436" s="250"/>
      <c r="C436" s="196" t="s">
        <v>6277</v>
      </c>
      <c r="D436" s="267"/>
      <c r="E436" s="267"/>
      <c r="F436" s="267"/>
      <c r="G436" s="314">
        <v>30</v>
      </c>
      <c r="H436" s="314"/>
      <c r="I436" s="267"/>
      <c r="J436" s="267"/>
      <c r="K436" s="267"/>
      <c r="L436" s="196" t="s">
        <v>37</v>
      </c>
      <c r="M436" s="196" t="s">
        <v>6546</v>
      </c>
      <c r="N436" s="196" t="s">
        <v>481</v>
      </c>
      <c r="O436" s="196" t="s">
        <v>480</v>
      </c>
      <c r="P436" s="196" t="s">
        <v>6178</v>
      </c>
      <c r="Q436" s="196" t="s">
        <v>6179</v>
      </c>
      <c r="R436" s="218"/>
      <c r="S436" s="218"/>
      <c r="T436" s="218"/>
      <c r="U436" s="219"/>
      <c r="V436" s="197" t="s">
        <v>776</v>
      </c>
      <c r="W436" s="220">
        <v>25</v>
      </c>
      <c r="X436" s="223">
        <v>104</v>
      </c>
      <c r="Y436" s="304">
        <v>89</v>
      </c>
      <c r="Z436" s="304">
        <v>89</v>
      </c>
      <c r="AA436" s="304">
        <v>89</v>
      </c>
      <c r="AB436" s="5"/>
      <c r="AC436" s="224">
        <f t="shared" si="14"/>
        <v>0</v>
      </c>
      <c r="AD436" s="270">
        <f t="shared" si="15"/>
        <v>0</v>
      </c>
      <c r="AE436" s="198" t="s">
        <v>6960</v>
      </c>
      <c r="AF436" s="199"/>
      <c r="AG436" s="200"/>
      <c r="AH436" s="200"/>
      <c r="AI436" s="169" t="str">
        <f>IF(AB436/W436=0,"",IF(MOD(AB436,W436)&gt;0,"ОШИБКА!!! неверная кратность на сорт",""))</f>
        <v/>
      </c>
    </row>
    <row r="437" spans="2:35" s="170" customFormat="1">
      <c r="B437" s="250"/>
      <c r="C437" s="196"/>
      <c r="D437" s="267"/>
      <c r="E437" s="267"/>
      <c r="F437" s="267"/>
      <c r="G437" s="314">
        <v>30</v>
      </c>
      <c r="H437" s="314"/>
      <c r="I437" s="267"/>
      <c r="J437" s="267"/>
      <c r="K437" s="267"/>
      <c r="L437" s="196" t="s">
        <v>37</v>
      </c>
      <c r="M437" s="196" t="s">
        <v>6546</v>
      </c>
      <c r="N437" s="196" t="s">
        <v>481</v>
      </c>
      <c r="O437" s="196" t="s">
        <v>480</v>
      </c>
      <c r="P437" s="196" t="s">
        <v>6178</v>
      </c>
      <c r="Q437" s="196" t="s">
        <v>6174</v>
      </c>
      <c r="R437" s="218"/>
      <c r="S437" s="218"/>
      <c r="T437" s="218"/>
      <c r="U437" s="219"/>
      <c r="V437" s="197" t="s">
        <v>776</v>
      </c>
      <c r="W437" s="220">
        <v>25</v>
      </c>
      <c r="X437" s="223">
        <v>104</v>
      </c>
      <c r="Y437" s="304">
        <v>89</v>
      </c>
      <c r="Z437" s="304">
        <v>89</v>
      </c>
      <c r="AA437" s="304">
        <v>89</v>
      </c>
      <c r="AB437" s="5"/>
      <c r="AC437" s="224">
        <f t="shared" si="14"/>
        <v>0</v>
      </c>
      <c r="AD437" s="270">
        <f t="shared" si="15"/>
        <v>0</v>
      </c>
      <c r="AE437" s="198" t="s">
        <v>6960</v>
      </c>
      <c r="AF437" s="199"/>
      <c r="AG437" s="200"/>
      <c r="AH437" s="200"/>
      <c r="AI437" s="169" t="str">
        <f>IF(AB437/W437=0,"",IF(MOD(AB437,W437)&gt;0,"ОШИБКА!!! неверная кратность на сорт",""))</f>
        <v/>
      </c>
    </row>
    <row r="438" spans="2:35" s="170" customFormat="1">
      <c r="B438" s="250"/>
      <c r="C438" s="196"/>
      <c r="D438" s="267"/>
      <c r="E438" s="267"/>
      <c r="F438" s="267"/>
      <c r="G438" s="314">
        <v>35</v>
      </c>
      <c r="H438" s="314"/>
      <c r="I438" s="267"/>
      <c r="J438" s="267"/>
      <c r="K438" s="267"/>
      <c r="L438" s="196" t="s">
        <v>37</v>
      </c>
      <c r="M438" s="196" t="s">
        <v>6546</v>
      </c>
      <c r="N438" s="196" t="s">
        <v>481</v>
      </c>
      <c r="O438" s="196" t="s">
        <v>480</v>
      </c>
      <c r="P438" s="196" t="s">
        <v>6178</v>
      </c>
      <c r="Q438" s="196" t="s">
        <v>6167</v>
      </c>
      <c r="R438" s="218"/>
      <c r="S438" s="218"/>
      <c r="T438" s="218"/>
      <c r="U438" s="219"/>
      <c r="V438" s="197" t="s">
        <v>776</v>
      </c>
      <c r="W438" s="220">
        <v>25</v>
      </c>
      <c r="X438" s="223">
        <v>116</v>
      </c>
      <c r="Y438" s="304">
        <v>99</v>
      </c>
      <c r="Z438" s="304">
        <v>99</v>
      </c>
      <c r="AA438" s="304">
        <v>99</v>
      </c>
      <c r="AB438" s="5"/>
      <c r="AC438" s="224">
        <f t="shared" si="14"/>
        <v>0</v>
      </c>
      <c r="AD438" s="270">
        <f t="shared" si="15"/>
        <v>0</v>
      </c>
      <c r="AE438" s="198" t="s">
        <v>6960</v>
      </c>
      <c r="AF438" s="199"/>
      <c r="AG438" s="200"/>
      <c r="AH438" s="200"/>
      <c r="AI438" s="169" t="str">
        <f>IF(AB438/W438=0,"",IF(MOD(AB438,W438)&gt;0,"ОШИБКА!!! неверная кратность на сорт",""))</f>
        <v/>
      </c>
    </row>
    <row r="439" spans="2:35" s="170" customFormat="1">
      <c r="B439" s="250"/>
      <c r="C439" s="196"/>
      <c r="D439" s="267"/>
      <c r="E439" s="267"/>
      <c r="F439" s="267"/>
      <c r="G439" s="314">
        <v>191</v>
      </c>
      <c r="H439" s="314"/>
      <c r="I439" s="267"/>
      <c r="J439" s="267"/>
      <c r="K439" s="267"/>
      <c r="L439" s="196" t="s">
        <v>37</v>
      </c>
      <c r="M439" s="196" t="s">
        <v>6546</v>
      </c>
      <c r="N439" s="196" t="s">
        <v>481</v>
      </c>
      <c r="O439" s="196" t="s">
        <v>480</v>
      </c>
      <c r="P439" s="196" t="s">
        <v>6178</v>
      </c>
      <c r="Q439" s="196" t="s">
        <v>6168</v>
      </c>
      <c r="R439" s="218"/>
      <c r="S439" s="218"/>
      <c r="T439" s="218"/>
      <c r="U439" s="219"/>
      <c r="V439" s="197" t="s">
        <v>776</v>
      </c>
      <c r="W439" s="220">
        <v>25</v>
      </c>
      <c r="X439" s="223">
        <v>116</v>
      </c>
      <c r="Y439" s="304">
        <v>99</v>
      </c>
      <c r="Z439" s="304">
        <v>99</v>
      </c>
      <c r="AA439" s="304">
        <v>99</v>
      </c>
      <c r="AB439" s="5"/>
      <c r="AC439" s="224">
        <f t="shared" si="14"/>
        <v>0</v>
      </c>
      <c r="AD439" s="270">
        <f t="shared" si="15"/>
        <v>0</v>
      </c>
      <c r="AE439" s="198" t="s">
        <v>6960</v>
      </c>
      <c r="AF439" s="199"/>
      <c r="AG439" s="200"/>
      <c r="AH439" s="200"/>
      <c r="AI439" s="169" t="str">
        <f>IF(AB439/W439=0,"",IF(MOD(AB439,W439)&gt;0,"ОШИБКА!!! неверная кратность на сорт",""))</f>
        <v/>
      </c>
    </row>
    <row r="440" spans="2:35" s="170" customFormat="1">
      <c r="B440" s="250"/>
      <c r="C440" s="343" t="s">
        <v>6973</v>
      </c>
      <c r="D440" s="267"/>
      <c r="E440" s="267"/>
      <c r="F440" s="267"/>
      <c r="G440" s="314">
        <v>95</v>
      </c>
      <c r="H440" s="314"/>
      <c r="I440" s="267"/>
      <c r="J440" s="267"/>
      <c r="K440" s="267"/>
      <c r="L440" s="196" t="s">
        <v>37</v>
      </c>
      <c r="M440" s="196" t="s">
        <v>6546</v>
      </c>
      <c r="N440" s="196" t="s">
        <v>481</v>
      </c>
      <c r="O440" s="196" t="s">
        <v>480</v>
      </c>
      <c r="P440" s="196" t="s">
        <v>6178</v>
      </c>
      <c r="Q440" s="196" t="s">
        <v>6169</v>
      </c>
      <c r="R440" s="218"/>
      <c r="S440" s="218"/>
      <c r="T440" s="218"/>
      <c r="U440" s="219"/>
      <c r="V440" s="197" t="s">
        <v>776</v>
      </c>
      <c r="W440" s="220">
        <v>25</v>
      </c>
      <c r="X440" s="223">
        <v>128</v>
      </c>
      <c r="Y440" s="304">
        <v>109</v>
      </c>
      <c r="Z440" s="304">
        <v>109</v>
      </c>
      <c r="AA440" s="304">
        <v>109</v>
      </c>
      <c r="AB440" s="5"/>
      <c r="AC440" s="224">
        <f t="shared" si="14"/>
        <v>0</v>
      </c>
      <c r="AD440" s="270">
        <f t="shared" si="15"/>
        <v>0</v>
      </c>
      <c r="AE440" s="198" t="s">
        <v>6960</v>
      </c>
      <c r="AF440" s="199"/>
      <c r="AG440" s="200"/>
      <c r="AH440" s="200"/>
      <c r="AI440" s="169" t="str">
        <f>IF(AB440/W440=0,"",IF(MOD(AB440,W440)&gt;0,"ОШИБКА!!! неверная кратность на сорт",""))</f>
        <v/>
      </c>
    </row>
    <row r="441" spans="2:35" s="170" customFormat="1">
      <c r="B441" s="250"/>
      <c r="C441" s="196" t="s">
        <v>6278</v>
      </c>
      <c r="D441" s="267"/>
      <c r="E441" s="267"/>
      <c r="F441" s="267"/>
      <c r="G441" s="314">
        <v>60</v>
      </c>
      <c r="H441" s="314"/>
      <c r="I441" s="267"/>
      <c r="J441" s="267"/>
      <c r="K441" s="267"/>
      <c r="L441" s="196" t="s">
        <v>37</v>
      </c>
      <c r="M441" s="196" t="s">
        <v>6546</v>
      </c>
      <c r="N441" s="196" t="s">
        <v>481</v>
      </c>
      <c r="O441" s="196" t="s">
        <v>480</v>
      </c>
      <c r="P441" s="196" t="s">
        <v>1145</v>
      </c>
      <c r="Q441" s="196" t="s">
        <v>6179</v>
      </c>
      <c r="R441" s="218"/>
      <c r="S441" s="218"/>
      <c r="T441" s="218"/>
      <c r="U441" s="252"/>
      <c r="V441" s="197" t="s">
        <v>776</v>
      </c>
      <c r="W441" s="220">
        <v>25</v>
      </c>
      <c r="X441" s="223">
        <v>104</v>
      </c>
      <c r="Y441" s="304">
        <v>89</v>
      </c>
      <c r="Z441" s="304">
        <v>89</v>
      </c>
      <c r="AA441" s="304">
        <v>89</v>
      </c>
      <c r="AB441" s="5"/>
      <c r="AC441" s="224">
        <f t="shared" si="14"/>
        <v>0</v>
      </c>
      <c r="AD441" s="270">
        <f t="shared" si="15"/>
        <v>0</v>
      </c>
      <c r="AE441" s="198" t="s">
        <v>6960</v>
      </c>
      <c r="AF441" s="199"/>
      <c r="AG441" s="200"/>
      <c r="AH441" s="200"/>
      <c r="AI441" s="169" t="str">
        <f>IF(AB441/W441=0,"",IF(MOD(AB441,W441)&gt;0,"ОШИБКА!!! неверная кратность на сорт",""))</f>
        <v/>
      </c>
    </row>
    <row r="442" spans="2:35" s="170" customFormat="1">
      <c r="B442" s="250"/>
      <c r="C442" s="196"/>
      <c r="D442" s="267"/>
      <c r="E442" s="267"/>
      <c r="F442" s="267"/>
      <c r="G442" s="314">
        <v>60</v>
      </c>
      <c r="H442" s="314"/>
      <c r="I442" s="267"/>
      <c r="J442" s="267"/>
      <c r="K442" s="267"/>
      <c r="L442" s="196" t="s">
        <v>37</v>
      </c>
      <c r="M442" s="196" t="s">
        <v>6546</v>
      </c>
      <c r="N442" s="196" t="s">
        <v>481</v>
      </c>
      <c r="O442" s="196" t="s">
        <v>480</v>
      </c>
      <c r="P442" s="196" t="s">
        <v>1145</v>
      </c>
      <c r="Q442" s="196" t="s">
        <v>6174</v>
      </c>
      <c r="R442" s="218"/>
      <c r="S442" s="218"/>
      <c r="T442" s="218"/>
      <c r="U442" s="252"/>
      <c r="V442" s="197" t="s">
        <v>776</v>
      </c>
      <c r="W442" s="220">
        <v>25</v>
      </c>
      <c r="X442" s="223">
        <v>104</v>
      </c>
      <c r="Y442" s="304">
        <v>89</v>
      </c>
      <c r="Z442" s="304">
        <v>89</v>
      </c>
      <c r="AA442" s="304">
        <v>89</v>
      </c>
      <c r="AB442" s="5"/>
      <c r="AC442" s="224">
        <f t="shared" si="14"/>
        <v>0</v>
      </c>
      <c r="AD442" s="270">
        <f t="shared" si="15"/>
        <v>0</v>
      </c>
      <c r="AE442" s="198" t="s">
        <v>6960</v>
      </c>
      <c r="AF442" s="199"/>
      <c r="AG442" s="200"/>
      <c r="AH442" s="200"/>
      <c r="AI442" s="169" t="str">
        <f>IF(AB442/W442=0,"",IF(MOD(AB442,W442)&gt;0,"ОШИБКА!!! неверная кратность на сорт",""))</f>
        <v/>
      </c>
    </row>
    <row r="443" spans="2:35" s="170" customFormat="1">
      <c r="B443" s="250"/>
      <c r="C443" s="196"/>
      <c r="D443" s="267"/>
      <c r="E443" s="267"/>
      <c r="F443" s="267"/>
      <c r="G443" s="314">
        <v>64</v>
      </c>
      <c r="H443" s="314"/>
      <c r="I443" s="267"/>
      <c r="J443" s="267"/>
      <c r="K443" s="267"/>
      <c r="L443" s="196" t="s">
        <v>37</v>
      </c>
      <c r="M443" s="196" t="s">
        <v>6546</v>
      </c>
      <c r="N443" s="196" t="s">
        <v>481</v>
      </c>
      <c r="O443" s="196" t="s">
        <v>480</v>
      </c>
      <c r="P443" s="196" t="s">
        <v>1145</v>
      </c>
      <c r="Q443" s="196" t="s">
        <v>6167</v>
      </c>
      <c r="R443" s="218"/>
      <c r="S443" s="218"/>
      <c r="T443" s="218"/>
      <c r="U443" s="252"/>
      <c r="V443" s="197" t="s">
        <v>776</v>
      </c>
      <c r="W443" s="220">
        <v>25</v>
      </c>
      <c r="X443" s="223">
        <v>116</v>
      </c>
      <c r="Y443" s="304">
        <v>99</v>
      </c>
      <c r="Z443" s="304">
        <v>99</v>
      </c>
      <c r="AA443" s="304">
        <v>99</v>
      </c>
      <c r="AB443" s="5"/>
      <c r="AC443" s="224">
        <f t="shared" si="14"/>
        <v>0</v>
      </c>
      <c r="AD443" s="270">
        <f t="shared" si="15"/>
        <v>0</v>
      </c>
      <c r="AE443" s="198" t="s">
        <v>6960</v>
      </c>
      <c r="AF443" s="199"/>
      <c r="AG443" s="200"/>
      <c r="AH443" s="200"/>
      <c r="AI443" s="169" t="str">
        <f>IF(AB443/W443=0,"",IF(MOD(AB443,W443)&gt;0,"ОШИБКА!!! неверная кратность на сорт",""))</f>
        <v/>
      </c>
    </row>
    <row r="444" spans="2:35" s="170" customFormat="1">
      <c r="B444" s="250"/>
      <c r="C444" s="196"/>
      <c r="D444" s="267"/>
      <c r="E444" s="267"/>
      <c r="F444" s="267"/>
      <c r="G444" s="314">
        <v>369</v>
      </c>
      <c r="H444" s="314"/>
      <c r="I444" s="267"/>
      <c r="J444" s="267"/>
      <c r="K444" s="267"/>
      <c r="L444" s="196" t="s">
        <v>37</v>
      </c>
      <c r="M444" s="196" t="s">
        <v>6546</v>
      </c>
      <c r="N444" s="196" t="s">
        <v>481</v>
      </c>
      <c r="O444" s="196" t="s">
        <v>480</v>
      </c>
      <c r="P444" s="196" t="s">
        <v>1145</v>
      </c>
      <c r="Q444" s="196" t="s">
        <v>6168</v>
      </c>
      <c r="R444" s="218"/>
      <c r="S444" s="218"/>
      <c r="T444" s="218"/>
      <c r="U444" s="252"/>
      <c r="V444" s="197" t="s">
        <v>776</v>
      </c>
      <c r="W444" s="220">
        <v>25</v>
      </c>
      <c r="X444" s="223">
        <v>116</v>
      </c>
      <c r="Y444" s="304">
        <v>99</v>
      </c>
      <c r="Z444" s="304">
        <v>99</v>
      </c>
      <c r="AA444" s="304">
        <v>99</v>
      </c>
      <c r="AB444" s="5"/>
      <c r="AC444" s="224">
        <f t="shared" si="14"/>
        <v>0</v>
      </c>
      <c r="AD444" s="270">
        <f t="shared" si="15"/>
        <v>0</v>
      </c>
      <c r="AE444" s="198" t="s">
        <v>6960</v>
      </c>
      <c r="AF444" s="199"/>
      <c r="AG444" s="200"/>
      <c r="AH444" s="200"/>
      <c r="AI444" s="169" t="str">
        <f>IF(AB444/W444=0,"",IF(MOD(AB444,W444)&gt;0,"ОШИБКА!!! неверная кратность на сорт",""))</f>
        <v/>
      </c>
    </row>
    <row r="445" spans="2:35" s="170" customFormat="1">
      <c r="B445" s="250"/>
      <c r="C445" s="196"/>
      <c r="D445" s="267"/>
      <c r="E445" s="267"/>
      <c r="F445" s="267"/>
      <c r="G445" s="314">
        <v>184</v>
      </c>
      <c r="H445" s="314"/>
      <c r="I445" s="267"/>
      <c r="J445" s="267"/>
      <c r="K445" s="267"/>
      <c r="L445" s="196" t="s">
        <v>37</v>
      </c>
      <c r="M445" s="196" t="s">
        <v>6546</v>
      </c>
      <c r="N445" s="196" t="s">
        <v>481</v>
      </c>
      <c r="O445" s="196" t="s">
        <v>480</v>
      </c>
      <c r="P445" s="196" t="s">
        <v>1145</v>
      </c>
      <c r="Q445" s="196" t="s">
        <v>6169</v>
      </c>
      <c r="R445" s="218"/>
      <c r="S445" s="218"/>
      <c r="T445" s="218"/>
      <c r="U445" s="252"/>
      <c r="V445" s="197" t="s">
        <v>776</v>
      </c>
      <c r="W445" s="220">
        <v>25</v>
      </c>
      <c r="X445" s="223">
        <v>128</v>
      </c>
      <c r="Y445" s="304">
        <v>109</v>
      </c>
      <c r="Z445" s="304">
        <v>109</v>
      </c>
      <c r="AA445" s="304">
        <v>109</v>
      </c>
      <c r="AB445" s="5"/>
      <c r="AC445" s="224">
        <f t="shared" si="14"/>
        <v>0</v>
      </c>
      <c r="AD445" s="270">
        <f t="shared" si="15"/>
        <v>0</v>
      </c>
      <c r="AE445" s="198" t="s">
        <v>6960</v>
      </c>
      <c r="AF445" s="199"/>
      <c r="AG445" s="200"/>
      <c r="AH445" s="200"/>
      <c r="AI445" s="169" t="str">
        <f>IF(AB445/W445=0,"",IF(MOD(AB445,W445)&gt;0,"ОШИБКА!!! неверная кратность на сорт",""))</f>
        <v/>
      </c>
    </row>
    <row r="446" spans="2:35" s="170" customFormat="1">
      <c r="B446" s="250"/>
      <c r="C446" s="196" t="s">
        <v>6279</v>
      </c>
      <c r="D446" s="267"/>
      <c r="E446" s="267"/>
      <c r="F446" s="267"/>
      <c r="G446" s="314">
        <v>63</v>
      </c>
      <c r="H446" s="314"/>
      <c r="I446" s="267"/>
      <c r="J446" s="267"/>
      <c r="K446" s="267"/>
      <c r="L446" s="196" t="s">
        <v>37</v>
      </c>
      <c r="M446" s="196" t="s">
        <v>6546</v>
      </c>
      <c r="N446" s="196" t="s">
        <v>481</v>
      </c>
      <c r="O446" s="196" t="s">
        <v>480</v>
      </c>
      <c r="P446" s="196" t="s">
        <v>1544</v>
      </c>
      <c r="Q446" s="196" t="s">
        <v>6167</v>
      </c>
      <c r="R446" s="218"/>
      <c r="S446" s="218"/>
      <c r="T446" s="218"/>
      <c r="U446" s="219"/>
      <c r="V446" s="197" t="s">
        <v>776</v>
      </c>
      <c r="W446" s="220">
        <v>25</v>
      </c>
      <c r="X446" s="223">
        <v>116</v>
      </c>
      <c r="Y446" s="304">
        <v>99</v>
      </c>
      <c r="Z446" s="304">
        <v>99</v>
      </c>
      <c r="AA446" s="304">
        <v>99</v>
      </c>
      <c r="AB446" s="5"/>
      <c r="AC446" s="224">
        <f t="shared" si="14"/>
        <v>0</v>
      </c>
      <c r="AD446" s="270">
        <f t="shared" si="15"/>
        <v>0</v>
      </c>
      <c r="AE446" s="198" t="s">
        <v>6960</v>
      </c>
      <c r="AF446" s="199"/>
      <c r="AG446" s="200"/>
      <c r="AH446" s="200"/>
      <c r="AI446" s="169" t="str">
        <f>IF(AB446/W446=0,"",IF(MOD(AB446,W446)&gt;0,"ОШИБКА!!! неверная кратность на сорт",""))</f>
        <v/>
      </c>
    </row>
    <row r="447" spans="2:35" s="170" customFormat="1">
      <c r="B447" s="250"/>
      <c r="C447" s="196"/>
      <c r="D447" s="267"/>
      <c r="E447" s="267"/>
      <c r="F447" s="267"/>
      <c r="G447" s="314">
        <v>126</v>
      </c>
      <c r="H447" s="314"/>
      <c r="I447" s="267"/>
      <c r="J447" s="267"/>
      <c r="K447" s="267"/>
      <c r="L447" s="196" t="s">
        <v>37</v>
      </c>
      <c r="M447" s="196" t="s">
        <v>6546</v>
      </c>
      <c r="N447" s="196" t="s">
        <v>481</v>
      </c>
      <c r="O447" s="196" t="s">
        <v>480</v>
      </c>
      <c r="P447" s="196" t="s">
        <v>1544</v>
      </c>
      <c r="Q447" s="196" t="s">
        <v>6168</v>
      </c>
      <c r="R447" s="218"/>
      <c r="S447" s="218"/>
      <c r="T447" s="218"/>
      <c r="U447" s="219"/>
      <c r="V447" s="197" t="s">
        <v>776</v>
      </c>
      <c r="W447" s="220">
        <v>25</v>
      </c>
      <c r="X447" s="223">
        <v>116</v>
      </c>
      <c r="Y447" s="304">
        <v>99</v>
      </c>
      <c r="Z447" s="304">
        <v>99</v>
      </c>
      <c r="AA447" s="304">
        <v>99</v>
      </c>
      <c r="AB447" s="5"/>
      <c r="AC447" s="224">
        <f t="shared" si="14"/>
        <v>0</v>
      </c>
      <c r="AD447" s="270">
        <f t="shared" si="15"/>
        <v>0</v>
      </c>
      <c r="AE447" s="198" t="s">
        <v>6960</v>
      </c>
      <c r="AF447" s="199"/>
      <c r="AG447" s="200"/>
      <c r="AH447" s="200"/>
      <c r="AI447" s="169" t="str">
        <f>IF(AB447/W447=0,"",IF(MOD(AB447,W447)&gt;0,"ОШИБКА!!! неверная кратность на сорт",""))</f>
        <v/>
      </c>
    </row>
    <row r="448" spans="2:35" s="170" customFormat="1">
      <c r="B448" s="250"/>
      <c r="C448" s="196"/>
      <c r="D448" s="267"/>
      <c r="E448" s="267"/>
      <c r="F448" s="267"/>
      <c r="G448" s="314">
        <v>63</v>
      </c>
      <c r="H448" s="314"/>
      <c r="I448" s="267"/>
      <c r="J448" s="267"/>
      <c r="K448" s="267"/>
      <c r="L448" s="196" t="s">
        <v>37</v>
      </c>
      <c r="M448" s="196" t="s">
        <v>6546</v>
      </c>
      <c r="N448" s="196" t="s">
        <v>481</v>
      </c>
      <c r="O448" s="196" t="s">
        <v>480</v>
      </c>
      <c r="P448" s="196" t="s">
        <v>1544</v>
      </c>
      <c r="Q448" s="196" t="s">
        <v>6169</v>
      </c>
      <c r="R448" s="218"/>
      <c r="S448" s="218"/>
      <c r="T448" s="218"/>
      <c r="U448" s="219"/>
      <c r="V448" s="197" t="s">
        <v>776</v>
      </c>
      <c r="W448" s="220">
        <v>25</v>
      </c>
      <c r="X448" s="223">
        <v>128</v>
      </c>
      <c r="Y448" s="304">
        <v>109</v>
      </c>
      <c r="Z448" s="304">
        <v>109</v>
      </c>
      <c r="AA448" s="304">
        <v>109</v>
      </c>
      <c r="AB448" s="5"/>
      <c r="AC448" s="224">
        <f t="shared" si="14"/>
        <v>0</v>
      </c>
      <c r="AD448" s="270">
        <f t="shared" si="15"/>
        <v>0</v>
      </c>
      <c r="AE448" s="198" t="s">
        <v>6960</v>
      </c>
      <c r="AF448" s="199"/>
      <c r="AG448" s="200"/>
      <c r="AH448" s="200"/>
      <c r="AI448" s="169" t="str">
        <f>IF(AB448/W448=0,"",IF(MOD(AB448,W448)&gt;0,"ОШИБКА!!! неверная кратность на сорт",""))</f>
        <v/>
      </c>
    </row>
    <row r="449" spans="2:35" s="170" customFormat="1">
      <c r="B449" s="250"/>
      <c r="C449" s="196" t="s">
        <v>6280</v>
      </c>
      <c r="D449" s="267"/>
      <c r="E449" s="267"/>
      <c r="F449" s="267"/>
      <c r="G449" s="314">
        <v>280</v>
      </c>
      <c r="H449" s="314"/>
      <c r="I449" s="267"/>
      <c r="J449" s="267"/>
      <c r="K449" s="267"/>
      <c r="L449" s="196" t="s">
        <v>37</v>
      </c>
      <c r="M449" s="196" t="s">
        <v>6546</v>
      </c>
      <c r="N449" s="196" t="s">
        <v>481</v>
      </c>
      <c r="O449" s="196" t="s">
        <v>480</v>
      </c>
      <c r="P449" s="196" t="s">
        <v>1549</v>
      </c>
      <c r="Q449" s="196" t="s">
        <v>6179</v>
      </c>
      <c r="R449" s="218"/>
      <c r="S449" s="218"/>
      <c r="T449" s="218"/>
      <c r="U449" s="219"/>
      <c r="V449" s="197" t="s">
        <v>776</v>
      </c>
      <c r="W449" s="220">
        <v>25</v>
      </c>
      <c r="X449" s="223">
        <v>104</v>
      </c>
      <c r="Y449" s="304">
        <v>89</v>
      </c>
      <c r="Z449" s="304">
        <v>89</v>
      </c>
      <c r="AA449" s="304">
        <v>89</v>
      </c>
      <c r="AB449" s="5"/>
      <c r="AC449" s="224">
        <f t="shared" si="14"/>
        <v>0</v>
      </c>
      <c r="AD449" s="270">
        <f t="shared" si="15"/>
        <v>0</v>
      </c>
      <c r="AE449" s="198" t="s">
        <v>6960</v>
      </c>
      <c r="AF449" s="199"/>
      <c r="AG449" s="200"/>
      <c r="AH449" s="200"/>
      <c r="AI449" s="169" t="str">
        <f>IF(AB449/W449=0,"",IF(MOD(AB449,W449)&gt;0,"ОШИБКА!!! неверная кратность на сорт",""))</f>
        <v/>
      </c>
    </row>
    <row r="450" spans="2:35" s="170" customFormat="1">
      <c r="B450" s="250"/>
      <c r="C450" s="196"/>
      <c r="D450" s="267"/>
      <c r="E450" s="267"/>
      <c r="F450" s="267"/>
      <c r="G450" s="314">
        <v>280</v>
      </c>
      <c r="H450" s="314"/>
      <c r="I450" s="267"/>
      <c r="J450" s="267"/>
      <c r="K450" s="267"/>
      <c r="L450" s="196" t="s">
        <v>37</v>
      </c>
      <c r="M450" s="196" t="s">
        <v>6546</v>
      </c>
      <c r="N450" s="196" t="s">
        <v>481</v>
      </c>
      <c r="O450" s="196" t="s">
        <v>480</v>
      </c>
      <c r="P450" s="196" t="s">
        <v>1549</v>
      </c>
      <c r="Q450" s="196" t="s">
        <v>6174</v>
      </c>
      <c r="R450" s="218"/>
      <c r="S450" s="218"/>
      <c r="T450" s="218"/>
      <c r="U450" s="219"/>
      <c r="V450" s="197" t="s">
        <v>776</v>
      </c>
      <c r="W450" s="220">
        <v>25</v>
      </c>
      <c r="X450" s="223">
        <v>104</v>
      </c>
      <c r="Y450" s="304">
        <v>89</v>
      </c>
      <c r="Z450" s="304">
        <v>89</v>
      </c>
      <c r="AA450" s="304">
        <v>89</v>
      </c>
      <c r="AB450" s="5"/>
      <c r="AC450" s="224">
        <f t="shared" si="14"/>
        <v>0</v>
      </c>
      <c r="AD450" s="270">
        <f t="shared" si="15"/>
        <v>0</v>
      </c>
      <c r="AE450" s="198" t="s">
        <v>6960</v>
      </c>
      <c r="AF450" s="199"/>
      <c r="AG450" s="200"/>
      <c r="AH450" s="200"/>
      <c r="AI450" s="169" t="str">
        <f>IF(AB450/W450=0,"",IF(MOD(AB450,W450)&gt;0,"ОШИБКА!!! неверная кратность на сорт",""))</f>
        <v/>
      </c>
    </row>
    <row r="451" spans="2:35" s="170" customFormat="1">
      <c r="B451" s="250"/>
      <c r="C451" s="196"/>
      <c r="D451" s="267"/>
      <c r="E451" s="267"/>
      <c r="F451" s="267"/>
      <c r="G451" s="314">
        <v>396</v>
      </c>
      <c r="H451" s="314"/>
      <c r="I451" s="267"/>
      <c r="J451" s="267"/>
      <c r="K451" s="267"/>
      <c r="L451" s="196" t="s">
        <v>37</v>
      </c>
      <c r="M451" s="196" t="s">
        <v>6546</v>
      </c>
      <c r="N451" s="196" t="s">
        <v>481</v>
      </c>
      <c r="O451" s="196" t="s">
        <v>480</v>
      </c>
      <c r="P451" s="196" t="s">
        <v>1549</v>
      </c>
      <c r="Q451" s="196" t="s">
        <v>6167</v>
      </c>
      <c r="R451" s="218"/>
      <c r="S451" s="218"/>
      <c r="T451" s="218"/>
      <c r="U451" s="219"/>
      <c r="V451" s="197" t="s">
        <v>776</v>
      </c>
      <c r="W451" s="220">
        <v>25</v>
      </c>
      <c r="X451" s="223">
        <v>116</v>
      </c>
      <c r="Y451" s="304">
        <v>99</v>
      </c>
      <c r="Z451" s="304">
        <v>99</v>
      </c>
      <c r="AA451" s="304">
        <v>99</v>
      </c>
      <c r="AB451" s="5"/>
      <c r="AC451" s="224">
        <f t="shared" si="14"/>
        <v>0</v>
      </c>
      <c r="AD451" s="270">
        <f t="shared" si="15"/>
        <v>0</v>
      </c>
      <c r="AE451" s="198" t="s">
        <v>6960</v>
      </c>
      <c r="AF451" s="199"/>
      <c r="AG451" s="200"/>
      <c r="AH451" s="200"/>
      <c r="AI451" s="169" t="str">
        <f>IF(AB451/W451=0,"",IF(MOD(AB451,W451)&gt;0,"ОШИБКА!!! неверная кратность на сорт",""))</f>
        <v/>
      </c>
    </row>
    <row r="452" spans="2:35" s="170" customFormat="1">
      <c r="B452" s="250"/>
      <c r="C452" s="196"/>
      <c r="D452" s="267"/>
      <c r="E452" s="267"/>
      <c r="F452" s="267"/>
      <c r="G452" s="314">
        <v>1911</v>
      </c>
      <c r="H452" s="314"/>
      <c r="I452" s="267"/>
      <c r="J452" s="267"/>
      <c r="K452" s="267"/>
      <c r="L452" s="196" t="s">
        <v>37</v>
      </c>
      <c r="M452" s="196" t="s">
        <v>6546</v>
      </c>
      <c r="N452" s="196" t="s">
        <v>481</v>
      </c>
      <c r="O452" s="196" t="s">
        <v>480</v>
      </c>
      <c r="P452" s="196" t="s">
        <v>1549</v>
      </c>
      <c r="Q452" s="196" t="s">
        <v>6168</v>
      </c>
      <c r="R452" s="218"/>
      <c r="S452" s="218"/>
      <c r="T452" s="218"/>
      <c r="U452" s="219"/>
      <c r="V452" s="197" t="s">
        <v>776</v>
      </c>
      <c r="W452" s="220">
        <v>25</v>
      </c>
      <c r="X452" s="223">
        <v>116</v>
      </c>
      <c r="Y452" s="304">
        <v>99</v>
      </c>
      <c r="Z452" s="304">
        <v>99</v>
      </c>
      <c r="AA452" s="304">
        <v>99</v>
      </c>
      <c r="AB452" s="5"/>
      <c r="AC452" s="224">
        <f t="shared" si="14"/>
        <v>0</v>
      </c>
      <c r="AD452" s="270">
        <f t="shared" si="15"/>
        <v>0</v>
      </c>
      <c r="AE452" s="198" t="s">
        <v>6960</v>
      </c>
      <c r="AF452" s="199"/>
      <c r="AG452" s="200"/>
      <c r="AH452" s="200"/>
      <c r="AI452" s="169" t="str">
        <f>IF(AB452/W452=0,"",IF(MOD(AB452,W452)&gt;0,"ОШИБКА!!! неверная кратность на сорт",""))</f>
        <v/>
      </c>
    </row>
    <row r="453" spans="2:35" s="170" customFormat="1">
      <c r="B453" s="250"/>
      <c r="C453" s="196"/>
      <c r="D453" s="267"/>
      <c r="E453" s="267"/>
      <c r="F453" s="267"/>
      <c r="G453" s="314">
        <v>956</v>
      </c>
      <c r="H453" s="314"/>
      <c r="I453" s="267"/>
      <c r="J453" s="267"/>
      <c r="K453" s="267"/>
      <c r="L453" s="196" t="s">
        <v>37</v>
      </c>
      <c r="M453" s="196" t="s">
        <v>6546</v>
      </c>
      <c r="N453" s="196" t="s">
        <v>481</v>
      </c>
      <c r="O453" s="196" t="s">
        <v>480</v>
      </c>
      <c r="P453" s="196" t="s">
        <v>1549</v>
      </c>
      <c r="Q453" s="196" t="s">
        <v>6169</v>
      </c>
      <c r="R453" s="218"/>
      <c r="S453" s="218"/>
      <c r="T453" s="218"/>
      <c r="U453" s="219"/>
      <c r="V453" s="197" t="s">
        <v>776</v>
      </c>
      <c r="W453" s="220">
        <v>25</v>
      </c>
      <c r="X453" s="223">
        <v>128</v>
      </c>
      <c r="Y453" s="304">
        <v>109</v>
      </c>
      <c r="Z453" s="304">
        <v>109</v>
      </c>
      <c r="AA453" s="304">
        <v>109</v>
      </c>
      <c r="AB453" s="5"/>
      <c r="AC453" s="224">
        <f t="shared" si="14"/>
        <v>0</v>
      </c>
      <c r="AD453" s="270">
        <f t="shared" si="15"/>
        <v>0</v>
      </c>
      <c r="AE453" s="198" t="s">
        <v>6960</v>
      </c>
      <c r="AF453" s="199"/>
      <c r="AG453" s="200"/>
      <c r="AH453" s="200"/>
      <c r="AI453" s="169" t="str">
        <f>IF(AB453/W453=0,"",IF(MOD(AB453,W453)&gt;0,"ОШИБКА!!! неверная кратность на сорт",""))</f>
        <v/>
      </c>
    </row>
    <row r="454" spans="2:35" s="170" customFormat="1">
      <c r="B454" s="250"/>
      <c r="C454" s="196" t="s">
        <v>6281</v>
      </c>
      <c r="D454" s="267"/>
      <c r="E454" s="267"/>
      <c r="F454" s="267"/>
      <c r="G454" s="314">
        <v>85</v>
      </c>
      <c r="H454" s="314"/>
      <c r="I454" s="267"/>
      <c r="J454" s="267"/>
      <c r="K454" s="267"/>
      <c r="L454" s="196" t="s">
        <v>37</v>
      </c>
      <c r="M454" s="196" t="s">
        <v>6546</v>
      </c>
      <c r="N454" s="196" t="s">
        <v>481</v>
      </c>
      <c r="O454" s="196" t="s">
        <v>480</v>
      </c>
      <c r="P454" s="196" t="s">
        <v>1553</v>
      </c>
      <c r="Q454" s="196" t="s">
        <v>6179</v>
      </c>
      <c r="R454" s="218"/>
      <c r="S454" s="218"/>
      <c r="T454" s="218"/>
      <c r="U454" s="219"/>
      <c r="V454" s="197" t="s">
        <v>776</v>
      </c>
      <c r="W454" s="220">
        <v>25</v>
      </c>
      <c r="X454" s="223">
        <v>104</v>
      </c>
      <c r="Y454" s="304">
        <v>89</v>
      </c>
      <c r="Z454" s="304">
        <v>89</v>
      </c>
      <c r="AA454" s="304">
        <v>89</v>
      </c>
      <c r="AB454" s="5"/>
      <c r="AC454" s="224">
        <f t="shared" si="14"/>
        <v>0</v>
      </c>
      <c r="AD454" s="270">
        <f t="shared" si="15"/>
        <v>0</v>
      </c>
      <c r="AE454" s="198" t="s">
        <v>6960</v>
      </c>
      <c r="AF454" s="199"/>
      <c r="AG454" s="200"/>
      <c r="AH454" s="200"/>
      <c r="AI454" s="169" t="str">
        <f>IF(AB454/W454=0,"",IF(MOD(AB454,W454)&gt;0,"ОШИБКА!!! неверная кратность на сорт",""))</f>
        <v/>
      </c>
    </row>
    <row r="455" spans="2:35" s="170" customFormat="1">
      <c r="B455" s="250"/>
      <c r="C455" s="196"/>
      <c r="D455" s="267"/>
      <c r="E455" s="267"/>
      <c r="F455" s="267"/>
      <c r="G455" s="314">
        <v>85</v>
      </c>
      <c r="H455" s="314"/>
      <c r="I455" s="267"/>
      <c r="J455" s="267"/>
      <c r="K455" s="267"/>
      <c r="L455" s="196" t="s">
        <v>37</v>
      </c>
      <c r="M455" s="196" t="s">
        <v>6546</v>
      </c>
      <c r="N455" s="196" t="s">
        <v>481</v>
      </c>
      <c r="O455" s="196" t="s">
        <v>480</v>
      </c>
      <c r="P455" s="196" t="s">
        <v>1553</v>
      </c>
      <c r="Q455" s="196" t="s">
        <v>6174</v>
      </c>
      <c r="R455" s="218"/>
      <c r="S455" s="218"/>
      <c r="T455" s="218"/>
      <c r="U455" s="219"/>
      <c r="V455" s="197" t="s">
        <v>776</v>
      </c>
      <c r="W455" s="220">
        <v>25</v>
      </c>
      <c r="X455" s="223">
        <v>104</v>
      </c>
      <c r="Y455" s="304">
        <v>89</v>
      </c>
      <c r="Z455" s="304">
        <v>89</v>
      </c>
      <c r="AA455" s="304">
        <v>89</v>
      </c>
      <c r="AB455" s="5"/>
      <c r="AC455" s="224">
        <f t="shared" si="14"/>
        <v>0</v>
      </c>
      <c r="AD455" s="270">
        <f t="shared" si="15"/>
        <v>0</v>
      </c>
      <c r="AE455" s="198" t="s">
        <v>6960</v>
      </c>
      <c r="AF455" s="199"/>
      <c r="AG455" s="200"/>
      <c r="AH455" s="200"/>
      <c r="AI455" s="169" t="str">
        <f>IF(AB455/W455=0,"",IF(MOD(AB455,W455)&gt;0,"ОШИБКА!!! неверная кратность на сорт",""))</f>
        <v/>
      </c>
    </row>
    <row r="456" spans="2:35" s="170" customFormat="1">
      <c r="B456" s="250"/>
      <c r="C456" s="196"/>
      <c r="D456" s="267"/>
      <c r="E456" s="267"/>
      <c r="F456" s="267"/>
      <c r="G456" s="314">
        <v>85</v>
      </c>
      <c r="H456" s="314"/>
      <c r="I456" s="267"/>
      <c r="J456" s="267"/>
      <c r="K456" s="267"/>
      <c r="L456" s="196" t="s">
        <v>37</v>
      </c>
      <c r="M456" s="196" t="s">
        <v>6546</v>
      </c>
      <c r="N456" s="196" t="s">
        <v>481</v>
      </c>
      <c r="O456" s="196" t="s">
        <v>480</v>
      </c>
      <c r="P456" s="196" t="s">
        <v>1553</v>
      </c>
      <c r="Q456" s="196" t="s">
        <v>6167</v>
      </c>
      <c r="R456" s="218"/>
      <c r="S456" s="218"/>
      <c r="T456" s="218"/>
      <c r="U456" s="219"/>
      <c r="V456" s="197" t="s">
        <v>776</v>
      </c>
      <c r="W456" s="220">
        <v>25</v>
      </c>
      <c r="X456" s="223">
        <v>116</v>
      </c>
      <c r="Y456" s="304">
        <v>99</v>
      </c>
      <c r="Z456" s="304">
        <v>99</v>
      </c>
      <c r="AA456" s="304">
        <v>99</v>
      </c>
      <c r="AB456" s="5"/>
      <c r="AC456" s="224">
        <f t="shared" si="14"/>
        <v>0</v>
      </c>
      <c r="AD456" s="270">
        <f t="shared" si="15"/>
        <v>0</v>
      </c>
      <c r="AE456" s="198" t="s">
        <v>6960</v>
      </c>
      <c r="AF456" s="199"/>
      <c r="AG456" s="200"/>
      <c r="AH456" s="200"/>
      <c r="AI456" s="169" t="str">
        <f>IF(AB456/W456=0,"",IF(MOD(AB456,W456)&gt;0,"ОШИБКА!!! неверная кратность на сорт",""))</f>
        <v/>
      </c>
    </row>
    <row r="457" spans="2:35" s="170" customFormat="1">
      <c r="B457" s="250"/>
      <c r="C457" s="196"/>
      <c r="D457" s="267"/>
      <c r="E457" s="267"/>
      <c r="F457" s="267"/>
      <c r="G457" s="314">
        <v>510</v>
      </c>
      <c r="H457" s="314"/>
      <c r="I457" s="267"/>
      <c r="J457" s="267"/>
      <c r="K457" s="267"/>
      <c r="L457" s="196" t="s">
        <v>37</v>
      </c>
      <c r="M457" s="196" t="s">
        <v>6546</v>
      </c>
      <c r="N457" s="196" t="s">
        <v>481</v>
      </c>
      <c r="O457" s="196" t="s">
        <v>480</v>
      </c>
      <c r="P457" s="196" t="s">
        <v>1553</v>
      </c>
      <c r="Q457" s="196" t="s">
        <v>6168</v>
      </c>
      <c r="R457" s="218"/>
      <c r="S457" s="218"/>
      <c r="T457" s="218"/>
      <c r="U457" s="219"/>
      <c r="V457" s="197" t="s">
        <v>776</v>
      </c>
      <c r="W457" s="220">
        <v>25</v>
      </c>
      <c r="X457" s="223">
        <v>116</v>
      </c>
      <c r="Y457" s="304">
        <v>99</v>
      </c>
      <c r="Z457" s="304">
        <v>99</v>
      </c>
      <c r="AA457" s="304">
        <v>99</v>
      </c>
      <c r="AB457" s="5"/>
      <c r="AC457" s="224">
        <f t="shared" si="14"/>
        <v>0</v>
      </c>
      <c r="AD457" s="270">
        <f t="shared" si="15"/>
        <v>0</v>
      </c>
      <c r="AE457" s="198" t="s">
        <v>6960</v>
      </c>
      <c r="AF457" s="199"/>
      <c r="AG457" s="200"/>
      <c r="AH457" s="200"/>
      <c r="AI457" s="169" t="str">
        <f>IF(AB457/W457=0,"",IF(MOD(AB457,W457)&gt;0,"ОШИБКА!!! неверная кратность на сорт",""))</f>
        <v/>
      </c>
    </row>
    <row r="458" spans="2:35" s="170" customFormat="1">
      <c r="B458" s="250"/>
      <c r="C458" s="196"/>
      <c r="D458" s="267"/>
      <c r="E458" s="267"/>
      <c r="F458" s="267"/>
      <c r="G458" s="314">
        <v>255</v>
      </c>
      <c r="H458" s="314"/>
      <c r="I458" s="267"/>
      <c r="J458" s="267"/>
      <c r="K458" s="267"/>
      <c r="L458" s="196" t="s">
        <v>37</v>
      </c>
      <c r="M458" s="196" t="s">
        <v>6546</v>
      </c>
      <c r="N458" s="196" t="s">
        <v>481</v>
      </c>
      <c r="O458" s="196" t="s">
        <v>480</v>
      </c>
      <c r="P458" s="196" t="s">
        <v>1553</v>
      </c>
      <c r="Q458" s="196" t="s">
        <v>6169</v>
      </c>
      <c r="R458" s="218"/>
      <c r="S458" s="218"/>
      <c r="T458" s="218"/>
      <c r="U458" s="219"/>
      <c r="V458" s="197" t="s">
        <v>776</v>
      </c>
      <c r="W458" s="220">
        <v>25</v>
      </c>
      <c r="X458" s="223">
        <v>128</v>
      </c>
      <c r="Y458" s="304">
        <v>109</v>
      </c>
      <c r="Z458" s="304">
        <v>109</v>
      </c>
      <c r="AA458" s="304">
        <v>109</v>
      </c>
      <c r="AB458" s="5"/>
      <c r="AC458" s="224">
        <f t="shared" si="14"/>
        <v>0</v>
      </c>
      <c r="AD458" s="270">
        <f t="shared" si="15"/>
        <v>0</v>
      </c>
      <c r="AE458" s="198" t="s">
        <v>6960</v>
      </c>
      <c r="AF458" s="199"/>
      <c r="AG458" s="200"/>
      <c r="AH458" s="200"/>
      <c r="AI458" s="169" t="str">
        <f>IF(AB458/W458=0,"",IF(MOD(AB458,W458)&gt;0,"ОШИБКА!!! неверная кратность на сорт",""))</f>
        <v/>
      </c>
    </row>
    <row r="459" spans="2:35" s="170" customFormat="1">
      <c r="B459" s="250"/>
      <c r="C459" s="196"/>
      <c r="D459" s="267"/>
      <c r="E459" s="267"/>
      <c r="F459" s="267"/>
      <c r="G459" s="314">
        <v>78</v>
      </c>
      <c r="H459" s="314"/>
      <c r="I459" s="267"/>
      <c r="J459" s="267"/>
      <c r="K459" s="267"/>
      <c r="L459" s="196" t="s">
        <v>37</v>
      </c>
      <c r="M459" s="196" t="s">
        <v>6546</v>
      </c>
      <c r="N459" s="196" t="s">
        <v>498</v>
      </c>
      <c r="O459" s="196" t="s">
        <v>497</v>
      </c>
      <c r="P459" s="196"/>
      <c r="Q459" s="196" t="s">
        <v>6167</v>
      </c>
      <c r="R459" s="218"/>
      <c r="S459" s="218"/>
      <c r="T459" s="218"/>
      <c r="U459" s="219"/>
      <c r="V459" s="197" t="s">
        <v>776</v>
      </c>
      <c r="W459" s="220">
        <v>25</v>
      </c>
      <c r="X459" s="223">
        <v>116</v>
      </c>
      <c r="Y459" s="304">
        <v>99</v>
      </c>
      <c r="Z459" s="304">
        <v>99</v>
      </c>
      <c r="AA459" s="304">
        <v>99</v>
      </c>
      <c r="AB459" s="5"/>
      <c r="AC459" s="224">
        <f t="shared" si="14"/>
        <v>0</v>
      </c>
      <c r="AD459" s="270">
        <f t="shared" si="15"/>
        <v>0</v>
      </c>
      <c r="AE459" s="198" t="s">
        <v>6960</v>
      </c>
      <c r="AF459" s="199"/>
      <c r="AG459" s="200"/>
      <c r="AH459" s="200"/>
      <c r="AI459" s="169" t="str">
        <f>IF(AB459/W459=0,"",IF(MOD(AB459,W459)&gt;0,"ОШИБКА!!! неверная кратность на сорт",""))</f>
        <v/>
      </c>
    </row>
    <row r="460" spans="2:35" s="170" customFormat="1">
      <c r="B460" s="250"/>
      <c r="C460" s="196" t="s">
        <v>6282</v>
      </c>
      <c r="D460" s="267"/>
      <c r="E460" s="267"/>
      <c r="F460" s="267"/>
      <c r="G460" s="314">
        <v>156</v>
      </c>
      <c r="H460" s="314"/>
      <c r="I460" s="267"/>
      <c r="J460" s="267"/>
      <c r="K460" s="267"/>
      <c r="L460" s="196" t="s">
        <v>37</v>
      </c>
      <c r="M460" s="196" t="s">
        <v>6546</v>
      </c>
      <c r="N460" s="196" t="s">
        <v>498</v>
      </c>
      <c r="O460" s="196" t="s">
        <v>497</v>
      </c>
      <c r="P460" s="196"/>
      <c r="Q460" s="196" t="s">
        <v>6168</v>
      </c>
      <c r="R460" s="218"/>
      <c r="S460" s="218"/>
      <c r="T460" s="218"/>
      <c r="U460" s="219"/>
      <c r="V460" s="197" t="s">
        <v>776</v>
      </c>
      <c r="W460" s="220">
        <v>25</v>
      </c>
      <c r="X460" s="223">
        <v>116</v>
      </c>
      <c r="Y460" s="304">
        <v>99</v>
      </c>
      <c r="Z460" s="304">
        <v>99</v>
      </c>
      <c r="AA460" s="304">
        <v>99</v>
      </c>
      <c r="AB460" s="5"/>
      <c r="AC460" s="224">
        <f t="shared" si="14"/>
        <v>0</v>
      </c>
      <c r="AD460" s="270">
        <f t="shared" si="15"/>
        <v>0</v>
      </c>
      <c r="AE460" s="198" t="s">
        <v>6960</v>
      </c>
      <c r="AF460" s="199"/>
      <c r="AG460" s="200"/>
      <c r="AH460" s="200"/>
      <c r="AI460" s="169" t="str">
        <f>IF(AB460/W460=0,"",IF(MOD(AB460,W460)&gt;0,"ОШИБКА!!! неверная кратность на сорт",""))</f>
        <v/>
      </c>
    </row>
    <row r="461" spans="2:35" s="170" customFormat="1">
      <c r="B461" s="250"/>
      <c r="C461" s="196"/>
      <c r="D461" s="267"/>
      <c r="E461" s="267"/>
      <c r="F461" s="267"/>
      <c r="G461" s="314">
        <v>78</v>
      </c>
      <c r="H461" s="314"/>
      <c r="I461" s="267"/>
      <c r="J461" s="267"/>
      <c r="K461" s="267"/>
      <c r="L461" s="196" t="s">
        <v>37</v>
      </c>
      <c r="M461" s="196" t="s">
        <v>6546</v>
      </c>
      <c r="N461" s="196" t="s">
        <v>498</v>
      </c>
      <c r="O461" s="196" t="s">
        <v>497</v>
      </c>
      <c r="P461" s="196"/>
      <c r="Q461" s="196" t="s">
        <v>6169</v>
      </c>
      <c r="R461" s="218"/>
      <c r="S461" s="218"/>
      <c r="T461" s="218"/>
      <c r="U461" s="219"/>
      <c r="V461" s="197" t="s">
        <v>776</v>
      </c>
      <c r="W461" s="220">
        <v>25</v>
      </c>
      <c r="X461" s="223">
        <v>128</v>
      </c>
      <c r="Y461" s="304">
        <v>109</v>
      </c>
      <c r="Z461" s="304">
        <v>109</v>
      </c>
      <c r="AA461" s="304">
        <v>109</v>
      </c>
      <c r="AB461" s="5"/>
      <c r="AC461" s="224">
        <f t="shared" si="14"/>
        <v>0</v>
      </c>
      <c r="AD461" s="270">
        <f t="shared" si="15"/>
        <v>0</v>
      </c>
      <c r="AE461" s="198" t="s">
        <v>6960</v>
      </c>
      <c r="AF461" s="199"/>
      <c r="AG461" s="200"/>
      <c r="AH461" s="200"/>
      <c r="AI461" s="169" t="str">
        <f>IF(AB461/W461=0,"",IF(MOD(AB461,W461)&gt;0,"ОШИБКА!!! неверная кратность на сорт",""))</f>
        <v/>
      </c>
    </row>
    <row r="462" spans="2:35" s="170" customFormat="1">
      <c r="B462" s="250"/>
      <c r="C462" s="196"/>
      <c r="D462" s="267"/>
      <c r="E462" s="267"/>
      <c r="F462" s="267"/>
      <c r="G462" s="314">
        <v>78</v>
      </c>
      <c r="H462" s="314"/>
      <c r="I462" s="267"/>
      <c r="J462" s="267"/>
      <c r="K462" s="267"/>
      <c r="L462" s="196" t="s">
        <v>37</v>
      </c>
      <c r="M462" s="196" t="s">
        <v>6546</v>
      </c>
      <c r="N462" s="196" t="s">
        <v>1649</v>
      </c>
      <c r="O462" s="196" t="s">
        <v>6180</v>
      </c>
      <c r="P462" s="196" t="s">
        <v>1651</v>
      </c>
      <c r="Q462" s="196" t="s">
        <v>6167</v>
      </c>
      <c r="R462" s="218"/>
      <c r="S462" s="218"/>
      <c r="T462" s="218"/>
      <c r="U462" s="219"/>
      <c r="V462" s="197" t="s">
        <v>776</v>
      </c>
      <c r="W462" s="220">
        <v>25</v>
      </c>
      <c r="X462" s="223">
        <v>116</v>
      </c>
      <c r="Y462" s="304">
        <v>99</v>
      </c>
      <c r="Z462" s="304">
        <v>99</v>
      </c>
      <c r="AA462" s="304">
        <v>99</v>
      </c>
      <c r="AB462" s="5"/>
      <c r="AC462" s="224">
        <f t="shared" si="14"/>
        <v>0</v>
      </c>
      <c r="AD462" s="270">
        <f t="shared" si="15"/>
        <v>0</v>
      </c>
      <c r="AE462" s="198" t="s">
        <v>6960</v>
      </c>
      <c r="AF462" s="199"/>
      <c r="AG462" s="200"/>
      <c r="AH462" s="200"/>
      <c r="AI462" s="169" t="str">
        <f>IF(AB462/W462=0,"",IF(MOD(AB462,W462)&gt;0,"ОШИБКА!!! неверная кратность на сорт",""))</f>
        <v/>
      </c>
    </row>
    <row r="463" spans="2:35" s="170" customFormat="1">
      <c r="B463" s="250"/>
      <c r="C463" s="196" t="s">
        <v>6283</v>
      </c>
      <c r="D463" s="267"/>
      <c r="E463" s="267"/>
      <c r="F463" s="267"/>
      <c r="G463" s="314">
        <v>156</v>
      </c>
      <c r="H463" s="314"/>
      <c r="I463" s="267"/>
      <c r="J463" s="267"/>
      <c r="K463" s="267"/>
      <c r="L463" s="196" t="s">
        <v>37</v>
      </c>
      <c r="M463" s="196" t="s">
        <v>6546</v>
      </c>
      <c r="N463" s="196" t="s">
        <v>1649</v>
      </c>
      <c r="O463" s="196" t="s">
        <v>6180</v>
      </c>
      <c r="P463" s="196" t="s">
        <v>1651</v>
      </c>
      <c r="Q463" s="196" t="s">
        <v>6168</v>
      </c>
      <c r="R463" s="218"/>
      <c r="S463" s="218"/>
      <c r="T463" s="218"/>
      <c r="U463" s="219"/>
      <c r="V463" s="197" t="s">
        <v>776</v>
      </c>
      <c r="W463" s="220">
        <v>25</v>
      </c>
      <c r="X463" s="223">
        <v>116</v>
      </c>
      <c r="Y463" s="304">
        <v>99</v>
      </c>
      <c r="Z463" s="304">
        <v>99</v>
      </c>
      <c r="AA463" s="304">
        <v>99</v>
      </c>
      <c r="AB463" s="5"/>
      <c r="AC463" s="224">
        <f t="shared" si="14"/>
        <v>0</v>
      </c>
      <c r="AD463" s="270">
        <f t="shared" si="15"/>
        <v>0</v>
      </c>
      <c r="AE463" s="198" t="s">
        <v>6960</v>
      </c>
      <c r="AF463" s="199"/>
      <c r="AG463" s="200"/>
      <c r="AH463" s="200"/>
      <c r="AI463" s="169" t="str">
        <f>IF(AB463/W463=0,"",IF(MOD(AB463,W463)&gt;0,"ОШИБКА!!! неверная кратность на сорт",""))</f>
        <v/>
      </c>
    </row>
    <row r="464" spans="2:35" s="170" customFormat="1">
      <c r="B464" s="250"/>
      <c r="C464" s="196"/>
      <c r="D464" s="267"/>
      <c r="E464" s="267"/>
      <c r="F464" s="267"/>
      <c r="G464" s="314">
        <v>78</v>
      </c>
      <c r="H464" s="314"/>
      <c r="I464" s="267"/>
      <c r="J464" s="267"/>
      <c r="K464" s="267"/>
      <c r="L464" s="196" t="s">
        <v>37</v>
      </c>
      <c r="M464" s="196" t="s">
        <v>6546</v>
      </c>
      <c r="N464" s="196" t="s">
        <v>1649</v>
      </c>
      <c r="O464" s="196" t="s">
        <v>6180</v>
      </c>
      <c r="P464" s="196" t="s">
        <v>1651</v>
      </c>
      <c r="Q464" s="196" t="s">
        <v>6169</v>
      </c>
      <c r="R464" s="218"/>
      <c r="S464" s="218"/>
      <c r="T464" s="218"/>
      <c r="U464" s="219"/>
      <c r="V464" s="197" t="s">
        <v>776</v>
      </c>
      <c r="W464" s="220">
        <v>25</v>
      </c>
      <c r="X464" s="223">
        <v>128</v>
      </c>
      <c r="Y464" s="304">
        <v>109</v>
      </c>
      <c r="Z464" s="304">
        <v>109</v>
      </c>
      <c r="AA464" s="304">
        <v>109</v>
      </c>
      <c r="AB464" s="5"/>
      <c r="AC464" s="224">
        <f t="shared" si="14"/>
        <v>0</v>
      </c>
      <c r="AD464" s="270">
        <f t="shared" si="15"/>
        <v>0</v>
      </c>
      <c r="AE464" s="198" t="s">
        <v>6960</v>
      </c>
      <c r="AF464" s="199"/>
      <c r="AG464" s="200"/>
      <c r="AH464" s="200"/>
      <c r="AI464" s="169" t="str">
        <f>IF(AB464/W464=0,"",IF(MOD(AB464,W464)&gt;0,"ОШИБКА!!! неверная кратность на сорт",""))</f>
        <v/>
      </c>
    </row>
    <row r="465" spans="2:35" s="165" customFormat="1" ht="18" customHeight="1">
      <c r="B465" s="249"/>
      <c r="C465" s="166" t="s">
        <v>775</v>
      </c>
      <c r="D465" s="215"/>
      <c r="E465" s="215"/>
      <c r="F465" s="215"/>
      <c r="G465" s="215"/>
      <c r="H465" s="215"/>
      <c r="I465" s="215"/>
      <c r="J465" s="215"/>
      <c r="K465" s="215"/>
      <c r="L465" s="291"/>
      <c r="M465" s="320" t="s">
        <v>6545</v>
      </c>
      <c r="N465" s="279"/>
      <c r="O465" s="277"/>
      <c r="P465" s="277"/>
      <c r="Q465" s="278"/>
      <c r="R465" s="278"/>
      <c r="S465" s="278"/>
      <c r="T465" s="277"/>
      <c r="U465" s="277"/>
      <c r="V465" s="191"/>
      <c r="W465" s="192"/>
      <c r="X465" s="193"/>
      <c r="Y465" s="193"/>
      <c r="Z465" s="193"/>
      <c r="AA465" s="193"/>
      <c r="AB465" s="4"/>
      <c r="AC465" s="193"/>
      <c r="AD465" s="193"/>
      <c r="AE465" s="193"/>
      <c r="AF465" s="194"/>
      <c r="AG465" s="194"/>
      <c r="AH465" s="195"/>
      <c r="AI465" s="163"/>
    </row>
    <row r="466" spans="2:35" s="170" customFormat="1">
      <c r="B466" s="250"/>
      <c r="C466" s="196" t="s">
        <v>6284</v>
      </c>
      <c r="D466" s="267"/>
      <c r="E466" s="267"/>
      <c r="F466" s="267"/>
      <c r="G466" s="314">
        <v>149</v>
      </c>
      <c r="H466" s="314"/>
      <c r="I466" s="267"/>
      <c r="J466" s="267"/>
      <c r="K466" s="267"/>
      <c r="L466" s="196" t="s">
        <v>37</v>
      </c>
      <c r="M466" s="196" t="s">
        <v>6545</v>
      </c>
      <c r="N466" s="196" t="s">
        <v>6181</v>
      </c>
      <c r="O466" s="196" t="s">
        <v>6182</v>
      </c>
      <c r="P466" s="196" t="s">
        <v>6183</v>
      </c>
      <c r="Q466" s="196" t="s">
        <v>6184</v>
      </c>
      <c r="R466" s="218"/>
      <c r="S466" s="218"/>
      <c r="T466" s="310"/>
      <c r="U466" s="317"/>
      <c r="V466" s="318" t="s">
        <v>776</v>
      </c>
      <c r="W466" s="220">
        <v>5</v>
      </c>
      <c r="X466" s="223">
        <v>835</v>
      </c>
      <c r="Y466" s="304">
        <v>810</v>
      </c>
      <c r="Z466" s="304">
        <v>759</v>
      </c>
      <c r="AA466" s="304">
        <v>714</v>
      </c>
      <c r="AB466" s="5"/>
      <c r="AC466" s="224">
        <f t="shared" ref="AC466:AC529" si="16">X466*AB466</f>
        <v>0</v>
      </c>
      <c r="AD466" s="270">
        <f t="shared" ref="AD466:AD529" si="17">IF(Y466&lt;&gt;"",IF(AND($AC$25&gt;=200000,AB466&gt;=20),AB466*AA466,IF(AND($AC$25&gt;=200000,AB466&lt;20),AB466*Z466,IF(AND($AC$25&lt;200000,AB466&gt;=20),AB466*Y466,AB466*X466))),IF($AC$25&gt;=200000,AB466*Z466,AB466*X466))</f>
        <v>0</v>
      </c>
      <c r="AE466" s="198" t="s">
        <v>6960</v>
      </c>
      <c r="AF466" s="199"/>
      <c r="AG466" s="200"/>
      <c r="AH466" s="200"/>
      <c r="AI466" s="169" t="str">
        <f>IF(AB466/W466=0,"",IF(MOD(AB466,W466)&gt;0,"ОШИБКА!!! неверная кратность на сорт",""))</f>
        <v/>
      </c>
    </row>
    <row r="467" spans="2:35" s="170" customFormat="1">
      <c r="B467" s="250"/>
      <c r="C467" s="196" t="s">
        <v>6285</v>
      </c>
      <c r="D467" s="267"/>
      <c r="E467" s="267"/>
      <c r="F467" s="267"/>
      <c r="G467" s="314">
        <v>200</v>
      </c>
      <c r="H467" s="314"/>
      <c r="I467" s="267"/>
      <c r="J467" s="267"/>
      <c r="K467" s="267"/>
      <c r="L467" s="196" t="s">
        <v>37</v>
      </c>
      <c r="M467" s="196" t="s">
        <v>6545</v>
      </c>
      <c r="N467" s="196" t="s">
        <v>6181</v>
      </c>
      <c r="O467" s="196" t="s">
        <v>6182</v>
      </c>
      <c r="P467" s="196" t="s">
        <v>6183</v>
      </c>
      <c r="Q467" s="196" t="s">
        <v>6185</v>
      </c>
      <c r="R467" s="218"/>
      <c r="S467" s="218"/>
      <c r="T467" s="310"/>
      <c r="U467" s="317"/>
      <c r="V467" s="318" t="s">
        <v>776</v>
      </c>
      <c r="W467" s="220">
        <v>5</v>
      </c>
      <c r="X467" s="223">
        <v>1075</v>
      </c>
      <c r="Y467" s="304">
        <v>1043</v>
      </c>
      <c r="Z467" s="304">
        <v>978</v>
      </c>
      <c r="AA467" s="304">
        <v>919</v>
      </c>
      <c r="AB467" s="5"/>
      <c r="AC467" s="224">
        <f t="shared" si="16"/>
        <v>0</v>
      </c>
      <c r="AD467" s="270">
        <f t="shared" si="17"/>
        <v>0</v>
      </c>
      <c r="AE467" s="198" t="s">
        <v>6960</v>
      </c>
      <c r="AF467" s="199"/>
      <c r="AG467" s="200"/>
      <c r="AH467" s="200"/>
      <c r="AI467" s="169" t="str">
        <f>IF(AB467/W467=0,"",IF(MOD(AB467,W467)&gt;0,"ОШИБКА!!! неверная кратность на сорт",""))</f>
        <v/>
      </c>
    </row>
    <row r="468" spans="2:35" s="170" customFormat="1">
      <c r="B468" s="250"/>
      <c r="C468" s="196" t="s">
        <v>6286</v>
      </c>
      <c r="D468" s="267"/>
      <c r="E468" s="267"/>
      <c r="F468" s="267"/>
      <c r="G468" s="314">
        <v>851</v>
      </c>
      <c r="H468" s="314"/>
      <c r="I468" s="267"/>
      <c r="J468" s="267"/>
      <c r="K468" s="267"/>
      <c r="L468" s="196" t="s">
        <v>37</v>
      </c>
      <c r="M468" s="196" t="s">
        <v>6545</v>
      </c>
      <c r="N468" s="196" t="s">
        <v>6181</v>
      </c>
      <c r="O468" s="196" t="s">
        <v>6182</v>
      </c>
      <c r="P468" s="196" t="s">
        <v>6186</v>
      </c>
      <c r="Q468" s="196" t="s">
        <v>6184</v>
      </c>
      <c r="R468" s="218"/>
      <c r="S468" s="218"/>
      <c r="T468" s="310"/>
      <c r="U468" s="317"/>
      <c r="V468" s="318" t="s">
        <v>776</v>
      </c>
      <c r="W468" s="220">
        <v>5</v>
      </c>
      <c r="X468" s="223">
        <v>529</v>
      </c>
      <c r="Y468" s="304">
        <v>513</v>
      </c>
      <c r="Z468" s="304">
        <v>481</v>
      </c>
      <c r="AA468" s="304">
        <v>452</v>
      </c>
      <c r="AB468" s="5"/>
      <c r="AC468" s="224">
        <f t="shared" si="16"/>
        <v>0</v>
      </c>
      <c r="AD468" s="270">
        <f t="shared" si="17"/>
        <v>0</v>
      </c>
      <c r="AE468" s="198" t="s">
        <v>6960</v>
      </c>
      <c r="AF468" s="199"/>
      <c r="AG468" s="200"/>
      <c r="AH468" s="200"/>
      <c r="AI468" s="169" t="str">
        <f>IF(AB468/W468=0,"",IF(MOD(AB468,W468)&gt;0,"ОШИБКА!!! неверная кратность на сорт",""))</f>
        <v/>
      </c>
    </row>
    <row r="469" spans="2:35" s="170" customFormat="1">
      <c r="B469" s="250"/>
      <c r="C469" s="196" t="s">
        <v>6287</v>
      </c>
      <c r="D469" s="267"/>
      <c r="E469" s="267"/>
      <c r="F469" s="267"/>
      <c r="G469" s="314">
        <v>1600</v>
      </c>
      <c r="H469" s="314"/>
      <c r="I469" s="267"/>
      <c r="J469" s="267"/>
      <c r="K469" s="267"/>
      <c r="L469" s="196" t="s">
        <v>37</v>
      </c>
      <c r="M469" s="196" t="s">
        <v>6545</v>
      </c>
      <c r="N469" s="196" t="s">
        <v>6181</v>
      </c>
      <c r="O469" s="196" t="s">
        <v>6182</v>
      </c>
      <c r="P469" s="196" t="s">
        <v>6186</v>
      </c>
      <c r="Q469" s="196" t="s">
        <v>6185</v>
      </c>
      <c r="R469" s="218"/>
      <c r="S469" s="218"/>
      <c r="T469" s="310"/>
      <c r="U469" s="317"/>
      <c r="V469" s="318" t="s">
        <v>776</v>
      </c>
      <c r="W469" s="220">
        <v>5</v>
      </c>
      <c r="X469" s="223">
        <v>754</v>
      </c>
      <c r="Y469" s="304">
        <v>731</v>
      </c>
      <c r="Z469" s="304">
        <v>685</v>
      </c>
      <c r="AA469" s="304">
        <v>644</v>
      </c>
      <c r="AB469" s="5"/>
      <c r="AC469" s="224">
        <f t="shared" si="16"/>
        <v>0</v>
      </c>
      <c r="AD469" s="270">
        <f t="shared" si="17"/>
        <v>0</v>
      </c>
      <c r="AE469" s="198" t="s">
        <v>6960</v>
      </c>
      <c r="AF469" s="199"/>
      <c r="AG469" s="200"/>
      <c r="AH469" s="200"/>
      <c r="AI469" s="169" t="str">
        <f>IF(AB469/W469=0,"",IF(MOD(AB469,W469)&gt;0,"ОШИБКА!!! неверная кратность на сорт",""))</f>
        <v/>
      </c>
    </row>
    <row r="470" spans="2:35" s="170" customFormat="1">
      <c r="B470" s="250"/>
      <c r="C470" s="196" t="s">
        <v>6288</v>
      </c>
      <c r="D470" s="267"/>
      <c r="E470" s="267"/>
      <c r="F470" s="267"/>
      <c r="G470" s="314">
        <v>1110</v>
      </c>
      <c r="H470" s="314"/>
      <c r="I470" s="267"/>
      <c r="J470" s="267"/>
      <c r="K470" s="267"/>
      <c r="L470" s="196" t="s">
        <v>37</v>
      </c>
      <c r="M470" s="196" t="s">
        <v>6545</v>
      </c>
      <c r="N470" s="196" t="s">
        <v>6181</v>
      </c>
      <c r="O470" s="196" t="s">
        <v>6182</v>
      </c>
      <c r="P470" s="196" t="s">
        <v>6187</v>
      </c>
      <c r="Q470" s="196" t="s">
        <v>6184</v>
      </c>
      <c r="R470" s="218"/>
      <c r="S470" s="218"/>
      <c r="T470" s="310"/>
      <c r="U470" s="317"/>
      <c r="V470" s="318" t="s">
        <v>776</v>
      </c>
      <c r="W470" s="220">
        <v>5</v>
      </c>
      <c r="X470" s="223">
        <v>586</v>
      </c>
      <c r="Y470" s="304">
        <v>568</v>
      </c>
      <c r="Z470" s="304">
        <v>533</v>
      </c>
      <c r="AA470" s="304">
        <v>501</v>
      </c>
      <c r="AB470" s="5"/>
      <c r="AC470" s="224">
        <f t="shared" si="16"/>
        <v>0</v>
      </c>
      <c r="AD470" s="270">
        <f t="shared" si="17"/>
        <v>0</v>
      </c>
      <c r="AE470" s="198" t="s">
        <v>6960</v>
      </c>
      <c r="AF470" s="199"/>
      <c r="AG470" s="200"/>
      <c r="AH470" s="200"/>
      <c r="AI470" s="169" t="str">
        <f>IF(AB470/W470=0,"",IF(MOD(AB470,W470)&gt;0,"ОШИБКА!!! неверная кратность на сорт",""))</f>
        <v/>
      </c>
    </row>
    <row r="471" spans="2:35" s="170" customFormat="1">
      <c r="B471" s="250"/>
      <c r="C471" s="196" t="s">
        <v>6289</v>
      </c>
      <c r="D471" s="267"/>
      <c r="E471" s="267"/>
      <c r="F471" s="267"/>
      <c r="G471" s="314">
        <v>730</v>
      </c>
      <c r="H471" s="314"/>
      <c r="I471" s="267"/>
      <c r="J471" s="267"/>
      <c r="K471" s="267"/>
      <c r="L471" s="196" t="s">
        <v>37</v>
      </c>
      <c r="M471" s="196" t="s">
        <v>6545</v>
      </c>
      <c r="N471" s="196" t="s">
        <v>6181</v>
      </c>
      <c r="O471" s="196" t="s">
        <v>6182</v>
      </c>
      <c r="P471" s="196" t="s">
        <v>6188</v>
      </c>
      <c r="Q471" s="196" t="s">
        <v>6184</v>
      </c>
      <c r="R471" s="218"/>
      <c r="S471" s="218"/>
      <c r="T471" s="310"/>
      <c r="U471" s="317"/>
      <c r="V471" s="318" t="s">
        <v>776</v>
      </c>
      <c r="W471" s="220">
        <v>5</v>
      </c>
      <c r="X471" s="223">
        <v>444</v>
      </c>
      <c r="Y471" s="304">
        <v>430</v>
      </c>
      <c r="Z471" s="304">
        <v>403</v>
      </c>
      <c r="AA471" s="304">
        <v>379</v>
      </c>
      <c r="AB471" s="5"/>
      <c r="AC471" s="224">
        <f t="shared" si="16"/>
        <v>0</v>
      </c>
      <c r="AD471" s="270">
        <f t="shared" si="17"/>
        <v>0</v>
      </c>
      <c r="AE471" s="198" t="s">
        <v>6960</v>
      </c>
      <c r="AF471" s="199"/>
      <c r="AG471" s="200"/>
      <c r="AH471" s="200"/>
      <c r="AI471" s="169" t="str">
        <f>IF(AB471/W471=0,"",IF(MOD(AB471,W471)&gt;0,"ОШИБКА!!! неверная кратность на сорт",""))</f>
        <v/>
      </c>
    </row>
    <row r="472" spans="2:35" s="170" customFormat="1">
      <c r="B472" s="250"/>
      <c r="C472" s="196" t="s">
        <v>6290</v>
      </c>
      <c r="D472" s="267"/>
      <c r="E472" s="267"/>
      <c r="F472" s="267"/>
      <c r="G472" s="314">
        <v>420</v>
      </c>
      <c r="H472" s="314"/>
      <c r="I472" s="267"/>
      <c r="J472" s="267"/>
      <c r="K472" s="267"/>
      <c r="L472" s="196" t="s">
        <v>37</v>
      </c>
      <c r="M472" s="196" t="s">
        <v>6545</v>
      </c>
      <c r="N472" s="196" t="s">
        <v>6181</v>
      </c>
      <c r="O472" s="196" t="s">
        <v>6182</v>
      </c>
      <c r="P472" s="196" t="s">
        <v>6188</v>
      </c>
      <c r="Q472" s="196" t="s">
        <v>6185</v>
      </c>
      <c r="R472" s="218"/>
      <c r="S472" s="218"/>
      <c r="T472" s="310"/>
      <c r="U472" s="317"/>
      <c r="V472" s="318" t="s">
        <v>776</v>
      </c>
      <c r="W472" s="220">
        <v>5</v>
      </c>
      <c r="X472" s="223">
        <v>594</v>
      </c>
      <c r="Y472" s="304">
        <v>576</v>
      </c>
      <c r="Z472" s="304">
        <v>540</v>
      </c>
      <c r="AA472" s="304">
        <v>507</v>
      </c>
      <c r="AB472" s="5"/>
      <c r="AC472" s="224">
        <f t="shared" si="16"/>
        <v>0</v>
      </c>
      <c r="AD472" s="270">
        <f t="shared" si="17"/>
        <v>0</v>
      </c>
      <c r="AE472" s="198" t="s">
        <v>6960</v>
      </c>
      <c r="AF472" s="199"/>
      <c r="AG472" s="200"/>
      <c r="AH472" s="200"/>
      <c r="AI472" s="169" t="str">
        <f>IF(AB472/W472=0,"",IF(MOD(AB472,W472)&gt;0,"ОШИБКА!!! неверная кратность на сорт",""))</f>
        <v/>
      </c>
    </row>
    <row r="473" spans="2:35" s="170" customFormat="1">
      <c r="B473" s="250"/>
      <c r="C473" s="196" t="s">
        <v>6291</v>
      </c>
      <c r="D473" s="267"/>
      <c r="E473" s="267"/>
      <c r="F473" s="267"/>
      <c r="G473" s="314">
        <v>460</v>
      </c>
      <c r="H473" s="314"/>
      <c r="I473" s="267"/>
      <c r="J473" s="267"/>
      <c r="K473" s="267"/>
      <c r="L473" s="196" t="s">
        <v>37</v>
      </c>
      <c r="M473" s="196" t="s">
        <v>6545</v>
      </c>
      <c r="N473" s="196" t="s">
        <v>6181</v>
      </c>
      <c r="O473" s="196" t="s">
        <v>6182</v>
      </c>
      <c r="P473" s="196" t="s">
        <v>6189</v>
      </c>
      <c r="Q473" s="196" t="s">
        <v>6185</v>
      </c>
      <c r="R473" s="218"/>
      <c r="S473" s="218"/>
      <c r="T473" s="310"/>
      <c r="U473" s="317"/>
      <c r="V473" s="318" t="s">
        <v>776</v>
      </c>
      <c r="W473" s="220">
        <v>5</v>
      </c>
      <c r="X473" s="223">
        <v>972</v>
      </c>
      <c r="Y473" s="304">
        <v>943</v>
      </c>
      <c r="Z473" s="304">
        <v>884</v>
      </c>
      <c r="AA473" s="304">
        <v>831</v>
      </c>
      <c r="AB473" s="5"/>
      <c r="AC473" s="224">
        <f t="shared" si="16"/>
        <v>0</v>
      </c>
      <c r="AD473" s="270">
        <f t="shared" si="17"/>
        <v>0</v>
      </c>
      <c r="AE473" s="198" t="s">
        <v>6960</v>
      </c>
      <c r="AF473" s="199"/>
      <c r="AG473" s="200"/>
      <c r="AH473" s="200"/>
      <c r="AI473" s="169" t="str">
        <f>IF(AB473/W473=0,"",IF(MOD(AB473,W473)&gt;0,"ОШИБКА!!! неверная кратность на сорт",""))</f>
        <v/>
      </c>
    </row>
    <row r="474" spans="2:35" s="170" customFormat="1">
      <c r="B474" s="250"/>
      <c r="C474" s="196" t="s">
        <v>6292</v>
      </c>
      <c r="D474" s="267"/>
      <c r="E474" s="267"/>
      <c r="F474" s="267"/>
      <c r="G474" s="314">
        <v>150</v>
      </c>
      <c r="H474" s="314"/>
      <c r="I474" s="267"/>
      <c r="J474" s="267"/>
      <c r="K474" s="267"/>
      <c r="L474" s="196" t="s">
        <v>37</v>
      </c>
      <c r="M474" s="196" t="s">
        <v>6545</v>
      </c>
      <c r="N474" s="196" t="s">
        <v>6181</v>
      </c>
      <c r="O474" s="196" t="s">
        <v>6182</v>
      </c>
      <c r="P474" s="196" t="s">
        <v>6190</v>
      </c>
      <c r="Q474" s="196" t="s">
        <v>6185</v>
      </c>
      <c r="R474" s="218"/>
      <c r="S474" s="218"/>
      <c r="T474" s="310"/>
      <c r="U474" s="317"/>
      <c r="V474" s="318" t="s">
        <v>776</v>
      </c>
      <c r="W474" s="220">
        <v>5</v>
      </c>
      <c r="X474" s="223">
        <v>7433</v>
      </c>
      <c r="Y474" s="304">
        <v>7208</v>
      </c>
      <c r="Z474" s="304">
        <v>6757</v>
      </c>
      <c r="AA474" s="304">
        <v>6352</v>
      </c>
      <c r="AB474" s="5"/>
      <c r="AC474" s="224">
        <f t="shared" si="16"/>
        <v>0</v>
      </c>
      <c r="AD474" s="270">
        <f t="shared" si="17"/>
        <v>0</v>
      </c>
      <c r="AE474" s="198" t="s">
        <v>6960</v>
      </c>
      <c r="AF474" s="199"/>
      <c r="AG474" s="200"/>
      <c r="AH474" s="200"/>
      <c r="AI474" s="169" t="str">
        <f>IF(AB474/W474=0,"",IF(MOD(AB474,W474)&gt;0,"ОШИБКА!!! неверная кратность на сорт",""))</f>
        <v/>
      </c>
    </row>
    <row r="475" spans="2:35" s="170" customFormat="1">
      <c r="B475" s="250"/>
      <c r="C475" s="196" t="s">
        <v>6293</v>
      </c>
      <c r="D475" s="267"/>
      <c r="E475" s="267"/>
      <c r="F475" s="267"/>
      <c r="G475" s="314">
        <v>342</v>
      </c>
      <c r="H475" s="314"/>
      <c r="I475" s="267"/>
      <c r="J475" s="267"/>
      <c r="K475" s="267"/>
      <c r="L475" s="196" t="s">
        <v>37</v>
      </c>
      <c r="M475" s="196" t="s">
        <v>6545</v>
      </c>
      <c r="N475" s="196" t="s">
        <v>6181</v>
      </c>
      <c r="O475" s="196" t="s">
        <v>6182</v>
      </c>
      <c r="P475" s="196" t="s">
        <v>6191</v>
      </c>
      <c r="Q475" s="196" t="s">
        <v>6184</v>
      </c>
      <c r="R475" s="218"/>
      <c r="S475" s="218"/>
      <c r="T475" s="310"/>
      <c r="U475" s="317"/>
      <c r="V475" s="318" t="s">
        <v>776</v>
      </c>
      <c r="W475" s="220">
        <v>5</v>
      </c>
      <c r="X475" s="223">
        <v>1368</v>
      </c>
      <c r="Y475" s="304">
        <v>1327</v>
      </c>
      <c r="Z475" s="304">
        <v>1244</v>
      </c>
      <c r="AA475" s="304">
        <v>1169</v>
      </c>
      <c r="AB475" s="5"/>
      <c r="AC475" s="224">
        <f t="shared" si="16"/>
        <v>0</v>
      </c>
      <c r="AD475" s="270">
        <f t="shared" si="17"/>
        <v>0</v>
      </c>
      <c r="AE475" s="198" t="s">
        <v>6960</v>
      </c>
      <c r="AF475" s="199"/>
      <c r="AG475" s="200"/>
      <c r="AH475" s="200"/>
      <c r="AI475" s="169" t="str">
        <f>IF(AB475/W475=0,"",IF(MOD(AB475,W475)&gt;0,"ОШИБКА!!! неверная кратность на сорт",""))</f>
        <v/>
      </c>
    </row>
    <row r="476" spans="2:35" s="170" customFormat="1">
      <c r="B476" s="250"/>
      <c r="C476" s="196" t="s">
        <v>6294</v>
      </c>
      <c r="D476" s="267"/>
      <c r="E476" s="267"/>
      <c r="F476" s="267"/>
      <c r="G476" s="314">
        <v>250</v>
      </c>
      <c r="H476" s="314"/>
      <c r="I476" s="267"/>
      <c r="J476" s="267"/>
      <c r="K476" s="267"/>
      <c r="L476" s="196" t="s">
        <v>37</v>
      </c>
      <c r="M476" s="196" t="s">
        <v>6545</v>
      </c>
      <c r="N476" s="196" t="s">
        <v>6181</v>
      </c>
      <c r="O476" s="196" t="s">
        <v>6182</v>
      </c>
      <c r="P476" s="196" t="s">
        <v>6192</v>
      </c>
      <c r="Q476" s="196" t="s">
        <v>6184</v>
      </c>
      <c r="R476" s="218"/>
      <c r="S476" s="218"/>
      <c r="T476" s="310"/>
      <c r="U476" s="317"/>
      <c r="V476" s="318" t="s">
        <v>776</v>
      </c>
      <c r="W476" s="220">
        <v>5</v>
      </c>
      <c r="X476" s="223">
        <v>907</v>
      </c>
      <c r="Y476" s="304">
        <v>880</v>
      </c>
      <c r="Z476" s="304">
        <v>825</v>
      </c>
      <c r="AA476" s="304">
        <v>775</v>
      </c>
      <c r="AB476" s="5"/>
      <c r="AC476" s="224">
        <f t="shared" si="16"/>
        <v>0</v>
      </c>
      <c r="AD476" s="270">
        <f t="shared" si="17"/>
        <v>0</v>
      </c>
      <c r="AE476" s="198" t="s">
        <v>6960</v>
      </c>
      <c r="AF476" s="199"/>
      <c r="AG476" s="200"/>
      <c r="AH476" s="200"/>
      <c r="AI476" s="169" t="str">
        <f>IF(AB476/W476=0,"",IF(MOD(AB476,W476)&gt;0,"ОШИБКА!!! неверная кратность на сорт",""))</f>
        <v/>
      </c>
    </row>
    <row r="477" spans="2:35" s="170" customFormat="1">
      <c r="B477" s="250"/>
      <c r="C477" s="196" t="s">
        <v>6295</v>
      </c>
      <c r="D477" s="267"/>
      <c r="E477" s="267"/>
      <c r="F477" s="267"/>
      <c r="G477" s="314">
        <v>167</v>
      </c>
      <c r="H477" s="314"/>
      <c r="I477" s="267"/>
      <c r="J477" s="267"/>
      <c r="K477" s="267"/>
      <c r="L477" s="196" t="s">
        <v>37</v>
      </c>
      <c r="M477" s="196" t="s">
        <v>6545</v>
      </c>
      <c r="N477" s="196" t="s">
        <v>6181</v>
      </c>
      <c r="O477" s="196" t="s">
        <v>6182</v>
      </c>
      <c r="P477" s="196" t="s">
        <v>6193</v>
      </c>
      <c r="Q477" s="196" t="s">
        <v>6184</v>
      </c>
      <c r="R477" s="218"/>
      <c r="S477" s="218"/>
      <c r="T477" s="310"/>
      <c r="U477" s="317"/>
      <c r="V477" s="318" t="s">
        <v>776</v>
      </c>
      <c r="W477" s="220">
        <v>5</v>
      </c>
      <c r="X477" s="223">
        <v>463</v>
      </c>
      <c r="Y477" s="304">
        <v>449</v>
      </c>
      <c r="Z477" s="304">
        <v>421</v>
      </c>
      <c r="AA477" s="304">
        <v>396</v>
      </c>
      <c r="AB477" s="5"/>
      <c r="AC477" s="224">
        <f t="shared" si="16"/>
        <v>0</v>
      </c>
      <c r="AD477" s="270">
        <f t="shared" si="17"/>
        <v>0</v>
      </c>
      <c r="AE477" s="198" t="s">
        <v>6960</v>
      </c>
      <c r="AF477" s="199"/>
      <c r="AG477" s="200"/>
      <c r="AH477" s="200"/>
      <c r="AI477" s="169" t="str">
        <f>IF(AB477/W477=0,"",IF(MOD(AB477,W477)&gt;0,"ОШИБКА!!! неверная кратность на сорт",""))</f>
        <v/>
      </c>
    </row>
    <row r="478" spans="2:35" s="170" customFormat="1">
      <c r="B478" s="250"/>
      <c r="C478" s="196" t="s">
        <v>6296</v>
      </c>
      <c r="D478" s="267"/>
      <c r="E478" s="267"/>
      <c r="F478" s="267"/>
      <c r="G478" s="314">
        <v>420</v>
      </c>
      <c r="H478" s="314"/>
      <c r="I478" s="267"/>
      <c r="J478" s="267"/>
      <c r="K478" s="267"/>
      <c r="L478" s="196" t="s">
        <v>37</v>
      </c>
      <c r="M478" s="196" t="s">
        <v>6545</v>
      </c>
      <c r="N478" s="196" t="s">
        <v>6181</v>
      </c>
      <c r="O478" s="196" t="s">
        <v>6182</v>
      </c>
      <c r="P478" s="196" t="s">
        <v>6193</v>
      </c>
      <c r="Q478" s="196" t="s">
        <v>6185</v>
      </c>
      <c r="R478" s="218"/>
      <c r="S478" s="218"/>
      <c r="T478" s="310"/>
      <c r="U478" s="317"/>
      <c r="V478" s="318" t="s">
        <v>776</v>
      </c>
      <c r="W478" s="220">
        <v>5</v>
      </c>
      <c r="X478" s="223">
        <v>585</v>
      </c>
      <c r="Y478" s="304">
        <v>568</v>
      </c>
      <c r="Z478" s="304">
        <v>532</v>
      </c>
      <c r="AA478" s="304">
        <v>500</v>
      </c>
      <c r="AB478" s="5"/>
      <c r="AC478" s="224">
        <f t="shared" si="16"/>
        <v>0</v>
      </c>
      <c r="AD478" s="270">
        <f t="shared" si="17"/>
        <v>0</v>
      </c>
      <c r="AE478" s="198" t="s">
        <v>6960</v>
      </c>
      <c r="AF478" s="199"/>
      <c r="AG478" s="200"/>
      <c r="AH478" s="200"/>
      <c r="AI478" s="169" t="str">
        <f>IF(AB478/W478=0,"",IF(MOD(AB478,W478)&gt;0,"ОШИБКА!!! неверная кратность на сорт",""))</f>
        <v/>
      </c>
    </row>
    <row r="479" spans="2:35" s="170" customFormat="1">
      <c r="B479" s="250"/>
      <c r="C479" s="196" t="s">
        <v>6297</v>
      </c>
      <c r="D479" s="267"/>
      <c r="E479" s="267"/>
      <c r="F479" s="267"/>
      <c r="G479" s="314">
        <v>150</v>
      </c>
      <c r="H479" s="314"/>
      <c r="I479" s="267"/>
      <c r="J479" s="267"/>
      <c r="K479" s="267"/>
      <c r="L479" s="196" t="s">
        <v>37</v>
      </c>
      <c r="M479" s="196" t="s">
        <v>6545</v>
      </c>
      <c r="N479" s="196" t="s">
        <v>6181</v>
      </c>
      <c r="O479" s="196" t="s">
        <v>6182</v>
      </c>
      <c r="P479" s="196" t="s">
        <v>6194</v>
      </c>
      <c r="Q479" s="196" t="s">
        <v>6185</v>
      </c>
      <c r="R479" s="218"/>
      <c r="S479" s="218"/>
      <c r="T479" s="310"/>
      <c r="U479" s="317"/>
      <c r="V479" s="318" t="s">
        <v>776</v>
      </c>
      <c r="W479" s="220">
        <v>5</v>
      </c>
      <c r="X479" s="223">
        <v>1044</v>
      </c>
      <c r="Y479" s="304">
        <v>1012</v>
      </c>
      <c r="Z479" s="304">
        <v>949</v>
      </c>
      <c r="AA479" s="304">
        <v>892</v>
      </c>
      <c r="AB479" s="5"/>
      <c r="AC479" s="224">
        <f t="shared" si="16"/>
        <v>0</v>
      </c>
      <c r="AD479" s="270">
        <f t="shared" si="17"/>
        <v>0</v>
      </c>
      <c r="AE479" s="198" t="s">
        <v>6960</v>
      </c>
      <c r="AF479" s="199"/>
      <c r="AG479" s="200"/>
      <c r="AH479" s="200"/>
      <c r="AI479" s="169" t="str">
        <f>IF(AB479/W479=0,"",IF(MOD(AB479,W479)&gt;0,"ОШИБКА!!! неверная кратность на сорт",""))</f>
        <v/>
      </c>
    </row>
    <row r="480" spans="2:35" s="170" customFormat="1">
      <c r="B480" s="250"/>
      <c r="C480" s="196" t="s">
        <v>6298</v>
      </c>
      <c r="D480" s="267"/>
      <c r="E480" s="267"/>
      <c r="F480" s="267"/>
      <c r="G480" s="314">
        <v>310</v>
      </c>
      <c r="H480" s="314"/>
      <c r="I480" s="267"/>
      <c r="J480" s="267"/>
      <c r="K480" s="267"/>
      <c r="L480" s="196" t="s">
        <v>37</v>
      </c>
      <c r="M480" s="196" t="s">
        <v>6545</v>
      </c>
      <c r="N480" s="196" t="s">
        <v>6181</v>
      </c>
      <c r="O480" s="196" t="s">
        <v>6182</v>
      </c>
      <c r="P480" s="196" t="s">
        <v>6195</v>
      </c>
      <c r="Q480" s="196" t="s">
        <v>6184</v>
      </c>
      <c r="R480" s="218"/>
      <c r="S480" s="218"/>
      <c r="T480" s="310"/>
      <c r="U480" s="317"/>
      <c r="V480" s="318" t="s">
        <v>776</v>
      </c>
      <c r="W480" s="220">
        <v>5</v>
      </c>
      <c r="X480" s="223">
        <v>708</v>
      </c>
      <c r="Y480" s="304">
        <v>687</v>
      </c>
      <c r="Z480" s="304">
        <v>644</v>
      </c>
      <c r="AA480" s="304">
        <v>605</v>
      </c>
      <c r="AB480" s="5"/>
      <c r="AC480" s="224">
        <f t="shared" si="16"/>
        <v>0</v>
      </c>
      <c r="AD480" s="270">
        <f t="shared" si="17"/>
        <v>0</v>
      </c>
      <c r="AE480" s="198"/>
      <c r="AF480" s="199"/>
      <c r="AG480" s="200"/>
      <c r="AH480" s="200"/>
      <c r="AI480" s="169" t="str">
        <f>IF(AB480/W480=0,"",IF(MOD(AB480,W480)&gt;0,"ОШИБКА!!! неверная кратность на сорт",""))</f>
        <v/>
      </c>
    </row>
    <row r="481" spans="2:35" s="170" customFormat="1">
      <c r="B481" s="250"/>
      <c r="C481" s="196" t="s">
        <v>6299</v>
      </c>
      <c r="D481" s="267"/>
      <c r="E481" s="267"/>
      <c r="F481" s="267"/>
      <c r="G481" s="314">
        <v>970</v>
      </c>
      <c r="H481" s="314"/>
      <c r="I481" s="267"/>
      <c r="J481" s="267"/>
      <c r="K481" s="267"/>
      <c r="L481" s="196" t="s">
        <v>37</v>
      </c>
      <c r="M481" s="196" t="s">
        <v>6545</v>
      </c>
      <c r="N481" s="196" t="s">
        <v>6181</v>
      </c>
      <c r="O481" s="196" t="s">
        <v>6182</v>
      </c>
      <c r="P481" s="196" t="s">
        <v>6195</v>
      </c>
      <c r="Q481" s="196" t="s">
        <v>6185</v>
      </c>
      <c r="R481" s="218"/>
      <c r="S481" s="218"/>
      <c r="T481" s="310"/>
      <c r="U481" s="317"/>
      <c r="V481" s="318" t="s">
        <v>776</v>
      </c>
      <c r="W481" s="220">
        <v>5</v>
      </c>
      <c r="X481" s="223">
        <v>826</v>
      </c>
      <c r="Y481" s="304">
        <v>801</v>
      </c>
      <c r="Z481" s="304">
        <v>751</v>
      </c>
      <c r="AA481" s="304">
        <v>706</v>
      </c>
      <c r="AB481" s="5"/>
      <c r="AC481" s="224">
        <f t="shared" si="16"/>
        <v>0</v>
      </c>
      <c r="AD481" s="270">
        <f t="shared" si="17"/>
        <v>0</v>
      </c>
      <c r="AE481" s="198" t="s">
        <v>6960</v>
      </c>
      <c r="AF481" s="199"/>
      <c r="AG481" s="200"/>
      <c r="AH481" s="200"/>
      <c r="AI481" s="169" t="str">
        <f>IF(AB481/W481=0,"",IF(MOD(AB481,W481)&gt;0,"ОШИБКА!!! неверная кратность на сорт",""))</f>
        <v/>
      </c>
    </row>
    <row r="482" spans="2:35" s="170" customFormat="1">
      <c r="B482" s="250"/>
      <c r="C482" s="196" t="s">
        <v>6300</v>
      </c>
      <c r="D482" s="267"/>
      <c r="E482" s="267"/>
      <c r="F482" s="267"/>
      <c r="G482" s="314">
        <v>1850</v>
      </c>
      <c r="H482" s="314"/>
      <c r="I482" s="267"/>
      <c r="J482" s="267"/>
      <c r="K482" s="267"/>
      <c r="L482" s="196" t="s">
        <v>37</v>
      </c>
      <c r="M482" s="196" t="s">
        <v>6545</v>
      </c>
      <c r="N482" s="196" t="s">
        <v>6196</v>
      </c>
      <c r="O482" s="196" t="s">
        <v>6197</v>
      </c>
      <c r="P482" s="196" t="s">
        <v>6198</v>
      </c>
      <c r="Q482" s="196" t="s">
        <v>6184</v>
      </c>
      <c r="R482" s="218"/>
      <c r="S482" s="218"/>
      <c r="T482" s="310"/>
      <c r="U482" s="317"/>
      <c r="V482" s="318" t="s">
        <v>776</v>
      </c>
      <c r="W482" s="220">
        <v>5</v>
      </c>
      <c r="X482" s="223">
        <v>1040</v>
      </c>
      <c r="Y482" s="304">
        <v>1008</v>
      </c>
      <c r="Z482" s="304">
        <v>945</v>
      </c>
      <c r="AA482" s="304">
        <v>889</v>
      </c>
      <c r="AB482" s="5"/>
      <c r="AC482" s="224">
        <f t="shared" si="16"/>
        <v>0</v>
      </c>
      <c r="AD482" s="270">
        <f t="shared" si="17"/>
        <v>0</v>
      </c>
      <c r="AE482" s="198" t="s">
        <v>6960</v>
      </c>
      <c r="AF482" s="199"/>
      <c r="AG482" s="200"/>
      <c r="AH482" s="200"/>
      <c r="AI482" s="169" t="str">
        <f>IF(AB482/W482=0,"",IF(MOD(AB482,W482)&gt;0,"ОШИБКА!!! неверная кратность на сорт",""))</f>
        <v/>
      </c>
    </row>
    <row r="483" spans="2:35" s="170" customFormat="1">
      <c r="B483" s="250"/>
      <c r="C483" s="196" t="s">
        <v>6301</v>
      </c>
      <c r="D483" s="267"/>
      <c r="E483" s="267"/>
      <c r="F483" s="267"/>
      <c r="G483" s="314">
        <v>10100</v>
      </c>
      <c r="H483" s="314"/>
      <c r="I483" s="267"/>
      <c r="J483" s="267"/>
      <c r="K483" s="267"/>
      <c r="L483" s="196" t="s">
        <v>37</v>
      </c>
      <c r="M483" s="196" t="s">
        <v>6545</v>
      </c>
      <c r="N483" s="196" t="s">
        <v>6196</v>
      </c>
      <c r="O483" s="196" t="s">
        <v>6197</v>
      </c>
      <c r="P483" s="196" t="s">
        <v>6198</v>
      </c>
      <c r="Q483" s="196" t="s">
        <v>6185</v>
      </c>
      <c r="R483" s="218"/>
      <c r="S483" s="218"/>
      <c r="T483" s="310"/>
      <c r="U483" s="317"/>
      <c r="V483" s="318" t="s">
        <v>776</v>
      </c>
      <c r="W483" s="220">
        <v>5</v>
      </c>
      <c r="X483" s="223">
        <v>1201</v>
      </c>
      <c r="Y483" s="304">
        <v>1164</v>
      </c>
      <c r="Z483" s="304">
        <v>1092</v>
      </c>
      <c r="AA483" s="304">
        <v>1026</v>
      </c>
      <c r="AB483" s="5"/>
      <c r="AC483" s="224">
        <f t="shared" si="16"/>
        <v>0</v>
      </c>
      <c r="AD483" s="270">
        <f t="shared" si="17"/>
        <v>0</v>
      </c>
      <c r="AE483" s="198" t="s">
        <v>6960</v>
      </c>
      <c r="AF483" s="199"/>
      <c r="AG483" s="200"/>
      <c r="AH483" s="200"/>
      <c r="AI483" s="169" t="str">
        <f>IF(AB483/W483=0,"",IF(MOD(AB483,W483)&gt;0,"ОШИБКА!!! неверная кратность на сорт",""))</f>
        <v/>
      </c>
    </row>
    <row r="484" spans="2:35" s="170" customFormat="1">
      <c r="B484" s="250"/>
      <c r="C484" s="196" t="s">
        <v>6302</v>
      </c>
      <c r="D484" s="267"/>
      <c r="E484" s="267"/>
      <c r="F484" s="267"/>
      <c r="G484" s="314">
        <v>15</v>
      </c>
      <c r="H484" s="314"/>
      <c r="I484" s="267"/>
      <c r="J484" s="267"/>
      <c r="K484" s="267"/>
      <c r="L484" s="196" t="s">
        <v>37</v>
      </c>
      <c r="M484" s="196" t="s">
        <v>6545</v>
      </c>
      <c r="N484" s="196" t="s">
        <v>6196</v>
      </c>
      <c r="O484" s="196" t="s">
        <v>6197</v>
      </c>
      <c r="P484" s="196" t="s">
        <v>6199</v>
      </c>
      <c r="Q484" s="196" t="s">
        <v>6184</v>
      </c>
      <c r="R484" s="218"/>
      <c r="S484" s="218"/>
      <c r="T484" s="310"/>
      <c r="U484" s="317"/>
      <c r="V484" s="318" t="s">
        <v>776</v>
      </c>
      <c r="W484" s="220">
        <v>5</v>
      </c>
      <c r="X484" s="223">
        <v>1151</v>
      </c>
      <c r="Y484" s="304">
        <v>1116</v>
      </c>
      <c r="Z484" s="304">
        <v>1047</v>
      </c>
      <c r="AA484" s="304">
        <v>984</v>
      </c>
      <c r="AB484" s="5"/>
      <c r="AC484" s="224">
        <f t="shared" si="16"/>
        <v>0</v>
      </c>
      <c r="AD484" s="270">
        <f t="shared" si="17"/>
        <v>0</v>
      </c>
      <c r="AE484" s="198" t="s">
        <v>6960</v>
      </c>
      <c r="AF484" s="199"/>
      <c r="AG484" s="200"/>
      <c r="AH484" s="200"/>
      <c r="AI484" s="169" t="str">
        <f>IF(AB484/W484=0,"",IF(MOD(AB484,W484)&gt;0,"ОШИБКА!!! неверная кратность на сорт",""))</f>
        <v/>
      </c>
    </row>
    <row r="485" spans="2:35" s="170" customFormat="1">
      <c r="B485" s="250"/>
      <c r="C485" s="196" t="s">
        <v>6303</v>
      </c>
      <c r="D485" s="267"/>
      <c r="E485" s="267"/>
      <c r="F485" s="267"/>
      <c r="G485" s="314">
        <v>555</v>
      </c>
      <c r="H485" s="314"/>
      <c r="I485" s="267"/>
      <c r="J485" s="267"/>
      <c r="K485" s="267"/>
      <c r="L485" s="196" t="s">
        <v>37</v>
      </c>
      <c r="M485" s="196" t="s">
        <v>6545</v>
      </c>
      <c r="N485" s="196" t="s">
        <v>6196</v>
      </c>
      <c r="O485" s="196" t="s">
        <v>6197</v>
      </c>
      <c r="P485" s="196" t="s">
        <v>6200</v>
      </c>
      <c r="Q485" s="196" t="s">
        <v>6185</v>
      </c>
      <c r="R485" s="218"/>
      <c r="S485" s="218"/>
      <c r="T485" s="310"/>
      <c r="U485" s="317"/>
      <c r="V485" s="318" t="s">
        <v>776</v>
      </c>
      <c r="W485" s="220">
        <v>5</v>
      </c>
      <c r="X485" s="223">
        <v>1463</v>
      </c>
      <c r="Y485" s="304">
        <v>1419</v>
      </c>
      <c r="Z485" s="304">
        <v>1330</v>
      </c>
      <c r="AA485" s="304">
        <v>1250</v>
      </c>
      <c r="AB485" s="5"/>
      <c r="AC485" s="224">
        <f t="shared" si="16"/>
        <v>0</v>
      </c>
      <c r="AD485" s="270">
        <f t="shared" si="17"/>
        <v>0</v>
      </c>
      <c r="AE485" s="198" t="s">
        <v>6960</v>
      </c>
      <c r="AF485" s="199"/>
      <c r="AG485" s="200"/>
      <c r="AH485" s="200"/>
      <c r="AI485" s="169" t="str">
        <f>IF(AB485/W485=0,"",IF(MOD(AB485,W485)&gt;0,"ОШИБКА!!! неверная кратность на сорт",""))</f>
        <v/>
      </c>
    </row>
    <row r="486" spans="2:35" s="170" customFormat="1">
      <c r="B486" s="250"/>
      <c r="C486" s="196" t="s">
        <v>6304</v>
      </c>
      <c r="D486" s="267"/>
      <c r="E486" s="267"/>
      <c r="F486" s="267"/>
      <c r="G486" s="314">
        <v>315</v>
      </c>
      <c r="H486" s="314"/>
      <c r="I486" s="267"/>
      <c r="J486" s="267"/>
      <c r="K486" s="267"/>
      <c r="L486" s="196" t="s">
        <v>37</v>
      </c>
      <c r="M486" s="196" t="s">
        <v>6545</v>
      </c>
      <c r="N486" s="196" t="s">
        <v>6196</v>
      </c>
      <c r="O486" s="196" t="s">
        <v>6197</v>
      </c>
      <c r="P486" s="196" t="s">
        <v>6201</v>
      </c>
      <c r="Q486" s="196" t="s">
        <v>6185</v>
      </c>
      <c r="R486" s="218"/>
      <c r="S486" s="218"/>
      <c r="T486" s="310"/>
      <c r="U486" s="317"/>
      <c r="V486" s="318" t="s">
        <v>776</v>
      </c>
      <c r="W486" s="220">
        <v>5</v>
      </c>
      <c r="X486" s="223">
        <v>1707</v>
      </c>
      <c r="Y486" s="304">
        <v>1656</v>
      </c>
      <c r="Z486" s="304">
        <v>1552</v>
      </c>
      <c r="AA486" s="304">
        <v>1459</v>
      </c>
      <c r="AB486" s="5"/>
      <c r="AC486" s="224">
        <f t="shared" si="16"/>
        <v>0</v>
      </c>
      <c r="AD486" s="270">
        <f t="shared" si="17"/>
        <v>0</v>
      </c>
      <c r="AE486" s="198" t="s">
        <v>6960</v>
      </c>
      <c r="AF486" s="199"/>
      <c r="AG486" s="200"/>
      <c r="AH486" s="200"/>
      <c r="AI486" s="169" t="str">
        <f>IF(AB486/W486=0,"",IF(MOD(AB486,W486)&gt;0,"ОШИБКА!!! неверная кратность на сорт",""))</f>
        <v/>
      </c>
    </row>
    <row r="487" spans="2:35" s="170" customFormat="1">
      <c r="B487" s="250"/>
      <c r="C487" s="196" t="s">
        <v>6305</v>
      </c>
      <c r="D487" s="267"/>
      <c r="E487" s="267"/>
      <c r="F487" s="267"/>
      <c r="G487" s="314">
        <v>731</v>
      </c>
      <c r="H487" s="314"/>
      <c r="I487" s="267"/>
      <c r="J487" s="267"/>
      <c r="K487" s="267"/>
      <c r="L487" s="196" t="s">
        <v>37</v>
      </c>
      <c r="M487" s="196" t="s">
        <v>6545</v>
      </c>
      <c r="N487" s="196" t="s">
        <v>6196</v>
      </c>
      <c r="O487" s="196" t="s">
        <v>6197</v>
      </c>
      <c r="P487" s="196" t="s">
        <v>6202</v>
      </c>
      <c r="Q487" s="196" t="s">
        <v>6184</v>
      </c>
      <c r="R487" s="218"/>
      <c r="S487" s="218"/>
      <c r="T487" s="310"/>
      <c r="U487" s="317"/>
      <c r="V487" s="318" t="s">
        <v>776</v>
      </c>
      <c r="W487" s="220">
        <v>5</v>
      </c>
      <c r="X487" s="223">
        <v>1490</v>
      </c>
      <c r="Y487" s="304">
        <v>1444</v>
      </c>
      <c r="Z487" s="304">
        <v>1354</v>
      </c>
      <c r="AA487" s="304">
        <v>1273</v>
      </c>
      <c r="AB487" s="5"/>
      <c r="AC487" s="224">
        <f t="shared" si="16"/>
        <v>0</v>
      </c>
      <c r="AD487" s="270">
        <f t="shared" si="17"/>
        <v>0</v>
      </c>
      <c r="AE487" s="198" t="s">
        <v>6960</v>
      </c>
      <c r="AF487" s="199"/>
      <c r="AG487" s="200"/>
      <c r="AH487" s="200"/>
      <c r="AI487" s="169" t="str">
        <f>IF(AB487/W487=0,"",IF(MOD(AB487,W487)&gt;0,"ОШИБКА!!! неверная кратность на сорт",""))</f>
        <v/>
      </c>
    </row>
    <row r="488" spans="2:35" s="170" customFormat="1">
      <c r="B488" s="250"/>
      <c r="C488" s="196" t="s">
        <v>6306</v>
      </c>
      <c r="D488" s="267"/>
      <c r="E488" s="267"/>
      <c r="F488" s="267"/>
      <c r="G488" s="314">
        <v>390</v>
      </c>
      <c r="H488" s="314"/>
      <c r="I488" s="267"/>
      <c r="J488" s="267"/>
      <c r="K488" s="267"/>
      <c r="L488" s="196" t="s">
        <v>37</v>
      </c>
      <c r="M488" s="196" t="s">
        <v>6545</v>
      </c>
      <c r="N488" s="196" t="s">
        <v>6196</v>
      </c>
      <c r="O488" s="196" t="s">
        <v>6197</v>
      </c>
      <c r="P488" s="196" t="s">
        <v>6203</v>
      </c>
      <c r="Q488" s="196" t="s">
        <v>6184</v>
      </c>
      <c r="R488" s="218"/>
      <c r="S488" s="218"/>
      <c r="T488" s="310"/>
      <c r="U488" s="317"/>
      <c r="V488" s="318" t="s">
        <v>776</v>
      </c>
      <c r="W488" s="220">
        <v>5</v>
      </c>
      <c r="X488" s="223">
        <v>1462</v>
      </c>
      <c r="Y488" s="304">
        <v>1417</v>
      </c>
      <c r="Z488" s="304">
        <v>1329</v>
      </c>
      <c r="AA488" s="304">
        <v>1249</v>
      </c>
      <c r="AB488" s="5"/>
      <c r="AC488" s="224">
        <f t="shared" si="16"/>
        <v>0</v>
      </c>
      <c r="AD488" s="270">
        <f t="shared" si="17"/>
        <v>0</v>
      </c>
      <c r="AE488" s="198" t="s">
        <v>6960</v>
      </c>
      <c r="AF488" s="199"/>
      <c r="AG488" s="200"/>
      <c r="AH488" s="200"/>
      <c r="AI488" s="169" t="str">
        <f>IF(AB488/W488=0,"",IF(MOD(AB488,W488)&gt;0,"ОШИБКА!!! неверная кратность на сорт",""))</f>
        <v/>
      </c>
    </row>
    <row r="489" spans="2:35" s="170" customFormat="1">
      <c r="B489" s="250"/>
      <c r="C489" s="196" t="s">
        <v>6307</v>
      </c>
      <c r="D489" s="267"/>
      <c r="E489" s="267"/>
      <c r="F489" s="267"/>
      <c r="G489" s="314">
        <v>545</v>
      </c>
      <c r="H489" s="314"/>
      <c r="I489" s="267"/>
      <c r="J489" s="267"/>
      <c r="K489" s="267"/>
      <c r="L489" s="196" t="s">
        <v>37</v>
      </c>
      <c r="M489" s="196" t="s">
        <v>6545</v>
      </c>
      <c r="N489" s="196" t="s">
        <v>6196</v>
      </c>
      <c r="O489" s="196" t="s">
        <v>6197</v>
      </c>
      <c r="P489" s="196" t="s">
        <v>6203</v>
      </c>
      <c r="Q489" s="196" t="s">
        <v>6185</v>
      </c>
      <c r="R489" s="218"/>
      <c r="S489" s="218"/>
      <c r="T489" s="310"/>
      <c r="U489" s="317"/>
      <c r="V489" s="318" t="s">
        <v>776</v>
      </c>
      <c r="W489" s="220">
        <v>5</v>
      </c>
      <c r="X489" s="223">
        <v>1757</v>
      </c>
      <c r="Y489" s="304">
        <v>1704</v>
      </c>
      <c r="Z489" s="304">
        <v>1597</v>
      </c>
      <c r="AA489" s="304">
        <v>1501</v>
      </c>
      <c r="AB489" s="5"/>
      <c r="AC489" s="224">
        <f t="shared" si="16"/>
        <v>0</v>
      </c>
      <c r="AD489" s="270">
        <f t="shared" si="17"/>
        <v>0</v>
      </c>
      <c r="AE489" s="198" t="s">
        <v>6960</v>
      </c>
      <c r="AF489" s="199"/>
      <c r="AG489" s="200"/>
      <c r="AH489" s="200"/>
      <c r="AI489" s="169" t="str">
        <f>IF(AB489/W489=0,"",IF(MOD(AB489,W489)&gt;0,"ОШИБКА!!! неверная кратность на сорт",""))</f>
        <v/>
      </c>
    </row>
    <row r="490" spans="2:35" s="170" customFormat="1">
      <c r="B490" s="250"/>
      <c r="C490" s="196" t="s">
        <v>6308</v>
      </c>
      <c r="D490" s="267"/>
      <c r="E490" s="267"/>
      <c r="F490" s="267"/>
      <c r="G490" s="314">
        <v>317</v>
      </c>
      <c r="H490" s="314"/>
      <c r="I490" s="267"/>
      <c r="J490" s="267"/>
      <c r="K490" s="267"/>
      <c r="L490" s="196" t="s">
        <v>37</v>
      </c>
      <c r="M490" s="196" t="s">
        <v>6545</v>
      </c>
      <c r="N490" s="196" t="s">
        <v>6196</v>
      </c>
      <c r="O490" s="196" t="s">
        <v>6197</v>
      </c>
      <c r="P490" s="196" t="s">
        <v>6204</v>
      </c>
      <c r="Q490" s="196" t="s">
        <v>6184</v>
      </c>
      <c r="R490" s="218"/>
      <c r="S490" s="218"/>
      <c r="T490" s="310"/>
      <c r="U490" s="317"/>
      <c r="V490" s="318" t="s">
        <v>776</v>
      </c>
      <c r="W490" s="220">
        <v>5</v>
      </c>
      <c r="X490" s="223">
        <v>1532</v>
      </c>
      <c r="Y490" s="304">
        <v>1485</v>
      </c>
      <c r="Z490" s="304">
        <v>1392</v>
      </c>
      <c r="AA490" s="304">
        <v>1309</v>
      </c>
      <c r="AB490" s="5"/>
      <c r="AC490" s="224">
        <f t="shared" si="16"/>
        <v>0</v>
      </c>
      <c r="AD490" s="270">
        <f t="shared" si="17"/>
        <v>0</v>
      </c>
      <c r="AE490" s="198" t="s">
        <v>6960</v>
      </c>
      <c r="AF490" s="199"/>
      <c r="AG490" s="200"/>
      <c r="AH490" s="200"/>
      <c r="AI490" s="169" t="str">
        <f>IF(AB490/W490=0,"",IF(MOD(AB490,W490)&gt;0,"ОШИБКА!!! неверная кратность на сорт",""))</f>
        <v/>
      </c>
    </row>
    <row r="491" spans="2:35" s="170" customFormat="1">
      <c r="B491" s="250"/>
      <c r="C491" s="196" t="s">
        <v>6309</v>
      </c>
      <c r="D491" s="267"/>
      <c r="E491" s="267"/>
      <c r="F491" s="267"/>
      <c r="G491" s="314">
        <v>695</v>
      </c>
      <c r="H491" s="314"/>
      <c r="I491" s="267"/>
      <c r="J491" s="267"/>
      <c r="K491" s="267"/>
      <c r="L491" s="196" t="s">
        <v>37</v>
      </c>
      <c r="M491" s="196" t="s">
        <v>6545</v>
      </c>
      <c r="N491" s="196" t="s">
        <v>6196</v>
      </c>
      <c r="O491" s="196" t="s">
        <v>6197</v>
      </c>
      <c r="P491" s="196" t="s">
        <v>6205</v>
      </c>
      <c r="Q491" s="196" t="s">
        <v>6184</v>
      </c>
      <c r="R491" s="218"/>
      <c r="S491" s="218"/>
      <c r="T491" s="310"/>
      <c r="U491" s="317"/>
      <c r="V491" s="318" t="s">
        <v>776</v>
      </c>
      <c r="W491" s="220">
        <v>5</v>
      </c>
      <c r="X491" s="223">
        <v>4734</v>
      </c>
      <c r="Y491" s="304">
        <v>4590</v>
      </c>
      <c r="Z491" s="304">
        <v>4303</v>
      </c>
      <c r="AA491" s="304">
        <v>4045</v>
      </c>
      <c r="AB491" s="5"/>
      <c r="AC491" s="224">
        <f t="shared" si="16"/>
        <v>0</v>
      </c>
      <c r="AD491" s="270">
        <f t="shared" si="17"/>
        <v>0</v>
      </c>
      <c r="AE491" s="198" t="s">
        <v>6960</v>
      </c>
      <c r="AF491" s="199"/>
      <c r="AG491" s="200"/>
      <c r="AH491" s="200"/>
      <c r="AI491" s="169" t="str">
        <f>IF(AB491/W491=0,"",IF(MOD(AB491,W491)&gt;0,"ОШИБКА!!! неверная кратность на сорт",""))</f>
        <v/>
      </c>
    </row>
    <row r="492" spans="2:35" s="170" customFormat="1">
      <c r="B492" s="250"/>
      <c r="C492" s="196" t="s">
        <v>6310</v>
      </c>
      <c r="D492" s="267"/>
      <c r="E492" s="267"/>
      <c r="F492" s="267"/>
      <c r="G492" s="314">
        <v>375</v>
      </c>
      <c r="H492" s="314"/>
      <c r="I492" s="267"/>
      <c r="J492" s="267"/>
      <c r="K492" s="267"/>
      <c r="L492" s="196" t="s">
        <v>37</v>
      </c>
      <c r="M492" s="196" t="s">
        <v>6545</v>
      </c>
      <c r="N492" s="196" t="s">
        <v>6196</v>
      </c>
      <c r="O492" s="196" t="s">
        <v>6197</v>
      </c>
      <c r="P492" s="196" t="s">
        <v>6206</v>
      </c>
      <c r="Q492" s="196" t="s">
        <v>6185</v>
      </c>
      <c r="R492" s="218"/>
      <c r="S492" s="218"/>
      <c r="T492" s="310"/>
      <c r="U492" s="317"/>
      <c r="V492" s="318" t="s">
        <v>776</v>
      </c>
      <c r="W492" s="220">
        <v>5</v>
      </c>
      <c r="X492" s="223">
        <v>1286</v>
      </c>
      <c r="Y492" s="304">
        <v>1247</v>
      </c>
      <c r="Z492" s="304">
        <v>1169</v>
      </c>
      <c r="AA492" s="304">
        <v>1099</v>
      </c>
      <c r="AB492" s="5"/>
      <c r="AC492" s="224">
        <f t="shared" si="16"/>
        <v>0</v>
      </c>
      <c r="AD492" s="270">
        <f t="shared" si="17"/>
        <v>0</v>
      </c>
      <c r="AE492" s="198" t="s">
        <v>6960</v>
      </c>
      <c r="AF492" s="199"/>
      <c r="AG492" s="200"/>
      <c r="AH492" s="200"/>
      <c r="AI492" s="169" t="str">
        <f>IF(AB492/W492=0,"",IF(MOD(AB492,W492)&gt;0,"ОШИБКА!!! неверная кратность на сорт",""))</f>
        <v/>
      </c>
    </row>
    <row r="493" spans="2:35" s="170" customFormat="1">
      <c r="B493" s="250"/>
      <c r="C493" s="196" t="s">
        <v>6311</v>
      </c>
      <c r="D493" s="267"/>
      <c r="E493" s="267"/>
      <c r="F493" s="267"/>
      <c r="G493" s="314">
        <v>50</v>
      </c>
      <c r="H493" s="314"/>
      <c r="I493" s="267"/>
      <c r="J493" s="267"/>
      <c r="K493" s="267"/>
      <c r="L493" s="196" t="s">
        <v>37</v>
      </c>
      <c r="M493" s="196" t="s">
        <v>6545</v>
      </c>
      <c r="N493" s="196" t="s">
        <v>6196</v>
      </c>
      <c r="O493" s="196" t="s">
        <v>6197</v>
      </c>
      <c r="P493" s="196" t="s">
        <v>6207</v>
      </c>
      <c r="Q493" s="196" t="s">
        <v>6184</v>
      </c>
      <c r="R493" s="218"/>
      <c r="S493" s="218"/>
      <c r="T493" s="310"/>
      <c r="U493" s="317"/>
      <c r="V493" s="318" t="s">
        <v>776</v>
      </c>
      <c r="W493" s="220">
        <v>5</v>
      </c>
      <c r="X493" s="223">
        <v>1589</v>
      </c>
      <c r="Y493" s="304">
        <v>1541</v>
      </c>
      <c r="Z493" s="304">
        <v>1445</v>
      </c>
      <c r="AA493" s="304">
        <v>1358</v>
      </c>
      <c r="AB493" s="5"/>
      <c r="AC493" s="224">
        <f t="shared" si="16"/>
        <v>0</v>
      </c>
      <c r="AD493" s="270">
        <f t="shared" si="17"/>
        <v>0</v>
      </c>
      <c r="AE493" s="198" t="s">
        <v>6960</v>
      </c>
      <c r="AF493" s="199"/>
      <c r="AG493" s="200"/>
      <c r="AH493" s="200"/>
      <c r="AI493" s="169" t="str">
        <f>IF(AB493/W493=0,"",IF(MOD(AB493,W493)&gt;0,"ОШИБКА!!! неверная кратность на сорт",""))</f>
        <v/>
      </c>
    </row>
    <row r="494" spans="2:35" s="170" customFormat="1">
      <c r="B494" s="250"/>
      <c r="C494" s="196" t="s">
        <v>6312</v>
      </c>
      <c r="D494" s="267"/>
      <c r="E494" s="267"/>
      <c r="F494" s="267"/>
      <c r="G494" s="314">
        <v>170</v>
      </c>
      <c r="H494" s="314"/>
      <c r="I494" s="267"/>
      <c r="J494" s="267"/>
      <c r="K494" s="267"/>
      <c r="L494" s="196" t="s">
        <v>37</v>
      </c>
      <c r="M494" s="196" t="s">
        <v>6545</v>
      </c>
      <c r="N494" s="196" t="s">
        <v>6196</v>
      </c>
      <c r="O494" s="196" t="s">
        <v>6197</v>
      </c>
      <c r="P494" s="196" t="s">
        <v>6208</v>
      </c>
      <c r="Q494" s="196" t="s">
        <v>6185</v>
      </c>
      <c r="R494" s="218"/>
      <c r="S494" s="218"/>
      <c r="T494" s="310"/>
      <c r="U494" s="319"/>
      <c r="V494" s="318" t="s">
        <v>776</v>
      </c>
      <c r="W494" s="220">
        <v>5</v>
      </c>
      <c r="X494" s="223">
        <v>4012</v>
      </c>
      <c r="Y494" s="304">
        <v>3890</v>
      </c>
      <c r="Z494" s="304">
        <v>3647</v>
      </c>
      <c r="AA494" s="304">
        <v>3428</v>
      </c>
      <c r="AB494" s="5"/>
      <c r="AC494" s="224">
        <f t="shared" si="16"/>
        <v>0</v>
      </c>
      <c r="AD494" s="270">
        <f t="shared" si="17"/>
        <v>0</v>
      </c>
      <c r="AE494" s="198" t="s">
        <v>6960</v>
      </c>
      <c r="AF494" s="199"/>
      <c r="AG494" s="200"/>
      <c r="AH494" s="200"/>
      <c r="AI494" s="169" t="str">
        <f>IF(AB494/W494=0,"",IF(MOD(AB494,W494)&gt;0,"ОШИБКА!!! неверная кратность на сорт",""))</f>
        <v/>
      </c>
    </row>
    <row r="495" spans="2:35" s="170" customFormat="1">
      <c r="B495" s="250"/>
      <c r="C495" s="196" t="s">
        <v>6313</v>
      </c>
      <c r="D495" s="267"/>
      <c r="E495" s="267"/>
      <c r="F495" s="267"/>
      <c r="G495" s="314">
        <v>305</v>
      </c>
      <c r="H495" s="314"/>
      <c r="I495" s="267"/>
      <c r="J495" s="267"/>
      <c r="K495" s="267"/>
      <c r="L495" s="196" t="s">
        <v>37</v>
      </c>
      <c r="M495" s="196" t="s">
        <v>6545</v>
      </c>
      <c r="N495" s="196" t="s">
        <v>6209</v>
      </c>
      <c r="O495" s="196" t="s">
        <v>6210</v>
      </c>
      <c r="P495" s="196" t="s">
        <v>6211</v>
      </c>
      <c r="Q495" s="196" t="s">
        <v>6184</v>
      </c>
      <c r="R495" s="218"/>
      <c r="S495" s="218"/>
      <c r="T495" s="310"/>
      <c r="U495" s="317"/>
      <c r="V495" s="318" t="s">
        <v>776</v>
      </c>
      <c r="W495" s="220">
        <v>5</v>
      </c>
      <c r="X495" s="223">
        <v>402</v>
      </c>
      <c r="Y495" s="304">
        <v>390</v>
      </c>
      <c r="Z495" s="304">
        <v>366</v>
      </c>
      <c r="AA495" s="304">
        <v>344</v>
      </c>
      <c r="AB495" s="5"/>
      <c r="AC495" s="224">
        <f t="shared" si="16"/>
        <v>0</v>
      </c>
      <c r="AD495" s="270">
        <f t="shared" si="17"/>
        <v>0</v>
      </c>
      <c r="AE495" s="198" t="s">
        <v>6960</v>
      </c>
      <c r="AF495" s="199"/>
      <c r="AG495" s="200"/>
      <c r="AH495" s="200"/>
      <c r="AI495" s="169" t="str">
        <f>IF(AB495/W495=0,"",IF(MOD(AB495,W495)&gt;0,"ОШИБКА!!! неверная кратность на сорт",""))</f>
        <v/>
      </c>
    </row>
    <row r="496" spans="2:35" s="170" customFormat="1">
      <c r="B496" s="250"/>
      <c r="C496" s="196" t="s">
        <v>6314</v>
      </c>
      <c r="D496" s="267"/>
      <c r="E496" s="267"/>
      <c r="F496" s="267"/>
      <c r="G496" s="314">
        <v>163</v>
      </c>
      <c r="H496" s="314"/>
      <c r="I496" s="267"/>
      <c r="J496" s="267"/>
      <c r="K496" s="267"/>
      <c r="L496" s="196" t="s">
        <v>37</v>
      </c>
      <c r="M496" s="196" t="s">
        <v>6545</v>
      </c>
      <c r="N496" s="196" t="s">
        <v>6209</v>
      </c>
      <c r="O496" s="196" t="s">
        <v>6210</v>
      </c>
      <c r="P496" s="196" t="s">
        <v>6212</v>
      </c>
      <c r="Q496" s="196" t="s">
        <v>6184</v>
      </c>
      <c r="R496" s="218"/>
      <c r="S496" s="218"/>
      <c r="T496" s="310"/>
      <c r="U496" s="317"/>
      <c r="V496" s="318" t="s">
        <v>776</v>
      </c>
      <c r="W496" s="220">
        <v>5</v>
      </c>
      <c r="X496" s="223">
        <v>382</v>
      </c>
      <c r="Y496" s="304">
        <v>371</v>
      </c>
      <c r="Z496" s="304">
        <v>348</v>
      </c>
      <c r="AA496" s="304">
        <v>327</v>
      </c>
      <c r="AB496" s="5"/>
      <c r="AC496" s="224">
        <f t="shared" si="16"/>
        <v>0</v>
      </c>
      <c r="AD496" s="270">
        <f t="shared" si="17"/>
        <v>0</v>
      </c>
      <c r="AE496" s="198" t="s">
        <v>6960</v>
      </c>
      <c r="AF496" s="199"/>
      <c r="AG496" s="200"/>
      <c r="AH496" s="200"/>
      <c r="AI496" s="169" t="str">
        <f>IF(AB496/W496=0,"",IF(MOD(AB496,W496)&gt;0,"ОШИБКА!!! неверная кратность на сорт",""))</f>
        <v/>
      </c>
    </row>
    <row r="497" spans="2:35" s="170" customFormat="1">
      <c r="B497" s="250"/>
      <c r="C497" s="196" t="s">
        <v>6315</v>
      </c>
      <c r="D497" s="267"/>
      <c r="E497" s="267"/>
      <c r="F497" s="267"/>
      <c r="G497" s="314">
        <v>175</v>
      </c>
      <c r="H497" s="314"/>
      <c r="I497" s="267"/>
      <c r="J497" s="267"/>
      <c r="K497" s="267"/>
      <c r="L497" s="196" t="s">
        <v>37</v>
      </c>
      <c r="M497" s="196" t="s">
        <v>6545</v>
      </c>
      <c r="N497" s="196" t="s">
        <v>6209</v>
      </c>
      <c r="O497" s="196" t="s">
        <v>6210</v>
      </c>
      <c r="P497" s="196" t="s">
        <v>6213</v>
      </c>
      <c r="Q497" s="196" t="s">
        <v>6184</v>
      </c>
      <c r="R497" s="218"/>
      <c r="S497" s="218"/>
      <c r="T497" s="310"/>
      <c r="U497" s="317"/>
      <c r="V497" s="318" t="s">
        <v>776</v>
      </c>
      <c r="W497" s="220">
        <v>5</v>
      </c>
      <c r="X497" s="223">
        <v>507</v>
      </c>
      <c r="Y497" s="304">
        <v>492</v>
      </c>
      <c r="Z497" s="304">
        <v>461</v>
      </c>
      <c r="AA497" s="304">
        <v>433</v>
      </c>
      <c r="AB497" s="5"/>
      <c r="AC497" s="224">
        <f t="shared" si="16"/>
        <v>0</v>
      </c>
      <c r="AD497" s="270">
        <f t="shared" si="17"/>
        <v>0</v>
      </c>
      <c r="AE497" s="198"/>
      <c r="AF497" s="199"/>
      <c r="AG497" s="200"/>
      <c r="AH497" s="200"/>
      <c r="AI497" s="169" t="str">
        <f>IF(AB497/W497=0,"",IF(MOD(AB497,W497)&gt;0,"ОШИБКА!!! неверная кратность на сорт",""))</f>
        <v/>
      </c>
    </row>
    <row r="498" spans="2:35" s="170" customFormat="1">
      <c r="B498" s="250"/>
      <c r="C498" s="196" t="s">
        <v>6316</v>
      </c>
      <c r="D498" s="267"/>
      <c r="E498" s="267"/>
      <c r="F498" s="267"/>
      <c r="G498" s="314">
        <v>370</v>
      </c>
      <c r="H498" s="314"/>
      <c r="I498" s="267"/>
      <c r="J498" s="267"/>
      <c r="K498" s="267"/>
      <c r="L498" s="196" t="s">
        <v>37</v>
      </c>
      <c r="M498" s="196" t="s">
        <v>6545</v>
      </c>
      <c r="N498" s="196" t="s">
        <v>6209</v>
      </c>
      <c r="O498" s="196" t="s">
        <v>6210</v>
      </c>
      <c r="P498" s="196" t="s">
        <v>6213</v>
      </c>
      <c r="Q498" s="196" t="s">
        <v>6185</v>
      </c>
      <c r="R498" s="218"/>
      <c r="S498" s="218"/>
      <c r="T498" s="310"/>
      <c r="U498" s="317"/>
      <c r="V498" s="318" t="s">
        <v>776</v>
      </c>
      <c r="W498" s="220">
        <v>5</v>
      </c>
      <c r="X498" s="223">
        <v>851</v>
      </c>
      <c r="Y498" s="304">
        <v>825</v>
      </c>
      <c r="Z498" s="304">
        <v>774</v>
      </c>
      <c r="AA498" s="304">
        <v>727</v>
      </c>
      <c r="AB498" s="5"/>
      <c r="AC498" s="224">
        <f t="shared" si="16"/>
        <v>0</v>
      </c>
      <c r="AD498" s="270">
        <f t="shared" si="17"/>
        <v>0</v>
      </c>
      <c r="AE498" s="198" t="s">
        <v>6960</v>
      </c>
      <c r="AF498" s="199"/>
      <c r="AG498" s="200"/>
      <c r="AH498" s="200"/>
      <c r="AI498" s="169" t="str">
        <f>IF(AB498/W498=0,"",IF(MOD(AB498,W498)&gt;0,"ОШИБКА!!! неверная кратность на сорт",""))</f>
        <v/>
      </c>
    </row>
    <row r="499" spans="2:35" s="170" customFormat="1">
      <c r="B499" s="250"/>
      <c r="C499" s="196" t="s">
        <v>6317</v>
      </c>
      <c r="D499" s="267"/>
      <c r="E499" s="267"/>
      <c r="F499" s="267"/>
      <c r="G499" s="314">
        <v>215</v>
      </c>
      <c r="H499" s="314"/>
      <c r="I499" s="267"/>
      <c r="J499" s="267"/>
      <c r="K499" s="267"/>
      <c r="L499" s="196" t="s">
        <v>37</v>
      </c>
      <c r="M499" s="196" t="s">
        <v>6545</v>
      </c>
      <c r="N499" s="196" t="s">
        <v>6209</v>
      </c>
      <c r="O499" s="196" t="s">
        <v>6210</v>
      </c>
      <c r="P499" s="196" t="s">
        <v>6214</v>
      </c>
      <c r="Q499" s="196" t="s">
        <v>6184</v>
      </c>
      <c r="R499" s="218"/>
      <c r="S499" s="218"/>
      <c r="T499" s="310"/>
      <c r="U499" s="317"/>
      <c r="V499" s="318" t="s">
        <v>776</v>
      </c>
      <c r="W499" s="220">
        <v>5</v>
      </c>
      <c r="X499" s="223">
        <v>726</v>
      </c>
      <c r="Y499" s="304">
        <v>704</v>
      </c>
      <c r="Z499" s="304">
        <v>660</v>
      </c>
      <c r="AA499" s="304">
        <v>621</v>
      </c>
      <c r="AB499" s="5"/>
      <c r="AC499" s="224">
        <f t="shared" si="16"/>
        <v>0</v>
      </c>
      <c r="AD499" s="270">
        <f t="shared" si="17"/>
        <v>0</v>
      </c>
      <c r="AE499" s="198" t="s">
        <v>6960</v>
      </c>
      <c r="AF499" s="199"/>
      <c r="AG499" s="200"/>
      <c r="AH499" s="200"/>
      <c r="AI499" s="169" t="str">
        <f>IF(AB499/W499=0,"",IF(MOD(AB499,W499)&gt;0,"ОШИБКА!!! неверная кратность на сорт",""))</f>
        <v/>
      </c>
    </row>
    <row r="500" spans="2:35" s="170" customFormat="1">
      <c r="B500" s="250"/>
      <c r="C500" s="196" t="s">
        <v>6318</v>
      </c>
      <c r="D500" s="267"/>
      <c r="E500" s="267"/>
      <c r="F500" s="267"/>
      <c r="G500" s="314">
        <v>74</v>
      </c>
      <c r="H500" s="314"/>
      <c r="I500" s="267"/>
      <c r="J500" s="267"/>
      <c r="K500" s="267"/>
      <c r="L500" s="196" t="s">
        <v>37</v>
      </c>
      <c r="M500" s="196" t="s">
        <v>6545</v>
      </c>
      <c r="N500" s="196" t="s">
        <v>6209</v>
      </c>
      <c r="O500" s="196" t="s">
        <v>6210</v>
      </c>
      <c r="P500" s="196" t="s">
        <v>6215</v>
      </c>
      <c r="Q500" s="196" t="s">
        <v>6184</v>
      </c>
      <c r="R500" s="218"/>
      <c r="S500" s="218"/>
      <c r="T500" s="310"/>
      <c r="U500" s="317"/>
      <c r="V500" s="318" t="s">
        <v>776</v>
      </c>
      <c r="W500" s="220">
        <v>5</v>
      </c>
      <c r="X500" s="223">
        <v>851</v>
      </c>
      <c r="Y500" s="304">
        <v>825</v>
      </c>
      <c r="Z500" s="304">
        <v>774</v>
      </c>
      <c r="AA500" s="304">
        <v>727</v>
      </c>
      <c r="AB500" s="5"/>
      <c r="AC500" s="224">
        <f t="shared" si="16"/>
        <v>0</v>
      </c>
      <c r="AD500" s="270">
        <f t="shared" si="17"/>
        <v>0</v>
      </c>
      <c r="AE500" s="198" t="s">
        <v>6960</v>
      </c>
      <c r="AF500" s="199"/>
      <c r="AG500" s="200"/>
      <c r="AH500" s="200"/>
      <c r="AI500" s="169" t="str">
        <f>IF(AB500/W500=0,"",IF(MOD(AB500,W500)&gt;0,"ОШИБКА!!! неверная кратность на сорт",""))</f>
        <v/>
      </c>
    </row>
    <row r="501" spans="2:35" s="170" customFormat="1">
      <c r="B501" s="250"/>
      <c r="C501" s="196" t="s">
        <v>6319</v>
      </c>
      <c r="D501" s="267"/>
      <c r="E501" s="267"/>
      <c r="F501" s="267"/>
      <c r="G501" s="314">
        <v>212</v>
      </c>
      <c r="H501" s="314"/>
      <c r="I501" s="267"/>
      <c r="J501" s="267"/>
      <c r="K501" s="267"/>
      <c r="L501" s="196" t="s">
        <v>37</v>
      </c>
      <c r="M501" s="196" t="s">
        <v>6545</v>
      </c>
      <c r="N501" s="196" t="s">
        <v>6209</v>
      </c>
      <c r="O501" s="196" t="s">
        <v>6210</v>
      </c>
      <c r="P501" s="196" t="s">
        <v>6216</v>
      </c>
      <c r="Q501" s="196" t="s">
        <v>6184</v>
      </c>
      <c r="R501" s="218"/>
      <c r="S501" s="218"/>
      <c r="T501" s="310"/>
      <c r="U501" s="317"/>
      <c r="V501" s="318" t="s">
        <v>776</v>
      </c>
      <c r="W501" s="220">
        <v>5</v>
      </c>
      <c r="X501" s="223">
        <v>689</v>
      </c>
      <c r="Y501" s="304">
        <v>668</v>
      </c>
      <c r="Z501" s="304">
        <v>626</v>
      </c>
      <c r="AA501" s="304">
        <v>588</v>
      </c>
      <c r="AB501" s="5"/>
      <c r="AC501" s="224">
        <f t="shared" si="16"/>
        <v>0</v>
      </c>
      <c r="AD501" s="270">
        <f t="shared" si="17"/>
        <v>0</v>
      </c>
      <c r="AE501" s="198" t="s">
        <v>6960</v>
      </c>
      <c r="AF501" s="199"/>
      <c r="AG501" s="200"/>
      <c r="AH501" s="200"/>
      <c r="AI501" s="169" t="str">
        <f>IF(AB501/W501=0,"",IF(MOD(AB501,W501)&gt;0,"ОШИБКА!!! неверная кратность на сорт",""))</f>
        <v/>
      </c>
    </row>
    <row r="502" spans="2:35" s="170" customFormat="1">
      <c r="B502" s="250"/>
      <c r="C502" s="196" t="s">
        <v>6320</v>
      </c>
      <c r="D502" s="267"/>
      <c r="E502" s="267"/>
      <c r="F502" s="267"/>
      <c r="G502" s="314">
        <v>370</v>
      </c>
      <c r="H502" s="314"/>
      <c r="I502" s="267"/>
      <c r="J502" s="267"/>
      <c r="K502" s="267"/>
      <c r="L502" s="196" t="s">
        <v>37</v>
      </c>
      <c r="M502" s="196" t="s">
        <v>6545</v>
      </c>
      <c r="N502" s="196" t="s">
        <v>6209</v>
      </c>
      <c r="O502" s="196" t="s">
        <v>6210</v>
      </c>
      <c r="P502" s="196" t="s">
        <v>6216</v>
      </c>
      <c r="Q502" s="196" t="s">
        <v>6185</v>
      </c>
      <c r="R502" s="218"/>
      <c r="S502" s="218"/>
      <c r="T502" s="310"/>
      <c r="U502" s="317"/>
      <c r="V502" s="318" t="s">
        <v>776</v>
      </c>
      <c r="W502" s="220">
        <v>5</v>
      </c>
      <c r="X502" s="223">
        <v>972</v>
      </c>
      <c r="Y502" s="304">
        <v>943</v>
      </c>
      <c r="Z502" s="304">
        <v>884</v>
      </c>
      <c r="AA502" s="304">
        <v>831</v>
      </c>
      <c r="AB502" s="5"/>
      <c r="AC502" s="224">
        <f t="shared" si="16"/>
        <v>0</v>
      </c>
      <c r="AD502" s="270">
        <f t="shared" si="17"/>
        <v>0</v>
      </c>
      <c r="AE502" s="198" t="s">
        <v>6960</v>
      </c>
      <c r="AF502" s="199"/>
      <c r="AG502" s="200"/>
      <c r="AH502" s="200"/>
      <c r="AI502" s="169" t="str">
        <f>IF(AB502/W502=0,"",IF(MOD(AB502,W502)&gt;0,"ОШИБКА!!! неверная кратность на сорт",""))</f>
        <v/>
      </c>
    </row>
    <row r="503" spans="2:35" s="170" customFormat="1">
      <c r="B503" s="250"/>
      <c r="C503" s="196" t="s">
        <v>6321</v>
      </c>
      <c r="D503" s="267"/>
      <c r="E503" s="267"/>
      <c r="F503" s="267"/>
      <c r="G503" s="314">
        <v>374</v>
      </c>
      <c r="H503" s="314"/>
      <c r="I503" s="267"/>
      <c r="J503" s="267"/>
      <c r="K503" s="267"/>
      <c r="L503" s="196" t="s">
        <v>37</v>
      </c>
      <c r="M503" s="196" t="s">
        <v>6545</v>
      </c>
      <c r="N503" s="196" t="s">
        <v>6209</v>
      </c>
      <c r="O503" s="196" t="s">
        <v>6210</v>
      </c>
      <c r="P503" s="196" t="s">
        <v>6217</v>
      </c>
      <c r="Q503" s="196" t="s">
        <v>6184</v>
      </c>
      <c r="R503" s="218"/>
      <c r="S503" s="218"/>
      <c r="T503" s="310"/>
      <c r="U503" s="317"/>
      <c r="V503" s="318" t="s">
        <v>776</v>
      </c>
      <c r="W503" s="220">
        <v>5</v>
      </c>
      <c r="X503" s="223">
        <v>872</v>
      </c>
      <c r="Y503" s="304">
        <v>845</v>
      </c>
      <c r="Z503" s="304">
        <v>792</v>
      </c>
      <c r="AA503" s="304">
        <v>745</v>
      </c>
      <c r="AB503" s="5"/>
      <c r="AC503" s="224">
        <f t="shared" si="16"/>
        <v>0</v>
      </c>
      <c r="AD503" s="270">
        <f t="shared" si="17"/>
        <v>0</v>
      </c>
      <c r="AE503" s="198" t="s">
        <v>6960</v>
      </c>
      <c r="AF503" s="199"/>
      <c r="AG503" s="200"/>
      <c r="AH503" s="200"/>
      <c r="AI503" s="169" t="str">
        <f>IF(AB503/W503=0,"",IF(MOD(AB503,W503)&gt;0,"ОШИБКА!!! неверная кратность на сорт",""))</f>
        <v/>
      </c>
    </row>
    <row r="504" spans="2:35" s="170" customFormat="1">
      <c r="B504" s="250"/>
      <c r="C504" s="196" t="s">
        <v>6322</v>
      </c>
      <c r="D504" s="267"/>
      <c r="E504" s="267"/>
      <c r="F504" s="267"/>
      <c r="G504" s="314">
        <v>776</v>
      </c>
      <c r="H504" s="314"/>
      <c r="I504" s="267"/>
      <c r="J504" s="267"/>
      <c r="K504" s="267"/>
      <c r="L504" s="196" t="s">
        <v>37</v>
      </c>
      <c r="M504" s="196" t="s">
        <v>6545</v>
      </c>
      <c r="N504" s="196" t="s">
        <v>6209</v>
      </c>
      <c r="O504" s="196" t="s">
        <v>6210</v>
      </c>
      <c r="P504" s="196" t="s">
        <v>6218</v>
      </c>
      <c r="Q504" s="196" t="s">
        <v>6184</v>
      </c>
      <c r="R504" s="218"/>
      <c r="S504" s="218"/>
      <c r="T504" s="310"/>
      <c r="U504" s="317"/>
      <c r="V504" s="318" t="s">
        <v>776</v>
      </c>
      <c r="W504" s="220">
        <v>5</v>
      </c>
      <c r="X504" s="223">
        <v>392</v>
      </c>
      <c r="Y504" s="304">
        <v>380</v>
      </c>
      <c r="Z504" s="304">
        <v>357</v>
      </c>
      <c r="AA504" s="304">
        <v>335</v>
      </c>
      <c r="AB504" s="5"/>
      <c r="AC504" s="224">
        <f t="shared" si="16"/>
        <v>0</v>
      </c>
      <c r="AD504" s="270">
        <f t="shared" si="17"/>
        <v>0</v>
      </c>
      <c r="AE504" s="198" t="s">
        <v>6960</v>
      </c>
      <c r="AF504" s="199"/>
      <c r="AG504" s="200"/>
      <c r="AH504" s="200"/>
      <c r="AI504" s="169" t="str">
        <f>IF(AB504/W504=0,"",IF(MOD(AB504,W504)&gt;0,"ОШИБКА!!! неверная кратность на сорт",""))</f>
        <v/>
      </c>
    </row>
    <row r="505" spans="2:35" s="170" customFormat="1">
      <c r="B505" s="250"/>
      <c r="C505" s="196" t="s">
        <v>6323</v>
      </c>
      <c r="D505" s="267"/>
      <c r="E505" s="267"/>
      <c r="F505" s="267"/>
      <c r="G505" s="314"/>
      <c r="H505" s="314"/>
      <c r="I505" s="267"/>
      <c r="J505" s="267"/>
      <c r="K505" s="267"/>
      <c r="L505" s="196" t="s">
        <v>37</v>
      </c>
      <c r="M505" s="332" t="s">
        <v>6545</v>
      </c>
      <c r="N505" s="332" t="s">
        <v>6209</v>
      </c>
      <c r="O505" s="332" t="s">
        <v>6210</v>
      </c>
      <c r="P505" s="332" t="s">
        <v>6219</v>
      </c>
      <c r="Q505" s="332" t="s">
        <v>6184</v>
      </c>
      <c r="R505" s="334"/>
      <c r="S505" s="334"/>
      <c r="T505" s="341"/>
      <c r="U505" s="317"/>
      <c r="V505" s="318" t="s">
        <v>776</v>
      </c>
      <c r="W505" s="220">
        <v>5</v>
      </c>
      <c r="X505" s="223">
        <v>444</v>
      </c>
      <c r="Y505" s="304">
        <v>430</v>
      </c>
      <c r="Z505" s="304">
        <v>403</v>
      </c>
      <c r="AA505" s="304">
        <v>379</v>
      </c>
      <c r="AB505" s="5"/>
      <c r="AC505" s="224">
        <f t="shared" si="16"/>
        <v>0</v>
      </c>
      <c r="AD505" s="270">
        <f t="shared" si="17"/>
        <v>0</v>
      </c>
      <c r="AE505" s="198" t="s">
        <v>4484</v>
      </c>
      <c r="AF505" s="199"/>
      <c r="AG505" s="200"/>
      <c r="AH505" s="200"/>
      <c r="AI505" s="169" t="str">
        <f>IF(AB505/W505=0,"",IF(MOD(AB505,W505)&gt;0,"ОШИБКА!!! неверная кратность на сорт",""))</f>
        <v/>
      </c>
    </row>
    <row r="506" spans="2:35" s="170" customFormat="1">
      <c r="B506" s="250"/>
      <c r="C506" s="196" t="s">
        <v>6324</v>
      </c>
      <c r="D506" s="267"/>
      <c r="E506" s="267"/>
      <c r="F506" s="267"/>
      <c r="G506" s="314">
        <v>155</v>
      </c>
      <c r="H506" s="314"/>
      <c r="I506" s="267"/>
      <c r="J506" s="267"/>
      <c r="K506" s="267"/>
      <c r="L506" s="196" t="s">
        <v>37</v>
      </c>
      <c r="M506" s="196" t="s">
        <v>6545</v>
      </c>
      <c r="N506" s="196" t="s">
        <v>6209</v>
      </c>
      <c r="O506" s="196" t="s">
        <v>6210</v>
      </c>
      <c r="P506" s="196" t="s">
        <v>6220</v>
      </c>
      <c r="Q506" s="196" t="s">
        <v>6185</v>
      </c>
      <c r="R506" s="218"/>
      <c r="S506" s="218"/>
      <c r="T506" s="310"/>
      <c r="U506" s="317"/>
      <c r="V506" s="318" t="s">
        <v>776</v>
      </c>
      <c r="W506" s="220">
        <v>5</v>
      </c>
      <c r="X506" s="223">
        <v>570</v>
      </c>
      <c r="Y506" s="304">
        <v>552</v>
      </c>
      <c r="Z506" s="304">
        <v>518</v>
      </c>
      <c r="AA506" s="304">
        <v>487</v>
      </c>
      <c r="AB506" s="5"/>
      <c r="AC506" s="224">
        <f t="shared" si="16"/>
        <v>0</v>
      </c>
      <c r="AD506" s="270">
        <f t="shared" si="17"/>
        <v>0</v>
      </c>
      <c r="AE506" s="198" t="s">
        <v>6960</v>
      </c>
      <c r="AF506" s="199"/>
      <c r="AG506" s="200"/>
      <c r="AH506" s="200"/>
      <c r="AI506" s="169" t="str">
        <f>IF(AB506/W506=0,"",IF(MOD(AB506,W506)&gt;0,"ОШИБКА!!! неверная кратность на сорт",""))</f>
        <v/>
      </c>
    </row>
    <row r="507" spans="2:35" s="170" customFormat="1">
      <c r="B507" s="250"/>
      <c r="C507" s="196" t="s">
        <v>6325</v>
      </c>
      <c r="D507" s="267"/>
      <c r="E507" s="267"/>
      <c r="F507" s="267"/>
      <c r="G507" s="314">
        <v>403</v>
      </c>
      <c r="H507" s="314"/>
      <c r="I507" s="267"/>
      <c r="J507" s="267"/>
      <c r="K507" s="267"/>
      <c r="L507" s="196" t="s">
        <v>37</v>
      </c>
      <c r="M507" s="196" t="s">
        <v>6545</v>
      </c>
      <c r="N507" s="196" t="s">
        <v>6209</v>
      </c>
      <c r="O507" s="196" t="s">
        <v>6210</v>
      </c>
      <c r="P507" s="196" t="s">
        <v>6221</v>
      </c>
      <c r="Q507" s="196" t="s">
        <v>6184</v>
      </c>
      <c r="R507" s="218"/>
      <c r="S507" s="218"/>
      <c r="T507" s="310"/>
      <c r="U507" s="317"/>
      <c r="V507" s="318" t="s">
        <v>776</v>
      </c>
      <c r="W507" s="220">
        <v>5</v>
      </c>
      <c r="X507" s="223">
        <v>1053</v>
      </c>
      <c r="Y507" s="304">
        <v>1021</v>
      </c>
      <c r="Z507" s="304">
        <v>957</v>
      </c>
      <c r="AA507" s="304">
        <v>900</v>
      </c>
      <c r="AB507" s="5"/>
      <c r="AC507" s="224">
        <f t="shared" si="16"/>
        <v>0</v>
      </c>
      <c r="AD507" s="270">
        <f t="shared" si="17"/>
        <v>0</v>
      </c>
      <c r="AE507" s="198" t="s">
        <v>6960</v>
      </c>
      <c r="AF507" s="199"/>
      <c r="AG507" s="200"/>
      <c r="AH507" s="200"/>
      <c r="AI507" s="169" t="str">
        <f>IF(AB507/W507=0,"",IF(MOD(AB507,W507)&gt;0,"ОШИБКА!!! неверная кратность на сорт",""))</f>
        <v/>
      </c>
    </row>
    <row r="508" spans="2:35" s="170" customFormat="1">
      <c r="B508" s="250"/>
      <c r="C508" s="196" t="s">
        <v>6326</v>
      </c>
      <c r="D508" s="267"/>
      <c r="E508" s="267"/>
      <c r="F508" s="267"/>
      <c r="G508" s="314"/>
      <c r="H508" s="314"/>
      <c r="I508" s="267"/>
      <c r="J508" s="267"/>
      <c r="K508" s="267"/>
      <c r="L508" s="196" t="s">
        <v>37</v>
      </c>
      <c r="M508" s="332" t="s">
        <v>6545</v>
      </c>
      <c r="N508" s="332" t="s">
        <v>6209</v>
      </c>
      <c r="O508" s="332" t="s">
        <v>6210</v>
      </c>
      <c r="P508" s="332" t="s">
        <v>6222</v>
      </c>
      <c r="Q508" s="332" t="s">
        <v>6184</v>
      </c>
      <c r="R508" s="334"/>
      <c r="S508" s="334"/>
      <c r="T508" s="341"/>
      <c r="U508" s="317"/>
      <c r="V508" s="318" t="s">
        <v>776</v>
      </c>
      <c r="W508" s="220">
        <v>5</v>
      </c>
      <c r="X508" s="223">
        <v>463</v>
      </c>
      <c r="Y508" s="304">
        <v>449</v>
      </c>
      <c r="Z508" s="304">
        <v>421</v>
      </c>
      <c r="AA508" s="304">
        <v>396</v>
      </c>
      <c r="AB508" s="5"/>
      <c r="AC508" s="224">
        <f t="shared" si="16"/>
        <v>0</v>
      </c>
      <c r="AD508" s="270">
        <f t="shared" si="17"/>
        <v>0</v>
      </c>
      <c r="AE508" s="198" t="s">
        <v>4484</v>
      </c>
      <c r="AF508" s="199"/>
      <c r="AG508" s="200"/>
      <c r="AH508" s="200"/>
      <c r="AI508" s="169" t="str">
        <f>IF(AB508/W508=0,"",IF(MOD(AB508,W508)&gt;0,"ОШИБКА!!! неверная кратность на сорт",""))</f>
        <v/>
      </c>
    </row>
    <row r="509" spans="2:35" s="170" customFormat="1">
      <c r="B509" s="250"/>
      <c r="C509" s="196" t="s">
        <v>6327</v>
      </c>
      <c r="D509" s="267"/>
      <c r="E509" s="267"/>
      <c r="F509" s="267"/>
      <c r="G509" s="314">
        <v>155</v>
      </c>
      <c r="H509" s="314"/>
      <c r="I509" s="267"/>
      <c r="J509" s="267"/>
      <c r="K509" s="267"/>
      <c r="L509" s="196" t="s">
        <v>37</v>
      </c>
      <c r="M509" s="196" t="s">
        <v>6545</v>
      </c>
      <c r="N509" s="196" t="s">
        <v>6209</v>
      </c>
      <c r="O509" s="196" t="s">
        <v>6210</v>
      </c>
      <c r="P509" s="196" t="s">
        <v>6223</v>
      </c>
      <c r="Q509" s="196" t="s">
        <v>6185</v>
      </c>
      <c r="R509" s="218"/>
      <c r="S509" s="218"/>
      <c r="T509" s="310"/>
      <c r="U509" s="317"/>
      <c r="V509" s="318" t="s">
        <v>776</v>
      </c>
      <c r="W509" s="220">
        <v>5</v>
      </c>
      <c r="X509" s="223">
        <v>849</v>
      </c>
      <c r="Y509" s="304">
        <v>824</v>
      </c>
      <c r="Z509" s="304">
        <v>772</v>
      </c>
      <c r="AA509" s="304">
        <v>726</v>
      </c>
      <c r="AB509" s="5"/>
      <c r="AC509" s="224">
        <f t="shared" si="16"/>
        <v>0</v>
      </c>
      <c r="AD509" s="270">
        <f t="shared" si="17"/>
        <v>0</v>
      </c>
      <c r="AE509" s="198" t="s">
        <v>6960</v>
      </c>
      <c r="AF509" s="199"/>
      <c r="AG509" s="200"/>
      <c r="AH509" s="200"/>
      <c r="AI509" s="169" t="str">
        <f>IF(AB509/W509=0,"",IF(MOD(AB509,W509)&gt;0,"ОШИБКА!!! неверная кратность на сорт",""))</f>
        <v/>
      </c>
    </row>
    <row r="510" spans="2:35" s="170" customFormat="1">
      <c r="B510" s="250"/>
      <c r="C510" s="196" t="s">
        <v>6328</v>
      </c>
      <c r="D510" s="267"/>
      <c r="E510" s="267"/>
      <c r="F510" s="267"/>
      <c r="G510" s="314">
        <v>60</v>
      </c>
      <c r="H510" s="314"/>
      <c r="I510" s="267"/>
      <c r="J510" s="267"/>
      <c r="K510" s="267"/>
      <c r="L510" s="196" t="s">
        <v>37</v>
      </c>
      <c r="M510" s="196" t="s">
        <v>6545</v>
      </c>
      <c r="N510" s="196" t="s">
        <v>6209</v>
      </c>
      <c r="O510" s="196" t="s">
        <v>6210</v>
      </c>
      <c r="P510" s="196" t="s">
        <v>6224</v>
      </c>
      <c r="Q510" s="196" t="s">
        <v>6184</v>
      </c>
      <c r="R510" s="218"/>
      <c r="S510" s="218"/>
      <c r="T510" s="310"/>
      <c r="U510" s="317"/>
      <c r="V510" s="318" t="s">
        <v>776</v>
      </c>
      <c r="W510" s="220">
        <v>5</v>
      </c>
      <c r="X510" s="223">
        <v>304</v>
      </c>
      <c r="Y510" s="304">
        <v>295</v>
      </c>
      <c r="Z510" s="304">
        <v>276</v>
      </c>
      <c r="AA510" s="304">
        <v>260</v>
      </c>
      <c r="AB510" s="5"/>
      <c r="AC510" s="224">
        <f t="shared" si="16"/>
        <v>0</v>
      </c>
      <c r="AD510" s="270">
        <f t="shared" si="17"/>
        <v>0</v>
      </c>
      <c r="AE510" s="198" t="s">
        <v>6960</v>
      </c>
      <c r="AF510" s="199"/>
      <c r="AG510" s="200"/>
      <c r="AH510" s="200"/>
      <c r="AI510" s="169" t="str">
        <f>IF(AB510/W510=0,"",IF(MOD(AB510,W510)&gt;0,"ОШИБКА!!! неверная кратность на сорт",""))</f>
        <v/>
      </c>
    </row>
    <row r="511" spans="2:35" s="170" customFormat="1">
      <c r="B511" s="250"/>
      <c r="C511" s="196" t="s">
        <v>6329</v>
      </c>
      <c r="D511" s="267"/>
      <c r="E511" s="267"/>
      <c r="F511" s="267"/>
      <c r="G511" s="314">
        <v>165</v>
      </c>
      <c r="H511" s="314"/>
      <c r="I511" s="267"/>
      <c r="J511" s="267"/>
      <c r="K511" s="267"/>
      <c r="L511" s="196" t="s">
        <v>37</v>
      </c>
      <c r="M511" s="196" t="s">
        <v>6545</v>
      </c>
      <c r="N511" s="196" t="s">
        <v>6209</v>
      </c>
      <c r="O511" s="196" t="s">
        <v>6210</v>
      </c>
      <c r="P511" s="196" t="s">
        <v>6225</v>
      </c>
      <c r="Q511" s="196" t="s">
        <v>6184</v>
      </c>
      <c r="R511" s="218"/>
      <c r="S511" s="218"/>
      <c r="T511" s="310"/>
      <c r="U511" s="317"/>
      <c r="V511" s="318" t="s">
        <v>776</v>
      </c>
      <c r="W511" s="220">
        <v>5</v>
      </c>
      <c r="X511" s="223">
        <v>1925</v>
      </c>
      <c r="Y511" s="304">
        <v>1867</v>
      </c>
      <c r="Z511" s="304">
        <v>1750</v>
      </c>
      <c r="AA511" s="304">
        <v>1645</v>
      </c>
      <c r="AB511" s="5"/>
      <c r="AC511" s="224">
        <f t="shared" si="16"/>
        <v>0</v>
      </c>
      <c r="AD511" s="270">
        <f t="shared" si="17"/>
        <v>0</v>
      </c>
      <c r="AE511" s="198" t="s">
        <v>6960</v>
      </c>
      <c r="AF511" s="199"/>
      <c r="AG511" s="200"/>
      <c r="AH511" s="200"/>
      <c r="AI511" s="169" t="str">
        <f>IF(AB511/W511=0,"",IF(MOD(AB511,W511)&gt;0,"ОШИБКА!!! неверная кратность на сорт",""))</f>
        <v/>
      </c>
    </row>
    <row r="512" spans="2:35" s="170" customFormat="1">
      <c r="B512" s="250"/>
      <c r="C512" s="196" t="s">
        <v>6330</v>
      </c>
      <c r="D512" s="267"/>
      <c r="E512" s="267"/>
      <c r="F512" s="267"/>
      <c r="G512" s="314">
        <v>760</v>
      </c>
      <c r="H512" s="314"/>
      <c r="I512" s="267"/>
      <c r="J512" s="267"/>
      <c r="K512" s="267"/>
      <c r="L512" s="196" t="s">
        <v>37</v>
      </c>
      <c r="M512" s="196" t="s">
        <v>6545</v>
      </c>
      <c r="N512" s="196" t="s">
        <v>6209</v>
      </c>
      <c r="O512" s="196" t="s">
        <v>6210</v>
      </c>
      <c r="P512" s="196" t="s">
        <v>6226</v>
      </c>
      <c r="Q512" s="196" t="s">
        <v>6184</v>
      </c>
      <c r="R512" s="218"/>
      <c r="S512" s="218"/>
      <c r="T512" s="310"/>
      <c r="U512" s="317"/>
      <c r="V512" s="318" t="s">
        <v>776</v>
      </c>
      <c r="W512" s="220">
        <v>5</v>
      </c>
      <c r="X512" s="223">
        <v>684</v>
      </c>
      <c r="Y512" s="304">
        <v>663</v>
      </c>
      <c r="Z512" s="304">
        <v>621</v>
      </c>
      <c r="AA512" s="304">
        <v>584</v>
      </c>
      <c r="AB512" s="5"/>
      <c r="AC512" s="224">
        <f t="shared" si="16"/>
        <v>0</v>
      </c>
      <c r="AD512" s="270">
        <f t="shared" si="17"/>
        <v>0</v>
      </c>
      <c r="AE512" s="198"/>
      <c r="AF512" s="199"/>
      <c r="AG512" s="200"/>
      <c r="AH512" s="200"/>
      <c r="AI512" s="169" t="str">
        <f>IF(AB512/W512=0,"",IF(MOD(AB512,W512)&gt;0,"ОШИБКА!!! неверная кратность на сорт",""))</f>
        <v/>
      </c>
    </row>
    <row r="513" spans="2:35" s="170" customFormat="1">
      <c r="B513" s="250"/>
      <c r="C513" s="196" t="s">
        <v>6331</v>
      </c>
      <c r="D513" s="267"/>
      <c r="E513" s="267"/>
      <c r="F513" s="267"/>
      <c r="G513" s="314">
        <v>1570</v>
      </c>
      <c r="H513" s="314"/>
      <c r="I513" s="267"/>
      <c r="J513" s="267"/>
      <c r="K513" s="267"/>
      <c r="L513" s="196" t="s">
        <v>37</v>
      </c>
      <c r="M513" s="196" t="s">
        <v>6545</v>
      </c>
      <c r="N513" s="196" t="s">
        <v>6209</v>
      </c>
      <c r="O513" s="196" t="s">
        <v>6210</v>
      </c>
      <c r="P513" s="196" t="s">
        <v>6226</v>
      </c>
      <c r="Q513" s="196" t="s">
        <v>6185</v>
      </c>
      <c r="R513" s="218"/>
      <c r="S513" s="218"/>
      <c r="T513" s="310"/>
      <c r="U513" s="317"/>
      <c r="V513" s="318" t="s">
        <v>776</v>
      </c>
      <c r="W513" s="220">
        <v>5</v>
      </c>
      <c r="X513" s="223">
        <v>1064</v>
      </c>
      <c r="Y513" s="304">
        <v>1032</v>
      </c>
      <c r="Z513" s="304">
        <v>967</v>
      </c>
      <c r="AA513" s="304">
        <v>909</v>
      </c>
      <c r="AB513" s="5"/>
      <c r="AC513" s="224">
        <f t="shared" si="16"/>
        <v>0</v>
      </c>
      <c r="AD513" s="270">
        <f t="shared" si="17"/>
        <v>0</v>
      </c>
      <c r="AE513" s="198" t="s">
        <v>6960</v>
      </c>
      <c r="AF513" s="199"/>
      <c r="AG513" s="200"/>
      <c r="AH513" s="200"/>
      <c r="AI513" s="169" t="str">
        <f>IF(AB513/W513=0,"",IF(MOD(AB513,W513)&gt;0,"ОШИБКА!!! неверная кратность на сорт",""))</f>
        <v/>
      </c>
    </row>
    <row r="514" spans="2:35" s="170" customFormat="1">
      <c r="B514" s="250"/>
      <c r="C514" s="196" t="s">
        <v>6332</v>
      </c>
      <c r="D514" s="267"/>
      <c r="E514" s="267"/>
      <c r="F514" s="267"/>
      <c r="G514" s="314">
        <v>63</v>
      </c>
      <c r="H514" s="314"/>
      <c r="I514" s="267"/>
      <c r="J514" s="267"/>
      <c r="K514" s="267"/>
      <c r="L514" s="196" t="s">
        <v>37</v>
      </c>
      <c r="M514" s="196" t="s">
        <v>6545</v>
      </c>
      <c r="N514" s="196" t="s">
        <v>6209</v>
      </c>
      <c r="O514" s="196" t="s">
        <v>6210</v>
      </c>
      <c r="P514" s="196" t="s">
        <v>6227</v>
      </c>
      <c r="Q514" s="196" t="s">
        <v>6184</v>
      </c>
      <c r="R514" s="218"/>
      <c r="S514" s="218"/>
      <c r="T514" s="310"/>
      <c r="U514" s="317"/>
      <c r="V514" s="318" t="s">
        <v>776</v>
      </c>
      <c r="W514" s="220">
        <v>5</v>
      </c>
      <c r="X514" s="223">
        <v>793</v>
      </c>
      <c r="Y514" s="304">
        <v>769</v>
      </c>
      <c r="Z514" s="304">
        <v>721</v>
      </c>
      <c r="AA514" s="304">
        <v>678</v>
      </c>
      <c r="AB514" s="5"/>
      <c r="AC514" s="224">
        <f t="shared" si="16"/>
        <v>0</v>
      </c>
      <c r="AD514" s="270">
        <f t="shared" si="17"/>
        <v>0</v>
      </c>
      <c r="AE514" s="198" t="s">
        <v>6960</v>
      </c>
      <c r="AF514" s="199"/>
      <c r="AG514" s="200"/>
      <c r="AH514" s="200"/>
      <c r="AI514" s="169" t="str">
        <f>IF(AB514/W514=0,"",IF(MOD(AB514,W514)&gt;0,"ОШИБКА!!! неверная кратность на сорт",""))</f>
        <v/>
      </c>
    </row>
    <row r="515" spans="2:35" s="170" customFormat="1">
      <c r="B515" s="250"/>
      <c r="C515" s="196" t="s">
        <v>6333</v>
      </c>
      <c r="D515" s="267"/>
      <c r="E515" s="267"/>
      <c r="F515" s="267"/>
      <c r="G515" s="314">
        <v>55</v>
      </c>
      <c r="H515" s="314"/>
      <c r="I515" s="267"/>
      <c r="J515" s="267"/>
      <c r="K515" s="267"/>
      <c r="L515" s="196" t="s">
        <v>37</v>
      </c>
      <c r="M515" s="196" t="s">
        <v>6545</v>
      </c>
      <c r="N515" s="196" t="s">
        <v>6209</v>
      </c>
      <c r="O515" s="196" t="s">
        <v>6210</v>
      </c>
      <c r="P515" s="196" t="s">
        <v>6228</v>
      </c>
      <c r="Q515" s="196" t="s">
        <v>6184</v>
      </c>
      <c r="R515" s="218"/>
      <c r="S515" s="218"/>
      <c r="T515" s="310"/>
      <c r="U515" s="317"/>
      <c r="V515" s="318" t="s">
        <v>776</v>
      </c>
      <c r="W515" s="220">
        <v>5</v>
      </c>
      <c r="X515" s="223">
        <v>595</v>
      </c>
      <c r="Y515" s="304">
        <v>577</v>
      </c>
      <c r="Z515" s="304">
        <v>541</v>
      </c>
      <c r="AA515" s="304">
        <v>509</v>
      </c>
      <c r="AB515" s="5"/>
      <c r="AC515" s="224">
        <f t="shared" si="16"/>
        <v>0</v>
      </c>
      <c r="AD515" s="270">
        <f t="shared" si="17"/>
        <v>0</v>
      </c>
      <c r="AE515" s="198" t="s">
        <v>6960</v>
      </c>
      <c r="AF515" s="199"/>
      <c r="AG515" s="200"/>
      <c r="AH515" s="200"/>
      <c r="AI515" s="169" t="str">
        <f>IF(AB515/W515=0,"",IF(MOD(AB515,W515)&gt;0,"ОШИБКА!!! неверная кратность на сорт",""))</f>
        <v/>
      </c>
    </row>
    <row r="516" spans="2:35" s="170" customFormat="1">
      <c r="B516" s="250"/>
      <c r="C516" s="196" t="s">
        <v>6334</v>
      </c>
      <c r="D516" s="267"/>
      <c r="E516" s="267"/>
      <c r="F516" s="267"/>
      <c r="G516" s="314">
        <v>155</v>
      </c>
      <c r="H516" s="314"/>
      <c r="I516" s="267"/>
      <c r="J516" s="267"/>
      <c r="K516" s="267"/>
      <c r="L516" s="196" t="s">
        <v>37</v>
      </c>
      <c r="M516" s="196" t="s">
        <v>6545</v>
      </c>
      <c r="N516" s="196" t="s">
        <v>6209</v>
      </c>
      <c r="O516" s="196" t="s">
        <v>6210</v>
      </c>
      <c r="P516" s="196" t="s">
        <v>6229</v>
      </c>
      <c r="Q516" s="196" t="s">
        <v>6185</v>
      </c>
      <c r="R516" s="218"/>
      <c r="S516" s="218"/>
      <c r="T516" s="310"/>
      <c r="U516" s="317"/>
      <c r="V516" s="318" t="s">
        <v>776</v>
      </c>
      <c r="W516" s="220">
        <v>5</v>
      </c>
      <c r="X516" s="223">
        <v>646</v>
      </c>
      <c r="Y516" s="304">
        <v>626</v>
      </c>
      <c r="Z516" s="304">
        <v>587</v>
      </c>
      <c r="AA516" s="304">
        <v>552</v>
      </c>
      <c r="AB516" s="5"/>
      <c r="AC516" s="224">
        <f t="shared" si="16"/>
        <v>0</v>
      </c>
      <c r="AD516" s="270">
        <f t="shared" si="17"/>
        <v>0</v>
      </c>
      <c r="AE516" s="198" t="s">
        <v>6960</v>
      </c>
      <c r="AF516" s="199"/>
      <c r="AG516" s="200"/>
      <c r="AH516" s="200"/>
      <c r="AI516" s="169" t="str">
        <f>IF(AB516/W516=0,"",IF(MOD(AB516,W516)&gt;0,"ОШИБКА!!! неверная кратность на сорт",""))</f>
        <v/>
      </c>
    </row>
    <row r="517" spans="2:35" s="170" customFormat="1">
      <c r="B517" s="250"/>
      <c r="C517" s="196" t="s">
        <v>6335</v>
      </c>
      <c r="D517" s="267"/>
      <c r="E517" s="267"/>
      <c r="F517" s="267"/>
      <c r="G517" s="314">
        <v>175</v>
      </c>
      <c r="H517" s="314"/>
      <c r="I517" s="267"/>
      <c r="J517" s="267"/>
      <c r="K517" s="267"/>
      <c r="L517" s="196" t="s">
        <v>37</v>
      </c>
      <c r="M517" s="196" t="s">
        <v>6545</v>
      </c>
      <c r="N517" s="196" t="s">
        <v>6209</v>
      </c>
      <c r="O517" s="196" t="s">
        <v>6210</v>
      </c>
      <c r="P517" s="196" t="s">
        <v>6230</v>
      </c>
      <c r="Q517" s="196" t="s">
        <v>6184</v>
      </c>
      <c r="R517" s="218"/>
      <c r="S517" s="218"/>
      <c r="T517" s="310"/>
      <c r="U517" s="317"/>
      <c r="V517" s="318" t="s">
        <v>776</v>
      </c>
      <c r="W517" s="220">
        <v>5</v>
      </c>
      <c r="X517" s="223">
        <v>448</v>
      </c>
      <c r="Y517" s="304">
        <v>435</v>
      </c>
      <c r="Z517" s="304">
        <v>408</v>
      </c>
      <c r="AA517" s="304">
        <v>383</v>
      </c>
      <c r="AB517" s="5"/>
      <c r="AC517" s="224">
        <f t="shared" si="16"/>
        <v>0</v>
      </c>
      <c r="AD517" s="270">
        <f t="shared" si="17"/>
        <v>0</v>
      </c>
      <c r="AE517" s="198"/>
      <c r="AF517" s="199"/>
      <c r="AG517" s="200"/>
      <c r="AH517" s="200"/>
      <c r="AI517" s="169" t="str">
        <f>IF(AB517/W517=0,"",IF(MOD(AB517,W517)&gt;0,"ОШИБКА!!! неверная кратность на сорт",""))</f>
        <v/>
      </c>
    </row>
    <row r="518" spans="2:35" s="170" customFormat="1">
      <c r="B518" s="250"/>
      <c r="C518" s="196" t="s">
        <v>6336</v>
      </c>
      <c r="D518" s="267"/>
      <c r="E518" s="267"/>
      <c r="F518" s="267"/>
      <c r="G518" s="314">
        <v>591</v>
      </c>
      <c r="H518" s="314"/>
      <c r="I518" s="267"/>
      <c r="J518" s="267"/>
      <c r="K518" s="267"/>
      <c r="L518" s="196" t="s">
        <v>37</v>
      </c>
      <c r="M518" s="196" t="s">
        <v>6545</v>
      </c>
      <c r="N518" s="196" t="s">
        <v>6209</v>
      </c>
      <c r="O518" s="196" t="s">
        <v>6210</v>
      </c>
      <c r="P518" s="196" t="s">
        <v>6231</v>
      </c>
      <c r="Q518" s="196" t="s">
        <v>6184</v>
      </c>
      <c r="R518" s="218"/>
      <c r="S518" s="218"/>
      <c r="T518" s="310"/>
      <c r="U518" s="317"/>
      <c r="V518" s="318" t="s">
        <v>776</v>
      </c>
      <c r="W518" s="220">
        <v>5</v>
      </c>
      <c r="X518" s="223">
        <v>395</v>
      </c>
      <c r="Y518" s="304">
        <v>383</v>
      </c>
      <c r="Z518" s="304">
        <v>359</v>
      </c>
      <c r="AA518" s="304">
        <v>337</v>
      </c>
      <c r="AB518" s="5"/>
      <c r="AC518" s="224">
        <f t="shared" si="16"/>
        <v>0</v>
      </c>
      <c r="AD518" s="270">
        <f t="shared" si="17"/>
        <v>0</v>
      </c>
      <c r="AE518" s="198" t="s">
        <v>6960</v>
      </c>
      <c r="AF518" s="199"/>
      <c r="AG518" s="200"/>
      <c r="AH518" s="200"/>
      <c r="AI518" s="169" t="str">
        <f>IF(AB518/W518=0,"",IF(MOD(AB518,W518)&gt;0,"ОШИБКА!!! неверная кратность на сорт",""))</f>
        <v/>
      </c>
    </row>
    <row r="519" spans="2:35" s="170" customFormat="1">
      <c r="B519" s="250"/>
      <c r="C519" s="196" t="s">
        <v>6337</v>
      </c>
      <c r="D519" s="267"/>
      <c r="E519" s="267"/>
      <c r="F519" s="267"/>
      <c r="G519" s="314">
        <v>700</v>
      </c>
      <c r="H519" s="314"/>
      <c r="I519" s="267"/>
      <c r="J519" s="267"/>
      <c r="K519" s="267"/>
      <c r="L519" s="196" t="s">
        <v>37</v>
      </c>
      <c r="M519" s="196" t="s">
        <v>6545</v>
      </c>
      <c r="N519" s="196" t="s">
        <v>6209</v>
      </c>
      <c r="O519" s="196" t="s">
        <v>6210</v>
      </c>
      <c r="P519" s="196" t="s">
        <v>6231</v>
      </c>
      <c r="Q519" s="196" t="s">
        <v>6185</v>
      </c>
      <c r="R519" s="218"/>
      <c r="S519" s="218"/>
      <c r="T519" s="310"/>
      <c r="U519" s="317"/>
      <c r="V519" s="318" t="s">
        <v>776</v>
      </c>
      <c r="W519" s="220">
        <v>5</v>
      </c>
      <c r="X519" s="223">
        <v>537</v>
      </c>
      <c r="Y519" s="304">
        <v>520</v>
      </c>
      <c r="Z519" s="304">
        <v>488</v>
      </c>
      <c r="AA519" s="304">
        <v>459</v>
      </c>
      <c r="AB519" s="5"/>
      <c r="AC519" s="224">
        <f t="shared" si="16"/>
        <v>0</v>
      </c>
      <c r="AD519" s="270">
        <f t="shared" si="17"/>
        <v>0</v>
      </c>
      <c r="AE519" s="198" t="s">
        <v>6960</v>
      </c>
      <c r="AF519" s="199"/>
      <c r="AG519" s="200"/>
      <c r="AH519" s="200"/>
      <c r="AI519" s="169" t="str">
        <f>IF(AB519/W519=0,"",IF(MOD(AB519,W519)&gt;0,"ОШИБКА!!! неверная кратность на сорт",""))</f>
        <v/>
      </c>
    </row>
    <row r="520" spans="2:35" s="170" customFormat="1">
      <c r="B520" s="250"/>
      <c r="C520" s="196" t="s">
        <v>6338</v>
      </c>
      <c r="D520" s="267"/>
      <c r="E520" s="267"/>
      <c r="F520" s="267"/>
      <c r="G520" s="314">
        <v>155</v>
      </c>
      <c r="H520" s="314"/>
      <c r="I520" s="267"/>
      <c r="J520" s="267"/>
      <c r="K520" s="267"/>
      <c r="L520" s="196" t="s">
        <v>37</v>
      </c>
      <c r="M520" s="196" t="s">
        <v>6545</v>
      </c>
      <c r="N520" s="196" t="s">
        <v>6209</v>
      </c>
      <c r="O520" s="196" t="s">
        <v>6210</v>
      </c>
      <c r="P520" s="196" t="s">
        <v>6232</v>
      </c>
      <c r="Q520" s="196" t="s">
        <v>6184</v>
      </c>
      <c r="R520" s="218"/>
      <c r="S520" s="218"/>
      <c r="T520" s="310"/>
      <c r="U520" s="317"/>
      <c r="V520" s="318" t="s">
        <v>776</v>
      </c>
      <c r="W520" s="220">
        <v>5</v>
      </c>
      <c r="X520" s="223">
        <v>586</v>
      </c>
      <c r="Y520" s="304">
        <v>568</v>
      </c>
      <c r="Z520" s="304">
        <v>533</v>
      </c>
      <c r="AA520" s="304">
        <v>501</v>
      </c>
      <c r="AB520" s="5"/>
      <c r="AC520" s="224">
        <f t="shared" si="16"/>
        <v>0</v>
      </c>
      <c r="AD520" s="270">
        <f t="shared" si="17"/>
        <v>0</v>
      </c>
      <c r="AE520" s="198" t="s">
        <v>6960</v>
      </c>
      <c r="AF520" s="199"/>
      <c r="AG520" s="200"/>
      <c r="AH520" s="200"/>
      <c r="AI520" s="169" t="str">
        <f>IF(AB520/W520=0,"",IF(MOD(AB520,W520)&gt;0,"ОШИБКА!!! неверная кратность на сорт",""))</f>
        <v/>
      </c>
    </row>
    <row r="521" spans="2:35" s="170" customFormat="1">
      <c r="B521" s="250"/>
      <c r="C521" s="196" t="s">
        <v>6339</v>
      </c>
      <c r="D521" s="267"/>
      <c r="E521" s="267"/>
      <c r="F521" s="267"/>
      <c r="G521" s="314">
        <v>345</v>
      </c>
      <c r="H521" s="314"/>
      <c r="I521" s="267"/>
      <c r="J521" s="267"/>
      <c r="K521" s="267"/>
      <c r="L521" s="196" t="s">
        <v>37</v>
      </c>
      <c r="M521" s="196" t="s">
        <v>6545</v>
      </c>
      <c r="N521" s="196" t="s">
        <v>6209</v>
      </c>
      <c r="O521" s="196" t="s">
        <v>6210</v>
      </c>
      <c r="P521" s="196" t="s">
        <v>6233</v>
      </c>
      <c r="Q521" s="196" t="s">
        <v>6185</v>
      </c>
      <c r="R521" s="218"/>
      <c r="S521" s="218"/>
      <c r="T521" s="310"/>
      <c r="U521" s="317"/>
      <c r="V521" s="318" t="s">
        <v>776</v>
      </c>
      <c r="W521" s="220">
        <v>5</v>
      </c>
      <c r="X521" s="223">
        <v>684</v>
      </c>
      <c r="Y521" s="304">
        <v>663</v>
      </c>
      <c r="Z521" s="304">
        <v>621</v>
      </c>
      <c r="AA521" s="304">
        <v>584</v>
      </c>
      <c r="AB521" s="5"/>
      <c r="AC521" s="224">
        <f t="shared" si="16"/>
        <v>0</v>
      </c>
      <c r="AD521" s="270">
        <f t="shared" si="17"/>
        <v>0</v>
      </c>
      <c r="AE521" s="198" t="s">
        <v>6960</v>
      </c>
      <c r="AF521" s="199"/>
      <c r="AG521" s="200"/>
      <c r="AH521" s="200"/>
      <c r="AI521" s="169" t="str">
        <f>IF(AB521/W521=0,"",IF(MOD(AB521,W521)&gt;0,"ОШИБКА!!! неверная кратность на сорт",""))</f>
        <v/>
      </c>
    </row>
    <row r="522" spans="2:35" s="170" customFormat="1">
      <c r="B522" s="250"/>
      <c r="C522" s="196" t="s">
        <v>6340</v>
      </c>
      <c r="D522" s="267"/>
      <c r="E522" s="267"/>
      <c r="F522" s="267"/>
      <c r="G522" s="314">
        <v>210</v>
      </c>
      <c r="H522" s="314"/>
      <c r="I522" s="267"/>
      <c r="J522" s="267"/>
      <c r="K522" s="267"/>
      <c r="L522" s="196" t="s">
        <v>37</v>
      </c>
      <c r="M522" s="196" t="s">
        <v>6545</v>
      </c>
      <c r="N522" s="196" t="s">
        <v>6209</v>
      </c>
      <c r="O522" s="196" t="s">
        <v>6210</v>
      </c>
      <c r="P522" s="196" t="s">
        <v>6234</v>
      </c>
      <c r="Q522" s="196" t="s">
        <v>6185</v>
      </c>
      <c r="R522" s="218"/>
      <c r="S522" s="218"/>
      <c r="T522" s="310"/>
      <c r="U522" s="317"/>
      <c r="V522" s="318" t="s">
        <v>776</v>
      </c>
      <c r="W522" s="220">
        <v>5</v>
      </c>
      <c r="X522" s="223">
        <v>1170</v>
      </c>
      <c r="Y522" s="304">
        <v>1134</v>
      </c>
      <c r="Z522" s="304">
        <v>1063</v>
      </c>
      <c r="AA522" s="304">
        <v>999</v>
      </c>
      <c r="AB522" s="5"/>
      <c r="AC522" s="224">
        <f t="shared" si="16"/>
        <v>0</v>
      </c>
      <c r="AD522" s="270">
        <f t="shared" si="17"/>
        <v>0</v>
      </c>
      <c r="AE522" s="198" t="s">
        <v>6960</v>
      </c>
      <c r="AF522" s="199"/>
      <c r="AG522" s="200"/>
      <c r="AH522" s="200"/>
      <c r="AI522" s="169" t="str">
        <f>IF(AB522/W522=0,"",IF(MOD(AB522,W522)&gt;0,"ОШИБКА!!! неверная кратность на сорт",""))</f>
        <v/>
      </c>
    </row>
    <row r="523" spans="2:35" s="170" customFormat="1">
      <c r="B523" s="250"/>
      <c r="C523" s="196" t="s">
        <v>6341</v>
      </c>
      <c r="D523" s="267"/>
      <c r="E523" s="267"/>
      <c r="F523" s="267"/>
      <c r="G523" s="314"/>
      <c r="H523" s="314"/>
      <c r="I523" s="267"/>
      <c r="J523" s="267"/>
      <c r="K523" s="267"/>
      <c r="L523" s="196" t="s">
        <v>37</v>
      </c>
      <c r="M523" s="332" t="s">
        <v>6545</v>
      </c>
      <c r="N523" s="332" t="s">
        <v>6209</v>
      </c>
      <c r="O523" s="332" t="s">
        <v>6210</v>
      </c>
      <c r="P523" s="332" t="s">
        <v>6235</v>
      </c>
      <c r="Q523" s="332" t="s">
        <v>6184</v>
      </c>
      <c r="R523" s="334"/>
      <c r="S523" s="334"/>
      <c r="T523" s="341"/>
      <c r="U523" s="317"/>
      <c r="V523" s="318" t="s">
        <v>776</v>
      </c>
      <c r="W523" s="220">
        <v>5</v>
      </c>
      <c r="X523" s="223">
        <v>541</v>
      </c>
      <c r="Y523" s="304">
        <v>524</v>
      </c>
      <c r="Z523" s="304">
        <v>492</v>
      </c>
      <c r="AA523" s="304">
        <v>462</v>
      </c>
      <c r="AB523" s="5"/>
      <c r="AC523" s="224">
        <f t="shared" si="16"/>
        <v>0</v>
      </c>
      <c r="AD523" s="270">
        <f t="shared" si="17"/>
        <v>0</v>
      </c>
      <c r="AE523" s="198" t="s">
        <v>4484</v>
      </c>
      <c r="AF523" s="199"/>
      <c r="AG523" s="200"/>
      <c r="AH523" s="200"/>
      <c r="AI523" s="169" t="str">
        <f>IF(AB523/W523=0,"",IF(MOD(AB523,W523)&gt;0,"ОШИБКА!!! неверная кратность на сорт",""))</f>
        <v/>
      </c>
    </row>
    <row r="524" spans="2:35" s="170" customFormat="1">
      <c r="B524" s="250"/>
      <c r="C524" s="196" t="s">
        <v>6342</v>
      </c>
      <c r="D524" s="267"/>
      <c r="E524" s="267"/>
      <c r="F524" s="267"/>
      <c r="G524" s="314">
        <v>155</v>
      </c>
      <c r="H524" s="314"/>
      <c r="I524" s="267"/>
      <c r="J524" s="267"/>
      <c r="K524" s="267"/>
      <c r="L524" s="196" t="s">
        <v>37</v>
      </c>
      <c r="M524" s="196" t="s">
        <v>6545</v>
      </c>
      <c r="N524" s="196" t="s">
        <v>6209</v>
      </c>
      <c r="O524" s="196" t="s">
        <v>6210</v>
      </c>
      <c r="P524" s="196" t="s">
        <v>6236</v>
      </c>
      <c r="Q524" s="196" t="s">
        <v>6185</v>
      </c>
      <c r="R524" s="218"/>
      <c r="S524" s="218"/>
      <c r="T524" s="310"/>
      <c r="U524" s="317"/>
      <c r="V524" s="318" t="s">
        <v>776</v>
      </c>
      <c r="W524" s="220">
        <v>5</v>
      </c>
      <c r="X524" s="223">
        <v>646</v>
      </c>
      <c r="Y524" s="304">
        <v>626</v>
      </c>
      <c r="Z524" s="304">
        <v>587</v>
      </c>
      <c r="AA524" s="304">
        <v>552</v>
      </c>
      <c r="AB524" s="5"/>
      <c r="AC524" s="224">
        <f t="shared" si="16"/>
        <v>0</v>
      </c>
      <c r="AD524" s="270">
        <f t="shared" si="17"/>
        <v>0</v>
      </c>
      <c r="AE524" s="198" t="s">
        <v>6960</v>
      </c>
      <c r="AF524" s="199"/>
      <c r="AG524" s="200"/>
      <c r="AH524" s="200"/>
      <c r="AI524" s="169" t="str">
        <f>IF(AB524/W524=0,"",IF(MOD(AB524,W524)&gt;0,"ОШИБКА!!! неверная кратность на сорт",""))</f>
        <v/>
      </c>
    </row>
    <row r="525" spans="2:35" s="170" customFormat="1">
      <c r="B525" s="250"/>
      <c r="C525" s="196" t="s">
        <v>6343</v>
      </c>
      <c r="D525" s="267"/>
      <c r="E525" s="267"/>
      <c r="F525" s="267"/>
      <c r="G525" s="314">
        <v>805</v>
      </c>
      <c r="H525" s="314"/>
      <c r="I525" s="267"/>
      <c r="J525" s="267"/>
      <c r="K525" s="267"/>
      <c r="L525" s="196" t="s">
        <v>37</v>
      </c>
      <c r="M525" s="196" t="s">
        <v>6545</v>
      </c>
      <c r="N525" s="196" t="s">
        <v>6209</v>
      </c>
      <c r="O525" s="196" t="s">
        <v>6210</v>
      </c>
      <c r="P525" s="196" t="s">
        <v>6237</v>
      </c>
      <c r="Q525" s="196" t="s">
        <v>6184</v>
      </c>
      <c r="R525" s="218"/>
      <c r="S525" s="218"/>
      <c r="T525" s="310"/>
      <c r="U525" s="317"/>
      <c r="V525" s="318" t="s">
        <v>776</v>
      </c>
      <c r="W525" s="220">
        <v>5</v>
      </c>
      <c r="X525" s="223">
        <v>872</v>
      </c>
      <c r="Y525" s="304">
        <v>845</v>
      </c>
      <c r="Z525" s="304">
        <v>792</v>
      </c>
      <c r="AA525" s="304">
        <v>745</v>
      </c>
      <c r="AB525" s="5"/>
      <c r="AC525" s="224">
        <f t="shared" si="16"/>
        <v>0</v>
      </c>
      <c r="AD525" s="270">
        <f t="shared" si="17"/>
        <v>0</v>
      </c>
      <c r="AE525" s="198" t="s">
        <v>6960</v>
      </c>
      <c r="AF525" s="199"/>
      <c r="AG525" s="200"/>
      <c r="AH525" s="200"/>
      <c r="AI525" s="169" t="str">
        <f>IF(AB525/W525=0,"",IF(MOD(AB525,W525)&gt;0,"ОШИБКА!!! неверная кратность на сорт",""))</f>
        <v/>
      </c>
    </row>
    <row r="526" spans="2:35" s="170" customFormat="1">
      <c r="B526" s="250"/>
      <c r="C526" s="196" t="s">
        <v>6344</v>
      </c>
      <c r="D526" s="267"/>
      <c r="E526" s="267"/>
      <c r="F526" s="267"/>
      <c r="G526" s="314">
        <v>148</v>
      </c>
      <c r="H526" s="314"/>
      <c r="I526" s="267"/>
      <c r="J526" s="267"/>
      <c r="K526" s="267"/>
      <c r="L526" s="196" t="s">
        <v>37</v>
      </c>
      <c r="M526" s="196" t="s">
        <v>6545</v>
      </c>
      <c r="N526" s="196" t="s">
        <v>6209</v>
      </c>
      <c r="O526" s="196" t="s">
        <v>6210</v>
      </c>
      <c r="P526" s="196" t="s">
        <v>6238</v>
      </c>
      <c r="Q526" s="196" t="s">
        <v>6184</v>
      </c>
      <c r="R526" s="218"/>
      <c r="S526" s="218"/>
      <c r="T526" s="310"/>
      <c r="U526" s="317"/>
      <c r="V526" s="318" t="s">
        <v>776</v>
      </c>
      <c r="W526" s="220">
        <v>5</v>
      </c>
      <c r="X526" s="223">
        <v>616</v>
      </c>
      <c r="Y526" s="304">
        <v>597</v>
      </c>
      <c r="Z526" s="304">
        <v>560</v>
      </c>
      <c r="AA526" s="304">
        <v>526</v>
      </c>
      <c r="AB526" s="5"/>
      <c r="AC526" s="224">
        <f t="shared" si="16"/>
        <v>0</v>
      </c>
      <c r="AD526" s="270">
        <f t="shared" si="17"/>
        <v>0</v>
      </c>
      <c r="AE526" s="198" t="s">
        <v>6960</v>
      </c>
      <c r="AF526" s="199"/>
      <c r="AG526" s="200"/>
      <c r="AH526" s="200"/>
      <c r="AI526" s="169" t="str">
        <f>IF(AB526/W526=0,"",IF(MOD(AB526,W526)&gt;0,"ОШИБКА!!! неверная кратность на сорт",""))</f>
        <v/>
      </c>
    </row>
    <row r="527" spans="2:35" s="170" customFormat="1">
      <c r="B527" s="250"/>
      <c r="C527" s="196" t="s">
        <v>6345</v>
      </c>
      <c r="D527" s="267"/>
      <c r="E527" s="267"/>
      <c r="F527" s="267"/>
      <c r="G527" s="314">
        <v>330</v>
      </c>
      <c r="H527" s="314"/>
      <c r="I527" s="267"/>
      <c r="J527" s="267"/>
      <c r="K527" s="267"/>
      <c r="L527" s="196" t="s">
        <v>37</v>
      </c>
      <c r="M527" s="196" t="s">
        <v>6545</v>
      </c>
      <c r="N527" s="196" t="s">
        <v>6209</v>
      </c>
      <c r="O527" s="196" t="s">
        <v>6210</v>
      </c>
      <c r="P527" s="196" t="s">
        <v>6238</v>
      </c>
      <c r="Q527" s="196" t="s">
        <v>6185</v>
      </c>
      <c r="R527" s="218"/>
      <c r="S527" s="218"/>
      <c r="T527" s="310"/>
      <c r="U527" s="317"/>
      <c r="V527" s="318" t="s">
        <v>776</v>
      </c>
      <c r="W527" s="220">
        <v>5</v>
      </c>
      <c r="X527" s="223">
        <v>894</v>
      </c>
      <c r="Y527" s="304">
        <v>867</v>
      </c>
      <c r="Z527" s="304">
        <v>813</v>
      </c>
      <c r="AA527" s="304">
        <v>764</v>
      </c>
      <c r="AB527" s="5"/>
      <c r="AC527" s="224">
        <f t="shared" si="16"/>
        <v>0</v>
      </c>
      <c r="AD527" s="270">
        <f t="shared" si="17"/>
        <v>0</v>
      </c>
      <c r="AE527" s="198" t="s">
        <v>6960</v>
      </c>
      <c r="AF527" s="199"/>
      <c r="AG527" s="200"/>
      <c r="AH527" s="200"/>
      <c r="AI527" s="169" t="str">
        <f>IF(AB527/W527=0,"",IF(MOD(AB527,W527)&gt;0,"ОШИБКА!!! неверная кратность на сорт",""))</f>
        <v/>
      </c>
    </row>
    <row r="528" spans="2:35" s="170" customFormat="1">
      <c r="B528" s="250"/>
      <c r="C528" s="196" t="s">
        <v>6346</v>
      </c>
      <c r="D528" s="267"/>
      <c r="E528" s="267"/>
      <c r="F528" s="267"/>
      <c r="G528" s="314">
        <v>170</v>
      </c>
      <c r="H528" s="314"/>
      <c r="I528" s="267"/>
      <c r="J528" s="267"/>
      <c r="K528" s="267"/>
      <c r="L528" s="196" t="s">
        <v>37</v>
      </c>
      <c r="M528" s="196" t="s">
        <v>6545</v>
      </c>
      <c r="N528" s="196" t="s">
        <v>6209</v>
      </c>
      <c r="O528" s="196" t="s">
        <v>6210</v>
      </c>
      <c r="P528" s="196" t="s">
        <v>6239</v>
      </c>
      <c r="Q528" s="196" t="s">
        <v>6185</v>
      </c>
      <c r="R528" s="218"/>
      <c r="S528" s="218"/>
      <c r="T528" s="310"/>
      <c r="U528" s="317"/>
      <c r="V528" s="318" t="s">
        <v>776</v>
      </c>
      <c r="W528" s="220">
        <v>5</v>
      </c>
      <c r="X528" s="223">
        <v>1462</v>
      </c>
      <c r="Y528" s="304">
        <v>1418</v>
      </c>
      <c r="Z528" s="304">
        <v>1329</v>
      </c>
      <c r="AA528" s="304">
        <v>1249</v>
      </c>
      <c r="AB528" s="5"/>
      <c r="AC528" s="224">
        <f t="shared" si="16"/>
        <v>0</v>
      </c>
      <c r="AD528" s="270">
        <f t="shared" si="17"/>
        <v>0</v>
      </c>
      <c r="AE528" s="198" t="s">
        <v>6960</v>
      </c>
      <c r="AF528" s="199"/>
      <c r="AG528" s="200"/>
      <c r="AH528" s="200"/>
      <c r="AI528" s="169" t="str">
        <f>IF(AB528/W528=0,"",IF(MOD(AB528,W528)&gt;0,"ОШИБКА!!! неверная кратность на сорт",""))</f>
        <v/>
      </c>
    </row>
    <row r="529" spans="2:35" s="170" customFormat="1">
      <c r="B529" s="250"/>
      <c r="C529" s="196" t="s">
        <v>6347</v>
      </c>
      <c r="D529" s="267"/>
      <c r="E529" s="267"/>
      <c r="F529" s="267"/>
      <c r="G529" s="314">
        <v>216</v>
      </c>
      <c r="H529" s="314"/>
      <c r="I529" s="267"/>
      <c r="J529" s="267"/>
      <c r="K529" s="267"/>
      <c r="L529" s="196" t="s">
        <v>37</v>
      </c>
      <c r="M529" s="196" t="s">
        <v>6545</v>
      </c>
      <c r="N529" s="196" t="s">
        <v>6209</v>
      </c>
      <c r="O529" s="196" t="s">
        <v>6210</v>
      </c>
      <c r="P529" s="196" t="s">
        <v>6240</v>
      </c>
      <c r="Q529" s="196" t="s">
        <v>6184</v>
      </c>
      <c r="R529" s="218"/>
      <c r="S529" s="218"/>
      <c r="T529" s="310"/>
      <c r="U529" s="317"/>
      <c r="V529" s="318" t="s">
        <v>776</v>
      </c>
      <c r="W529" s="220">
        <v>5</v>
      </c>
      <c r="X529" s="223">
        <v>541</v>
      </c>
      <c r="Y529" s="304">
        <v>524</v>
      </c>
      <c r="Z529" s="304">
        <v>492</v>
      </c>
      <c r="AA529" s="304">
        <v>462</v>
      </c>
      <c r="AB529" s="5"/>
      <c r="AC529" s="224">
        <f t="shared" si="16"/>
        <v>0</v>
      </c>
      <c r="AD529" s="270">
        <f t="shared" si="17"/>
        <v>0</v>
      </c>
      <c r="AE529" s="198" t="s">
        <v>6960</v>
      </c>
      <c r="AF529" s="199"/>
      <c r="AG529" s="200"/>
      <c r="AH529" s="200"/>
      <c r="AI529" s="169" t="str">
        <f>IF(AB529/W529=0,"",IF(MOD(AB529,W529)&gt;0,"ОШИБКА!!! неверная кратность на сорт",""))</f>
        <v/>
      </c>
    </row>
    <row r="530" spans="2:35" s="170" customFormat="1">
      <c r="B530" s="250"/>
      <c r="C530" s="196" t="s">
        <v>6348</v>
      </c>
      <c r="D530" s="267"/>
      <c r="E530" s="267"/>
      <c r="F530" s="267"/>
      <c r="G530" s="314">
        <v>349</v>
      </c>
      <c r="H530" s="314"/>
      <c r="I530" s="267"/>
      <c r="J530" s="267"/>
      <c r="K530" s="267"/>
      <c r="L530" s="196" t="s">
        <v>37</v>
      </c>
      <c r="M530" s="196" t="s">
        <v>6545</v>
      </c>
      <c r="N530" s="196" t="s">
        <v>6209</v>
      </c>
      <c r="O530" s="196" t="s">
        <v>6210</v>
      </c>
      <c r="P530" s="196" t="s">
        <v>6241</v>
      </c>
      <c r="Q530" s="196" t="s">
        <v>6184</v>
      </c>
      <c r="R530" s="218"/>
      <c r="S530" s="218"/>
      <c r="T530" s="310"/>
      <c r="U530" s="317"/>
      <c r="V530" s="318" t="s">
        <v>776</v>
      </c>
      <c r="W530" s="220">
        <v>5</v>
      </c>
      <c r="X530" s="223">
        <v>726</v>
      </c>
      <c r="Y530" s="304">
        <v>704</v>
      </c>
      <c r="Z530" s="304">
        <v>660</v>
      </c>
      <c r="AA530" s="304">
        <v>620</v>
      </c>
      <c r="AB530" s="5"/>
      <c r="AC530" s="224">
        <f t="shared" ref="AC530:AC538" si="18">X530*AB530</f>
        <v>0</v>
      </c>
      <c r="AD530" s="270">
        <f t="shared" ref="AD530:AD538" si="19">IF(Y530&lt;&gt;"",IF(AND($AC$25&gt;=200000,AB530&gt;=20),AB530*AA530,IF(AND($AC$25&gt;=200000,AB530&lt;20),AB530*Z530,IF(AND($AC$25&lt;200000,AB530&gt;=20),AB530*Y530,AB530*X530))),IF($AC$25&gt;=200000,AB530*Z530,AB530*X530))</f>
        <v>0</v>
      </c>
      <c r="AE530" s="198" t="s">
        <v>6960</v>
      </c>
      <c r="AF530" s="199"/>
      <c r="AG530" s="200"/>
      <c r="AH530" s="200"/>
      <c r="AI530" s="169" t="str">
        <f>IF(AB530/W530=0,"",IF(MOD(AB530,W530)&gt;0,"ОШИБКА!!! неверная кратность на сорт",""))</f>
        <v/>
      </c>
    </row>
    <row r="531" spans="2:35" s="170" customFormat="1">
      <c r="B531" s="250"/>
      <c r="C531" s="196" t="s">
        <v>6349</v>
      </c>
      <c r="D531" s="267"/>
      <c r="E531" s="267"/>
      <c r="F531" s="267"/>
      <c r="G531" s="314">
        <v>2720</v>
      </c>
      <c r="H531" s="314"/>
      <c r="I531" s="267"/>
      <c r="J531" s="267"/>
      <c r="K531" s="267"/>
      <c r="L531" s="196" t="s">
        <v>37</v>
      </c>
      <c r="M531" s="196" t="s">
        <v>6545</v>
      </c>
      <c r="N531" s="196" t="s">
        <v>6209</v>
      </c>
      <c r="O531" s="196" t="s">
        <v>6210</v>
      </c>
      <c r="P531" s="196" t="s">
        <v>6242</v>
      </c>
      <c r="Q531" s="196" t="s">
        <v>6184</v>
      </c>
      <c r="R531" s="218"/>
      <c r="S531" s="218"/>
      <c r="T531" s="310"/>
      <c r="U531" s="317"/>
      <c r="V531" s="318" t="s">
        <v>776</v>
      </c>
      <c r="W531" s="220">
        <v>5</v>
      </c>
      <c r="X531" s="223">
        <v>349</v>
      </c>
      <c r="Y531" s="304">
        <v>338</v>
      </c>
      <c r="Z531" s="304">
        <v>317</v>
      </c>
      <c r="AA531" s="304">
        <v>298</v>
      </c>
      <c r="AB531" s="5"/>
      <c r="AC531" s="224">
        <f t="shared" si="18"/>
        <v>0</v>
      </c>
      <c r="AD531" s="270">
        <f t="shared" si="19"/>
        <v>0</v>
      </c>
      <c r="AE531" s="198" t="s">
        <v>6960</v>
      </c>
      <c r="AF531" s="199"/>
      <c r="AG531" s="200"/>
      <c r="AH531" s="200"/>
      <c r="AI531" s="169" t="str">
        <f>IF(AB531/W531=0,"",IF(MOD(AB531,W531)&gt;0,"ОШИБКА!!! неверная кратность на сорт",""))</f>
        <v/>
      </c>
    </row>
    <row r="532" spans="2:35" s="170" customFormat="1">
      <c r="B532" s="250"/>
      <c r="C532" s="196" t="s">
        <v>6350</v>
      </c>
      <c r="D532" s="267"/>
      <c r="E532" s="267"/>
      <c r="F532" s="267"/>
      <c r="G532" s="314">
        <v>175</v>
      </c>
      <c r="H532" s="314"/>
      <c r="I532" s="267"/>
      <c r="J532" s="267"/>
      <c r="K532" s="267"/>
      <c r="L532" s="196" t="s">
        <v>37</v>
      </c>
      <c r="M532" s="196" t="s">
        <v>6545</v>
      </c>
      <c r="N532" s="196" t="s">
        <v>6209</v>
      </c>
      <c r="O532" s="196" t="s">
        <v>6210</v>
      </c>
      <c r="P532" s="196" t="s">
        <v>6243</v>
      </c>
      <c r="Q532" s="196" t="s">
        <v>6184</v>
      </c>
      <c r="R532" s="218"/>
      <c r="S532" s="218"/>
      <c r="T532" s="310"/>
      <c r="U532" s="317"/>
      <c r="V532" s="318" t="s">
        <v>776</v>
      </c>
      <c r="W532" s="220">
        <v>5</v>
      </c>
      <c r="X532" s="223">
        <v>396</v>
      </c>
      <c r="Y532" s="304">
        <v>384</v>
      </c>
      <c r="Z532" s="304">
        <v>360</v>
      </c>
      <c r="AA532" s="304">
        <v>339</v>
      </c>
      <c r="AB532" s="5"/>
      <c r="AC532" s="224">
        <f t="shared" si="18"/>
        <v>0</v>
      </c>
      <c r="AD532" s="270">
        <f t="shared" si="19"/>
        <v>0</v>
      </c>
      <c r="AE532" s="198" t="s">
        <v>6960</v>
      </c>
      <c r="AF532" s="199"/>
      <c r="AG532" s="200"/>
      <c r="AH532" s="200"/>
      <c r="AI532" s="169" t="str">
        <f>IF(AB532/W532=0,"",IF(MOD(AB532,W532)&gt;0,"ОШИБКА!!! неверная кратность на сорт",""))</f>
        <v/>
      </c>
    </row>
    <row r="533" spans="2:35" s="170" customFormat="1">
      <c r="B533" s="250"/>
      <c r="C533" s="196" t="s">
        <v>6351</v>
      </c>
      <c r="D533" s="267"/>
      <c r="E533" s="267"/>
      <c r="F533" s="267"/>
      <c r="G533" s="314">
        <v>450</v>
      </c>
      <c r="H533" s="314"/>
      <c r="I533" s="267"/>
      <c r="J533" s="267"/>
      <c r="K533" s="267"/>
      <c r="L533" s="196" t="s">
        <v>37</v>
      </c>
      <c r="M533" s="196" t="s">
        <v>6545</v>
      </c>
      <c r="N533" s="196" t="s">
        <v>6209</v>
      </c>
      <c r="O533" s="196" t="s">
        <v>6210</v>
      </c>
      <c r="P533" s="196" t="s">
        <v>6243</v>
      </c>
      <c r="Q533" s="196" t="s">
        <v>6185</v>
      </c>
      <c r="R533" s="218"/>
      <c r="S533" s="218"/>
      <c r="T533" s="310"/>
      <c r="U533" s="317"/>
      <c r="V533" s="318" t="s">
        <v>776</v>
      </c>
      <c r="W533" s="220">
        <v>5</v>
      </c>
      <c r="X533" s="223">
        <v>517</v>
      </c>
      <c r="Y533" s="304">
        <v>501</v>
      </c>
      <c r="Z533" s="304">
        <v>470</v>
      </c>
      <c r="AA533" s="304">
        <v>442</v>
      </c>
      <c r="AB533" s="5"/>
      <c r="AC533" s="224">
        <f t="shared" si="18"/>
        <v>0</v>
      </c>
      <c r="AD533" s="270">
        <f t="shared" si="19"/>
        <v>0</v>
      </c>
      <c r="AE533" s="198" t="s">
        <v>6960</v>
      </c>
      <c r="AF533" s="199"/>
      <c r="AG533" s="200"/>
      <c r="AH533" s="200"/>
      <c r="AI533" s="169" t="str">
        <f>IF(AB533/W533=0,"",IF(MOD(AB533,W533)&gt;0,"ОШИБКА!!! неверная кратность на сорт",""))</f>
        <v/>
      </c>
    </row>
    <row r="534" spans="2:35" s="170" customFormat="1">
      <c r="B534" s="250"/>
      <c r="C534" s="196" t="s">
        <v>6352</v>
      </c>
      <c r="D534" s="267"/>
      <c r="E534" s="267"/>
      <c r="F534" s="267"/>
      <c r="G534" s="314">
        <v>785</v>
      </c>
      <c r="H534" s="314"/>
      <c r="I534" s="267"/>
      <c r="J534" s="267"/>
      <c r="K534" s="267"/>
      <c r="L534" s="196" t="s">
        <v>37</v>
      </c>
      <c r="M534" s="196" t="s">
        <v>6545</v>
      </c>
      <c r="N534" s="196" t="s">
        <v>6209</v>
      </c>
      <c r="O534" s="196" t="s">
        <v>6210</v>
      </c>
      <c r="P534" s="196" t="s">
        <v>6244</v>
      </c>
      <c r="Q534" s="196" t="s">
        <v>6184</v>
      </c>
      <c r="R534" s="218"/>
      <c r="S534" s="218"/>
      <c r="T534" s="310"/>
      <c r="U534" s="317"/>
      <c r="V534" s="318" t="s">
        <v>776</v>
      </c>
      <c r="W534" s="220">
        <v>5</v>
      </c>
      <c r="X534" s="223">
        <v>508</v>
      </c>
      <c r="Y534" s="304">
        <v>492</v>
      </c>
      <c r="Z534" s="304">
        <v>462</v>
      </c>
      <c r="AA534" s="304">
        <v>434</v>
      </c>
      <c r="AB534" s="5"/>
      <c r="AC534" s="224">
        <f t="shared" si="18"/>
        <v>0</v>
      </c>
      <c r="AD534" s="270">
        <f t="shared" si="19"/>
        <v>0</v>
      </c>
      <c r="AE534" s="198" t="s">
        <v>6960</v>
      </c>
      <c r="AF534" s="199"/>
      <c r="AG534" s="200"/>
      <c r="AH534" s="200"/>
      <c r="AI534" s="169" t="str">
        <f>IF(AB534/W534=0,"",IF(MOD(AB534,W534)&gt;0,"ОШИБКА!!! неверная кратность на сорт",""))</f>
        <v/>
      </c>
    </row>
    <row r="535" spans="2:35" s="170" customFormat="1">
      <c r="B535" s="250"/>
      <c r="C535" s="196" t="s">
        <v>6353</v>
      </c>
      <c r="D535" s="267"/>
      <c r="E535" s="267"/>
      <c r="F535" s="267"/>
      <c r="G535" s="314">
        <v>275</v>
      </c>
      <c r="H535" s="314"/>
      <c r="I535" s="267"/>
      <c r="J535" s="267"/>
      <c r="K535" s="267"/>
      <c r="L535" s="196" t="s">
        <v>37</v>
      </c>
      <c r="M535" s="196" t="s">
        <v>6545</v>
      </c>
      <c r="N535" s="196" t="s">
        <v>6209</v>
      </c>
      <c r="O535" s="196" t="s">
        <v>6210</v>
      </c>
      <c r="P535" s="196" t="s">
        <v>6245</v>
      </c>
      <c r="Q535" s="196" t="s">
        <v>6185</v>
      </c>
      <c r="R535" s="218"/>
      <c r="S535" s="218"/>
      <c r="T535" s="310"/>
      <c r="U535" s="317"/>
      <c r="V535" s="318" t="s">
        <v>776</v>
      </c>
      <c r="W535" s="220">
        <v>5</v>
      </c>
      <c r="X535" s="223">
        <v>698</v>
      </c>
      <c r="Y535" s="304">
        <v>677</v>
      </c>
      <c r="Z535" s="304">
        <v>635</v>
      </c>
      <c r="AA535" s="304">
        <v>597</v>
      </c>
      <c r="AB535" s="5"/>
      <c r="AC535" s="224">
        <f t="shared" si="18"/>
        <v>0</v>
      </c>
      <c r="AD535" s="270">
        <f t="shared" si="19"/>
        <v>0</v>
      </c>
      <c r="AE535" s="198" t="s">
        <v>6960</v>
      </c>
      <c r="AF535" s="199"/>
      <c r="AG535" s="200"/>
      <c r="AH535" s="200"/>
      <c r="AI535" s="169" t="str">
        <f>IF(AB535/W535=0,"",IF(MOD(AB535,W535)&gt;0,"ОШИБКА!!! неверная кратность на сорт",""))</f>
        <v/>
      </c>
    </row>
    <row r="536" spans="2:35" s="170" customFormat="1">
      <c r="B536" s="250"/>
      <c r="C536" s="196" t="s">
        <v>6354</v>
      </c>
      <c r="D536" s="267"/>
      <c r="E536" s="267"/>
      <c r="F536" s="267"/>
      <c r="G536" s="314">
        <v>530</v>
      </c>
      <c r="H536" s="314"/>
      <c r="I536" s="267"/>
      <c r="J536" s="267"/>
      <c r="K536" s="267"/>
      <c r="L536" s="196" t="s">
        <v>37</v>
      </c>
      <c r="M536" s="196" t="s">
        <v>6545</v>
      </c>
      <c r="N536" s="196" t="s">
        <v>6209</v>
      </c>
      <c r="O536" s="196" t="s">
        <v>6210</v>
      </c>
      <c r="P536" s="196" t="s">
        <v>6246</v>
      </c>
      <c r="Q536" s="196" t="s">
        <v>6184</v>
      </c>
      <c r="R536" s="218"/>
      <c r="S536" s="218"/>
      <c r="T536" s="310"/>
      <c r="U536" s="317"/>
      <c r="V536" s="318" t="s">
        <v>776</v>
      </c>
      <c r="W536" s="220">
        <v>5</v>
      </c>
      <c r="X536" s="223">
        <v>614</v>
      </c>
      <c r="Y536" s="304">
        <v>596</v>
      </c>
      <c r="Z536" s="304">
        <v>558</v>
      </c>
      <c r="AA536" s="304">
        <v>525</v>
      </c>
      <c r="AB536" s="5"/>
      <c r="AC536" s="224">
        <f t="shared" si="18"/>
        <v>0</v>
      </c>
      <c r="AD536" s="270">
        <f t="shared" si="19"/>
        <v>0</v>
      </c>
      <c r="AE536" s="198" t="s">
        <v>6960</v>
      </c>
      <c r="AF536" s="199"/>
      <c r="AG536" s="200"/>
      <c r="AH536" s="200"/>
      <c r="AI536" s="169" t="str">
        <f>IF(AB536/W536=0,"",IF(MOD(AB536,W536)&gt;0,"ОШИБКА!!! неверная кратность на сорт",""))</f>
        <v/>
      </c>
    </row>
    <row r="537" spans="2:35" s="170" customFormat="1">
      <c r="B537" s="250"/>
      <c r="C537" s="196" t="s">
        <v>6355</v>
      </c>
      <c r="D537" s="267"/>
      <c r="E537" s="267"/>
      <c r="F537" s="267"/>
      <c r="G537" s="314">
        <v>175</v>
      </c>
      <c r="H537" s="314"/>
      <c r="I537" s="267"/>
      <c r="J537" s="267"/>
      <c r="K537" s="267"/>
      <c r="L537" s="196" t="s">
        <v>37</v>
      </c>
      <c r="M537" s="196" t="s">
        <v>6545</v>
      </c>
      <c r="N537" s="196" t="s">
        <v>6209</v>
      </c>
      <c r="O537" s="196" t="s">
        <v>6210</v>
      </c>
      <c r="P537" s="196" t="s">
        <v>6247</v>
      </c>
      <c r="Q537" s="196" t="s">
        <v>6185</v>
      </c>
      <c r="R537" s="218"/>
      <c r="S537" s="218"/>
      <c r="T537" s="310"/>
      <c r="U537" s="317"/>
      <c r="V537" s="318" t="s">
        <v>776</v>
      </c>
      <c r="W537" s="220">
        <v>5</v>
      </c>
      <c r="X537" s="223">
        <v>830</v>
      </c>
      <c r="Y537" s="304">
        <v>804</v>
      </c>
      <c r="Z537" s="304">
        <v>754</v>
      </c>
      <c r="AA537" s="304">
        <v>709</v>
      </c>
      <c r="AB537" s="5"/>
      <c r="AC537" s="224">
        <f t="shared" si="18"/>
        <v>0</v>
      </c>
      <c r="AD537" s="270">
        <f t="shared" si="19"/>
        <v>0</v>
      </c>
      <c r="AE537" s="198"/>
      <c r="AF537" s="199"/>
      <c r="AG537" s="200"/>
      <c r="AH537" s="200"/>
      <c r="AI537" s="169" t="str">
        <f>IF(AB537/W537=0,"",IF(MOD(AB537,W537)&gt;0,"ОШИБКА!!! неверная кратность на сорт",""))</f>
        <v/>
      </c>
    </row>
    <row r="538" spans="2:35" s="170" customFormat="1">
      <c r="B538" s="250"/>
      <c r="C538" s="196" t="s">
        <v>6356</v>
      </c>
      <c r="D538" s="267"/>
      <c r="E538" s="267"/>
      <c r="F538" s="267"/>
      <c r="G538" s="314">
        <v>560</v>
      </c>
      <c r="H538" s="314"/>
      <c r="I538" s="267"/>
      <c r="J538" s="267"/>
      <c r="K538" s="267"/>
      <c r="L538" s="196" t="s">
        <v>37</v>
      </c>
      <c r="M538" s="196" t="s">
        <v>6545</v>
      </c>
      <c r="N538" s="196" t="s">
        <v>6209</v>
      </c>
      <c r="O538" s="196" t="s">
        <v>6210</v>
      </c>
      <c r="P538" s="196" t="s">
        <v>6248</v>
      </c>
      <c r="Q538" s="196" t="s">
        <v>6185</v>
      </c>
      <c r="R538" s="218"/>
      <c r="S538" s="218"/>
      <c r="T538" s="310"/>
      <c r="U538" s="317"/>
      <c r="V538" s="318" t="s">
        <v>776</v>
      </c>
      <c r="W538" s="220">
        <v>5</v>
      </c>
      <c r="X538" s="223">
        <v>1044</v>
      </c>
      <c r="Y538" s="304">
        <v>1012</v>
      </c>
      <c r="Z538" s="304">
        <v>949</v>
      </c>
      <c r="AA538" s="304">
        <v>892</v>
      </c>
      <c r="AB538" s="5"/>
      <c r="AC538" s="224">
        <f t="shared" si="18"/>
        <v>0</v>
      </c>
      <c r="AD538" s="270">
        <f t="shared" si="19"/>
        <v>0</v>
      </c>
      <c r="AE538" s="198" t="s">
        <v>6960</v>
      </c>
      <c r="AF538" s="199"/>
      <c r="AG538" s="200"/>
      <c r="AH538" s="200"/>
      <c r="AI538" s="169" t="str">
        <f>IF(AB538/W538=0,"",IF(MOD(AB538,W538)&gt;0,"ОШИБКА!!! неверная кратность на сорт",""))</f>
        <v/>
      </c>
    </row>
    <row r="539" spans="2:35" s="165" customFormat="1" ht="18" customHeight="1">
      <c r="B539" s="249"/>
      <c r="C539" s="166" t="s">
        <v>775</v>
      </c>
      <c r="D539" s="215"/>
      <c r="E539" s="215"/>
      <c r="F539" s="215"/>
      <c r="G539" s="215"/>
      <c r="H539" s="215"/>
      <c r="I539" s="215"/>
      <c r="J539" s="215"/>
      <c r="K539" s="215"/>
      <c r="L539" s="291"/>
      <c r="M539" s="320" t="s">
        <v>6544</v>
      </c>
      <c r="N539" s="279"/>
      <c r="O539" s="277"/>
      <c r="P539" s="277"/>
      <c r="Q539" s="278"/>
      <c r="R539" s="278"/>
      <c r="S539" s="278"/>
      <c r="T539" s="277"/>
      <c r="U539" s="277"/>
      <c r="V539" s="191"/>
      <c r="W539" s="192"/>
      <c r="X539" s="193"/>
      <c r="Y539" s="193"/>
      <c r="Z539" s="193"/>
      <c r="AA539" s="193"/>
      <c r="AB539" s="4"/>
      <c r="AC539" s="193"/>
      <c r="AD539" s="193"/>
      <c r="AE539" s="193"/>
      <c r="AF539" s="194"/>
      <c r="AG539" s="194"/>
      <c r="AH539" s="195"/>
      <c r="AI539" s="163"/>
    </row>
    <row r="540" spans="2:35" s="170" customFormat="1">
      <c r="B540" s="250"/>
      <c r="C540" s="196" t="s">
        <v>6391</v>
      </c>
      <c r="D540" s="267"/>
      <c r="E540" s="267"/>
      <c r="F540" s="267"/>
      <c r="G540" s="314">
        <v>142</v>
      </c>
      <c r="H540" s="314">
        <v>142</v>
      </c>
      <c r="I540" s="267"/>
      <c r="J540" s="267"/>
      <c r="K540" s="267"/>
      <c r="L540" s="196" t="s">
        <v>37</v>
      </c>
      <c r="M540" s="196" t="s">
        <v>6544</v>
      </c>
      <c r="N540" s="196" t="s">
        <v>503</v>
      </c>
      <c r="O540" s="196" t="s">
        <v>502</v>
      </c>
      <c r="P540" s="196" t="s">
        <v>504</v>
      </c>
      <c r="Q540" s="309" t="s">
        <v>951</v>
      </c>
      <c r="R540" s="218"/>
      <c r="S540" s="218"/>
      <c r="T540" s="218"/>
      <c r="U540" s="173"/>
      <c r="V540" s="197" t="s">
        <v>776</v>
      </c>
      <c r="W540" s="220">
        <v>24</v>
      </c>
      <c r="X540" s="223">
        <v>165</v>
      </c>
      <c r="Y540" s="304">
        <v>141</v>
      </c>
      <c r="Z540" s="304">
        <v>141</v>
      </c>
      <c r="AA540" s="304">
        <v>141</v>
      </c>
      <c r="AB540" s="5"/>
      <c r="AC540" s="224">
        <f t="shared" ref="AC540:AC603" si="20">X540*AB540</f>
        <v>0</v>
      </c>
      <c r="AD540" s="270">
        <f t="shared" ref="AD540:AD603" si="21">IF(Y540&lt;&gt;"",IF(AND($AC$25&gt;=200000,AB540&gt;=20),AB540*AA540,IF(AND($AC$25&gt;=200000,AB540&lt;20),AB540*Z540,IF(AND($AC$25&lt;200000,AB540&gt;=20),AB540*Y540,AB540*X540))),IF($AC$25&gt;=200000,AB540*Z540,AB540*X540))</f>
        <v>0</v>
      </c>
      <c r="AE540" s="198" t="s">
        <v>6971</v>
      </c>
      <c r="AF540" s="199"/>
      <c r="AG540" s="200"/>
      <c r="AH540" s="200"/>
      <c r="AI540" s="169" t="str">
        <f>IF(AB540/W540=0,"",IF(MOD(AB540,W540)&gt;0,"ОШИБКА!!! неверная кратность на сорт",""))</f>
        <v/>
      </c>
    </row>
    <row r="541" spans="2:35" s="170" customFormat="1">
      <c r="B541" s="250"/>
      <c r="C541" s="196" t="s">
        <v>6392</v>
      </c>
      <c r="D541" s="267"/>
      <c r="E541" s="267"/>
      <c r="F541" s="267"/>
      <c r="G541" s="314">
        <v>4</v>
      </c>
      <c r="H541" s="314">
        <v>4</v>
      </c>
      <c r="I541" s="267"/>
      <c r="J541" s="267"/>
      <c r="K541" s="267"/>
      <c r="L541" s="196" t="s">
        <v>37</v>
      </c>
      <c r="M541" s="196" t="s">
        <v>6544</v>
      </c>
      <c r="N541" s="196" t="s">
        <v>503</v>
      </c>
      <c r="O541" s="196" t="s">
        <v>502</v>
      </c>
      <c r="P541" s="196" t="s">
        <v>6358</v>
      </c>
      <c r="Q541" s="309" t="s">
        <v>951</v>
      </c>
      <c r="R541" s="218"/>
      <c r="S541" s="218"/>
      <c r="T541" s="218"/>
      <c r="U541" s="219"/>
      <c r="V541" s="197" t="s">
        <v>776</v>
      </c>
      <c r="W541" s="220">
        <v>24</v>
      </c>
      <c r="X541" s="223">
        <v>165</v>
      </c>
      <c r="Y541" s="304">
        <v>141</v>
      </c>
      <c r="Z541" s="304">
        <v>141</v>
      </c>
      <c r="AA541" s="304">
        <v>141</v>
      </c>
      <c r="AB541" s="5"/>
      <c r="AC541" s="224">
        <f t="shared" si="20"/>
        <v>0</v>
      </c>
      <c r="AD541" s="270">
        <f t="shared" si="21"/>
        <v>0</v>
      </c>
      <c r="AE541" s="198" t="s">
        <v>6971</v>
      </c>
      <c r="AF541" s="199"/>
      <c r="AG541" s="200"/>
      <c r="AH541" s="200"/>
      <c r="AI541" s="169" t="str">
        <f>IF(AB541/W541=0,"",IF(MOD(AB541,W541)&gt;0,"ОШИБКА!!! неверная кратность на сорт",""))</f>
        <v/>
      </c>
    </row>
    <row r="542" spans="2:35" s="170" customFormat="1">
      <c r="B542" s="250"/>
      <c r="C542" s="196" t="s">
        <v>6393</v>
      </c>
      <c r="D542" s="267"/>
      <c r="E542" s="267"/>
      <c r="F542" s="267"/>
      <c r="G542" s="314"/>
      <c r="H542" s="314"/>
      <c r="I542" s="267"/>
      <c r="J542" s="267"/>
      <c r="K542" s="267"/>
      <c r="L542" s="196" t="s">
        <v>37</v>
      </c>
      <c r="M542" s="332" t="s">
        <v>6544</v>
      </c>
      <c r="N542" s="332" t="s">
        <v>503</v>
      </c>
      <c r="O542" s="332" t="s">
        <v>502</v>
      </c>
      <c r="P542" s="332" t="s">
        <v>6359</v>
      </c>
      <c r="Q542" s="333" t="s">
        <v>951</v>
      </c>
      <c r="R542" s="334"/>
      <c r="S542" s="334"/>
      <c r="T542" s="334"/>
      <c r="U542" s="336"/>
      <c r="V542" s="197" t="s">
        <v>776</v>
      </c>
      <c r="W542" s="220">
        <v>24</v>
      </c>
      <c r="X542" s="223">
        <v>165</v>
      </c>
      <c r="Y542" s="304">
        <v>141</v>
      </c>
      <c r="Z542" s="304">
        <v>141</v>
      </c>
      <c r="AA542" s="304">
        <v>141</v>
      </c>
      <c r="AB542" s="5"/>
      <c r="AC542" s="224">
        <f t="shared" si="20"/>
        <v>0</v>
      </c>
      <c r="AD542" s="270">
        <f t="shared" si="21"/>
        <v>0</v>
      </c>
      <c r="AE542" s="198" t="s">
        <v>6971</v>
      </c>
      <c r="AF542" s="199"/>
      <c r="AG542" s="200"/>
      <c r="AH542" s="200"/>
      <c r="AI542" s="169" t="str">
        <f>IF(AB542/W542=0,"",IF(MOD(AB542,W542)&gt;0,"ОШИБКА!!! неверная кратность на сорт",""))</f>
        <v/>
      </c>
    </row>
    <row r="543" spans="2:35" s="170" customFormat="1">
      <c r="B543" s="250"/>
      <c r="C543" s="196" t="s">
        <v>6394</v>
      </c>
      <c r="D543" s="267"/>
      <c r="E543" s="267"/>
      <c r="F543" s="267"/>
      <c r="G543" s="314"/>
      <c r="H543" s="314"/>
      <c r="I543" s="267"/>
      <c r="J543" s="267"/>
      <c r="K543" s="267"/>
      <c r="L543" s="196" t="s">
        <v>37</v>
      </c>
      <c r="M543" s="332" t="s">
        <v>6544</v>
      </c>
      <c r="N543" s="332" t="s">
        <v>503</v>
      </c>
      <c r="O543" s="332" t="s">
        <v>502</v>
      </c>
      <c r="P543" s="332" t="s">
        <v>6360</v>
      </c>
      <c r="Q543" s="333" t="s">
        <v>951</v>
      </c>
      <c r="R543" s="334"/>
      <c r="S543" s="334"/>
      <c r="T543" s="334"/>
      <c r="U543" s="336"/>
      <c r="V543" s="197" t="s">
        <v>776</v>
      </c>
      <c r="W543" s="220">
        <v>24</v>
      </c>
      <c r="X543" s="223">
        <v>165</v>
      </c>
      <c r="Y543" s="304">
        <v>141</v>
      </c>
      <c r="Z543" s="304">
        <v>141</v>
      </c>
      <c r="AA543" s="304">
        <v>141</v>
      </c>
      <c r="AB543" s="5"/>
      <c r="AC543" s="224">
        <f t="shared" si="20"/>
        <v>0</v>
      </c>
      <c r="AD543" s="270">
        <f t="shared" si="21"/>
        <v>0</v>
      </c>
      <c r="AE543" s="198" t="s">
        <v>6971</v>
      </c>
      <c r="AF543" s="199"/>
      <c r="AG543" s="200"/>
      <c r="AH543" s="200"/>
      <c r="AI543" s="169" t="str">
        <f>IF(AB543/W543=0,"",IF(MOD(AB543,W543)&gt;0,"ОШИБКА!!! неверная кратность на сорт",""))</f>
        <v/>
      </c>
    </row>
    <row r="544" spans="2:35" s="170" customFormat="1">
      <c r="B544" s="250"/>
      <c r="C544" s="196" t="s">
        <v>6395</v>
      </c>
      <c r="D544" s="267"/>
      <c r="E544" s="267"/>
      <c r="F544" s="267"/>
      <c r="G544" s="314">
        <v>5</v>
      </c>
      <c r="H544" s="314">
        <v>5</v>
      </c>
      <c r="I544" s="267"/>
      <c r="J544" s="267"/>
      <c r="K544" s="267"/>
      <c r="L544" s="196" t="s">
        <v>37</v>
      </c>
      <c r="M544" s="196" t="s">
        <v>6544</v>
      </c>
      <c r="N544" s="196" t="s">
        <v>6361</v>
      </c>
      <c r="O544" s="196" t="s">
        <v>502</v>
      </c>
      <c r="P544" s="196" t="s">
        <v>6362</v>
      </c>
      <c r="Q544" s="309" t="s">
        <v>951</v>
      </c>
      <c r="R544" s="218"/>
      <c r="S544" s="218"/>
      <c r="T544" s="218"/>
      <c r="U544" s="219"/>
      <c r="V544" s="197" t="s">
        <v>776</v>
      </c>
      <c r="W544" s="220">
        <v>24</v>
      </c>
      <c r="X544" s="223">
        <v>165</v>
      </c>
      <c r="Y544" s="304">
        <v>141</v>
      </c>
      <c r="Z544" s="304">
        <v>141</v>
      </c>
      <c r="AA544" s="304">
        <v>141</v>
      </c>
      <c r="AB544" s="5"/>
      <c r="AC544" s="224">
        <f t="shared" si="20"/>
        <v>0</v>
      </c>
      <c r="AD544" s="270">
        <f t="shared" si="21"/>
        <v>0</v>
      </c>
      <c r="AE544" s="198" t="s">
        <v>6971</v>
      </c>
      <c r="AF544" s="199"/>
      <c r="AG544" s="200"/>
      <c r="AH544" s="200"/>
      <c r="AI544" s="169" t="str">
        <f>IF(AB544/W544=0,"",IF(MOD(AB544,W544)&gt;0,"ОШИБКА!!! неверная кратность на сорт",""))</f>
        <v/>
      </c>
    </row>
    <row r="545" spans="2:35" s="170" customFormat="1">
      <c r="B545" s="250"/>
      <c r="C545" s="196" t="s">
        <v>6396</v>
      </c>
      <c r="D545" s="267"/>
      <c r="E545" s="267"/>
      <c r="F545" s="267"/>
      <c r="G545" s="314">
        <v>6</v>
      </c>
      <c r="H545" s="314">
        <v>6</v>
      </c>
      <c r="I545" s="267"/>
      <c r="J545" s="267"/>
      <c r="K545" s="267"/>
      <c r="L545" s="196" t="s">
        <v>37</v>
      </c>
      <c r="M545" s="196" t="s">
        <v>6544</v>
      </c>
      <c r="N545" s="196" t="s">
        <v>503</v>
      </c>
      <c r="O545" s="196" t="s">
        <v>502</v>
      </c>
      <c r="P545" s="196" t="s">
        <v>6363</v>
      </c>
      <c r="Q545" s="309" t="s">
        <v>951</v>
      </c>
      <c r="R545" s="218"/>
      <c r="S545" s="218"/>
      <c r="T545" s="218"/>
      <c r="U545" s="219"/>
      <c r="V545" s="197" t="s">
        <v>776</v>
      </c>
      <c r="W545" s="220">
        <v>24</v>
      </c>
      <c r="X545" s="223">
        <v>165</v>
      </c>
      <c r="Y545" s="304">
        <v>141</v>
      </c>
      <c r="Z545" s="304">
        <v>141</v>
      </c>
      <c r="AA545" s="304">
        <v>141</v>
      </c>
      <c r="AB545" s="5"/>
      <c r="AC545" s="224">
        <f t="shared" si="20"/>
        <v>0</v>
      </c>
      <c r="AD545" s="270">
        <f t="shared" si="21"/>
        <v>0</v>
      </c>
      <c r="AE545" s="198" t="s">
        <v>6971</v>
      </c>
      <c r="AF545" s="199"/>
      <c r="AG545" s="200"/>
      <c r="AH545" s="200"/>
      <c r="AI545" s="169" t="str">
        <f>IF(AB545/W545=0,"",IF(MOD(AB545,W545)&gt;0,"ОШИБКА!!! неверная кратность на сорт",""))</f>
        <v/>
      </c>
    </row>
    <row r="546" spans="2:35" s="170" customFormat="1">
      <c r="B546" s="250"/>
      <c r="C546" s="196" t="s">
        <v>6397</v>
      </c>
      <c r="D546" s="267"/>
      <c r="E546" s="267"/>
      <c r="F546" s="267"/>
      <c r="G546" s="314">
        <v>14</v>
      </c>
      <c r="H546" s="314">
        <v>14</v>
      </c>
      <c r="I546" s="267"/>
      <c r="J546" s="267"/>
      <c r="K546" s="267"/>
      <c r="L546" s="196" t="s">
        <v>37</v>
      </c>
      <c r="M546" s="196" t="s">
        <v>6544</v>
      </c>
      <c r="N546" s="196" t="s">
        <v>6361</v>
      </c>
      <c r="O546" s="196" t="s">
        <v>502</v>
      </c>
      <c r="P546" s="196" t="s">
        <v>6364</v>
      </c>
      <c r="Q546" s="309" t="s">
        <v>951</v>
      </c>
      <c r="R546" s="218"/>
      <c r="S546" s="218"/>
      <c r="T546" s="218"/>
      <c r="U546" s="219"/>
      <c r="V546" s="197" t="s">
        <v>776</v>
      </c>
      <c r="W546" s="220">
        <v>24</v>
      </c>
      <c r="X546" s="223">
        <v>165</v>
      </c>
      <c r="Y546" s="304">
        <v>141</v>
      </c>
      <c r="Z546" s="304">
        <v>141</v>
      </c>
      <c r="AA546" s="304">
        <v>141</v>
      </c>
      <c r="AB546" s="5"/>
      <c r="AC546" s="224">
        <f t="shared" si="20"/>
        <v>0</v>
      </c>
      <c r="AD546" s="270">
        <f t="shared" si="21"/>
        <v>0</v>
      </c>
      <c r="AE546" s="198" t="s">
        <v>6971</v>
      </c>
      <c r="AF546" s="199"/>
      <c r="AG546" s="200"/>
      <c r="AH546" s="200"/>
      <c r="AI546" s="169" t="str">
        <f>IF(AB546/W546=0,"",IF(MOD(AB546,W546)&gt;0,"ОШИБКА!!! неверная кратность на сорт",""))</f>
        <v/>
      </c>
    </row>
    <row r="547" spans="2:35" s="170" customFormat="1">
      <c r="B547" s="250"/>
      <c r="C547" s="196" t="s">
        <v>6398</v>
      </c>
      <c r="D547" s="267"/>
      <c r="E547" s="267"/>
      <c r="F547" s="267"/>
      <c r="G547" s="314">
        <v>66</v>
      </c>
      <c r="H547" s="314">
        <v>66</v>
      </c>
      <c r="I547" s="267"/>
      <c r="J547" s="267"/>
      <c r="K547" s="267"/>
      <c r="L547" s="196" t="s">
        <v>37</v>
      </c>
      <c r="M547" s="196" t="s">
        <v>6544</v>
      </c>
      <c r="N547" s="196" t="s">
        <v>503</v>
      </c>
      <c r="O547" s="196" t="s">
        <v>502</v>
      </c>
      <c r="P547" s="196" t="s">
        <v>6365</v>
      </c>
      <c r="Q547" s="309" t="s">
        <v>951</v>
      </c>
      <c r="R547" s="218"/>
      <c r="S547" s="218"/>
      <c r="T547" s="218"/>
      <c r="U547" s="219"/>
      <c r="V547" s="197" t="s">
        <v>776</v>
      </c>
      <c r="W547" s="220">
        <v>24</v>
      </c>
      <c r="X547" s="223">
        <v>165</v>
      </c>
      <c r="Y547" s="304">
        <v>141</v>
      </c>
      <c r="Z547" s="304">
        <v>141</v>
      </c>
      <c r="AA547" s="304">
        <v>141</v>
      </c>
      <c r="AB547" s="5"/>
      <c r="AC547" s="224">
        <f t="shared" si="20"/>
        <v>0</v>
      </c>
      <c r="AD547" s="270">
        <f t="shared" si="21"/>
        <v>0</v>
      </c>
      <c r="AE547" s="198" t="s">
        <v>6971</v>
      </c>
      <c r="AF547" s="199"/>
      <c r="AG547" s="200"/>
      <c r="AH547" s="200"/>
      <c r="AI547" s="169" t="str">
        <f>IF(AB547/W547=0,"",IF(MOD(AB547,W547)&gt;0,"ОШИБКА!!! неверная кратность на сорт",""))</f>
        <v/>
      </c>
    </row>
    <row r="548" spans="2:35" s="170" customFormat="1">
      <c r="B548" s="250"/>
      <c r="C548" s="196" t="s">
        <v>6399</v>
      </c>
      <c r="D548" s="267">
        <v>108</v>
      </c>
      <c r="E548" s="267"/>
      <c r="F548" s="267"/>
      <c r="G548" s="314">
        <v>400</v>
      </c>
      <c r="H548" s="314">
        <v>360</v>
      </c>
      <c r="I548" s="267"/>
      <c r="J548" s="267"/>
      <c r="K548" s="267"/>
      <c r="L548" s="196" t="s">
        <v>37</v>
      </c>
      <c r="M548" s="196" t="s">
        <v>6544</v>
      </c>
      <c r="N548" s="196" t="s">
        <v>511</v>
      </c>
      <c r="O548" s="196" t="s">
        <v>510</v>
      </c>
      <c r="P548" s="196" t="s">
        <v>1118</v>
      </c>
      <c r="Q548" s="309" t="s">
        <v>951</v>
      </c>
      <c r="R548" s="218"/>
      <c r="S548" s="218"/>
      <c r="T548" s="218"/>
      <c r="U548" s="219"/>
      <c r="V548" s="197" t="s">
        <v>776</v>
      </c>
      <c r="W548" s="220">
        <v>24</v>
      </c>
      <c r="X548" s="223">
        <v>165</v>
      </c>
      <c r="Y548" s="304">
        <v>141</v>
      </c>
      <c r="Z548" s="304">
        <v>141</v>
      </c>
      <c r="AA548" s="304">
        <v>141</v>
      </c>
      <c r="AB548" s="5"/>
      <c r="AC548" s="224">
        <f t="shared" si="20"/>
        <v>0</v>
      </c>
      <c r="AD548" s="270">
        <f t="shared" si="21"/>
        <v>0</v>
      </c>
      <c r="AE548" s="198" t="s">
        <v>6971</v>
      </c>
      <c r="AF548" s="199"/>
      <c r="AG548" s="200"/>
      <c r="AH548" s="200"/>
      <c r="AI548" s="169" t="str">
        <f>IF(AB548/W548=0,"",IF(MOD(AB548,W548)&gt;0,"ОШИБКА!!! неверная кратность на сорт",""))</f>
        <v/>
      </c>
    </row>
    <row r="549" spans="2:35" s="170" customFormat="1">
      <c r="B549" s="250"/>
      <c r="C549" s="196" t="s">
        <v>6400</v>
      </c>
      <c r="D549" s="267"/>
      <c r="E549" s="267"/>
      <c r="F549" s="267"/>
      <c r="G549" s="314">
        <v>325</v>
      </c>
      <c r="H549" s="314">
        <v>325</v>
      </c>
      <c r="I549" s="267"/>
      <c r="J549" s="267"/>
      <c r="K549" s="267"/>
      <c r="L549" s="196" t="s">
        <v>37</v>
      </c>
      <c r="M549" s="196" t="s">
        <v>6544</v>
      </c>
      <c r="N549" s="196" t="s">
        <v>511</v>
      </c>
      <c r="O549" s="196" t="s">
        <v>510</v>
      </c>
      <c r="P549" s="196" t="s">
        <v>1121</v>
      </c>
      <c r="Q549" s="309" t="s">
        <v>951</v>
      </c>
      <c r="R549" s="218"/>
      <c r="S549" s="218"/>
      <c r="T549" s="218"/>
      <c r="U549" s="219"/>
      <c r="V549" s="197" t="s">
        <v>776</v>
      </c>
      <c r="W549" s="220">
        <v>24</v>
      </c>
      <c r="X549" s="223">
        <v>165</v>
      </c>
      <c r="Y549" s="304">
        <v>141</v>
      </c>
      <c r="Z549" s="304">
        <v>141</v>
      </c>
      <c r="AA549" s="304">
        <v>141</v>
      </c>
      <c r="AB549" s="5"/>
      <c r="AC549" s="224">
        <f t="shared" si="20"/>
        <v>0</v>
      </c>
      <c r="AD549" s="270">
        <f t="shared" si="21"/>
        <v>0</v>
      </c>
      <c r="AE549" s="198" t="s">
        <v>6971</v>
      </c>
      <c r="AF549" s="199"/>
      <c r="AG549" s="200"/>
      <c r="AH549" s="200"/>
      <c r="AI549" s="169" t="str">
        <f>IF(AB549/W549=0,"",IF(MOD(AB549,W549)&gt;0,"ОШИБКА!!! неверная кратность на сорт",""))</f>
        <v/>
      </c>
    </row>
    <row r="550" spans="2:35" s="170" customFormat="1">
      <c r="B550" s="250"/>
      <c r="C550" s="196" t="s">
        <v>6401</v>
      </c>
      <c r="D550" s="267"/>
      <c r="E550" s="267"/>
      <c r="F550" s="267"/>
      <c r="G550" s="314">
        <v>282</v>
      </c>
      <c r="H550" s="314">
        <v>202</v>
      </c>
      <c r="I550" s="267"/>
      <c r="J550" s="267"/>
      <c r="K550" s="267"/>
      <c r="L550" s="196" t="s">
        <v>37</v>
      </c>
      <c r="M550" s="196" t="s">
        <v>6544</v>
      </c>
      <c r="N550" s="196" t="s">
        <v>511</v>
      </c>
      <c r="O550" s="196" t="s">
        <v>510</v>
      </c>
      <c r="P550" s="196" t="s">
        <v>1123</v>
      </c>
      <c r="Q550" s="309" t="s">
        <v>951</v>
      </c>
      <c r="R550" s="218"/>
      <c r="S550" s="218"/>
      <c r="T550" s="218"/>
      <c r="U550" s="219"/>
      <c r="V550" s="197" t="s">
        <v>776</v>
      </c>
      <c r="W550" s="220">
        <v>24</v>
      </c>
      <c r="X550" s="223">
        <v>165</v>
      </c>
      <c r="Y550" s="304">
        <v>141</v>
      </c>
      <c r="Z550" s="304">
        <v>141</v>
      </c>
      <c r="AA550" s="304">
        <v>141</v>
      </c>
      <c r="AB550" s="5"/>
      <c r="AC550" s="224">
        <f t="shared" si="20"/>
        <v>0</v>
      </c>
      <c r="AD550" s="270">
        <f t="shared" si="21"/>
        <v>0</v>
      </c>
      <c r="AE550" s="198" t="s">
        <v>6971</v>
      </c>
      <c r="AF550" s="199"/>
      <c r="AG550" s="200"/>
      <c r="AH550" s="200"/>
      <c r="AI550" s="169" t="str">
        <f>IF(AB550/W550=0,"",IF(MOD(AB550,W550)&gt;0,"ОШИБКА!!! неверная кратность на сорт",""))</f>
        <v/>
      </c>
    </row>
    <row r="551" spans="2:35" s="170" customFormat="1">
      <c r="B551" s="250"/>
      <c r="C551" s="196" t="s">
        <v>6402</v>
      </c>
      <c r="D551" s="267">
        <v>72</v>
      </c>
      <c r="E551" s="267"/>
      <c r="F551" s="267"/>
      <c r="G551" s="314">
        <v>364</v>
      </c>
      <c r="H551" s="314">
        <v>324</v>
      </c>
      <c r="I551" s="267"/>
      <c r="J551" s="267"/>
      <c r="K551" s="267"/>
      <c r="L551" s="196" t="s">
        <v>37</v>
      </c>
      <c r="M551" s="196" t="s">
        <v>6544</v>
      </c>
      <c r="N551" s="196" t="s">
        <v>511</v>
      </c>
      <c r="O551" s="196" t="s">
        <v>510</v>
      </c>
      <c r="P551" s="196" t="s">
        <v>6366</v>
      </c>
      <c r="Q551" s="309" t="s">
        <v>951</v>
      </c>
      <c r="R551" s="218"/>
      <c r="S551" s="218"/>
      <c r="T551" s="218"/>
      <c r="U551" s="219"/>
      <c r="V551" s="197" t="s">
        <v>776</v>
      </c>
      <c r="W551" s="220">
        <v>24</v>
      </c>
      <c r="X551" s="223">
        <v>165</v>
      </c>
      <c r="Y551" s="304">
        <v>141</v>
      </c>
      <c r="Z551" s="304">
        <v>141</v>
      </c>
      <c r="AA551" s="304">
        <v>141</v>
      </c>
      <c r="AB551" s="5"/>
      <c r="AC551" s="224">
        <f t="shared" si="20"/>
        <v>0</v>
      </c>
      <c r="AD551" s="270">
        <f t="shared" si="21"/>
        <v>0</v>
      </c>
      <c r="AE551" s="198" t="s">
        <v>6971</v>
      </c>
      <c r="AF551" s="199"/>
      <c r="AG551" s="200"/>
      <c r="AH551" s="200"/>
      <c r="AI551" s="169" t="str">
        <f>IF(AB551/W551=0,"",IF(MOD(AB551,W551)&gt;0,"ОШИБКА!!! неверная кратность на сорт",""))</f>
        <v/>
      </c>
    </row>
    <row r="552" spans="2:35" s="170" customFormat="1">
      <c r="B552" s="250"/>
      <c r="C552" s="196" t="s">
        <v>6403</v>
      </c>
      <c r="D552" s="267"/>
      <c r="E552" s="267"/>
      <c r="F552" s="267"/>
      <c r="G552" s="314">
        <v>479</v>
      </c>
      <c r="H552" s="314">
        <v>391</v>
      </c>
      <c r="I552" s="267"/>
      <c r="J552" s="267"/>
      <c r="K552" s="267"/>
      <c r="L552" s="196" t="s">
        <v>37</v>
      </c>
      <c r="M552" s="196" t="s">
        <v>6544</v>
      </c>
      <c r="N552" s="196" t="s">
        <v>511</v>
      </c>
      <c r="O552" s="196" t="s">
        <v>510</v>
      </c>
      <c r="P552" s="196" t="s">
        <v>5744</v>
      </c>
      <c r="Q552" s="309" t="s">
        <v>951</v>
      </c>
      <c r="R552" s="218"/>
      <c r="S552" s="218"/>
      <c r="T552" s="218"/>
      <c r="U552" s="219"/>
      <c r="V552" s="197" t="s">
        <v>776</v>
      </c>
      <c r="W552" s="220">
        <v>24</v>
      </c>
      <c r="X552" s="223">
        <v>165</v>
      </c>
      <c r="Y552" s="304">
        <v>141</v>
      </c>
      <c r="Z552" s="304">
        <v>141</v>
      </c>
      <c r="AA552" s="304">
        <v>141</v>
      </c>
      <c r="AB552" s="5"/>
      <c r="AC552" s="224">
        <f t="shared" si="20"/>
        <v>0</v>
      </c>
      <c r="AD552" s="270">
        <f t="shared" si="21"/>
        <v>0</v>
      </c>
      <c r="AE552" s="198" t="s">
        <v>6971</v>
      </c>
      <c r="AF552" s="199"/>
      <c r="AG552" s="200"/>
      <c r="AH552" s="200"/>
      <c r="AI552" s="169" t="str">
        <f>IF(AB552/W552=0,"",IF(MOD(AB552,W552)&gt;0,"ОШИБКА!!! неверная кратность на сорт",""))</f>
        <v/>
      </c>
    </row>
    <row r="553" spans="2:35" s="170" customFormat="1">
      <c r="B553" s="250"/>
      <c r="C553" s="196" t="s">
        <v>6404</v>
      </c>
      <c r="D553" s="267"/>
      <c r="E553" s="267"/>
      <c r="F553" s="267"/>
      <c r="G553" s="314">
        <v>158</v>
      </c>
      <c r="H553" s="314">
        <v>0</v>
      </c>
      <c r="I553" s="267"/>
      <c r="J553" s="267"/>
      <c r="K553" s="267"/>
      <c r="L553" s="196" t="s">
        <v>37</v>
      </c>
      <c r="M553" s="196" t="s">
        <v>6544</v>
      </c>
      <c r="N553" s="196" t="s">
        <v>511</v>
      </c>
      <c r="O553" s="196" t="s">
        <v>510</v>
      </c>
      <c r="P553" s="196" t="s">
        <v>6367</v>
      </c>
      <c r="Q553" s="309" t="s">
        <v>951</v>
      </c>
      <c r="R553" s="218"/>
      <c r="S553" s="218"/>
      <c r="T553" s="218"/>
      <c r="U553" s="219"/>
      <c r="V553" s="197" t="s">
        <v>776</v>
      </c>
      <c r="W553" s="220">
        <v>24</v>
      </c>
      <c r="X553" s="223">
        <v>165</v>
      </c>
      <c r="Y553" s="304">
        <v>141</v>
      </c>
      <c r="Z553" s="304">
        <v>141</v>
      </c>
      <c r="AA553" s="304">
        <v>141</v>
      </c>
      <c r="AB553" s="5"/>
      <c r="AC553" s="224">
        <f t="shared" si="20"/>
        <v>0</v>
      </c>
      <c r="AD553" s="270">
        <f t="shared" si="21"/>
        <v>0</v>
      </c>
      <c r="AE553" s="198" t="s">
        <v>6971</v>
      </c>
      <c r="AF553" s="199"/>
      <c r="AG553" s="200"/>
      <c r="AH553" s="200"/>
      <c r="AI553" s="169" t="str">
        <f>IF(AB553/W553=0,"",IF(MOD(AB553,W553)&gt;0,"ОШИБКА!!! неверная кратность на сорт",""))</f>
        <v/>
      </c>
    </row>
    <row r="554" spans="2:35" s="170" customFormat="1">
      <c r="B554" s="250"/>
      <c r="C554" s="196" t="s">
        <v>6405</v>
      </c>
      <c r="D554" s="267"/>
      <c r="E554" s="267"/>
      <c r="F554" s="267"/>
      <c r="G554" s="314">
        <v>429</v>
      </c>
      <c r="H554" s="314">
        <v>200</v>
      </c>
      <c r="I554" s="267"/>
      <c r="J554" s="267"/>
      <c r="K554" s="267"/>
      <c r="L554" s="196" t="s">
        <v>37</v>
      </c>
      <c r="M554" s="196" t="s">
        <v>6544</v>
      </c>
      <c r="N554" s="196" t="s">
        <v>511</v>
      </c>
      <c r="O554" s="196" t="s">
        <v>510</v>
      </c>
      <c r="P554" s="196" t="s">
        <v>1125</v>
      </c>
      <c r="Q554" s="309" t="s">
        <v>951</v>
      </c>
      <c r="R554" s="218"/>
      <c r="S554" s="218"/>
      <c r="T554" s="218"/>
      <c r="U554" s="219"/>
      <c r="V554" s="197" t="s">
        <v>776</v>
      </c>
      <c r="W554" s="220">
        <v>24</v>
      </c>
      <c r="X554" s="223">
        <v>165</v>
      </c>
      <c r="Y554" s="304">
        <v>141</v>
      </c>
      <c r="Z554" s="304">
        <v>141</v>
      </c>
      <c r="AA554" s="304">
        <v>141</v>
      </c>
      <c r="AB554" s="5"/>
      <c r="AC554" s="224">
        <f t="shared" si="20"/>
        <v>0</v>
      </c>
      <c r="AD554" s="270">
        <f t="shared" si="21"/>
        <v>0</v>
      </c>
      <c r="AE554" s="198" t="s">
        <v>6971</v>
      </c>
      <c r="AF554" s="199"/>
      <c r="AG554" s="200"/>
      <c r="AH554" s="200"/>
      <c r="AI554" s="169" t="str">
        <f>IF(AB554/W554=0,"",IF(MOD(AB554,W554)&gt;0,"ОШИБКА!!! неверная кратность на сорт",""))</f>
        <v/>
      </c>
    </row>
    <row r="555" spans="2:35" s="170" customFormat="1">
      <c r="B555" s="250"/>
      <c r="C555" s="196" t="s">
        <v>6406</v>
      </c>
      <c r="D555" s="267"/>
      <c r="E555" s="267"/>
      <c r="F555" s="267"/>
      <c r="G555" s="314">
        <v>76</v>
      </c>
      <c r="H555" s="314">
        <v>76</v>
      </c>
      <c r="I555" s="267"/>
      <c r="J555" s="267"/>
      <c r="K555" s="267"/>
      <c r="L555" s="196" t="s">
        <v>37</v>
      </c>
      <c r="M555" s="196" t="s">
        <v>6544</v>
      </c>
      <c r="N555" s="196" t="s">
        <v>511</v>
      </c>
      <c r="O555" s="196" t="s">
        <v>510</v>
      </c>
      <c r="P555" s="196" t="s">
        <v>1127</v>
      </c>
      <c r="Q555" s="309" t="s">
        <v>951</v>
      </c>
      <c r="R555" s="218"/>
      <c r="S555" s="218"/>
      <c r="T555" s="218"/>
      <c r="U555" s="219"/>
      <c r="V555" s="197" t="s">
        <v>776</v>
      </c>
      <c r="W555" s="220">
        <v>24</v>
      </c>
      <c r="X555" s="223">
        <v>165</v>
      </c>
      <c r="Y555" s="304">
        <v>141</v>
      </c>
      <c r="Z555" s="304">
        <v>141</v>
      </c>
      <c r="AA555" s="304">
        <v>141</v>
      </c>
      <c r="AB555" s="5"/>
      <c r="AC555" s="224">
        <f t="shared" si="20"/>
        <v>0</v>
      </c>
      <c r="AD555" s="270">
        <f t="shared" si="21"/>
        <v>0</v>
      </c>
      <c r="AE555" s="198" t="s">
        <v>6971</v>
      </c>
      <c r="AF555" s="199"/>
      <c r="AG555" s="200"/>
      <c r="AH555" s="200"/>
      <c r="AI555" s="169" t="str">
        <f>IF(AB555/W555=0,"",IF(MOD(AB555,W555)&gt;0,"ОШИБКА!!! неверная кратность на сорт",""))</f>
        <v/>
      </c>
    </row>
    <row r="556" spans="2:35" s="170" customFormat="1">
      <c r="B556" s="250"/>
      <c r="C556" s="196" t="s">
        <v>6407</v>
      </c>
      <c r="D556" s="267">
        <v>120</v>
      </c>
      <c r="E556" s="267"/>
      <c r="F556" s="267"/>
      <c r="G556" s="314">
        <v>1786</v>
      </c>
      <c r="H556" s="314">
        <v>1375</v>
      </c>
      <c r="I556" s="267"/>
      <c r="J556" s="267"/>
      <c r="K556" s="267"/>
      <c r="L556" s="196" t="s">
        <v>37</v>
      </c>
      <c r="M556" s="196" t="s">
        <v>6544</v>
      </c>
      <c r="N556" s="196" t="s">
        <v>511</v>
      </c>
      <c r="O556" s="196" t="s">
        <v>510</v>
      </c>
      <c r="P556" s="196" t="s">
        <v>1130</v>
      </c>
      <c r="Q556" s="309" t="s">
        <v>951</v>
      </c>
      <c r="R556" s="218"/>
      <c r="S556" s="218"/>
      <c r="T556" s="218"/>
      <c r="U556" s="219"/>
      <c r="V556" s="197" t="s">
        <v>776</v>
      </c>
      <c r="W556" s="220">
        <v>24</v>
      </c>
      <c r="X556" s="223">
        <v>165</v>
      </c>
      <c r="Y556" s="304">
        <v>141</v>
      </c>
      <c r="Z556" s="304">
        <v>141</v>
      </c>
      <c r="AA556" s="304">
        <v>141</v>
      </c>
      <c r="AB556" s="5"/>
      <c r="AC556" s="224">
        <f t="shared" si="20"/>
        <v>0</v>
      </c>
      <c r="AD556" s="270">
        <f t="shared" si="21"/>
        <v>0</v>
      </c>
      <c r="AE556" s="198" t="s">
        <v>6971</v>
      </c>
      <c r="AF556" s="199"/>
      <c r="AG556" s="200"/>
      <c r="AH556" s="200"/>
      <c r="AI556" s="169" t="str">
        <f>IF(AB556/W556=0,"",IF(MOD(AB556,W556)&gt;0,"ОШИБКА!!! неверная кратность на сорт",""))</f>
        <v/>
      </c>
    </row>
    <row r="557" spans="2:35" s="170" customFormat="1">
      <c r="B557" s="250"/>
      <c r="C557" s="196" t="s">
        <v>6408</v>
      </c>
      <c r="D557" s="267">
        <v>33</v>
      </c>
      <c r="E557" s="267"/>
      <c r="F557" s="267"/>
      <c r="G557" s="314"/>
      <c r="H557" s="314"/>
      <c r="I557" s="267"/>
      <c r="J557" s="267"/>
      <c r="K557" s="267"/>
      <c r="L557" s="196" t="s">
        <v>37</v>
      </c>
      <c r="M557" s="196" t="s">
        <v>6544</v>
      </c>
      <c r="N557" s="196" t="s">
        <v>511</v>
      </c>
      <c r="O557" s="196" t="s">
        <v>510</v>
      </c>
      <c r="P557" s="196" t="s">
        <v>6368</v>
      </c>
      <c r="Q557" s="309" t="s">
        <v>951</v>
      </c>
      <c r="R557" s="218"/>
      <c r="S557" s="218"/>
      <c r="T557" s="218"/>
      <c r="U557" s="219"/>
      <c r="V557" s="197" t="s">
        <v>776</v>
      </c>
      <c r="W557" s="220">
        <v>24</v>
      </c>
      <c r="X557" s="223">
        <v>165</v>
      </c>
      <c r="Y557" s="304">
        <v>141</v>
      </c>
      <c r="Z557" s="304">
        <v>141</v>
      </c>
      <c r="AA557" s="304">
        <v>141</v>
      </c>
      <c r="AB557" s="5"/>
      <c r="AC557" s="224">
        <f t="shared" si="20"/>
        <v>0</v>
      </c>
      <c r="AD557" s="270">
        <f t="shared" si="21"/>
        <v>0</v>
      </c>
      <c r="AE557" s="198" t="s">
        <v>6971</v>
      </c>
      <c r="AF557" s="199"/>
      <c r="AG557" s="200"/>
      <c r="AH557" s="200"/>
      <c r="AI557" s="169" t="str">
        <f>IF(AB557/W557=0,"",IF(MOD(AB557,W557)&gt;0,"ОШИБКА!!! неверная кратность на сорт",""))</f>
        <v/>
      </c>
    </row>
    <row r="558" spans="2:35" s="170" customFormat="1">
      <c r="B558" s="250"/>
      <c r="C558" s="196" t="s">
        <v>6409</v>
      </c>
      <c r="D558" s="267">
        <v>96</v>
      </c>
      <c r="E558" s="267"/>
      <c r="F558" s="267"/>
      <c r="G558" s="314">
        <v>73</v>
      </c>
      <c r="H558" s="314">
        <v>43</v>
      </c>
      <c r="I558" s="267"/>
      <c r="J558" s="267"/>
      <c r="K558" s="267"/>
      <c r="L558" s="196" t="s">
        <v>37</v>
      </c>
      <c r="M558" s="196" t="s">
        <v>6544</v>
      </c>
      <c r="N558" s="196" t="s">
        <v>511</v>
      </c>
      <c r="O558" s="196" t="s">
        <v>510</v>
      </c>
      <c r="P558" s="196" t="s">
        <v>6369</v>
      </c>
      <c r="Q558" s="309" t="s">
        <v>951</v>
      </c>
      <c r="R558" s="218"/>
      <c r="S558" s="218"/>
      <c r="T558" s="218"/>
      <c r="U558" s="252"/>
      <c r="V558" s="197" t="s">
        <v>776</v>
      </c>
      <c r="W558" s="220">
        <v>24</v>
      </c>
      <c r="X558" s="223">
        <v>165</v>
      </c>
      <c r="Y558" s="304">
        <v>141</v>
      </c>
      <c r="Z558" s="304">
        <v>141</v>
      </c>
      <c r="AA558" s="304">
        <v>141</v>
      </c>
      <c r="AB558" s="5"/>
      <c r="AC558" s="224">
        <f t="shared" si="20"/>
        <v>0</v>
      </c>
      <c r="AD558" s="270">
        <f t="shared" si="21"/>
        <v>0</v>
      </c>
      <c r="AE558" s="198" t="s">
        <v>6971</v>
      </c>
      <c r="AF558" s="199"/>
      <c r="AG558" s="200"/>
      <c r="AH558" s="200"/>
      <c r="AI558" s="169" t="str">
        <f>IF(AB558/W558=0,"",IF(MOD(AB558,W558)&gt;0,"ОШИБКА!!! неверная кратность на сорт",""))</f>
        <v/>
      </c>
    </row>
    <row r="559" spans="2:35" s="170" customFormat="1">
      <c r="B559" s="250"/>
      <c r="C559" s="196" t="s">
        <v>6410</v>
      </c>
      <c r="D559" s="267"/>
      <c r="E559" s="267"/>
      <c r="F559" s="267"/>
      <c r="G559" s="314">
        <v>2256</v>
      </c>
      <c r="H559" s="314">
        <v>2256</v>
      </c>
      <c r="I559" s="267"/>
      <c r="J559" s="267"/>
      <c r="K559" s="267"/>
      <c r="L559" s="196" t="s">
        <v>37</v>
      </c>
      <c r="M559" s="196" t="s">
        <v>6544</v>
      </c>
      <c r="N559" s="196" t="s">
        <v>511</v>
      </c>
      <c r="O559" s="196" t="s">
        <v>510</v>
      </c>
      <c r="P559" s="196" t="s">
        <v>6370</v>
      </c>
      <c r="Q559" s="309" t="s">
        <v>951</v>
      </c>
      <c r="R559" s="218"/>
      <c r="S559" s="218"/>
      <c r="T559" s="218"/>
      <c r="U559" s="219"/>
      <c r="V559" s="197" t="s">
        <v>776</v>
      </c>
      <c r="W559" s="220">
        <v>24</v>
      </c>
      <c r="X559" s="223">
        <v>165</v>
      </c>
      <c r="Y559" s="304">
        <v>141</v>
      </c>
      <c r="Z559" s="304">
        <v>141</v>
      </c>
      <c r="AA559" s="304">
        <v>141</v>
      </c>
      <c r="AB559" s="5"/>
      <c r="AC559" s="224">
        <f t="shared" si="20"/>
        <v>0</v>
      </c>
      <c r="AD559" s="270">
        <f t="shared" si="21"/>
        <v>0</v>
      </c>
      <c r="AE559" s="198" t="s">
        <v>6971</v>
      </c>
      <c r="AF559" s="199"/>
      <c r="AG559" s="200"/>
      <c r="AH559" s="200"/>
      <c r="AI559" s="169" t="str">
        <f>IF(AB559/W559=0,"",IF(MOD(AB559,W559)&gt;0,"ОШИБКА!!! неверная кратность на сорт",""))</f>
        <v/>
      </c>
    </row>
    <row r="560" spans="2:35" s="170" customFormat="1">
      <c r="B560" s="250"/>
      <c r="C560" s="196" t="s">
        <v>6411</v>
      </c>
      <c r="D560" s="267"/>
      <c r="E560" s="267"/>
      <c r="F560" s="267"/>
      <c r="G560" s="314"/>
      <c r="H560" s="314"/>
      <c r="I560" s="267"/>
      <c r="J560" s="267"/>
      <c r="K560" s="267"/>
      <c r="L560" s="196" t="s">
        <v>37</v>
      </c>
      <c r="M560" s="332" t="s">
        <v>6544</v>
      </c>
      <c r="N560" s="332" t="s">
        <v>511</v>
      </c>
      <c r="O560" s="332" t="s">
        <v>510</v>
      </c>
      <c r="P560" s="332" t="s">
        <v>6371</v>
      </c>
      <c r="Q560" s="333" t="s">
        <v>951</v>
      </c>
      <c r="R560" s="334"/>
      <c r="S560" s="334"/>
      <c r="T560" s="334"/>
      <c r="U560" s="336"/>
      <c r="V560" s="197" t="s">
        <v>776</v>
      </c>
      <c r="W560" s="220">
        <v>24</v>
      </c>
      <c r="X560" s="223">
        <v>165</v>
      </c>
      <c r="Y560" s="304">
        <v>141</v>
      </c>
      <c r="Z560" s="304">
        <v>141</v>
      </c>
      <c r="AA560" s="304">
        <v>141</v>
      </c>
      <c r="AB560" s="5"/>
      <c r="AC560" s="224">
        <f t="shared" si="20"/>
        <v>0</v>
      </c>
      <c r="AD560" s="270">
        <f t="shared" si="21"/>
        <v>0</v>
      </c>
      <c r="AE560" s="198" t="s">
        <v>6971</v>
      </c>
      <c r="AF560" s="199"/>
      <c r="AG560" s="200"/>
      <c r="AH560" s="200"/>
      <c r="AI560" s="169" t="str">
        <f>IF(AB560/W560=0,"",IF(MOD(AB560,W560)&gt;0,"ОШИБКА!!! неверная кратность на сорт",""))</f>
        <v/>
      </c>
    </row>
    <row r="561" spans="2:35" s="170" customFormat="1">
      <c r="B561" s="250"/>
      <c r="C561" s="196" t="s">
        <v>6412</v>
      </c>
      <c r="D561" s="267"/>
      <c r="E561" s="267"/>
      <c r="F561" s="267"/>
      <c r="G561" s="314">
        <v>140</v>
      </c>
      <c r="H561" s="314">
        <v>123</v>
      </c>
      <c r="I561" s="267"/>
      <c r="J561" s="267"/>
      <c r="K561" s="267"/>
      <c r="L561" s="196" t="s">
        <v>37</v>
      </c>
      <c r="M561" s="196" t="s">
        <v>6544</v>
      </c>
      <c r="N561" s="196" t="s">
        <v>511</v>
      </c>
      <c r="O561" s="196" t="s">
        <v>510</v>
      </c>
      <c r="P561" s="196" t="s">
        <v>512</v>
      </c>
      <c r="Q561" s="309" t="s">
        <v>951</v>
      </c>
      <c r="R561" s="218"/>
      <c r="S561" s="218"/>
      <c r="T561" s="218"/>
      <c r="U561" s="252"/>
      <c r="V561" s="197" t="s">
        <v>776</v>
      </c>
      <c r="W561" s="220">
        <v>24</v>
      </c>
      <c r="X561" s="223">
        <v>165</v>
      </c>
      <c r="Y561" s="304">
        <v>141</v>
      </c>
      <c r="Z561" s="304">
        <v>141</v>
      </c>
      <c r="AA561" s="304">
        <v>141</v>
      </c>
      <c r="AB561" s="5"/>
      <c r="AC561" s="224">
        <f t="shared" si="20"/>
        <v>0</v>
      </c>
      <c r="AD561" s="270">
        <f t="shared" si="21"/>
        <v>0</v>
      </c>
      <c r="AE561" s="198" t="s">
        <v>6971</v>
      </c>
      <c r="AF561" s="199"/>
      <c r="AG561" s="200"/>
      <c r="AH561" s="200"/>
      <c r="AI561" s="169" t="str">
        <f>IF(AB561/W561=0,"",IF(MOD(AB561,W561)&gt;0,"ОШИБКА!!! неверная кратность на сорт",""))</f>
        <v/>
      </c>
    </row>
    <row r="562" spans="2:35" s="170" customFormat="1">
      <c r="B562" s="250"/>
      <c r="C562" s="196" t="s">
        <v>6413</v>
      </c>
      <c r="D562" s="267"/>
      <c r="E562" s="267"/>
      <c r="F562" s="267"/>
      <c r="G562" s="314">
        <v>660</v>
      </c>
      <c r="H562" s="314">
        <v>630</v>
      </c>
      <c r="I562" s="267"/>
      <c r="J562" s="267"/>
      <c r="K562" s="267"/>
      <c r="L562" s="196" t="s">
        <v>37</v>
      </c>
      <c r="M562" s="196" t="s">
        <v>6544</v>
      </c>
      <c r="N562" s="196" t="s">
        <v>511</v>
      </c>
      <c r="O562" s="196" t="s">
        <v>510</v>
      </c>
      <c r="P562" s="196" t="s">
        <v>1137</v>
      </c>
      <c r="Q562" s="309" t="s">
        <v>951</v>
      </c>
      <c r="R562" s="218"/>
      <c r="S562" s="218"/>
      <c r="T562" s="218"/>
      <c r="U562" s="219"/>
      <c r="V562" s="197" t="s">
        <v>776</v>
      </c>
      <c r="W562" s="220">
        <v>24</v>
      </c>
      <c r="X562" s="223">
        <v>165</v>
      </c>
      <c r="Y562" s="304">
        <v>141</v>
      </c>
      <c r="Z562" s="304">
        <v>141</v>
      </c>
      <c r="AA562" s="304">
        <v>141</v>
      </c>
      <c r="AB562" s="5"/>
      <c r="AC562" s="224">
        <f t="shared" si="20"/>
        <v>0</v>
      </c>
      <c r="AD562" s="270">
        <f t="shared" si="21"/>
        <v>0</v>
      </c>
      <c r="AE562" s="198" t="s">
        <v>6971</v>
      </c>
      <c r="AF562" s="199"/>
      <c r="AG562" s="200"/>
      <c r="AH562" s="200"/>
      <c r="AI562" s="169" t="str">
        <f>IF(AB562/W562=0,"",IF(MOD(AB562,W562)&gt;0,"ОШИБКА!!! неверная кратность на сорт",""))</f>
        <v/>
      </c>
    </row>
    <row r="563" spans="2:35" s="170" customFormat="1">
      <c r="B563" s="250"/>
      <c r="C563" s="196" t="s">
        <v>6414</v>
      </c>
      <c r="D563" s="267">
        <v>96</v>
      </c>
      <c r="E563" s="267"/>
      <c r="F563" s="267"/>
      <c r="G563" s="314">
        <v>145</v>
      </c>
      <c r="H563" s="314">
        <v>131</v>
      </c>
      <c r="I563" s="267"/>
      <c r="J563" s="267"/>
      <c r="K563" s="267"/>
      <c r="L563" s="196" t="s">
        <v>37</v>
      </c>
      <c r="M563" s="196" t="s">
        <v>6544</v>
      </c>
      <c r="N563" s="196" t="s">
        <v>511</v>
      </c>
      <c r="O563" s="196" t="s">
        <v>510</v>
      </c>
      <c r="P563" s="196" t="s">
        <v>6372</v>
      </c>
      <c r="Q563" s="309" t="s">
        <v>951</v>
      </c>
      <c r="R563" s="218"/>
      <c r="S563" s="218"/>
      <c r="T563" s="218"/>
      <c r="U563" s="219"/>
      <c r="V563" s="197" t="s">
        <v>776</v>
      </c>
      <c r="W563" s="220">
        <v>24</v>
      </c>
      <c r="X563" s="223">
        <v>165</v>
      </c>
      <c r="Y563" s="304">
        <v>141</v>
      </c>
      <c r="Z563" s="304">
        <v>141</v>
      </c>
      <c r="AA563" s="304">
        <v>141</v>
      </c>
      <c r="AB563" s="5"/>
      <c r="AC563" s="224">
        <f t="shared" si="20"/>
        <v>0</v>
      </c>
      <c r="AD563" s="270">
        <f t="shared" si="21"/>
        <v>0</v>
      </c>
      <c r="AE563" s="198" t="s">
        <v>6971</v>
      </c>
      <c r="AF563" s="199"/>
      <c r="AG563" s="200"/>
      <c r="AH563" s="200"/>
      <c r="AI563" s="169" t="str">
        <f>IF(AB563/W563=0,"",IF(MOD(AB563,W563)&gt;0,"ОШИБКА!!! неверная кратность на сорт",""))</f>
        <v/>
      </c>
    </row>
    <row r="564" spans="2:35" s="170" customFormat="1">
      <c r="B564" s="250"/>
      <c r="C564" s="196" t="s">
        <v>6415</v>
      </c>
      <c r="D564" s="267"/>
      <c r="E564" s="267"/>
      <c r="F564" s="267"/>
      <c r="G564" s="314">
        <v>187</v>
      </c>
      <c r="H564" s="314">
        <v>167</v>
      </c>
      <c r="I564" s="267"/>
      <c r="J564" s="267"/>
      <c r="K564" s="267"/>
      <c r="L564" s="196" t="s">
        <v>37</v>
      </c>
      <c r="M564" s="196" t="s">
        <v>6544</v>
      </c>
      <c r="N564" s="196" t="s">
        <v>511</v>
      </c>
      <c r="O564" s="196" t="s">
        <v>510</v>
      </c>
      <c r="P564" s="196" t="s">
        <v>1232</v>
      </c>
      <c r="Q564" s="309" t="s">
        <v>951</v>
      </c>
      <c r="R564" s="218"/>
      <c r="S564" s="218"/>
      <c r="T564" s="218"/>
      <c r="U564" s="219"/>
      <c r="V564" s="197" t="s">
        <v>776</v>
      </c>
      <c r="W564" s="220">
        <v>24</v>
      </c>
      <c r="X564" s="223">
        <v>165</v>
      </c>
      <c r="Y564" s="304">
        <v>141</v>
      </c>
      <c r="Z564" s="304">
        <v>141</v>
      </c>
      <c r="AA564" s="304">
        <v>141</v>
      </c>
      <c r="AB564" s="5"/>
      <c r="AC564" s="224">
        <f t="shared" si="20"/>
        <v>0</v>
      </c>
      <c r="AD564" s="270">
        <f t="shared" si="21"/>
        <v>0</v>
      </c>
      <c r="AE564" s="198" t="s">
        <v>6971</v>
      </c>
      <c r="AF564" s="199"/>
      <c r="AG564" s="200"/>
      <c r="AH564" s="200"/>
      <c r="AI564" s="169" t="str">
        <f>IF(AB564/W564=0,"",IF(MOD(AB564,W564)&gt;0,"ОШИБКА!!! неверная кратность на сорт",""))</f>
        <v/>
      </c>
    </row>
    <row r="565" spans="2:35" s="170" customFormat="1">
      <c r="B565" s="250"/>
      <c r="C565" s="196" t="s">
        <v>6416</v>
      </c>
      <c r="D565" s="267">
        <v>132</v>
      </c>
      <c r="E565" s="267"/>
      <c r="F565" s="267"/>
      <c r="G565" s="314">
        <v>1481</v>
      </c>
      <c r="H565" s="314">
        <v>1426</v>
      </c>
      <c r="I565" s="267">
        <v>101</v>
      </c>
      <c r="J565" s="267"/>
      <c r="K565" s="267"/>
      <c r="L565" s="196" t="s">
        <v>37</v>
      </c>
      <c r="M565" s="196" t="s">
        <v>6544</v>
      </c>
      <c r="N565" s="196" t="s">
        <v>511</v>
      </c>
      <c r="O565" s="196" t="s">
        <v>510</v>
      </c>
      <c r="P565" s="196" t="s">
        <v>1143</v>
      </c>
      <c r="Q565" s="309" t="s">
        <v>951</v>
      </c>
      <c r="R565" s="218"/>
      <c r="S565" s="218"/>
      <c r="T565" s="218"/>
      <c r="U565" s="252"/>
      <c r="V565" s="197" t="s">
        <v>776</v>
      </c>
      <c r="W565" s="220">
        <v>24</v>
      </c>
      <c r="X565" s="223">
        <v>165</v>
      </c>
      <c r="Y565" s="304">
        <v>141</v>
      </c>
      <c r="Z565" s="304">
        <v>141</v>
      </c>
      <c r="AA565" s="304">
        <v>141</v>
      </c>
      <c r="AB565" s="5"/>
      <c r="AC565" s="224">
        <f t="shared" si="20"/>
        <v>0</v>
      </c>
      <c r="AD565" s="270">
        <f t="shared" si="21"/>
        <v>0</v>
      </c>
      <c r="AE565" s="198" t="s">
        <v>6971</v>
      </c>
      <c r="AF565" s="199"/>
      <c r="AG565" s="200"/>
      <c r="AH565" s="200"/>
      <c r="AI565" s="169" t="str">
        <f>IF(AB565/W565=0,"",IF(MOD(AB565,W565)&gt;0,"ОШИБКА!!! неверная кратность на сорт",""))</f>
        <v/>
      </c>
    </row>
    <row r="566" spans="2:35" s="170" customFormat="1">
      <c r="B566" s="250"/>
      <c r="C566" s="196" t="s">
        <v>6417</v>
      </c>
      <c r="D566" s="267">
        <v>72</v>
      </c>
      <c r="E566" s="267"/>
      <c r="F566" s="267"/>
      <c r="G566" s="314">
        <v>963</v>
      </c>
      <c r="H566" s="314">
        <v>853</v>
      </c>
      <c r="I566" s="267"/>
      <c r="J566" s="267"/>
      <c r="K566" s="267"/>
      <c r="L566" s="196" t="s">
        <v>37</v>
      </c>
      <c r="M566" s="196" t="s">
        <v>6544</v>
      </c>
      <c r="N566" s="196" t="s">
        <v>511</v>
      </c>
      <c r="O566" s="196" t="s">
        <v>510</v>
      </c>
      <c r="P566" s="196" t="s">
        <v>513</v>
      </c>
      <c r="Q566" s="309" t="s">
        <v>951</v>
      </c>
      <c r="R566" s="218"/>
      <c r="S566" s="218"/>
      <c r="T566" s="218"/>
      <c r="U566" s="219"/>
      <c r="V566" s="197" t="s">
        <v>776</v>
      </c>
      <c r="W566" s="220">
        <v>24</v>
      </c>
      <c r="X566" s="223">
        <v>165</v>
      </c>
      <c r="Y566" s="304">
        <v>141</v>
      </c>
      <c r="Z566" s="304">
        <v>141</v>
      </c>
      <c r="AA566" s="304">
        <v>141</v>
      </c>
      <c r="AB566" s="5"/>
      <c r="AC566" s="224">
        <f t="shared" si="20"/>
        <v>0</v>
      </c>
      <c r="AD566" s="270">
        <f t="shared" si="21"/>
        <v>0</v>
      </c>
      <c r="AE566" s="198" t="s">
        <v>6971</v>
      </c>
      <c r="AF566" s="199"/>
      <c r="AG566" s="200"/>
      <c r="AH566" s="200"/>
      <c r="AI566" s="169" t="str">
        <f>IF(AB566/W566=0,"",IF(MOD(AB566,W566)&gt;0,"ОШИБКА!!! неверная кратность на сорт",""))</f>
        <v/>
      </c>
    </row>
    <row r="567" spans="2:35" s="170" customFormat="1">
      <c r="B567" s="250"/>
      <c r="C567" s="196" t="s">
        <v>6418</v>
      </c>
      <c r="D567" s="267">
        <v>132</v>
      </c>
      <c r="E567" s="267"/>
      <c r="F567" s="267"/>
      <c r="G567" s="314">
        <v>206</v>
      </c>
      <c r="H567" s="314">
        <v>191</v>
      </c>
      <c r="I567" s="267"/>
      <c r="J567" s="267"/>
      <c r="K567" s="267"/>
      <c r="L567" s="196" t="s">
        <v>37</v>
      </c>
      <c r="M567" s="196" t="s">
        <v>6544</v>
      </c>
      <c r="N567" s="196" t="s">
        <v>511</v>
      </c>
      <c r="O567" s="196" t="s">
        <v>510</v>
      </c>
      <c r="P567" s="196" t="s">
        <v>5746</v>
      </c>
      <c r="Q567" s="309" t="s">
        <v>951</v>
      </c>
      <c r="R567" s="218"/>
      <c r="S567" s="218"/>
      <c r="T567" s="218"/>
      <c r="U567" s="219"/>
      <c r="V567" s="197" t="s">
        <v>776</v>
      </c>
      <c r="W567" s="220">
        <v>24</v>
      </c>
      <c r="X567" s="223">
        <v>165</v>
      </c>
      <c r="Y567" s="304">
        <v>141</v>
      </c>
      <c r="Z567" s="304">
        <v>141</v>
      </c>
      <c r="AA567" s="304">
        <v>141</v>
      </c>
      <c r="AB567" s="5"/>
      <c r="AC567" s="224">
        <f t="shared" si="20"/>
        <v>0</v>
      </c>
      <c r="AD567" s="270">
        <f t="shared" si="21"/>
        <v>0</v>
      </c>
      <c r="AE567" s="198" t="s">
        <v>6971</v>
      </c>
      <c r="AF567" s="199"/>
      <c r="AG567" s="200"/>
      <c r="AH567" s="200"/>
      <c r="AI567" s="169" t="str">
        <f>IF(AB567/W567=0,"",IF(MOD(AB567,W567)&gt;0,"ОШИБКА!!! неверная кратность на сорт",""))</f>
        <v/>
      </c>
    </row>
    <row r="568" spans="2:35" s="170" customFormat="1">
      <c r="B568" s="250"/>
      <c r="C568" s="196" t="s">
        <v>6419</v>
      </c>
      <c r="D568" s="267">
        <v>96</v>
      </c>
      <c r="E568" s="267"/>
      <c r="F568" s="267"/>
      <c r="G568" s="314">
        <v>321</v>
      </c>
      <c r="H568" s="314">
        <v>321</v>
      </c>
      <c r="I568" s="267"/>
      <c r="J568" s="267"/>
      <c r="K568" s="267"/>
      <c r="L568" s="196" t="s">
        <v>37</v>
      </c>
      <c r="M568" s="196" t="s">
        <v>6544</v>
      </c>
      <c r="N568" s="196" t="s">
        <v>511</v>
      </c>
      <c r="O568" s="196" t="s">
        <v>510</v>
      </c>
      <c r="P568" s="196" t="s">
        <v>6373</v>
      </c>
      <c r="Q568" s="309" t="s">
        <v>951</v>
      </c>
      <c r="R568" s="218"/>
      <c r="S568" s="218"/>
      <c r="T568" s="218"/>
      <c r="U568" s="219"/>
      <c r="V568" s="197" t="s">
        <v>776</v>
      </c>
      <c r="W568" s="220">
        <v>24</v>
      </c>
      <c r="X568" s="223">
        <v>165</v>
      </c>
      <c r="Y568" s="304">
        <v>141</v>
      </c>
      <c r="Z568" s="304">
        <v>141</v>
      </c>
      <c r="AA568" s="304">
        <v>141</v>
      </c>
      <c r="AB568" s="5"/>
      <c r="AC568" s="224">
        <f t="shared" si="20"/>
        <v>0</v>
      </c>
      <c r="AD568" s="270">
        <f t="shared" si="21"/>
        <v>0</v>
      </c>
      <c r="AE568" s="198" t="s">
        <v>6971</v>
      </c>
      <c r="AF568" s="199"/>
      <c r="AG568" s="200"/>
      <c r="AH568" s="200"/>
      <c r="AI568" s="169" t="str">
        <f>IF(AB568/W568=0,"",IF(MOD(AB568,W568)&gt;0,"ОШИБКА!!! неверная кратность на сорт",""))</f>
        <v/>
      </c>
    </row>
    <row r="569" spans="2:35" s="170" customFormat="1">
      <c r="B569" s="250"/>
      <c r="C569" s="196" t="s">
        <v>6420</v>
      </c>
      <c r="D569" s="267">
        <v>96</v>
      </c>
      <c r="E569" s="267"/>
      <c r="F569" s="267"/>
      <c r="G569" s="314">
        <v>1185</v>
      </c>
      <c r="H569" s="314">
        <v>940</v>
      </c>
      <c r="I569" s="267">
        <v>33</v>
      </c>
      <c r="J569" s="267"/>
      <c r="K569" s="267"/>
      <c r="L569" s="196" t="s">
        <v>37</v>
      </c>
      <c r="M569" s="196" t="s">
        <v>6544</v>
      </c>
      <c r="N569" s="196" t="s">
        <v>511</v>
      </c>
      <c r="O569" s="196" t="s">
        <v>510</v>
      </c>
      <c r="P569" s="196" t="s">
        <v>1148</v>
      </c>
      <c r="Q569" s="309" t="s">
        <v>951</v>
      </c>
      <c r="R569" s="218"/>
      <c r="S569" s="218"/>
      <c r="T569" s="218"/>
      <c r="U569" s="219"/>
      <c r="V569" s="197" t="s">
        <v>776</v>
      </c>
      <c r="W569" s="220">
        <v>24</v>
      </c>
      <c r="X569" s="223">
        <v>165</v>
      </c>
      <c r="Y569" s="304">
        <v>141</v>
      </c>
      <c r="Z569" s="304">
        <v>141</v>
      </c>
      <c r="AA569" s="304">
        <v>141</v>
      </c>
      <c r="AB569" s="5"/>
      <c r="AC569" s="224">
        <f t="shared" si="20"/>
        <v>0</v>
      </c>
      <c r="AD569" s="270">
        <f t="shared" si="21"/>
        <v>0</v>
      </c>
      <c r="AE569" s="198" t="s">
        <v>6971</v>
      </c>
      <c r="AF569" s="199"/>
      <c r="AG569" s="200"/>
      <c r="AH569" s="200"/>
      <c r="AI569" s="169" t="str">
        <f>IF(AB569/W569=0,"",IF(MOD(AB569,W569)&gt;0,"ОШИБКА!!! неверная кратность на сорт",""))</f>
        <v/>
      </c>
    </row>
    <row r="570" spans="2:35" s="170" customFormat="1">
      <c r="B570" s="250"/>
      <c r="C570" s="196" t="s">
        <v>6421</v>
      </c>
      <c r="D570" s="267"/>
      <c r="E570" s="267"/>
      <c r="F570" s="267"/>
      <c r="G570" s="314">
        <v>234</v>
      </c>
      <c r="H570" s="314">
        <v>234</v>
      </c>
      <c r="I570" s="267"/>
      <c r="J570" s="267"/>
      <c r="K570" s="267"/>
      <c r="L570" s="196" t="s">
        <v>37</v>
      </c>
      <c r="M570" s="196" t="s">
        <v>6544</v>
      </c>
      <c r="N570" s="196" t="s">
        <v>511</v>
      </c>
      <c r="O570" s="196" t="s">
        <v>510</v>
      </c>
      <c r="P570" s="196" t="s">
        <v>6374</v>
      </c>
      <c r="Q570" s="309" t="s">
        <v>951</v>
      </c>
      <c r="R570" s="218"/>
      <c r="S570" s="218"/>
      <c r="T570" s="218"/>
      <c r="U570" s="219"/>
      <c r="V570" s="197" t="s">
        <v>776</v>
      </c>
      <c r="W570" s="220">
        <v>24</v>
      </c>
      <c r="X570" s="223">
        <v>165</v>
      </c>
      <c r="Y570" s="304">
        <v>141</v>
      </c>
      <c r="Z570" s="304">
        <v>141</v>
      </c>
      <c r="AA570" s="304">
        <v>141</v>
      </c>
      <c r="AB570" s="5"/>
      <c r="AC570" s="224">
        <f t="shared" si="20"/>
        <v>0</v>
      </c>
      <c r="AD570" s="270">
        <f t="shared" si="21"/>
        <v>0</v>
      </c>
      <c r="AE570" s="198" t="s">
        <v>6971</v>
      </c>
      <c r="AF570" s="199"/>
      <c r="AG570" s="200"/>
      <c r="AH570" s="200"/>
      <c r="AI570" s="169" t="str">
        <f>IF(AB570/W570=0,"",IF(MOD(AB570,W570)&gt;0,"ОШИБКА!!! неверная кратность на сорт",""))</f>
        <v/>
      </c>
    </row>
    <row r="571" spans="2:35" s="170" customFormat="1">
      <c r="B571" s="250"/>
      <c r="C571" s="196" t="s">
        <v>6422</v>
      </c>
      <c r="D571" s="267"/>
      <c r="E571" s="267"/>
      <c r="F571" s="267"/>
      <c r="G571" s="314">
        <v>140</v>
      </c>
      <c r="H571" s="314">
        <v>70</v>
      </c>
      <c r="I571" s="267"/>
      <c r="J571" s="267"/>
      <c r="K571" s="267"/>
      <c r="L571" s="196" t="s">
        <v>37</v>
      </c>
      <c r="M571" s="196" t="s">
        <v>6544</v>
      </c>
      <c r="N571" s="196" t="s">
        <v>511</v>
      </c>
      <c r="O571" s="196" t="s">
        <v>510</v>
      </c>
      <c r="P571" s="196" t="s">
        <v>1151</v>
      </c>
      <c r="Q571" s="309" t="s">
        <v>951</v>
      </c>
      <c r="R571" s="218"/>
      <c r="S571" s="218"/>
      <c r="T571" s="218"/>
      <c r="U571" s="219"/>
      <c r="V571" s="197" t="s">
        <v>776</v>
      </c>
      <c r="W571" s="220">
        <v>24</v>
      </c>
      <c r="X571" s="223">
        <v>165</v>
      </c>
      <c r="Y571" s="304">
        <v>141</v>
      </c>
      <c r="Z571" s="304">
        <v>141</v>
      </c>
      <c r="AA571" s="304">
        <v>141</v>
      </c>
      <c r="AB571" s="5"/>
      <c r="AC571" s="224">
        <f t="shared" si="20"/>
        <v>0</v>
      </c>
      <c r="AD571" s="270">
        <f t="shared" si="21"/>
        <v>0</v>
      </c>
      <c r="AE571" s="198" t="s">
        <v>6971</v>
      </c>
      <c r="AF571" s="199"/>
      <c r="AG571" s="200"/>
      <c r="AH571" s="200"/>
      <c r="AI571" s="169" t="str">
        <f>IF(AB571/W571=0,"",IF(MOD(AB571,W571)&gt;0,"ОШИБКА!!! неверная кратность на сорт",""))</f>
        <v/>
      </c>
    </row>
    <row r="572" spans="2:35" s="170" customFormat="1">
      <c r="B572" s="250"/>
      <c r="C572" s="196" t="s">
        <v>6423</v>
      </c>
      <c r="D572" s="267">
        <v>96</v>
      </c>
      <c r="E572" s="267"/>
      <c r="F572" s="267"/>
      <c r="G572" s="314">
        <v>267</v>
      </c>
      <c r="H572" s="314">
        <v>267</v>
      </c>
      <c r="I572" s="267"/>
      <c r="J572" s="267"/>
      <c r="K572" s="267"/>
      <c r="L572" s="196" t="s">
        <v>37</v>
      </c>
      <c r="M572" s="196" t="s">
        <v>6544</v>
      </c>
      <c r="N572" s="196" t="s">
        <v>511</v>
      </c>
      <c r="O572" s="196" t="s">
        <v>510</v>
      </c>
      <c r="P572" s="196" t="s">
        <v>6375</v>
      </c>
      <c r="Q572" s="309" t="s">
        <v>951</v>
      </c>
      <c r="R572" s="218"/>
      <c r="S572" s="218"/>
      <c r="T572" s="218"/>
      <c r="U572" s="219"/>
      <c r="V572" s="197" t="s">
        <v>776</v>
      </c>
      <c r="W572" s="220">
        <v>24</v>
      </c>
      <c r="X572" s="223">
        <v>165</v>
      </c>
      <c r="Y572" s="304">
        <v>141</v>
      </c>
      <c r="Z572" s="304">
        <v>141</v>
      </c>
      <c r="AA572" s="304">
        <v>141</v>
      </c>
      <c r="AB572" s="5"/>
      <c r="AC572" s="224">
        <f t="shared" si="20"/>
        <v>0</v>
      </c>
      <c r="AD572" s="270">
        <f t="shared" si="21"/>
        <v>0</v>
      </c>
      <c r="AE572" s="198" t="s">
        <v>6971</v>
      </c>
      <c r="AF572" s="199"/>
      <c r="AG572" s="200"/>
      <c r="AH572" s="200"/>
      <c r="AI572" s="169" t="str">
        <f>IF(AB572/W572=0,"",IF(MOD(AB572,W572)&gt;0,"ОШИБКА!!! неверная кратность на сорт",""))</f>
        <v/>
      </c>
    </row>
    <row r="573" spans="2:35" s="170" customFormat="1">
      <c r="B573" s="250"/>
      <c r="C573" s="196" t="s">
        <v>6424</v>
      </c>
      <c r="D573" s="267">
        <v>132</v>
      </c>
      <c r="E573" s="267"/>
      <c r="F573" s="267"/>
      <c r="G573" s="314">
        <v>912</v>
      </c>
      <c r="H573" s="314">
        <v>391</v>
      </c>
      <c r="I573" s="267">
        <v>26</v>
      </c>
      <c r="J573" s="267"/>
      <c r="K573" s="267"/>
      <c r="L573" s="196" t="s">
        <v>37</v>
      </c>
      <c r="M573" s="196" t="s">
        <v>6544</v>
      </c>
      <c r="N573" s="196" t="s">
        <v>511</v>
      </c>
      <c r="O573" s="196" t="s">
        <v>510</v>
      </c>
      <c r="P573" s="196" t="s">
        <v>3893</v>
      </c>
      <c r="Q573" s="309" t="s">
        <v>951</v>
      </c>
      <c r="R573" s="218"/>
      <c r="S573" s="218"/>
      <c r="T573" s="218"/>
      <c r="U573" s="252"/>
      <c r="V573" s="197" t="s">
        <v>776</v>
      </c>
      <c r="W573" s="220">
        <v>24</v>
      </c>
      <c r="X573" s="223">
        <v>165</v>
      </c>
      <c r="Y573" s="304">
        <v>141</v>
      </c>
      <c r="Z573" s="304">
        <v>141</v>
      </c>
      <c r="AA573" s="304">
        <v>141</v>
      </c>
      <c r="AB573" s="5"/>
      <c r="AC573" s="224">
        <f t="shared" si="20"/>
        <v>0</v>
      </c>
      <c r="AD573" s="270">
        <f t="shared" si="21"/>
        <v>0</v>
      </c>
      <c r="AE573" s="198" t="s">
        <v>6971</v>
      </c>
      <c r="AF573" s="199"/>
      <c r="AG573" s="200"/>
      <c r="AH573" s="200"/>
      <c r="AI573" s="169" t="str">
        <f>IF(AB573/W573=0,"",IF(MOD(AB573,W573)&gt;0,"ОШИБКА!!! неверная кратность на сорт",""))</f>
        <v/>
      </c>
    </row>
    <row r="574" spans="2:35" s="170" customFormat="1">
      <c r="B574" s="250"/>
      <c r="C574" s="196" t="s">
        <v>6425</v>
      </c>
      <c r="D574" s="267"/>
      <c r="E574" s="267"/>
      <c r="F574" s="267"/>
      <c r="G574" s="314">
        <v>107</v>
      </c>
      <c r="H574" s="314">
        <v>97</v>
      </c>
      <c r="I574" s="267"/>
      <c r="J574" s="267"/>
      <c r="K574" s="267"/>
      <c r="L574" s="196" t="s">
        <v>37</v>
      </c>
      <c r="M574" s="196" t="s">
        <v>6544</v>
      </c>
      <c r="N574" s="196" t="s">
        <v>511</v>
      </c>
      <c r="O574" s="196" t="s">
        <v>510</v>
      </c>
      <c r="P574" s="196" t="s">
        <v>1153</v>
      </c>
      <c r="Q574" s="309" t="s">
        <v>951</v>
      </c>
      <c r="R574" s="218"/>
      <c r="S574" s="218"/>
      <c r="T574" s="218"/>
      <c r="U574" s="219"/>
      <c r="V574" s="197" t="s">
        <v>776</v>
      </c>
      <c r="W574" s="220">
        <v>24</v>
      </c>
      <c r="X574" s="223">
        <v>165</v>
      </c>
      <c r="Y574" s="304">
        <v>141</v>
      </c>
      <c r="Z574" s="304">
        <v>141</v>
      </c>
      <c r="AA574" s="304">
        <v>141</v>
      </c>
      <c r="AB574" s="5"/>
      <c r="AC574" s="224">
        <f t="shared" si="20"/>
        <v>0</v>
      </c>
      <c r="AD574" s="270">
        <f t="shared" si="21"/>
        <v>0</v>
      </c>
      <c r="AE574" s="198" t="s">
        <v>6971</v>
      </c>
      <c r="AF574" s="199"/>
      <c r="AG574" s="200"/>
      <c r="AH574" s="200"/>
      <c r="AI574" s="169" t="str">
        <f>IF(AB574/W574=0,"",IF(MOD(AB574,W574)&gt;0,"ОШИБКА!!! неверная кратность на сорт",""))</f>
        <v/>
      </c>
    </row>
    <row r="575" spans="2:35" s="170" customFormat="1">
      <c r="B575" s="250"/>
      <c r="C575" s="196" t="s">
        <v>6426</v>
      </c>
      <c r="D575" s="267"/>
      <c r="E575" s="267"/>
      <c r="F575" s="267"/>
      <c r="G575" s="314">
        <v>1088</v>
      </c>
      <c r="H575" s="314">
        <v>633</v>
      </c>
      <c r="I575" s="267"/>
      <c r="J575" s="267"/>
      <c r="K575" s="267"/>
      <c r="L575" s="196" t="s">
        <v>37</v>
      </c>
      <c r="M575" s="196" t="s">
        <v>6544</v>
      </c>
      <c r="N575" s="196" t="s">
        <v>511</v>
      </c>
      <c r="O575" s="196" t="s">
        <v>510</v>
      </c>
      <c r="P575" s="196" t="s">
        <v>1155</v>
      </c>
      <c r="Q575" s="309" t="s">
        <v>951</v>
      </c>
      <c r="R575" s="218"/>
      <c r="S575" s="218"/>
      <c r="T575" s="218"/>
      <c r="U575" s="219"/>
      <c r="V575" s="197" t="s">
        <v>776</v>
      </c>
      <c r="W575" s="220">
        <v>24</v>
      </c>
      <c r="X575" s="223">
        <v>165</v>
      </c>
      <c r="Y575" s="304">
        <v>141</v>
      </c>
      <c r="Z575" s="304">
        <v>141</v>
      </c>
      <c r="AA575" s="304">
        <v>141</v>
      </c>
      <c r="AB575" s="5"/>
      <c r="AC575" s="224">
        <f t="shared" si="20"/>
        <v>0</v>
      </c>
      <c r="AD575" s="270">
        <f t="shared" si="21"/>
        <v>0</v>
      </c>
      <c r="AE575" s="198" t="s">
        <v>6971</v>
      </c>
      <c r="AF575" s="199"/>
      <c r="AG575" s="200"/>
      <c r="AH575" s="200"/>
      <c r="AI575" s="169" t="str">
        <f>IF(AB575/W575=0,"",IF(MOD(AB575,W575)&gt;0,"ОШИБКА!!! неверная кратность на сорт",""))</f>
        <v/>
      </c>
    </row>
    <row r="576" spans="2:35" s="170" customFormat="1">
      <c r="B576" s="250"/>
      <c r="C576" s="196" t="s">
        <v>6427</v>
      </c>
      <c r="D576" s="267">
        <v>96</v>
      </c>
      <c r="E576" s="267"/>
      <c r="F576" s="267"/>
      <c r="G576" s="314">
        <v>9707</v>
      </c>
      <c r="H576" s="314">
        <v>7195</v>
      </c>
      <c r="I576" s="267">
        <v>82</v>
      </c>
      <c r="J576" s="267"/>
      <c r="K576" s="267"/>
      <c r="L576" s="196" t="s">
        <v>37</v>
      </c>
      <c r="M576" s="196" t="s">
        <v>6544</v>
      </c>
      <c r="N576" s="196" t="s">
        <v>511</v>
      </c>
      <c r="O576" s="196" t="s">
        <v>510</v>
      </c>
      <c r="P576" s="196" t="s">
        <v>6376</v>
      </c>
      <c r="Q576" s="309" t="s">
        <v>951</v>
      </c>
      <c r="R576" s="218"/>
      <c r="S576" s="218"/>
      <c r="T576" s="218"/>
      <c r="U576" s="219"/>
      <c r="V576" s="197" t="s">
        <v>776</v>
      </c>
      <c r="W576" s="220">
        <v>24</v>
      </c>
      <c r="X576" s="223">
        <v>165</v>
      </c>
      <c r="Y576" s="304">
        <v>141</v>
      </c>
      <c r="Z576" s="304">
        <v>141</v>
      </c>
      <c r="AA576" s="304">
        <v>141</v>
      </c>
      <c r="AB576" s="5"/>
      <c r="AC576" s="224">
        <f t="shared" si="20"/>
        <v>0</v>
      </c>
      <c r="AD576" s="270">
        <f t="shared" si="21"/>
        <v>0</v>
      </c>
      <c r="AE576" s="198" t="s">
        <v>6971</v>
      </c>
      <c r="AF576" s="199"/>
      <c r="AG576" s="200"/>
      <c r="AH576" s="200"/>
      <c r="AI576" s="169" t="str">
        <f>IF(AB576/W576=0,"",IF(MOD(AB576,W576)&gt;0,"ОШИБКА!!! неверная кратность на сорт",""))</f>
        <v/>
      </c>
    </row>
    <row r="577" spans="2:35" s="170" customFormat="1">
      <c r="B577" s="250"/>
      <c r="C577" s="196" t="s">
        <v>6428</v>
      </c>
      <c r="D577" s="267"/>
      <c r="E577" s="267"/>
      <c r="F577" s="267"/>
      <c r="G577" s="314">
        <v>30</v>
      </c>
      <c r="H577" s="314">
        <v>30</v>
      </c>
      <c r="I577" s="267"/>
      <c r="J577" s="267"/>
      <c r="K577" s="267"/>
      <c r="L577" s="196" t="s">
        <v>37</v>
      </c>
      <c r="M577" s="196" t="s">
        <v>6544</v>
      </c>
      <c r="N577" s="196" t="s">
        <v>511</v>
      </c>
      <c r="O577" s="196" t="s">
        <v>510</v>
      </c>
      <c r="P577" s="196" t="s">
        <v>6377</v>
      </c>
      <c r="Q577" s="309" t="s">
        <v>951</v>
      </c>
      <c r="R577" s="218"/>
      <c r="S577" s="218"/>
      <c r="T577" s="218"/>
      <c r="U577" s="252"/>
      <c r="V577" s="197" t="s">
        <v>776</v>
      </c>
      <c r="W577" s="220">
        <v>24</v>
      </c>
      <c r="X577" s="223">
        <v>165</v>
      </c>
      <c r="Y577" s="304">
        <v>141</v>
      </c>
      <c r="Z577" s="304">
        <v>141</v>
      </c>
      <c r="AA577" s="304">
        <v>141</v>
      </c>
      <c r="AB577" s="5"/>
      <c r="AC577" s="224">
        <f t="shared" si="20"/>
        <v>0</v>
      </c>
      <c r="AD577" s="270">
        <f t="shared" si="21"/>
        <v>0</v>
      </c>
      <c r="AE577" s="198" t="s">
        <v>6971</v>
      </c>
      <c r="AF577" s="199"/>
      <c r="AG577" s="200"/>
      <c r="AH577" s="200"/>
      <c r="AI577" s="169" t="str">
        <f>IF(AB577/W577=0,"",IF(MOD(AB577,W577)&gt;0,"ОШИБКА!!! неверная кратность на сорт",""))</f>
        <v/>
      </c>
    </row>
    <row r="578" spans="2:35" s="170" customFormat="1">
      <c r="B578" s="250"/>
      <c r="C578" s="196" t="s">
        <v>6429</v>
      </c>
      <c r="D578" s="267"/>
      <c r="E578" s="267"/>
      <c r="F578" s="267"/>
      <c r="G578" s="314">
        <v>24</v>
      </c>
      <c r="H578" s="314">
        <v>24</v>
      </c>
      <c r="I578" s="267"/>
      <c r="J578" s="267"/>
      <c r="K578" s="267"/>
      <c r="L578" s="196" t="s">
        <v>37</v>
      </c>
      <c r="M578" s="196" t="s">
        <v>6544</v>
      </c>
      <c r="N578" s="196" t="s">
        <v>511</v>
      </c>
      <c r="O578" s="196" t="s">
        <v>510</v>
      </c>
      <c r="P578" s="196" t="s">
        <v>3894</v>
      </c>
      <c r="Q578" s="309" t="s">
        <v>951</v>
      </c>
      <c r="R578" s="218"/>
      <c r="S578" s="218"/>
      <c r="T578" s="218"/>
      <c r="U578" s="219"/>
      <c r="V578" s="197" t="s">
        <v>776</v>
      </c>
      <c r="W578" s="220">
        <v>24</v>
      </c>
      <c r="X578" s="223">
        <v>165</v>
      </c>
      <c r="Y578" s="304">
        <v>141</v>
      </c>
      <c r="Z578" s="304">
        <v>141</v>
      </c>
      <c r="AA578" s="304">
        <v>141</v>
      </c>
      <c r="AB578" s="5"/>
      <c r="AC578" s="224">
        <f t="shared" si="20"/>
        <v>0</v>
      </c>
      <c r="AD578" s="270">
        <f t="shared" si="21"/>
        <v>0</v>
      </c>
      <c r="AE578" s="198" t="s">
        <v>6971</v>
      </c>
      <c r="AF578" s="199"/>
      <c r="AG578" s="200"/>
      <c r="AH578" s="200"/>
      <c r="AI578" s="169" t="str">
        <f>IF(AB578/W578=0,"",IF(MOD(AB578,W578)&gt;0,"ОШИБКА!!! неверная кратность на сорт",""))</f>
        <v/>
      </c>
    </row>
    <row r="579" spans="2:35" s="170" customFormat="1">
      <c r="B579" s="250"/>
      <c r="C579" s="196" t="s">
        <v>6430</v>
      </c>
      <c r="D579" s="267"/>
      <c r="E579" s="267"/>
      <c r="F579" s="267"/>
      <c r="G579" s="314">
        <v>26</v>
      </c>
      <c r="H579" s="314">
        <v>0</v>
      </c>
      <c r="I579" s="267"/>
      <c r="J579" s="267"/>
      <c r="K579" s="267"/>
      <c r="L579" s="196" t="s">
        <v>37</v>
      </c>
      <c r="M579" s="196" t="s">
        <v>6544</v>
      </c>
      <c r="N579" s="196" t="s">
        <v>511</v>
      </c>
      <c r="O579" s="196" t="s">
        <v>510</v>
      </c>
      <c r="P579" s="196" t="s">
        <v>6378</v>
      </c>
      <c r="Q579" s="309" t="s">
        <v>951</v>
      </c>
      <c r="R579" s="218"/>
      <c r="S579" s="218"/>
      <c r="T579" s="218"/>
      <c r="U579" s="219"/>
      <c r="V579" s="197" t="s">
        <v>776</v>
      </c>
      <c r="W579" s="220">
        <v>24</v>
      </c>
      <c r="X579" s="223">
        <v>165</v>
      </c>
      <c r="Y579" s="304">
        <v>141</v>
      </c>
      <c r="Z579" s="304">
        <v>141</v>
      </c>
      <c r="AA579" s="304">
        <v>141</v>
      </c>
      <c r="AB579" s="5"/>
      <c r="AC579" s="224">
        <f t="shared" si="20"/>
        <v>0</v>
      </c>
      <c r="AD579" s="270">
        <f t="shared" si="21"/>
        <v>0</v>
      </c>
      <c r="AE579" s="198" t="s">
        <v>6971</v>
      </c>
      <c r="AF579" s="199"/>
      <c r="AG579" s="200"/>
      <c r="AH579" s="200"/>
      <c r="AI579" s="169" t="str">
        <f>IF(AB579/W579=0,"",IF(MOD(AB579,W579)&gt;0,"ОШИБКА!!! неверная кратность на сорт",""))</f>
        <v/>
      </c>
    </row>
    <row r="580" spans="2:35" s="170" customFormat="1">
      <c r="B580" s="250"/>
      <c r="C580" s="196" t="s">
        <v>6431</v>
      </c>
      <c r="D580" s="267"/>
      <c r="E580" s="267"/>
      <c r="F580" s="267"/>
      <c r="G580" s="314">
        <v>600</v>
      </c>
      <c r="H580" s="314">
        <v>600</v>
      </c>
      <c r="I580" s="267"/>
      <c r="J580" s="267"/>
      <c r="K580" s="267"/>
      <c r="L580" s="196" t="s">
        <v>37</v>
      </c>
      <c r="M580" s="196" t="s">
        <v>6544</v>
      </c>
      <c r="N580" s="196" t="s">
        <v>511</v>
      </c>
      <c r="O580" s="196" t="s">
        <v>510</v>
      </c>
      <c r="P580" s="196" t="s">
        <v>518</v>
      </c>
      <c r="Q580" s="309" t="s">
        <v>951</v>
      </c>
      <c r="R580" s="218"/>
      <c r="S580" s="218"/>
      <c r="T580" s="218"/>
      <c r="U580" s="219"/>
      <c r="V580" s="197" t="s">
        <v>776</v>
      </c>
      <c r="W580" s="220">
        <v>24</v>
      </c>
      <c r="X580" s="223">
        <v>165</v>
      </c>
      <c r="Y580" s="304">
        <v>141</v>
      </c>
      <c r="Z580" s="304">
        <v>141</v>
      </c>
      <c r="AA580" s="304">
        <v>141</v>
      </c>
      <c r="AB580" s="5"/>
      <c r="AC580" s="224">
        <f t="shared" si="20"/>
        <v>0</v>
      </c>
      <c r="AD580" s="270">
        <f t="shared" si="21"/>
        <v>0</v>
      </c>
      <c r="AE580" s="198" t="s">
        <v>6971</v>
      </c>
      <c r="AF580" s="199"/>
      <c r="AG580" s="200"/>
      <c r="AH580" s="200"/>
      <c r="AI580" s="169" t="str">
        <f>IF(AB580/W580=0,"",IF(MOD(AB580,W580)&gt;0,"ОШИБКА!!! неверная кратность на сорт",""))</f>
        <v/>
      </c>
    </row>
    <row r="581" spans="2:35" s="170" customFormat="1">
      <c r="B581" s="250"/>
      <c r="C581" s="196" t="s">
        <v>6432</v>
      </c>
      <c r="D581" s="267">
        <v>96</v>
      </c>
      <c r="E581" s="267"/>
      <c r="F581" s="267"/>
      <c r="G581" s="314">
        <v>825</v>
      </c>
      <c r="H581" s="314">
        <v>655</v>
      </c>
      <c r="I581" s="267">
        <v>97</v>
      </c>
      <c r="J581" s="267"/>
      <c r="K581" s="267"/>
      <c r="L581" s="196" t="s">
        <v>37</v>
      </c>
      <c r="M581" s="196" t="s">
        <v>6544</v>
      </c>
      <c r="N581" s="196" t="s">
        <v>511</v>
      </c>
      <c r="O581" s="196" t="s">
        <v>510</v>
      </c>
      <c r="P581" s="196" t="s">
        <v>3900</v>
      </c>
      <c r="Q581" s="309" t="s">
        <v>951</v>
      </c>
      <c r="R581" s="218"/>
      <c r="S581" s="218"/>
      <c r="T581" s="218"/>
      <c r="U581" s="219"/>
      <c r="V581" s="197" t="s">
        <v>776</v>
      </c>
      <c r="W581" s="220">
        <v>24</v>
      </c>
      <c r="X581" s="223">
        <v>165</v>
      </c>
      <c r="Y581" s="304">
        <v>141</v>
      </c>
      <c r="Z581" s="304">
        <v>141</v>
      </c>
      <c r="AA581" s="304">
        <v>141</v>
      </c>
      <c r="AB581" s="5"/>
      <c r="AC581" s="224">
        <f t="shared" si="20"/>
        <v>0</v>
      </c>
      <c r="AD581" s="270">
        <f t="shared" si="21"/>
        <v>0</v>
      </c>
      <c r="AE581" s="198" t="s">
        <v>6971</v>
      </c>
      <c r="AF581" s="199"/>
      <c r="AG581" s="200"/>
      <c r="AH581" s="200"/>
      <c r="AI581" s="169" t="str">
        <f>IF(AB581/W581=0,"",IF(MOD(AB581,W581)&gt;0,"ОШИБКА!!! неверная кратность на сорт",""))</f>
        <v/>
      </c>
    </row>
    <row r="582" spans="2:35" s="170" customFormat="1">
      <c r="B582" s="250"/>
      <c r="C582" s="196" t="s">
        <v>6433</v>
      </c>
      <c r="D582" s="267"/>
      <c r="E582" s="267"/>
      <c r="F582" s="267"/>
      <c r="G582" s="314"/>
      <c r="H582" s="314"/>
      <c r="I582" s="267"/>
      <c r="J582" s="267"/>
      <c r="K582" s="267"/>
      <c r="L582" s="196" t="s">
        <v>37</v>
      </c>
      <c r="M582" s="332" t="s">
        <v>6544</v>
      </c>
      <c r="N582" s="332" t="s">
        <v>511</v>
      </c>
      <c r="O582" s="332" t="s">
        <v>510</v>
      </c>
      <c r="P582" s="332" t="s">
        <v>1162</v>
      </c>
      <c r="Q582" s="333" t="s">
        <v>951</v>
      </c>
      <c r="R582" s="334"/>
      <c r="S582" s="334"/>
      <c r="T582" s="334"/>
      <c r="U582" s="336"/>
      <c r="V582" s="197" t="s">
        <v>776</v>
      </c>
      <c r="W582" s="220">
        <v>24</v>
      </c>
      <c r="X582" s="223">
        <v>165</v>
      </c>
      <c r="Y582" s="304">
        <v>141</v>
      </c>
      <c r="Z582" s="304">
        <v>141</v>
      </c>
      <c r="AA582" s="304">
        <v>141</v>
      </c>
      <c r="AB582" s="5"/>
      <c r="AC582" s="224">
        <f t="shared" si="20"/>
        <v>0</v>
      </c>
      <c r="AD582" s="270">
        <f t="shared" si="21"/>
        <v>0</v>
      </c>
      <c r="AE582" s="198" t="s">
        <v>6971</v>
      </c>
      <c r="AF582" s="199"/>
      <c r="AG582" s="200"/>
      <c r="AH582" s="200"/>
      <c r="AI582" s="169" t="str">
        <f>IF(AB582/W582=0,"",IF(MOD(AB582,W582)&gt;0,"ОШИБКА!!! неверная кратность на сорт",""))</f>
        <v/>
      </c>
    </row>
    <row r="583" spans="2:35" s="170" customFormat="1">
      <c r="B583" s="250"/>
      <c r="C583" s="196" t="s">
        <v>6434</v>
      </c>
      <c r="D583" s="267"/>
      <c r="E583" s="267"/>
      <c r="F583" s="267"/>
      <c r="G583" s="314">
        <v>168</v>
      </c>
      <c r="H583" s="314">
        <v>168</v>
      </c>
      <c r="I583" s="267"/>
      <c r="J583" s="267"/>
      <c r="K583" s="267"/>
      <c r="L583" s="196" t="s">
        <v>37</v>
      </c>
      <c r="M583" s="196" t="s">
        <v>6544</v>
      </c>
      <c r="N583" s="196" t="s">
        <v>511</v>
      </c>
      <c r="O583" s="196" t="s">
        <v>510</v>
      </c>
      <c r="P583" s="196" t="s">
        <v>6379</v>
      </c>
      <c r="Q583" s="309" t="s">
        <v>951</v>
      </c>
      <c r="R583" s="218"/>
      <c r="S583" s="218"/>
      <c r="T583" s="218"/>
      <c r="U583" s="252"/>
      <c r="V583" s="197" t="s">
        <v>776</v>
      </c>
      <c r="W583" s="220">
        <v>24</v>
      </c>
      <c r="X583" s="223">
        <v>165</v>
      </c>
      <c r="Y583" s="304">
        <v>141</v>
      </c>
      <c r="Z583" s="304">
        <v>141</v>
      </c>
      <c r="AA583" s="304">
        <v>141</v>
      </c>
      <c r="AB583" s="5"/>
      <c r="AC583" s="224">
        <f t="shared" si="20"/>
        <v>0</v>
      </c>
      <c r="AD583" s="270">
        <f t="shared" si="21"/>
        <v>0</v>
      </c>
      <c r="AE583" s="198" t="s">
        <v>6971</v>
      </c>
      <c r="AF583" s="199"/>
      <c r="AG583" s="200"/>
      <c r="AH583" s="200"/>
      <c r="AI583" s="169" t="str">
        <f>IF(AB583/W583=0,"",IF(MOD(AB583,W583)&gt;0,"ОШИБКА!!! неверная кратность на сорт",""))</f>
        <v/>
      </c>
    </row>
    <row r="584" spans="2:35" s="170" customFormat="1">
      <c r="B584" s="250"/>
      <c r="C584" s="196" t="s">
        <v>6435</v>
      </c>
      <c r="D584" s="267"/>
      <c r="E584" s="267"/>
      <c r="F584" s="267"/>
      <c r="G584" s="314"/>
      <c r="H584" s="314"/>
      <c r="I584" s="267"/>
      <c r="J584" s="267"/>
      <c r="K584" s="267"/>
      <c r="L584" s="196" t="s">
        <v>37</v>
      </c>
      <c r="M584" s="332" t="s">
        <v>6544</v>
      </c>
      <c r="N584" s="332" t="s">
        <v>511</v>
      </c>
      <c r="O584" s="332" t="s">
        <v>510</v>
      </c>
      <c r="P584" s="332" t="s">
        <v>6380</v>
      </c>
      <c r="Q584" s="333" t="s">
        <v>951</v>
      </c>
      <c r="R584" s="334"/>
      <c r="S584" s="334"/>
      <c r="T584" s="334"/>
      <c r="U584" s="336"/>
      <c r="V584" s="197" t="s">
        <v>776</v>
      </c>
      <c r="W584" s="220">
        <v>24</v>
      </c>
      <c r="X584" s="223">
        <v>165</v>
      </c>
      <c r="Y584" s="304">
        <v>141</v>
      </c>
      <c r="Z584" s="304">
        <v>141</v>
      </c>
      <c r="AA584" s="304">
        <v>141</v>
      </c>
      <c r="AB584" s="5"/>
      <c r="AC584" s="224">
        <f t="shared" si="20"/>
        <v>0</v>
      </c>
      <c r="AD584" s="270">
        <f t="shared" si="21"/>
        <v>0</v>
      </c>
      <c r="AE584" s="198" t="s">
        <v>6971</v>
      </c>
      <c r="AF584" s="199"/>
      <c r="AG584" s="200"/>
      <c r="AH584" s="200"/>
      <c r="AI584" s="169" t="str">
        <f>IF(AB584/W584=0,"",IF(MOD(AB584,W584)&gt;0,"ОШИБКА!!! неверная кратность на сорт",""))</f>
        <v/>
      </c>
    </row>
    <row r="585" spans="2:35" s="170" customFormat="1">
      <c r="B585" s="250"/>
      <c r="C585" s="196" t="s">
        <v>6436</v>
      </c>
      <c r="D585" s="267"/>
      <c r="E585" s="267"/>
      <c r="F585" s="267"/>
      <c r="G585" s="314">
        <v>45</v>
      </c>
      <c r="H585" s="314">
        <v>45</v>
      </c>
      <c r="I585" s="267"/>
      <c r="J585" s="267"/>
      <c r="K585" s="267"/>
      <c r="L585" s="196" t="s">
        <v>37</v>
      </c>
      <c r="M585" s="196" t="s">
        <v>6544</v>
      </c>
      <c r="N585" s="196" t="s">
        <v>511</v>
      </c>
      <c r="O585" s="196" t="s">
        <v>510</v>
      </c>
      <c r="P585" s="196" t="s">
        <v>6381</v>
      </c>
      <c r="Q585" s="309" t="s">
        <v>951</v>
      </c>
      <c r="R585" s="218"/>
      <c r="S585" s="218"/>
      <c r="T585" s="218"/>
      <c r="U585" s="252"/>
      <c r="V585" s="197" t="s">
        <v>776</v>
      </c>
      <c r="W585" s="220">
        <v>24</v>
      </c>
      <c r="X585" s="223">
        <v>165</v>
      </c>
      <c r="Y585" s="304">
        <v>141</v>
      </c>
      <c r="Z585" s="304">
        <v>141</v>
      </c>
      <c r="AA585" s="304">
        <v>141</v>
      </c>
      <c r="AB585" s="5"/>
      <c r="AC585" s="224">
        <f t="shared" si="20"/>
        <v>0</v>
      </c>
      <c r="AD585" s="270">
        <f t="shared" si="21"/>
        <v>0</v>
      </c>
      <c r="AE585" s="198" t="s">
        <v>6971</v>
      </c>
      <c r="AF585" s="199"/>
      <c r="AG585" s="200"/>
      <c r="AH585" s="200"/>
      <c r="AI585" s="169" t="str">
        <f>IF(AB585/W585=0,"",IF(MOD(AB585,W585)&gt;0,"ОШИБКА!!! неверная кратность на сорт",""))</f>
        <v/>
      </c>
    </row>
    <row r="586" spans="2:35" s="170" customFormat="1">
      <c r="B586" s="250"/>
      <c r="C586" s="196" t="s">
        <v>6437</v>
      </c>
      <c r="D586" s="267"/>
      <c r="E586" s="267"/>
      <c r="F586" s="267"/>
      <c r="G586" s="314">
        <v>9</v>
      </c>
      <c r="H586" s="314">
        <v>0</v>
      </c>
      <c r="I586" s="267"/>
      <c r="J586" s="267"/>
      <c r="K586" s="267"/>
      <c r="L586" s="196" t="s">
        <v>37</v>
      </c>
      <c r="M586" s="196" t="s">
        <v>6544</v>
      </c>
      <c r="N586" s="196" t="s">
        <v>511</v>
      </c>
      <c r="O586" s="196" t="s">
        <v>510</v>
      </c>
      <c r="P586" s="196" t="s">
        <v>6382</v>
      </c>
      <c r="Q586" s="309" t="s">
        <v>951</v>
      </c>
      <c r="R586" s="218"/>
      <c r="S586" s="218"/>
      <c r="T586" s="218"/>
      <c r="U586" s="219"/>
      <c r="V586" s="197" t="s">
        <v>776</v>
      </c>
      <c r="W586" s="220">
        <v>24</v>
      </c>
      <c r="X586" s="223">
        <v>165</v>
      </c>
      <c r="Y586" s="304">
        <v>141</v>
      </c>
      <c r="Z586" s="304">
        <v>141</v>
      </c>
      <c r="AA586" s="304">
        <v>141</v>
      </c>
      <c r="AB586" s="5"/>
      <c r="AC586" s="224">
        <f t="shared" si="20"/>
        <v>0</v>
      </c>
      <c r="AD586" s="270">
        <f t="shared" si="21"/>
        <v>0</v>
      </c>
      <c r="AE586" s="198" t="s">
        <v>6971</v>
      </c>
      <c r="AF586" s="199"/>
      <c r="AG586" s="200"/>
      <c r="AH586" s="200"/>
      <c r="AI586" s="169" t="str">
        <f>IF(AB586/W586=0,"",IF(MOD(AB586,W586)&gt;0,"ОШИБКА!!! неверная кратность на сорт",""))</f>
        <v/>
      </c>
    </row>
    <row r="587" spans="2:35" s="170" customFormat="1">
      <c r="B587" s="250"/>
      <c r="C587" s="196" t="s">
        <v>6438</v>
      </c>
      <c r="D587" s="267">
        <v>108</v>
      </c>
      <c r="E587" s="267"/>
      <c r="F587" s="267"/>
      <c r="G587" s="314">
        <v>440</v>
      </c>
      <c r="H587" s="314">
        <v>400</v>
      </c>
      <c r="I587" s="267"/>
      <c r="J587" s="267"/>
      <c r="K587" s="267"/>
      <c r="L587" s="196" t="s">
        <v>37</v>
      </c>
      <c r="M587" s="196" t="s">
        <v>6544</v>
      </c>
      <c r="N587" s="196" t="s">
        <v>511</v>
      </c>
      <c r="O587" s="196" t="s">
        <v>510</v>
      </c>
      <c r="P587" s="196" t="s">
        <v>1166</v>
      </c>
      <c r="Q587" s="309" t="s">
        <v>951</v>
      </c>
      <c r="R587" s="218"/>
      <c r="S587" s="218"/>
      <c r="T587" s="218"/>
      <c r="U587" s="219"/>
      <c r="V587" s="197" t="s">
        <v>776</v>
      </c>
      <c r="W587" s="220">
        <v>24</v>
      </c>
      <c r="X587" s="223">
        <v>165</v>
      </c>
      <c r="Y587" s="304">
        <v>141</v>
      </c>
      <c r="Z587" s="304">
        <v>141</v>
      </c>
      <c r="AA587" s="304">
        <v>141</v>
      </c>
      <c r="AB587" s="5"/>
      <c r="AC587" s="224">
        <f t="shared" si="20"/>
        <v>0</v>
      </c>
      <c r="AD587" s="270">
        <f t="shared" si="21"/>
        <v>0</v>
      </c>
      <c r="AE587" s="198" t="s">
        <v>6971</v>
      </c>
      <c r="AF587" s="199"/>
      <c r="AG587" s="200"/>
      <c r="AH587" s="200"/>
      <c r="AI587" s="169" t="str">
        <f>IF(AB587/W587=0,"",IF(MOD(AB587,W587)&gt;0,"ОШИБКА!!! неверная кратность на сорт",""))</f>
        <v/>
      </c>
    </row>
    <row r="588" spans="2:35" s="170" customFormat="1">
      <c r="B588" s="250"/>
      <c r="C588" s="196" t="s">
        <v>6439</v>
      </c>
      <c r="D588" s="267"/>
      <c r="E588" s="267"/>
      <c r="F588" s="267"/>
      <c r="G588" s="314">
        <v>3</v>
      </c>
      <c r="H588" s="314">
        <v>0</v>
      </c>
      <c r="I588" s="267"/>
      <c r="J588" s="267"/>
      <c r="K588" s="267"/>
      <c r="L588" s="196" t="s">
        <v>37</v>
      </c>
      <c r="M588" s="196" t="s">
        <v>6544</v>
      </c>
      <c r="N588" s="196" t="s">
        <v>511</v>
      </c>
      <c r="O588" s="196" t="s">
        <v>510</v>
      </c>
      <c r="P588" s="196" t="s">
        <v>1168</v>
      </c>
      <c r="Q588" s="309" t="s">
        <v>951</v>
      </c>
      <c r="R588" s="218"/>
      <c r="S588" s="218"/>
      <c r="T588" s="218"/>
      <c r="U588" s="219"/>
      <c r="V588" s="197" t="s">
        <v>776</v>
      </c>
      <c r="W588" s="220">
        <v>24</v>
      </c>
      <c r="X588" s="223">
        <v>165</v>
      </c>
      <c r="Y588" s="304">
        <v>141</v>
      </c>
      <c r="Z588" s="304">
        <v>141</v>
      </c>
      <c r="AA588" s="304">
        <v>141</v>
      </c>
      <c r="AB588" s="5"/>
      <c r="AC588" s="224">
        <f t="shared" si="20"/>
        <v>0</v>
      </c>
      <c r="AD588" s="270">
        <f t="shared" si="21"/>
        <v>0</v>
      </c>
      <c r="AE588" s="198" t="s">
        <v>6971</v>
      </c>
      <c r="AF588" s="199"/>
      <c r="AG588" s="200"/>
      <c r="AH588" s="200"/>
      <c r="AI588" s="169" t="str">
        <f>IF(AB588/W588=0,"",IF(MOD(AB588,W588)&gt;0,"ОШИБКА!!! неверная кратность на сорт",""))</f>
        <v/>
      </c>
    </row>
    <row r="589" spans="2:35" s="170" customFormat="1">
      <c r="B589" s="250"/>
      <c r="C589" s="196" t="s">
        <v>6440</v>
      </c>
      <c r="D589" s="267">
        <v>132</v>
      </c>
      <c r="E589" s="267"/>
      <c r="F589" s="267"/>
      <c r="G589" s="314">
        <v>138</v>
      </c>
      <c r="H589" s="314">
        <v>122</v>
      </c>
      <c r="I589" s="267"/>
      <c r="J589" s="267"/>
      <c r="K589" s="267"/>
      <c r="L589" s="196" t="s">
        <v>37</v>
      </c>
      <c r="M589" s="196" t="s">
        <v>6544</v>
      </c>
      <c r="N589" s="196" t="s">
        <v>511</v>
      </c>
      <c r="O589" s="196" t="s">
        <v>510</v>
      </c>
      <c r="P589" s="196" t="s">
        <v>1171</v>
      </c>
      <c r="Q589" s="309" t="s">
        <v>951</v>
      </c>
      <c r="R589" s="218"/>
      <c r="S589" s="218"/>
      <c r="T589" s="218"/>
      <c r="U589" s="219"/>
      <c r="V589" s="197" t="s">
        <v>776</v>
      </c>
      <c r="W589" s="220">
        <v>24</v>
      </c>
      <c r="X589" s="223">
        <v>165</v>
      </c>
      <c r="Y589" s="304">
        <v>141</v>
      </c>
      <c r="Z589" s="304">
        <v>141</v>
      </c>
      <c r="AA589" s="304">
        <v>141</v>
      </c>
      <c r="AB589" s="5"/>
      <c r="AC589" s="224">
        <f t="shared" si="20"/>
        <v>0</v>
      </c>
      <c r="AD589" s="270">
        <f t="shared" si="21"/>
        <v>0</v>
      </c>
      <c r="AE589" s="198" t="s">
        <v>6971</v>
      </c>
      <c r="AF589" s="199"/>
      <c r="AG589" s="200"/>
      <c r="AH589" s="200"/>
      <c r="AI589" s="169" t="str">
        <f>IF(AB589/W589=0,"",IF(MOD(AB589,W589)&gt;0,"ОШИБКА!!! неверная кратность на сорт",""))</f>
        <v/>
      </c>
    </row>
    <row r="590" spans="2:35" s="170" customFormat="1">
      <c r="B590" s="250"/>
      <c r="C590" s="196" t="s">
        <v>6441</v>
      </c>
      <c r="D590" s="267">
        <v>84</v>
      </c>
      <c r="E590" s="267"/>
      <c r="F590" s="267"/>
      <c r="G590" s="314">
        <v>1176</v>
      </c>
      <c r="H590" s="314">
        <v>1156</v>
      </c>
      <c r="I590" s="267"/>
      <c r="J590" s="267"/>
      <c r="K590" s="267"/>
      <c r="L590" s="196" t="s">
        <v>37</v>
      </c>
      <c r="M590" s="196" t="s">
        <v>6544</v>
      </c>
      <c r="N590" s="196" t="s">
        <v>511</v>
      </c>
      <c r="O590" s="196" t="s">
        <v>510</v>
      </c>
      <c r="P590" s="196" t="s">
        <v>1173</v>
      </c>
      <c r="Q590" s="309" t="s">
        <v>951</v>
      </c>
      <c r="R590" s="218"/>
      <c r="S590" s="218"/>
      <c r="T590" s="218"/>
      <c r="U590" s="219"/>
      <c r="V590" s="197" t="s">
        <v>776</v>
      </c>
      <c r="W590" s="220">
        <v>24</v>
      </c>
      <c r="X590" s="223">
        <v>165</v>
      </c>
      <c r="Y590" s="304">
        <v>141</v>
      </c>
      <c r="Z590" s="304">
        <v>141</v>
      </c>
      <c r="AA590" s="304">
        <v>141</v>
      </c>
      <c r="AB590" s="5"/>
      <c r="AC590" s="224">
        <f t="shared" si="20"/>
        <v>0</v>
      </c>
      <c r="AD590" s="270">
        <f t="shared" si="21"/>
        <v>0</v>
      </c>
      <c r="AE590" s="198" t="s">
        <v>6971</v>
      </c>
      <c r="AF590" s="199"/>
      <c r="AG590" s="200"/>
      <c r="AH590" s="200"/>
      <c r="AI590" s="169" t="str">
        <f>IF(AB590/W590=0,"",IF(MOD(AB590,W590)&gt;0,"ОШИБКА!!! неверная кратность на сорт",""))</f>
        <v/>
      </c>
    </row>
    <row r="591" spans="2:35" s="170" customFormat="1">
      <c r="B591" s="250"/>
      <c r="C591" s="196" t="s">
        <v>6442</v>
      </c>
      <c r="D591" s="267">
        <v>132</v>
      </c>
      <c r="E591" s="267"/>
      <c r="F591" s="267"/>
      <c r="G591" s="314">
        <v>507</v>
      </c>
      <c r="H591" s="314">
        <v>507</v>
      </c>
      <c r="I591" s="267">
        <v>107</v>
      </c>
      <c r="J591" s="267"/>
      <c r="K591" s="267"/>
      <c r="L591" s="196" t="s">
        <v>37</v>
      </c>
      <c r="M591" s="196" t="s">
        <v>6544</v>
      </c>
      <c r="N591" s="196" t="s">
        <v>511</v>
      </c>
      <c r="O591" s="196" t="s">
        <v>510</v>
      </c>
      <c r="P591" s="196" t="s">
        <v>1176</v>
      </c>
      <c r="Q591" s="309" t="s">
        <v>951</v>
      </c>
      <c r="R591" s="218"/>
      <c r="S591" s="218"/>
      <c r="T591" s="218"/>
      <c r="U591" s="252"/>
      <c r="V591" s="197" t="s">
        <v>776</v>
      </c>
      <c r="W591" s="220">
        <v>24</v>
      </c>
      <c r="X591" s="223">
        <v>165</v>
      </c>
      <c r="Y591" s="304">
        <v>141</v>
      </c>
      <c r="Z591" s="304">
        <v>141</v>
      </c>
      <c r="AA591" s="304">
        <v>141</v>
      </c>
      <c r="AB591" s="5"/>
      <c r="AC591" s="224">
        <f t="shared" si="20"/>
        <v>0</v>
      </c>
      <c r="AD591" s="270">
        <f t="shared" si="21"/>
        <v>0</v>
      </c>
      <c r="AE591" s="198" t="s">
        <v>6971</v>
      </c>
      <c r="AF591" s="199"/>
      <c r="AG591" s="200"/>
      <c r="AH591" s="200"/>
      <c r="AI591" s="169" t="str">
        <f>IF(AB591/W591=0,"",IF(MOD(AB591,W591)&gt;0,"ОШИБКА!!! неверная кратность на сорт",""))</f>
        <v/>
      </c>
    </row>
    <row r="592" spans="2:35" s="170" customFormat="1">
      <c r="B592" s="250"/>
      <c r="C592" s="196" t="s">
        <v>6443</v>
      </c>
      <c r="D592" s="267"/>
      <c r="E592" s="267"/>
      <c r="F592" s="267"/>
      <c r="G592" s="314">
        <v>503</v>
      </c>
      <c r="H592" s="314">
        <v>47</v>
      </c>
      <c r="I592" s="267"/>
      <c r="J592" s="267"/>
      <c r="K592" s="267"/>
      <c r="L592" s="196" t="s">
        <v>37</v>
      </c>
      <c r="M592" s="196" t="s">
        <v>6544</v>
      </c>
      <c r="N592" s="196" t="s">
        <v>511</v>
      </c>
      <c r="O592" s="196" t="s">
        <v>510</v>
      </c>
      <c r="P592" s="196" t="s">
        <v>6383</v>
      </c>
      <c r="Q592" s="309" t="s">
        <v>951</v>
      </c>
      <c r="R592" s="218"/>
      <c r="S592" s="218"/>
      <c r="T592" s="218"/>
      <c r="U592" s="252"/>
      <c r="V592" s="197" t="s">
        <v>776</v>
      </c>
      <c r="W592" s="220">
        <v>24</v>
      </c>
      <c r="X592" s="223">
        <v>165</v>
      </c>
      <c r="Y592" s="304">
        <v>141</v>
      </c>
      <c r="Z592" s="304">
        <v>141</v>
      </c>
      <c r="AA592" s="304">
        <v>141</v>
      </c>
      <c r="AB592" s="5"/>
      <c r="AC592" s="224">
        <f t="shared" si="20"/>
        <v>0</v>
      </c>
      <c r="AD592" s="270">
        <f t="shared" si="21"/>
        <v>0</v>
      </c>
      <c r="AE592" s="198" t="s">
        <v>6971</v>
      </c>
      <c r="AF592" s="199"/>
      <c r="AG592" s="200"/>
      <c r="AH592" s="200"/>
      <c r="AI592" s="169" t="str">
        <f>IF(AB592/W592=0,"",IF(MOD(AB592,W592)&gt;0,"ОШИБКА!!! неверная кратность на сорт",""))</f>
        <v/>
      </c>
    </row>
    <row r="593" spans="2:35" s="170" customFormat="1">
      <c r="B593" s="250"/>
      <c r="C593" s="196" t="s">
        <v>6444</v>
      </c>
      <c r="D593" s="267"/>
      <c r="E593" s="267"/>
      <c r="F593" s="267"/>
      <c r="G593" s="314">
        <v>584</v>
      </c>
      <c r="H593" s="314">
        <v>161</v>
      </c>
      <c r="I593" s="267"/>
      <c r="J593" s="267"/>
      <c r="K593" s="267"/>
      <c r="L593" s="196" t="s">
        <v>37</v>
      </c>
      <c r="M593" s="196" t="s">
        <v>6544</v>
      </c>
      <c r="N593" s="196" t="s">
        <v>511</v>
      </c>
      <c r="O593" s="196" t="s">
        <v>510</v>
      </c>
      <c r="P593" s="196" t="s">
        <v>6384</v>
      </c>
      <c r="Q593" s="309" t="s">
        <v>951</v>
      </c>
      <c r="R593" s="218"/>
      <c r="S593" s="218"/>
      <c r="T593" s="218"/>
      <c r="U593" s="219"/>
      <c r="V593" s="197" t="s">
        <v>776</v>
      </c>
      <c r="W593" s="220">
        <v>24</v>
      </c>
      <c r="X593" s="223">
        <v>165</v>
      </c>
      <c r="Y593" s="304">
        <v>141</v>
      </c>
      <c r="Z593" s="304">
        <v>141</v>
      </c>
      <c r="AA593" s="304">
        <v>141</v>
      </c>
      <c r="AB593" s="5"/>
      <c r="AC593" s="224">
        <f t="shared" si="20"/>
        <v>0</v>
      </c>
      <c r="AD593" s="270">
        <f t="shared" si="21"/>
        <v>0</v>
      </c>
      <c r="AE593" s="198" t="s">
        <v>6971</v>
      </c>
      <c r="AF593" s="199"/>
      <c r="AG593" s="200"/>
      <c r="AH593" s="200"/>
      <c r="AI593" s="169" t="str">
        <f>IF(AB593/W593=0,"",IF(MOD(AB593,W593)&gt;0,"ОШИБКА!!! неверная кратность на сорт",""))</f>
        <v/>
      </c>
    </row>
    <row r="594" spans="2:35" s="170" customFormat="1">
      <c r="B594" s="250"/>
      <c r="C594" s="196" t="s">
        <v>6445</v>
      </c>
      <c r="D594" s="267"/>
      <c r="E594" s="267"/>
      <c r="F594" s="267"/>
      <c r="G594" s="314">
        <v>135</v>
      </c>
      <c r="H594" s="314">
        <v>135</v>
      </c>
      <c r="I594" s="267"/>
      <c r="J594" s="267"/>
      <c r="K594" s="267"/>
      <c r="L594" s="196" t="s">
        <v>37</v>
      </c>
      <c r="M594" s="196" t="s">
        <v>6544</v>
      </c>
      <c r="N594" s="196" t="s">
        <v>511</v>
      </c>
      <c r="O594" s="196" t="s">
        <v>510</v>
      </c>
      <c r="P594" s="196" t="s">
        <v>6385</v>
      </c>
      <c r="Q594" s="309" t="s">
        <v>951</v>
      </c>
      <c r="R594" s="218"/>
      <c r="S594" s="218"/>
      <c r="T594" s="218"/>
      <c r="U594" s="219"/>
      <c r="V594" s="197" t="s">
        <v>776</v>
      </c>
      <c r="W594" s="220">
        <v>24</v>
      </c>
      <c r="X594" s="223">
        <v>165</v>
      </c>
      <c r="Y594" s="304">
        <v>141</v>
      </c>
      <c r="Z594" s="304">
        <v>141</v>
      </c>
      <c r="AA594" s="304">
        <v>141</v>
      </c>
      <c r="AB594" s="5"/>
      <c r="AC594" s="224">
        <f t="shared" si="20"/>
        <v>0</v>
      </c>
      <c r="AD594" s="270">
        <f t="shared" si="21"/>
        <v>0</v>
      </c>
      <c r="AE594" s="198" t="s">
        <v>6971</v>
      </c>
      <c r="AF594" s="199"/>
      <c r="AG594" s="200"/>
      <c r="AH594" s="200"/>
      <c r="AI594" s="169" t="str">
        <f>IF(AB594/W594=0,"",IF(MOD(AB594,W594)&gt;0,"ОШИБКА!!! неверная кратность на сорт",""))</f>
        <v/>
      </c>
    </row>
    <row r="595" spans="2:35" s="170" customFormat="1">
      <c r="B595" s="250"/>
      <c r="C595" s="196" t="s">
        <v>6446</v>
      </c>
      <c r="D595" s="267"/>
      <c r="E595" s="267"/>
      <c r="F595" s="267"/>
      <c r="G595" s="314">
        <v>291</v>
      </c>
      <c r="H595" s="314">
        <v>291</v>
      </c>
      <c r="I595" s="267"/>
      <c r="J595" s="267"/>
      <c r="K595" s="267"/>
      <c r="L595" s="196" t="s">
        <v>37</v>
      </c>
      <c r="M595" s="196" t="s">
        <v>6544</v>
      </c>
      <c r="N595" s="196" t="s">
        <v>511</v>
      </c>
      <c r="O595" s="196" t="s">
        <v>510</v>
      </c>
      <c r="P595" s="196" t="s">
        <v>1183</v>
      </c>
      <c r="Q595" s="309" t="s">
        <v>951</v>
      </c>
      <c r="R595" s="218"/>
      <c r="S595" s="218"/>
      <c r="T595" s="218"/>
      <c r="U595" s="219"/>
      <c r="V595" s="197" t="s">
        <v>776</v>
      </c>
      <c r="W595" s="220">
        <v>24</v>
      </c>
      <c r="X595" s="223">
        <v>165</v>
      </c>
      <c r="Y595" s="304">
        <v>141</v>
      </c>
      <c r="Z595" s="304">
        <v>141</v>
      </c>
      <c r="AA595" s="304">
        <v>141</v>
      </c>
      <c r="AB595" s="5"/>
      <c r="AC595" s="224">
        <f t="shared" si="20"/>
        <v>0</v>
      </c>
      <c r="AD595" s="270">
        <f t="shared" si="21"/>
        <v>0</v>
      </c>
      <c r="AE595" s="198" t="s">
        <v>6971</v>
      </c>
      <c r="AF595" s="199"/>
      <c r="AG595" s="200"/>
      <c r="AH595" s="200"/>
      <c r="AI595" s="169" t="str">
        <f>IF(AB595/W595=0,"",IF(MOD(AB595,W595)&gt;0,"ОШИБКА!!! неверная кратность на сорт",""))</f>
        <v/>
      </c>
    </row>
    <row r="596" spans="2:35" s="170" customFormat="1">
      <c r="B596" s="250"/>
      <c r="C596" s="196" t="s">
        <v>6447</v>
      </c>
      <c r="D596" s="267"/>
      <c r="E596" s="267"/>
      <c r="F596" s="267"/>
      <c r="G596" s="314">
        <v>63</v>
      </c>
      <c r="H596" s="314">
        <v>61</v>
      </c>
      <c r="I596" s="267"/>
      <c r="J596" s="267"/>
      <c r="K596" s="267"/>
      <c r="L596" s="196" t="s">
        <v>37</v>
      </c>
      <c r="M596" s="196" t="s">
        <v>6544</v>
      </c>
      <c r="N596" s="196" t="s">
        <v>511</v>
      </c>
      <c r="O596" s="196" t="s">
        <v>510</v>
      </c>
      <c r="P596" s="196" t="s">
        <v>6386</v>
      </c>
      <c r="Q596" s="309" t="s">
        <v>951</v>
      </c>
      <c r="R596" s="218"/>
      <c r="S596" s="218"/>
      <c r="T596" s="218"/>
      <c r="U596" s="219"/>
      <c r="V596" s="197" t="s">
        <v>776</v>
      </c>
      <c r="W596" s="220">
        <v>24</v>
      </c>
      <c r="X596" s="223">
        <v>165</v>
      </c>
      <c r="Y596" s="304">
        <v>141</v>
      </c>
      <c r="Z596" s="304">
        <v>141</v>
      </c>
      <c r="AA596" s="304">
        <v>141</v>
      </c>
      <c r="AB596" s="5"/>
      <c r="AC596" s="224">
        <f t="shared" si="20"/>
        <v>0</v>
      </c>
      <c r="AD596" s="270">
        <f t="shared" si="21"/>
        <v>0</v>
      </c>
      <c r="AE596" s="198" t="s">
        <v>6971</v>
      </c>
      <c r="AF596" s="199"/>
      <c r="AG596" s="200"/>
      <c r="AH596" s="200"/>
      <c r="AI596" s="169" t="str">
        <f>IF(AB596/W596=0,"",IF(MOD(AB596,W596)&gt;0,"ОШИБКА!!! неверная кратность на сорт",""))</f>
        <v/>
      </c>
    </row>
    <row r="597" spans="2:35" s="170" customFormat="1">
      <c r="B597" s="250"/>
      <c r="C597" s="196" t="s">
        <v>6448</v>
      </c>
      <c r="D597" s="267">
        <v>96</v>
      </c>
      <c r="E597" s="267"/>
      <c r="F597" s="267"/>
      <c r="G597" s="314">
        <v>605</v>
      </c>
      <c r="H597" s="314">
        <v>445</v>
      </c>
      <c r="I597" s="267"/>
      <c r="J597" s="267"/>
      <c r="K597" s="267"/>
      <c r="L597" s="196" t="s">
        <v>37</v>
      </c>
      <c r="M597" s="196" t="s">
        <v>6544</v>
      </c>
      <c r="N597" s="196" t="s">
        <v>511</v>
      </c>
      <c r="O597" s="196" t="s">
        <v>510</v>
      </c>
      <c r="P597" s="196" t="s">
        <v>1184</v>
      </c>
      <c r="Q597" s="309" t="s">
        <v>951</v>
      </c>
      <c r="R597" s="218"/>
      <c r="S597" s="218"/>
      <c r="T597" s="218"/>
      <c r="U597" s="219"/>
      <c r="V597" s="197" t="s">
        <v>776</v>
      </c>
      <c r="W597" s="220">
        <v>24</v>
      </c>
      <c r="X597" s="223">
        <v>165</v>
      </c>
      <c r="Y597" s="304">
        <v>141</v>
      </c>
      <c r="Z597" s="304">
        <v>141</v>
      </c>
      <c r="AA597" s="304">
        <v>141</v>
      </c>
      <c r="AB597" s="5"/>
      <c r="AC597" s="224">
        <f t="shared" si="20"/>
        <v>0</v>
      </c>
      <c r="AD597" s="270">
        <f t="shared" si="21"/>
        <v>0</v>
      </c>
      <c r="AE597" s="198" t="s">
        <v>6971</v>
      </c>
      <c r="AF597" s="199"/>
      <c r="AG597" s="200"/>
      <c r="AH597" s="200"/>
      <c r="AI597" s="169" t="str">
        <f>IF(AB597/W597=0,"",IF(MOD(AB597,W597)&gt;0,"ОШИБКА!!! неверная кратность на сорт",""))</f>
        <v/>
      </c>
    </row>
    <row r="598" spans="2:35" s="170" customFormat="1">
      <c r="B598" s="250"/>
      <c r="C598" s="196" t="s">
        <v>6449</v>
      </c>
      <c r="D598" s="267">
        <v>96</v>
      </c>
      <c r="E598" s="267"/>
      <c r="F598" s="267"/>
      <c r="G598" s="314">
        <v>1096</v>
      </c>
      <c r="H598" s="314">
        <v>1016</v>
      </c>
      <c r="I598" s="267">
        <v>108</v>
      </c>
      <c r="J598" s="267"/>
      <c r="K598" s="267"/>
      <c r="L598" s="196" t="s">
        <v>37</v>
      </c>
      <c r="M598" s="196" t="s">
        <v>6544</v>
      </c>
      <c r="N598" s="196" t="s">
        <v>511</v>
      </c>
      <c r="O598" s="196" t="s">
        <v>510</v>
      </c>
      <c r="P598" s="196" t="s">
        <v>6387</v>
      </c>
      <c r="Q598" s="309" t="s">
        <v>951</v>
      </c>
      <c r="R598" s="218"/>
      <c r="S598" s="218"/>
      <c r="T598" s="218"/>
      <c r="U598" s="219"/>
      <c r="V598" s="197" t="s">
        <v>776</v>
      </c>
      <c r="W598" s="220">
        <v>24</v>
      </c>
      <c r="X598" s="223">
        <v>165</v>
      </c>
      <c r="Y598" s="304">
        <v>141</v>
      </c>
      <c r="Z598" s="304">
        <v>141</v>
      </c>
      <c r="AA598" s="304">
        <v>141</v>
      </c>
      <c r="AB598" s="5"/>
      <c r="AC598" s="224">
        <f t="shared" si="20"/>
        <v>0</v>
      </c>
      <c r="AD598" s="270">
        <f t="shared" si="21"/>
        <v>0</v>
      </c>
      <c r="AE598" s="198" t="s">
        <v>6971</v>
      </c>
      <c r="AF598" s="199"/>
      <c r="AG598" s="200"/>
      <c r="AH598" s="200"/>
      <c r="AI598" s="169" t="str">
        <f>IF(AB598/W598=0,"",IF(MOD(AB598,W598)&gt;0,"ОШИБКА!!! неверная кратность на сорт",""))</f>
        <v/>
      </c>
    </row>
    <row r="599" spans="2:35" s="170" customFormat="1">
      <c r="B599" s="250"/>
      <c r="C599" s="196" t="s">
        <v>6450</v>
      </c>
      <c r="D599" s="267"/>
      <c r="E599" s="267"/>
      <c r="F599" s="267"/>
      <c r="G599" s="314">
        <v>304</v>
      </c>
      <c r="H599" s="314">
        <v>304</v>
      </c>
      <c r="I599" s="267"/>
      <c r="J599" s="267"/>
      <c r="K599" s="267"/>
      <c r="L599" s="196" t="s">
        <v>37</v>
      </c>
      <c r="M599" s="196" t="s">
        <v>6544</v>
      </c>
      <c r="N599" s="196" t="s">
        <v>511</v>
      </c>
      <c r="O599" s="196" t="s">
        <v>510</v>
      </c>
      <c r="P599" s="196" t="s">
        <v>496</v>
      </c>
      <c r="Q599" s="309" t="s">
        <v>951</v>
      </c>
      <c r="R599" s="218"/>
      <c r="S599" s="218"/>
      <c r="T599" s="218"/>
      <c r="U599" s="219"/>
      <c r="V599" s="197" t="s">
        <v>776</v>
      </c>
      <c r="W599" s="220">
        <v>24</v>
      </c>
      <c r="X599" s="223">
        <v>165</v>
      </c>
      <c r="Y599" s="304">
        <v>141</v>
      </c>
      <c r="Z599" s="304">
        <v>141</v>
      </c>
      <c r="AA599" s="304">
        <v>141</v>
      </c>
      <c r="AB599" s="5"/>
      <c r="AC599" s="224">
        <f t="shared" si="20"/>
        <v>0</v>
      </c>
      <c r="AD599" s="270">
        <f t="shared" si="21"/>
        <v>0</v>
      </c>
      <c r="AE599" s="198" t="s">
        <v>6971</v>
      </c>
      <c r="AF599" s="199"/>
      <c r="AG599" s="200"/>
      <c r="AH599" s="200"/>
      <c r="AI599" s="169" t="str">
        <f>IF(AB599/W599=0,"",IF(MOD(AB599,W599)&gt;0,"ОШИБКА!!! неверная кратность на сорт",""))</f>
        <v/>
      </c>
    </row>
    <row r="600" spans="2:35" s="170" customFormat="1">
      <c r="B600" s="250"/>
      <c r="C600" s="196" t="s">
        <v>6451</v>
      </c>
      <c r="D600" s="267"/>
      <c r="E600" s="267"/>
      <c r="F600" s="267"/>
      <c r="G600" s="314">
        <v>708</v>
      </c>
      <c r="H600" s="314">
        <v>379</v>
      </c>
      <c r="I600" s="267"/>
      <c r="J600" s="267"/>
      <c r="K600" s="267"/>
      <c r="L600" s="196" t="s">
        <v>37</v>
      </c>
      <c r="M600" s="196" t="s">
        <v>6544</v>
      </c>
      <c r="N600" s="196" t="s">
        <v>511</v>
      </c>
      <c r="O600" s="196" t="s">
        <v>510</v>
      </c>
      <c r="P600" s="196" t="s">
        <v>521</v>
      </c>
      <c r="Q600" s="309" t="s">
        <v>951</v>
      </c>
      <c r="R600" s="218"/>
      <c r="S600" s="218"/>
      <c r="T600" s="218"/>
      <c r="U600" s="219"/>
      <c r="V600" s="197" t="s">
        <v>776</v>
      </c>
      <c r="W600" s="220">
        <v>24</v>
      </c>
      <c r="X600" s="223">
        <v>165</v>
      </c>
      <c r="Y600" s="304">
        <v>141</v>
      </c>
      <c r="Z600" s="304">
        <v>141</v>
      </c>
      <c r="AA600" s="304">
        <v>141</v>
      </c>
      <c r="AB600" s="5"/>
      <c r="AC600" s="224">
        <f t="shared" si="20"/>
        <v>0</v>
      </c>
      <c r="AD600" s="270">
        <f t="shared" si="21"/>
        <v>0</v>
      </c>
      <c r="AE600" s="198" t="s">
        <v>6971</v>
      </c>
      <c r="AF600" s="199"/>
      <c r="AG600" s="200"/>
      <c r="AH600" s="200"/>
      <c r="AI600" s="169" t="str">
        <f>IF(AB600/W600=0,"",IF(MOD(AB600,W600)&gt;0,"ОШИБКА!!! неверная кратность на сорт",""))</f>
        <v/>
      </c>
    </row>
    <row r="601" spans="2:35" s="170" customFormat="1">
      <c r="B601" s="250"/>
      <c r="C601" s="196" t="s">
        <v>6452</v>
      </c>
      <c r="D601" s="267">
        <v>132</v>
      </c>
      <c r="E601" s="267"/>
      <c r="F601" s="267"/>
      <c r="G601" s="314">
        <v>1486</v>
      </c>
      <c r="H601" s="314">
        <v>1346</v>
      </c>
      <c r="I601" s="267">
        <v>38</v>
      </c>
      <c r="J601" s="267"/>
      <c r="K601" s="267"/>
      <c r="L601" s="196" t="s">
        <v>37</v>
      </c>
      <c r="M601" s="196" t="s">
        <v>6544</v>
      </c>
      <c r="N601" s="196" t="s">
        <v>511</v>
      </c>
      <c r="O601" s="196" t="s">
        <v>510</v>
      </c>
      <c r="P601" s="196" t="s">
        <v>524</v>
      </c>
      <c r="Q601" s="309" t="s">
        <v>951</v>
      </c>
      <c r="R601" s="218"/>
      <c r="S601" s="218"/>
      <c r="T601" s="218"/>
      <c r="U601" s="219"/>
      <c r="V601" s="197" t="s">
        <v>776</v>
      </c>
      <c r="W601" s="220">
        <v>24</v>
      </c>
      <c r="X601" s="223">
        <v>165</v>
      </c>
      <c r="Y601" s="304">
        <v>141</v>
      </c>
      <c r="Z601" s="304">
        <v>141</v>
      </c>
      <c r="AA601" s="304">
        <v>141</v>
      </c>
      <c r="AB601" s="5"/>
      <c r="AC601" s="224">
        <f t="shared" si="20"/>
        <v>0</v>
      </c>
      <c r="AD601" s="270">
        <f t="shared" si="21"/>
        <v>0</v>
      </c>
      <c r="AE601" s="198" t="s">
        <v>6971</v>
      </c>
      <c r="AF601" s="199"/>
      <c r="AG601" s="200"/>
      <c r="AH601" s="200"/>
      <c r="AI601" s="169" t="str">
        <f>IF(AB601/W601=0,"",IF(MOD(AB601,W601)&gt;0,"ОШИБКА!!! неверная кратность на сорт",""))</f>
        <v/>
      </c>
    </row>
    <row r="602" spans="2:35" s="170" customFormat="1">
      <c r="B602" s="250"/>
      <c r="C602" s="196" t="s">
        <v>6453</v>
      </c>
      <c r="D602" s="267"/>
      <c r="E602" s="267"/>
      <c r="F602" s="267"/>
      <c r="G602" s="314">
        <v>358</v>
      </c>
      <c r="H602" s="314">
        <v>184</v>
      </c>
      <c r="I602" s="267"/>
      <c r="J602" s="267"/>
      <c r="K602" s="267"/>
      <c r="L602" s="196" t="s">
        <v>37</v>
      </c>
      <c r="M602" s="196" t="s">
        <v>6544</v>
      </c>
      <c r="N602" s="196" t="s">
        <v>511</v>
      </c>
      <c r="O602" s="196" t="s">
        <v>510</v>
      </c>
      <c r="P602" s="196" t="s">
        <v>1192</v>
      </c>
      <c r="Q602" s="309" t="s">
        <v>951</v>
      </c>
      <c r="R602" s="218"/>
      <c r="S602" s="218"/>
      <c r="T602" s="218"/>
      <c r="U602" s="219"/>
      <c r="V602" s="197" t="s">
        <v>776</v>
      </c>
      <c r="W602" s="220">
        <v>24</v>
      </c>
      <c r="X602" s="223">
        <v>165</v>
      </c>
      <c r="Y602" s="304">
        <v>141</v>
      </c>
      <c r="Z602" s="304">
        <v>141</v>
      </c>
      <c r="AA602" s="304">
        <v>141</v>
      </c>
      <c r="AB602" s="5"/>
      <c r="AC602" s="224">
        <f t="shared" si="20"/>
        <v>0</v>
      </c>
      <c r="AD602" s="270">
        <f t="shared" si="21"/>
        <v>0</v>
      </c>
      <c r="AE602" s="198" t="s">
        <v>6971</v>
      </c>
      <c r="AF602" s="199"/>
      <c r="AG602" s="200"/>
      <c r="AH602" s="200"/>
      <c r="AI602" s="169" t="str">
        <f>IF(AB602/W602=0,"",IF(MOD(AB602,W602)&gt;0,"ОШИБКА!!! неверная кратность на сорт",""))</f>
        <v/>
      </c>
    </row>
    <row r="603" spans="2:35" s="170" customFormat="1">
      <c r="B603" s="250"/>
      <c r="C603" s="196" t="s">
        <v>6454</v>
      </c>
      <c r="D603" s="267">
        <v>132</v>
      </c>
      <c r="E603" s="267"/>
      <c r="F603" s="267"/>
      <c r="G603" s="314">
        <v>458</v>
      </c>
      <c r="H603" s="314">
        <v>438</v>
      </c>
      <c r="I603" s="267"/>
      <c r="J603" s="267"/>
      <c r="K603" s="267"/>
      <c r="L603" s="196" t="s">
        <v>37</v>
      </c>
      <c r="M603" s="196" t="s">
        <v>6544</v>
      </c>
      <c r="N603" s="196" t="s">
        <v>511</v>
      </c>
      <c r="O603" s="196" t="s">
        <v>510</v>
      </c>
      <c r="P603" s="196" t="s">
        <v>6388</v>
      </c>
      <c r="Q603" s="309" t="s">
        <v>951</v>
      </c>
      <c r="R603" s="218"/>
      <c r="S603" s="218"/>
      <c r="T603" s="218"/>
      <c r="U603" s="252"/>
      <c r="V603" s="197" t="s">
        <v>776</v>
      </c>
      <c r="W603" s="220">
        <v>24</v>
      </c>
      <c r="X603" s="223">
        <v>165</v>
      </c>
      <c r="Y603" s="304">
        <v>141</v>
      </c>
      <c r="Z603" s="304">
        <v>141</v>
      </c>
      <c r="AA603" s="304">
        <v>141</v>
      </c>
      <c r="AB603" s="5"/>
      <c r="AC603" s="224">
        <f t="shared" si="20"/>
        <v>0</v>
      </c>
      <c r="AD603" s="270">
        <f t="shared" si="21"/>
        <v>0</v>
      </c>
      <c r="AE603" s="198" t="s">
        <v>6971</v>
      </c>
      <c r="AF603" s="199"/>
      <c r="AG603" s="200"/>
      <c r="AH603" s="200"/>
      <c r="AI603" s="169" t="str">
        <f>IF(AB603/W603=0,"",IF(MOD(AB603,W603)&gt;0,"ОШИБКА!!! неверная кратность на сорт",""))</f>
        <v/>
      </c>
    </row>
    <row r="604" spans="2:35" s="170" customFormat="1">
      <c r="B604" s="250"/>
      <c r="C604" s="196" t="s">
        <v>6455</v>
      </c>
      <c r="D604" s="267"/>
      <c r="E604" s="267"/>
      <c r="F604" s="267"/>
      <c r="G604" s="314">
        <v>241</v>
      </c>
      <c r="H604" s="314">
        <v>241</v>
      </c>
      <c r="I604" s="267"/>
      <c r="J604" s="267"/>
      <c r="K604" s="267"/>
      <c r="L604" s="196" t="s">
        <v>37</v>
      </c>
      <c r="M604" s="196" t="s">
        <v>6544</v>
      </c>
      <c r="N604" s="196" t="s">
        <v>511</v>
      </c>
      <c r="O604" s="196" t="s">
        <v>510</v>
      </c>
      <c r="P604" s="196" t="s">
        <v>6389</v>
      </c>
      <c r="Q604" s="309" t="s">
        <v>951</v>
      </c>
      <c r="R604" s="218"/>
      <c r="S604" s="218"/>
      <c r="T604" s="218"/>
      <c r="U604" s="219"/>
      <c r="V604" s="197" t="s">
        <v>776</v>
      </c>
      <c r="W604" s="220">
        <v>24</v>
      </c>
      <c r="X604" s="223">
        <v>165</v>
      </c>
      <c r="Y604" s="304">
        <v>141</v>
      </c>
      <c r="Z604" s="304">
        <v>141</v>
      </c>
      <c r="AA604" s="304">
        <v>141</v>
      </c>
      <c r="AB604" s="5"/>
      <c r="AC604" s="224">
        <f t="shared" ref="AC604:AC620" si="22">X604*AB604</f>
        <v>0</v>
      </c>
      <c r="AD604" s="270">
        <f t="shared" ref="AD604:AD620" si="23">IF(Y604&lt;&gt;"",IF(AND($AC$25&gt;=200000,AB604&gt;=20),AB604*AA604,IF(AND($AC$25&gt;=200000,AB604&lt;20),AB604*Z604,IF(AND($AC$25&lt;200000,AB604&gt;=20),AB604*Y604,AB604*X604))),IF($AC$25&gt;=200000,AB604*Z604,AB604*X604))</f>
        <v>0</v>
      </c>
      <c r="AE604" s="198" t="s">
        <v>6971</v>
      </c>
      <c r="AF604" s="199"/>
      <c r="AG604" s="200"/>
      <c r="AH604" s="200"/>
      <c r="AI604" s="169" t="str">
        <f>IF(AB604/W604=0,"",IF(MOD(AB604,W604)&gt;0,"ОШИБКА!!! неверная кратность на сорт",""))</f>
        <v/>
      </c>
    </row>
    <row r="605" spans="2:35" s="170" customFormat="1">
      <c r="B605" s="250"/>
      <c r="C605" s="196" t="s">
        <v>6456</v>
      </c>
      <c r="D605" s="267"/>
      <c r="E605" s="267"/>
      <c r="F605" s="267"/>
      <c r="G605" s="314">
        <v>23</v>
      </c>
      <c r="H605" s="314">
        <v>23</v>
      </c>
      <c r="I605" s="267"/>
      <c r="J605" s="267"/>
      <c r="K605" s="267"/>
      <c r="L605" s="196" t="s">
        <v>37</v>
      </c>
      <c r="M605" s="196" t="s">
        <v>6544</v>
      </c>
      <c r="N605" s="196" t="s">
        <v>511</v>
      </c>
      <c r="O605" s="196" t="s">
        <v>510</v>
      </c>
      <c r="P605" s="196" t="s">
        <v>6390</v>
      </c>
      <c r="Q605" s="309" t="s">
        <v>951</v>
      </c>
      <c r="R605" s="218"/>
      <c r="S605" s="218"/>
      <c r="T605" s="218"/>
      <c r="U605" s="219"/>
      <c r="V605" s="197" t="s">
        <v>776</v>
      </c>
      <c r="W605" s="220">
        <v>24</v>
      </c>
      <c r="X605" s="223">
        <v>165</v>
      </c>
      <c r="Y605" s="304">
        <v>141</v>
      </c>
      <c r="Z605" s="304">
        <v>141</v>
      </c>
      <c r="AA605" s="304">
        <v>141</v>
      </c>
      <c r="AB605" s="5"/>
      <c r="AC605" s="224">
        <f t="shared" si="22"/>
        <v>0</v>
      </c>
      <c r="AD605" s="270">
        <f t="shared" si="23"/>
        <v>0</v>
      </c>
      <c r="AE605" s="198" t="s">
        <v>6971</v>
      </c>
      <c r="AF605" s="199"/>
      <c r="AG605" s="200"/>
      <c r="AH605" s="200"/>
      <c r="AI605" s="169" t="str">
        <f>IF(AB605/W605=0,"",IF(MOD(AB605,W605)&gt;0,"ОШИБКА!!! неверная кратность на сорт",""))</f>
        <v/>
      </c>
    </row>
    <row r="606" spans="2:35" s="170" customFormat="1">
      <c r="B606" s="250"/>
      <c r="C606" s="196" t="s">
        <v>6457</v>
      </c>
      <c r="D606" s="267">
        <v>96</v>
      </c>
      <c r="E606" s="267"/>
      <c r="F606" s="267"/>
      <c r="G606" s="314">
        <v>6390</v>
      </c>
      <c r="H606" s="314">
        <v>6150</v>
      </c>
      <c r="I606" s="267">
        <v>984</v>
      </c>
      <c r="J606" s="267"/>
      <c r="K606" s="267"/>
      <c r="L606" s="196" t="s">
        <v>37</v>
      </c>
      <c r="M606" s="196" t="s">
        <v>6544</v>
      </c>
      <c r="N606" s="196" t="s">
        <v>511</v>
      </c>
      <c r="O606" s="196" t="s">
        <v>510</v>
      </c>
      <c r="P606" s="196" t="s">
        <v>3896</v>
      </c>
      <c r="Q606" s="309" t="s">
        <v>951</v>
      </c>
      <c r="R606" s="218"/>
      <c r="S606" s="218"/>
      <c r="T606" s="218"/>
      <c r="U606" s="219"/>
      <c r="V606" s="197" t="s">
        <v>776</v>
      </c>
      <c r="W606" s="220">
        <v>24</v>
      </c>
      <c r="X606" s="223">
        <v>165</v>
      </c>
      <c r="Y606" s="304">
        <v>141</v>
      </c>
      <c r="Z606" s="304">
        <v>141</v>
      </c>
      <c r="AA606" s="304">
        <v>141</v>
      </c>
      <c r="AB606" s="5"/>
      <c r="AC606" s="224">
        <f t="shared" si="22"/>
        <v>0</v>
      </c>
      <c r="AD606" s="270">
        <f t="shared" si="23"/>
        <v>0</v>
      </c>
      <c r="AE606" s="198" t="s">
        <v>6971</v>
      </c>
      <c r="AF606" s="199"/>
      <c r="AG606" s="200"/>
      <c r="AH606" s="200"/>
      <c r="AI606" s="169" t="str">
        <f>IF(AB606/W606=0,"",IF(MOD(AB606,W606)&gt;0,"ОШИБКА!!! неверная кратность на сорт",""))</f>
        <v/>
      </c>
    </row>
    <row r="607" spans="2:35" s="170" customFormat="1">
      <c r="B607" s="250"/>
      <c r="C607" s="196" t="s">
        <v>6458</v>
      </c>
      <c r="D607" s="267">
        <v>96</v>
      </c>
      <c r="E607" s="267"/>
      <c r="F607" s="267"/>
      <c r="G607" s="314">
        <v>2011</v>
      </c>
      <c r="H607" s="314">
        <v>1781</v>
      </c>
      <c r="I607" s="267"/>
      <c r="J607" s="267"/>
      <c r="K607" s="267"/>
      <c r="L607" s="196" t="s">
        <v>37</v>
      </c>
      <c r="M607" s="196" t="s">
        <v>6544</v>
      </c>
      <c r="N607" s="196" t="s">
        <v>511</v>
      </c>
      <c r="O607" s="196" t="s">
        <v>510</v>
      </c>
      <c r="P607" s="196" t="s">
        <v>1194</v>
      </c>
      <c r="Q607" s="309" t="s">
        <v>951</v>
      </c>
      <c r="R607" s="218"/>
      <c r="S607" s="218"/>
      <c r="T607" s="218"/>
      <c r="U607" s="219"/>
      <c r="V607" s="197" t="s">
        <v>776</v>
      </c>
      <c r="W607" s="220">
        <v>24</v>
      </c>
      <c r="X607" s="223">
        <v>165</v>
      </c>
      <c r="Y607" s="304">
        <v>141</v>
      </c>
      <c r="Z607" s="304">
        <v>141</v>
      </c>
      <c r="AA607" s="304">
        <v>141</v>
      </c>
      <c r="AB607" s="5"/>
      <c r="AC607" s="224">
        <f t="shared" si="22"/>
        <v>0</v>
      </c>
      <c r="AD607" s="270">
        <f t="shared" si="23"/>
        <v>0</v>
      </c>
      <c r="AE607" s="198" t="s">
        <v>6971</v>
      </c>
      <c r="AF607" s="199"/>
      <c r="AG607" s="200"/>
      <c r="AH607" s="200"/>
      <c r="AI607" s="169" t="str">
        <f>IF(AB607/W607=0,"",IF(MOD(AB607,W607)&gt;0,"ОШИБКА!!! неверная кратность на сорт",""))</f>
        <v/>
      </c>
    </row>
    <row r="608" spans="2:35" s="170" customFormat="1">
      <c r="B608" s="250"/>
      <c r="C608" s="196" t="s">
        <v>6459</v>
      </c>
      <c r="D608" s="267"/>
      <c r="E608" s="267"/>
      <c r="F608" s="267"/>
      <c r="G608" s="314">
        <v>504</v>
      </c>
      <c r="H608" s="314">
        <v>484</v>
      </c>
      <c r="I608" s="267"/>
      <c r="J608" s="267"/>
      <c r="K608" s="267"/>
      <c r="L608" s="196" t="s">
        <v>37</v>
      </c>
      <c r="M608" s="196" t="s">
        <v>6544</v>
      </c>
      <c r="N608" s="196" t="s">
        <v>511</v>
      </c>
      <c r="O608" s="196" t="s">
        <v>510</v>
      </c>
      <c r="P608" s="196" t="s">
        <v>1195</v>
      </c>
      <c r="Q608" s="309" t="s">
        <v>951</v>
      </c>
      <c r="R608" s="218"/>
      <c r="S608" s="218"/>
      <c r="T608" s="218"/>
      <c r="U608" s="219"/>
      <c r="V608" s="197" t="s">
        <v>776</v>
      </c>
      <c r="W608" s="220">
        <v>24</v>
      </c>
      <c r="X608" s="223">
        <v>165</v>
      </c>
      <c r="Y608" s="304">
        <v>141</v>
      </c>
      <c r="Z608" s="304">
        <v>141</v>
      </c>
      <c r="AA608" s="304">
        <v>141</v>
      </c>
      <c r="AB608" s="5"/>
      <c r="AC608" s="224">
        <f t="shared" si="22"/>
        <v>0</v>
      </c>
      <c r="AD608" s="270">
        <f t="shared" si="23"/>
        <v>0</v>
      </c>
      <c r="AE608" s="198" t="s">
        <v>6971</v>
      </c>
      <c r="AF608" s="199"/>
      <c r="AG608" s="200"/>
      <c r="AH608" s="200"/>
      <c r="AI608" s="169" t="str">
        <f>IF(AB608/W608=0,"",IF(MOD(AB608,W608)&gt;0,"ОШИБКА!!! неверная кратность на сорт",""))</f>
        <v/>
      </c>
    </row>
    <row r="609" spans="2:35" s="170" customFormat="1">
      <c r="B609" s="250"/>
      <c r="C609" s="196" t="s">
        <v>6460</v>
      </c>
      <c r="D609" s="267">
        <v>48</v>
      </c>
      <c r="E609" s="267"/>
      <c r="F609" s="267"/>
      <c r="G609" s="314">
        <v>1028</v>
      </c>
      <c r="H609" s="314">
        <v>1028</v>
      </c>
      <c r="I609" s="267"/>
      <c r="J609" s="267"/>
      <c r="K609" s="267"/>
      <c r="L609" s="196" t="s">
        <v>37</v>
      </c>
      <c r="M609" s="196" t="s">
        <v>6544</v>
      </c>
      <c r="N609" s="196" t="s">
        <v>511</v>
      </c>
      <c r="O609" s="196" t="s">
        <v>510</v>
      </c>
      <c r="P609" s="196" t="s">
        <v>1197</v>
      </c>
      <c r="Q609" s="309" t="s">
        <v>951</v>
      </c>
      <c r="R609" s="218"/>
      <c r="S609" s="218"/>
      <c r="T609" s="218"/>
      <c r="U609" s="219"/>
      <c r="V609" s="197" t="s">
        <v>776</v>
      </c>
      <c r="W609" s="220">
        <v>24</v>
      </c>
      <c r="X609" s="223">
        <v>165</v>
      </c>
      <c r="Y609" s="304">
        <v>141</v>
      </c>
      <c r="Z609" s="304">
        <v>141</v>
      </c>
      <c r="AA609" s="304">
        <v>141</v>
      </c>
      <c r="AB609" s="5"/>
      <c r="AC609" s="224">
        <f t="shared" si="22"/>
        <v>0</v>
      </c>
      <c r="AD609" s="270">
        <f t="shared" si="23"/>
        <v>0</v>
      </c>
      <c r="AE609" s="198" t="s">
        <v>6971</v>
      </c>
      <c r="AF609" s="199"/>
      <c r="AG609" s="200"/>
      <c r="AH609" s="200"/>
      <c r="AI609" s="169" t="str">
        <f>IF(AB609/W609=0,"",IF(MOD(AB609,W609)&gt;0,"ОШИБКА!!! неверная кратность на сорт",""))</f>
        <v/>
      </c>
    </row>
    <row r="610" spans="2:35" s="170" customFormat="1">
      <c r="B610" s="250"/>
      <c r="C610" s="196" t="s">
        <v>6461</v>
      </c>
      <c r="D610" s="267"/>
      <c r="E610" s="267"/>
      <c r="F610" s="267"/>
      <c r="G610" s="314">
        <v>319</v>
      </c>
      <c r="H610" s="314">
        <v>269</v>
      </c>
      <c r="I610" s="267"/>
      <c r="J610" s="267"/>
      <c r="K610" s="267"/>
      <c r="L610" s="196" t="s">
        <v>37</v>
      </c>
      <c r="M610" s="196" t="s">
        <v>6544</v>
      </c>
      <c r="N610" s="196" t="s">
        <v>511</v>
      </c>
      <c r="O610" s="196" t="s">
        <v>510</v>
      </c>
      <c r="P610" s="196" t="s">
        <v>529</v>
      </c>
      <c r="Q610" s="309" t="s">
        <v>951</v>
      </c>
      <c r="R610" s="218"/>
      <c r="S610" s="218"/>
      <c r="T610" s="218"/>
      <c r="U610" s="219"/>
      <c r="V610" s="197" t="s">
        <v>776</v>
      </c>
      <c r="W610" s="220">
        <v>24</v>
      </c>
      <c r="X610" s="223">
        <v>165</v>
      </c>
      <c r="Y610" s="304">
        <v>141</v>
      </c>
      <c r="Z610" s="304">
        <v>141</v>
      </c>
      <c r="AA610" s="304">
        <v>141</v>
      </c>
      <c r="AB610" s="5"/>
      <c r="AC610" s="224">
        <f t="shared" si="22"/>
        <v>0</v>
      </c>
      <c r="AD610" s="270">
        <f t="shared" si="23"/>
        <v>0</v>
      </c>
      <c r="AE610" s="198" t="s">
        <v>6971</v>
      </c>
      <c r="AF610" s="199"/>
      <c r="AG610" s="200"/>
      <c r="AH610" s="200"/>
      <c r="AI610" s="169" t="str">
        <f>IF(AB610/W610=0,"",IF(MOD(AB610,W610)&gt;0,"ОШИБКА!!! неверная кратность на сорт",""))</f>
        <v/>
      </c>
    </row>
    <row r="611" spans="2:35" s="170" customFormat="1">
      <c r="B611" s="250"/>
      <c r="C611" s="196" t="s">
        <v>6462</v>
      </c>
      <c r="D611" s="267"/>
      <c r="E611" s="267"/>
      <c r="F611" s="267"/>
      <c r="G611" s="314">
        <v>195</v>
      </c>
      <c r="H611" s="314">
        <v>195</v>
      </c>
      <c r="I611" s="267">
        <v>58</v>
      </c>
      <c r="J611" s="267"/>
      <c r="K611" s="267"/>
      <c r="L611" s="196" t="s">
        <v>37</v>
      </c>
      <c r="M611" s="196" t="s">
        <v>6544</v>
      </c>
      <c r="N611" s="196" t="s">
        <v>511</v>
      </c>
      <c r="O611" s="196" t="s">
        <v>510</v>
      </c>
      <c r="P611" s="196" t="s">
        <v>1206</v>
      </c>
      <c r="Q611" s="309" t="s">
        <v>951</v>
      </c>
      <c r="R611" s="218"/>
      <c r="S611" s="218"/>
      <c r="T611" s="218"/>
      <c r="U611" s="219"/>
      <c r="V611" s="197" t="s">
        <v>776</v>
      </c>
      <c r="W611" s="220">
        <v>24</v>
      </c>
      <c r="X611" s="223">
        <v>165</v>
      </c>
      <c r="Y611" s="304">
        <v>141</v>
      </c>
      <c r="Z611" s="304">
        <v>141</v>
      </c>
      <c r="AA611" s="304">
        <v>141</v>
      </c>
      <c r="AB611" s="5"/>
      <c r="AC611" s="224">
        <f t="shared" si="22"/>
        <v>0</v>
      </c>
      <c r="AD611" s="270">
        <f t="shared" si="23"/>
        <v>0</v>
      </c>
      <c r="AE611" s="198" t="s">
        <v>6971</v>
      </c>
      <c r="AF611" s="199"/>
      <c r="AG611" s="200"/>
      <c r="AH611" s="200"/>
      <c r="AI611" s="169" t="str">
        <f>IF(AB611/W611=0,"",IF(MOD(AB611,W611)&gt;0,"ОШИБКА!!! неверная кратность на сорт",""))</f>
        <v/>
      </c>
    </row>
    <row r="612" spans="2:35" s="170" customFormat="1">
      <c r="B612" s="250"/>
      <c r="C612" s="196" t="s">
        <v>6463</v>
      </c>
      <c r="D612" s="267"/>
      <c r="E612" s="267"/>
      <c r="F612" s="267"/>
      <c r="G612" s="314">
        <v>24</v>
      </c>
      <c r="H612" s="314">
        <v>9</v>
      </c>
      <c r="I612" s="267"/>
      <c r="J612" s="267"/>
      <c r="K612" s="267"/>
      <c r="L612" s="196" t="s">
        <v>37</v>
      </c>
      <c r="M612" s="196" t="s">
        <v>6544</v>
      </c>
      <c r="N612" s="196" t="s">
        <v>511</v>
      </c>
      <c r="O612" s="196" t="s">
        <v>510</v>
      </c>
      <c r="P612" s="196" t="s">
        <v>1209</v>
      </c>
      <c r="Q612" s="309" t="s">
        <v>951</v>
      </c>
      <c r="R612" s="218"/>
      <c r="S612" s="218"/>
      <c r="T612" s="218"/>
      <c r="U612" s="219"/>
      <c r="V612" s="197" t="s">
        <v>776</v>
      </c>
      <c r="W612" s="220">
        <v>24</v>
      </c>
      <c r="X612" s="223">
        <v>165</v>
      </c>
      <c r="Y612" s="304">
        <v>141</v>
      </c>
      <c r="Z612" s="304">
        <v>141</v>
      </c>
      <c r="AA612" s="304">
        <v>141</v>
      </c>
      <c r="AB612" s="5"/>
      <c r="AC612" s="224">
        <f t="shared" si="22"/>
        <v>0</v>
      </c>
      <c r="AD612" s="270">
        <f t="shared" si="23"/>
        <v>0</v>
      </c>
      <c r="AE612" s="198" t="s">
        <v>6971</v>
      </c>
      <c r="AF612" s="199"/>
      <c r="AG612" s="200"/>
      <c r="AH612" s="200"/>
      <c r="AI612" s="169" t="str">
        <f>IF(AB612/W612=0,"",IF(MOD(AB612,W612)&gt;0,"ОШИБКА!!! неверная кратность на сорт",""))</f>
        <v/>
      </c>
    </row>
    <row r="613" spans="2:35" s="170" customFormat="1">
      <c r="B613" s="250"/>
      <c r="C613" s="196" t="s">
        <v>6464</v>
      </c>
      <c r="D613" s="267">
        <v>132</v>
      </c>
      <c r="E613" s="267"/>
      <c r="F613" s="267"/>
      <c r="G613" s="314">
        <v>391</v>
      </c>
      <c r="H613" s="314">
        <v>335</v>
      </c>
      <c r="I613" s="267"/>
      <c r="J613" s="267"/>
      <c r="K613" s="267"/>
      <c r="L613" s="196" t="s">
        <v>37</v>
      </c>
      <c r="M613" s="196" t="s">
        <v>6544</v>
      </c>
      <c r="N613" s="196" t="s">
        <v>511</v>
      </c>
      <c r="O613" s="196" t="s">
        <v>510</v>
      </c>
      <c r="P613" s="196" t="s">
        <v>1212</v>
      </c>
      <c r="Q613" s="309" t="s">
        <v>951</v>
      </c>
      <c r="R613" s="218"/>
      <c r="S613" s="218"/>
      <c r="T613" s="218"/>
      <c r="U613" s="219"/>
      <c r="V613" s="197" t="s">
        <v>776</v>
      </c>
      <c r="W613" s="220">
        <v>24</v>
      </c>
      <c r="X613" s="223">
        <v>165</v>
      </c>
      <c r="Y613" s="304">
        <v>141</v>
      </c>
      <c r="Z613" s="304">
        <v>141</v>
      </c>
      <c r="AA613" s="304">
        <v>141</v>
      </c>
      <c r="AB613" s="5"/>
      <c r="AC613" s="224">
        <f t="shared" si="22"/>
        <v>0</v>
      </c>
      <c r="AD613" s="270">
        <f t="shared" si="23"/>
        <v>0</v>
      </c>
      <c r="AE613" s="198" t="s">
        <v>6971</v>
      </c>
      <c r="AF613" s="199"/>
      <c r="AG613" s="200"/>
      <c r="AH613" s="200"/>
      <c r="AI613" s="169" t="str">
        <f>IF(AB613/W613=0,"",IF(MOD(AB613,W613)&gt;0,"ОШИБКА!!! неверная кратность на сорт",""))</f>
        <v/>
      </c>
    </row>
    <row r="614" spans="2:35" s="170" customFormat="1">
      <c r="B614" s="250"/>
      <c r="C614" s="196" t="s">
        <v>6465</v>
      </c>
      <c r="D614" s="267">
        <v>96</v>
      </c>
      <c r="E614" s="267"/>
      <c r="F614" s="267"/>
      <c r="G614" s="314">
        <v>305</v>
      </c>
      <c r="H614" s="314">
        <v>212</v>
      </c>
      <c r="I614" s="267"/>
      <c r="J614" s="267"/>
      <c r="K614" s="267"/>
      <c r="L614" s="196" t="s">
        <v>37</v>
      </c>
      <c r="M614" s="196" t="s">
        <v>6544</v>
      </c>
      <c r="N614" s="196" t="s">
        <v>511</v>
      </c>
      <c r="O614" s="196" t="s">
        <v>510</v>
      </c>
      <c r="P614" s="196" t="s">
        <v>533</v>
      </c>
      <c r="Q614" s="309" t="s">
        <v>951</v>
      </c>
      <c r="R614" s="218"/>
      <c r="S614" s="218"/>
      <c r="T614" s="218"/>
      <c r="U614" s="252"/>
      <c r="V614" s="197" t="s">
        <v>776</v>
      </c>
      <c r="W614" s="220">
        <v>24</v>
      </c>
      <c r="X614" s="223">
        <v>165</v>
      </c>
      <c r="Y614" s="304">
        <v>141</v>
      </c>
      <c r="Z614" s="304">
        <v>141</v>
      </c>
      <c r="AA614" s="304">
        <v>141</v>
      </c>
      <c r="AB614" s="5"/>
      <c r="AC614" s="224">
        <f t="shared" si="22"/>
        <v>0</v>
      </c>
      <c r="AD614" s="270">
        <f t="shared" si="23"/>
        <v>0</v>
      </c>
      <c r="AE614" s="198" t="s">
        <v>6971</v>
      </c>
      <c r="AF614" s="199"/>
      <c r="AG614" s="200"/>
      <c r="AH614" s="200"/>
      <c r="AI614" s="169" t="str">
        <f>IF(AB614/W614=0,"",IF(MOD(AB614,W614)&gt;0,"ОШИБКА!!! неверная кратность на сорт",""))</f>
        <v/>
      </c>
    </row>
    <row r="615" spans="2:35" s="170" customFormat="1">
      <c r="B615" s="250"/>
      <c r="C615" s="196" t="s">
        <v>6466</v>
      </c>
      <c r="D615" s="267">
        <v>96</v>
      </c>
      <c r="E615" s="267"/>
      <c r="F615" s="267"/>
      <c r="G615" s="314">
        <v>157</v>
      </c>
      <c r="H615" s="314">
        <v>24</v>
      </c>
      <c r="I615" s="267"/>
      <c r="J615" s="267"/>
      <c r="K615" s="267"/>
      <c r="L615" s="196" t="s">
        <v>37</v>
      </c>
      <c r="M615" s="196" t="s">
        <v>6544</v>
      </c>
      <c r="N615" s="196" t="s">
        <v>511</v>
      </c>
      <c r="O615" s="196" t="s">
        <v>510</v>
      </c>
      <c r="P615" s="196" t="s">
        <v>1220</v>
      </c>
      <c r="Q615" s="309" t="s">
        <v>951</v>
      </c>
      <c r="R615" s="218"/>
      <c r="S615" s="218"/>
      <c r="T615" s="218"/>
      <c r="U615" s="219"/>
      <c r="V615" s="197" t="s">
        <v>776</v>
      </c>
      <c r="W615" s="220">
        <v>24</v>
      </c>
      <c r="X615" s="223">
        <v>165</v>
      </c>
      <c r="Y615" s="304">
        <v>141</v>
      </c>
      <c r="Z615" s="304">
        <v>141</v>
      </c>
      <c r="AA615" s="304">
        <v>141</v>
      </c>
      <c r="AB615" s="5"/>
      <c r="AC615" s="224">
        <f t="shared" si="22"/>
        <v>0</v>
      </c>
      <c r="AD615" s="270">
        <f t="shared" si="23"/>
        <v>0</v>
      </c>
      <c r="AE615" s="198" t="s">
        <v>6971</v>
      </c>
      <c r="AF615" s="199"/>
      <c r="AG615" s="200"/>
      <c r="AH615" s="200"/>
      <c r="AI615" s="169" t="str">
        <f>IF(AB615/W615=0,"",IF(MOD(AB615,W615)&gt;0,"ОШИБКА!!! неверная кратность на сорт",""))</f>
        <v/>
      </c>
    </row>
    <row r="616" spans="2:35" s="170" customFormat="1">
      <c r="B616" s="250"/>
      <c r="C616" s="196" t="s">
        <v>6467</v>
      </c>
      <c r="D616" s="267">
        <v>96</v>
      </c>
      <c r="E616" s="267"/>
      <c r="F616" s="267"/>
      <c r="G616" s="314">
        <v>6020</v>
      </c>
      <c r="H616" s="314">
        <v>5595</v>
      </c>
      <c r="I616" s="267">
        <v>61</v>
      </c>
      <c r="J616" s="267"/>
      <c r="K616" s="267"/>
      <c r="L616" s="196" t="s">
        <v>37</v>
      </c>
      <c r="M616" s="196" t="s">
        <v>6544</v>
      </c>
      <c r="N616" s="196" t="s">
        <v>511</v>
      </c>
      <c r="O616" s="196" t="s">
        <v>510</v>
      </c>
      <c r="P616" s="196" t="s">
        <v>5750</v>
      </c>
      <c r="Q616" s="309" t="s">
        <v>951</v>
      </c>
      <c r="R616" s="218"/>
      <c r="S616" s="218"/>
      <c r="T616" s="218"/>
      <c r="U616" s="219"/>
      <c r="V616" s="197" t="s">
        <v>776</v>
      </c>
      <c r="W616" s="220">
        <v>24</v>
      </c>
      <c r="X616" s="223">
        <v>165</v>
      </c>
      <c r="Y616" s="304">
        <v>141</v>
      </c>
      <c r="Z616" s="304">
        <v>141</v>
      </c>
      <c r="AA616" s="304">
        <v>141</v>
      </c>
      <c r="AB616" s="5"/>
      <c r="AC616" s="224">
        <f t="shared" si="22"/>
        <v>0</v>
      </c>
      <c r="AD616" s="270">
        <f t="shared" si="23"/>
        <v>0</v>
      </c>
      <c r="AE616" s="198" t="s">
        <v>6971</v>
      </c>
      <c r="AF616" s="199"/>
      <c r="AG616" s="200"/>
      <c r="AH616" s="200"/>
      <c r="AI616" s="169" t="str">
        <f>IF(AB616/W616=0,"",IF(MOD(AB616,W616)&gt;0,"ОШИБКА!!! неверная кратность на сорт",""))</f>
        <v/>
      </c>
    </row>
    <row r="617" spans="2:35" s="170" customFormat="1">
      <c r="B617" s="250"/>
      <c r="C617" s="196" t="s">
        <v>6468</v>
      </c>
      <c r="D617" s="267"/>
      <c r="E617" s="267"/>
      <c r="F617" s="267"/>
      <c r="G617" s="314">
        <v>27</v>
      </c>
      <c r="H617" s="314">
        <v>27</v>
      </c>
      <c r="I617" s="267"/>
      <c r="J617" s="267"/>
      <c r="K617" s="267"/>
      <c r="L617" s="196" t="s">
        <v>37</v>
      </c>
      <c r="M617" s="196" t="s">
        <v>6544</v>
      </c>
      <c r="N617" s="196" t="s">
        <v>511</v>
      </c>
      <c r="O617" s="196" t="s">
        <v>510</v>
      </c>
      <c r="P617" s="196" t="s">
        <v>5750</v>
      </c>
      <c r="Q617" s="309" t="s">
        <v>951</v>
      </c>
      <c r="R617" s="218"/>
      <c r="S617" s="218"/>
      <c r="T617" s="218"/>
      <c r="U617" s="252"/>
      <c r="V617" s="197" t="s">
        <v>776</v>
      </c>
      <c r="W617" s="220">
        <v>24</v>
      </c>
      <c r="X617" s="223">
        <v>165</v>
      </c>
      <c r="Y617" s="304">
        <v>141</v>
      </c>
      <c r="Z617" s="304">
        <v>141</v>
      </c>
      <c r="AA617" s="304">
        <v>141</v>
      </c>
      <c r="AB617" s="5"/>
      <c r="AC617" s="224">
        <f t="shared" si="22"/>
        <v>0</v>
      </c>
      <c r="AD617" s="270">
        <f t="shared" si="23"/>
        <v>0</v>
      </c>
      <c r="AE617" s="198" t="s">
        <v>6971</v>
      </c>
      <c r="AF617" s="199"/>
      <c r="AG617" s="200"/>
      <c r="AH617" s="200"/>
      <c r="AI617" s="169" t="str">
        <f>IF(AB617/W617=0,"",IF(MOD(AB617,W617)&gt;0,"ОШИБКА!!! неверная кратность на сорт",""))</f>
        <v/>
      </c>
    </row>
    <row r="618" spans="2:35" s="170" customFormat="1">
      <c r="B618" s="250"/>
      <c r="C618" s="196" t="s">
        <v>6469</v>
      </c>
      <c r="D618" s="267">
        <v>96</v>
      </c>
      <c r="E618" s="267"/>
      <c r="F618" s="267"/>
      <c r="G618" s="314">
        <v>329</v>
      </c>
      <c r="H618" s="314">
        <v>274</v>
      </c>
      <c r="I618" s="267"/>
      <c r="J618" s="267"/>
      <c r="K618" s="267"/>
      <c r="L618" s="196" t="s">
        <v>37</v>
      </c>
      <c r="M618" s="196" t="s">
        <v>6544</v>
      </c>
      <c r="N618" s="196" t="s">
        <v>511</v>
      </c>
      <c r="O618" s="196" t="s">
        <v>510</v>
      </c>
      <c r="P618" s="196" t="s">
        <v>1225</v>
      </c>
      <c r="Q618" s="309" t="s">
        <v>951</v>
      </c>
      <c r="R618" s="218"/>
      <c r="S618" s="218"/>
      <c r="T618" s="218"/>
      <c r="U618" s="252"/>
      <c r="V618" s="197" t="s">
        <v>776</v>
      </c>
      <c r="W618" s="220">
        <v>24</v>
      </c>
      <c r="X618" s="223">
        <v>165</v>
      </c>
      <c r="Y618" s="304">
        <v>141</v>
      </c>
      <c r="Z618" s="304">
        <v>141</v>
      </c>
      <c r="AA618" s="304">
        <v>141</v>
      </c>
      <c r="AB618" s="5"/>
      <c r="AC618" s="224">
        <f t="shared" si="22"/>
        <v>0</v>
      </c>
      <c r="AD618" s="270">
        <f t="shared" si="23"/>
        <v>0</v>
      </c>
      <c r="AE618" s="198" t="s">
        <v>6971</v>
      </c>
      <c r="AF618" s="199"/>
      <c r="AG618" s="200"/>
      <c r="AH618" s="200"/>
      <c r="AI618" s="169" t="str">
        <f>IF(AB618/W618=0,"",IF(MOD(AB618,W618)&gt;0,"ОШИБКА!!! неверная кратность на сорт",""))</f>
        <v/>
      </c>
    </row>
    <row r="619" spans="2:35" s="170" customFormat="1">
      <c r="B619" s="250"/>
      <c r="C619" s="196" t="s">
        <v>6470</v>
      </c>
      <c r="D619" s="267">
        <v>96</v>
      </c>
      <c r="E619" s="267"/>
      <c r="F619" s="267"/>
      <c r="G619" s="314">
        <v>880</v>
      </c>
      <c r="H619" s="314">
        <v>760</v>
      </c>
      <c r="I619" s="267"/>
      <c r="J619" s="267"/>
      <c r="K619" s="267"/>
      <c r="L619" s="196" t="s">
        <v>37</v>
      </c>
      <c r="M619" s="196" t="s">
        <v>6544</v>
      </c>
      <c r="N619" s="196" t="s">
        <v>511</v>
      </c>
      <c r="O619" s="196" t="s">
        <v>510</v>
      </c>
      <c r="P619" s="196" t="s">
        <v>1228</v>
      </c>
      <c r="Q619" s="309" t="s">
        <v>951</v>
      </c>
      <c r="R619" s="218"/>
      <c r="S619" s="218"/>
      <c r="T619" s="218"/>
      <c r="U619" s="219"/>
      <c r="V619" s="197" t="s">
        <v>776</v>
      </c>
      <c r="W619" s="220">
        <v>24</v>
      </c>
      <c r="X619" s="223">
        <v>165</v>
      </c>
      <c r="Y619" s="304">
        <v>141</v>
      </c>
      <c r="Z619" s="304">
        <v>141</v>
      </c>
      <c r="AA619" s="304">
        <v>141</v>
      </c>
      <c r="AB619" s="5"/>
      <c r="AC619" s="224">
        <f t="shared" si="22"/>
        <v>0</v>
      </c>
      <c r="AD619" s="270">
        <f t="shared" si="23"/>
        <v>0</v>
      </c>
      <c r="AE619" s="198" t="s">
        <v>6971</v>
      </c>
      <c r="AF619" s="199"/>
      <c r="AG619" s="200"/>
      <c r="AH619" s="200"/>
      <c r="AI619" s="169" t="str">
        <f>IF(AB619/W619=0,"",IF(MOD(AB619,W619)&gt;0,"ОШИБКА!!! неверная кратность на сорт",""))</f>
        <v/>
      </c>
    </row>
    <row r="620" spans="2:35" s="170" customFormat="1">
      <c r="B620" s="250"/>
      <c r="C620" s="196" t="s">
        <v>6471</v>
      </c>
      <c r="D620" s="267">
        <v>132</v>
      </c>
      <c r="E620" s="267"/>
      <c r="F620" s="267"/>
      <c r="G620" s="314">
        <v>316</v>
      </c>
      <c r="H620" s="314">
        <v>116</v>
      </c>
      <c r="I620" s="267"/>
      <c r="J620" s="267"/>
      <c r="K620" s="267"/>
      <c r="L620" s="196" t="s">
        <v>37</v>
      </c>
      <c r="M620" s="196" t="s">
        <v>6544</v>
      </c>
      <c r="N620" s="196" t="s">
        <v>511</v>
      </c>
      <c r="O620" s="196" t="s">
        <v>510</v>
      </c>
      <c r="P620" s="196" t="s">
        <v>3919</v>
      </c>
      <c r="Q620" s="309" t="s">
        <v>951</v>
      </c>
      <c r="R620" s="218"/>
      <c r="S620" s="218"/>
      <c r="T620" s="218"/>
      <c r="U620" s="219"/>
      <c r="V620" s="197" t="s">
        <v>776</v>
      </c>
      <c r="W620" s="220">
        <v>24</v>
      </c>
      <c r="X620" s="223">
        <v>165</v>
      </c>
      <c r="Y620" s="304">
        <v>141</v>
      </c>
      <c r="Z620" s="304">
        <v>141</v>
      </c>
      <c r="AA620" s="304">
        <v>141</v>
      </c>
      <c r="AB620" s="5"/>
      <c r="AC620" s="224">
        <f t="shared" si="22"/>
        <v>0</v>
      </c>
      <c r="AD620" s="270">
        <f t="shared" si="23"/>
        <v>0</v>
      </c>
      <c r="AE620" s="198" t="s">
        <v>6971</v>
      </c>
      <c r="AF620" s="199"/>
      <c r="AG620" s="200"/>
      <c r="AH620" s="200"/>
      <c r="AI620" s="169" t="str">
        <f>IF(AB620/W620=0,"",IF(MOD(AB620,W620)&gt;0,"ОШИБКА!!! неверная кратность на сорт",""))</f>
        <v/>
      </c>
    </row>
    <row r="621" spans="2:35" s="165" customFormat="1" ht="18" customHeight="1">
      <c r="B621" s="249"/>
      <c r="C621" s="166" t="s">
        <v>775</v>
      </c>
      <c r="D621" s="215"/>
      <c r="E621" s="215"/>
      <c r="F621" s="215"/>
      <c r="G621" s="215"/>
      <c r="H621" s="215"/>
      <c r="I621" s="215"/>
      <c r="J621" s="215"/>
      <c r="K621" s="215"/>
      <c r="L621" s="291"/>
      <c r="M621" s="320" t="s">
        <v>6543</v>
      </c>
      <c r="N621" s="279"/>
      <c r="O621" s="277"/>
      <c r="P621" s="277"/>
      <c r="Q621" s="278"/>
      <c r="R621" s="278"/>
      <c r="S621" s="278"/>
      <c r="T621" s="277"/>
      <c r="U621" s="277"/>
      <c r="V621" s="191"/>
      <c r="W621" s="192"/>
      <c r="X621" s="193"/>
      <c r="Y621" s="193"/>
      <c r="Z621" s="193"/>
      <c r="AA621" s="193"/>
      <c r="AB621" s="4"/>
      <c r="AC621" s="193"/>
      <c r="AD621" s="193"/>
      <c r="AE621" s="193"/>
      <c r="AF621" s="194"/>
      <c r="AG621" s="194"/>
      <c r="AH621" s="195"/>
      <c r="AI621" s="163"/>
    </row>
    <row r="622" spans="2:35" s="170" customFormat="1">
      <c r="B622" s="250"/>
      <c r="C622" s="196" t="s">
        <v>6507</v>
      </c>
      <c r="D622" s="267"/>
      <c r="E622" s="267"/>
      <c r="F622" s="267"/>
      <c r="G622" s="314">
        <v>1140</v>
      </c>
      <c r="H622" s="314">
        <v>1140</v>
      </c>
      <c r="I622" s="267"/>
      <c r="J622" s="267">
        <v>19</v>
      </c>
      <c r="K622" s="267"/>
      <c r="L622" s="196" t="s">
        <v>37</v>
      </c>
      <c r="M622" s="196" t="s">
        <v>6543</v>
      </c>
      <c r="N622" s="196" t="s">
        <v>6472</v>
      </c>
      <c r="O622" s="196" t="s">
        <v>6473</v>
      </c>
      <c r="P622" s="196" t="s">
        <v>6474</v>
      </c>
      <c r="Q622" s="309" t="s">
        <v>951</v>
      </c>
      <c r="R622" s="218"/>
      <c r="S622" s="218"/>
      <c r="T622" s="218"/>
      <c r="U622" s="219"/>
      <c r="V622" s="197" t="s">
        <v>776</v>
      </c>
      <c r="W622" s="220">
        <v>24</v>
      </c>
      <c r="X622" s="223">
        <v>58</v>
      </c>
      <c r="Y622" s="304">
        <v>49</v>
      </c>
      <c r="Z622" s="304">
        <v>49</v>
      </c>
      <c r="AA622" s="304">
        <v>49</v>
      </c>
      <c r="AB622" s="5"/>
      <c r="AC622" s="224">
        <f t="shared" ref="AC622:AC656" si="24">X622*AB622</f>
        <v>0</v>
      </c>
      <c r="AD622" s="270">
        <f t="shared" ref="AD622:AD656" si="25">IF(Y622&lt;&gt;"",IF(AND($AC$25&gt;=200000,AB622&gt;=20),AB622*AA622,IF(AND($AC$25&gt;=200000,AB622&lt;20),AB622*Z622,IF(AND($AC$25&lt;200000,AB622&gt;=20),AB622*Y622,AB622*X622))),IF($AC$25&gt;=200000,AB622*Z622,AB622*X622))</f>
        <v>0</v>
      </c>
      <c r="AE622" s="198" t="s">
        <v>6971</v>
      </c>
      <c r="AF622" s="199"/>
      <c r="AG622" s="200"/>
      <c r="AH622" s="200" t="s">
        <v>7001</v>
      </c>
      <c r="AI622" s="169" t="str">
        <f>IF(AB622/W622=0,"",IF(MOD(AB622,W622)&gt;0,"ОШИБКА!!! неверная кратность на сорт",""))</f>
        <v/>
      </c>
    </row>
    <row r="623" spans="2:35" s="170" customFormat="1">
      <c r="B623" s="250"/>
      <c r="C623" s="196" t="s">
        <v>6508</v>
      </c>
      <c r="D623" s="267">
        <v>96</v>
      </c>
      <c r="E623" s="267"/>
      <c r="F623" s="267"/>
      <c r="G623" s="314">
        <v>7214</v>
      </c>
      <c r="H623" s="314">
        <v>6948</v>
      </c>
      <c r="I623" s="267"/>
      <c r="J623" s="267">
        <v>130</v>
      </c>
      <c r="K623" s="267"/>
      <c r="L623" s="196" t="s">
        <v>37</v>
      </c>
      <c r="M623" s="196" t="s">
        <v>6543</v>
      </c>
      <c r="N623" s="196" t="s">
        <v>6472</v>
      </c>
      <c r="O623" s="196" t="s">
        <v>6473</v>
      </c>
      <c r="P623" s="196" t="s">
        <v>6475</v>
      </c>
      <c r="Q623" s="309" t="s">
        <v>951</v>
      </c>
      <c r="R623" s="218"/>
      <c r="S623" s="218"/>
      <c r="T623" s="218"/>
      <c r="U623" s="219"/>
      <c r="V623" s="197" t="s">
        <v>776</v>
      </c>
      <c r="W623" s="220">
        <v>24</v>
      </c>
      <c r="X623" s="223">
        <v>58</v>
      </c>
      <c r="Y623" s="304">
        <v>49</v>
      </c>
      <c r="Z623" s="304">
        <v>49</v>
      </c>
      <c r="AA623" s="304">
        <v>49</v>
      </c>
      <c r="AB623" s="5"/>
      <c r="AC623" s="224">
        <f t="shared" si="24"/>
        <v>0</v>
      </c>
      <c r="AD623" s="270">
        <f t="shared" si="25"/>
        <v>0</v>
      </c>
      <c r="AE623" s="198" t="s">
        <v>6971</v>
      </c>
      <c r="AF623" s="199"/>
      <c r="AG623" s="200"/>
      <c r="AH623" s="200" t="s">
        <v>7001</v>
      </c>
      <c r="AI623" s="169" t="str">
        <f>IF(AB623/W623=0,"",IF(MOD(AB623,W623)&gt;0,"ОШИБКА!!! неверная кратность на сорт",""))</f>
        <v/>
      </c>
    </row>
    <row r="624" spans="2:35" s="170" customFormat="1">
      <c r="B624" s="250"/>
      <c r="C624" s="196" t="s">
        <v>6509</v>
      </c>
      <c r="D624" s="267"/>
      <c r="E624" s="267"/>
      <c r="F624" s="267"/>
      <c r="G624" s="314">
        <v>186</v>
      </c>
      <c r="H624" s="314">
        <v>170</v>
      </c>
      <c r="I624" s="267"/>
      <c r="J624" s="267"/>
      <c r="K624" s="267"/>
      <c r="L624" s="196" t="s">
        <v>37</v>
      </c>
      <c r="M624" s="196" t="s">
        <v>6543</v>
      </c>
      <c r="N624" s="196" t="s">
        <v>6472</v>
      </c>
      <c r="O624" s="196" t="s">
        <v>6473</v>
      </c>
      <c r="P624" s="196" t="s">
        <v>6476</v>
      </c>
      <c r="Q624" s="309" t="s">
        <v>951</v>
      </c>
      <c r="R624" s="218"/>
      <c r="S624" s="218"/>
      <c r="T624" s="218"/>
      <c r="U624" s="219"/>
      <c r="V624" s="197" t="s">
        <v>776</v>
      </c>
      <c r="W624" s="220">
        <v>24</v>
      </c>
      <c r="X624" s="223">
        <v>58</v>
      </c>
      <c r="Y624" s="304">
        <v>49</v>
      </c>
      <c r="Z624" s="304">
        <v>49</v>
      </c>
      <c r="AA624" s="304">
        <v>49</v>
      </c>
      <c r="AB624" s="5"/>
      <c r="AC624" s="224">
        <f t="shared" si="24"/>
        <v>0</v>
      </c>
      <c r="AD624" s="270">
        <f t="shared" si="25"/>
        <v>0</v>
      </c>
      <c r="AE624" s="198" t="s">
        <v>6971</v>
      </c>
      <c r="AF624" s="199"/>
      <c r="AG624" s="200"/>
      <c r="AH624" s="200" t="s">
        <v>7001</v>
      </c>
      <c r="AI624" s="169" t="str">
        <f>IF(AB624/W624=0,"",IF(MOD(AB624,W624)&gt;0,"ОШИБКА!!! неверная кратность на сорт",""))</f>
        <v/>
      </c>
    </row>
    <row r="625" spans="2:35" s="170" customFormat="1">
      <c r="B625" s="250"/>
      <c r="C625" s="196" t="s">
        <v>6510</v>
      </c>
      <c r="D625" s="267">
        <v>48</v>
      </c>
      <c r="E625" s="267"/>
      <c r="F625" s="267"/>
      <c r="G625" s="314">
        <v>2155</v>
      </c>
      <c r="H625" s="314">
        <v>2154</v>
      </c>
      <c r="I625" s="267"/>
      <c r="J625" s="267">
        <v>38</v>
      </c>
      <c r="K625" s="267"/>
      <c r="L625" s="196" t="s">
        <v>37</v>
      </c>
      <c r="M625" s="196" t="s">
        <v>6543</v>
      </c>
      <c r="N625" s="196" t="s">
        <v>6472</v>
      </c>
      <c r="O625" s="196" t="s">
        <v>6473</v>
      </c>
      <c r="P625" s="196" t="s">
        <v>4408</v>
      </c>
      <c r="Q625" s="309" t="s">
        <v>951</v>
      </c>
      <c r="R625" s="218"/>
      <c r="S625" s="218"/>
      <c r="T625" s="218"/>
      <c r="U625" s="219"/>
      <c r="V625" s="197" t="s">
        <v>776</v>
      </c>
      <c r="W625" s="220">
        <v>24</v>
      </c>
      <c r="X625" s="223">
        <v>58</v>
      </c>
      <c r="Y625" s="304">
        <v>49</v>
      </c>
      <c r="Z625" s="304">
        <v>49</v>
      </c>
      <c r="AA625" s="304">
        <v>49</v>
      </c>
      <c r="AB625" s="5"/>
      <c r="AC625" s="224">
        <f t="shared" si="24"/>
        <v>0</v>
      </c>
      <c r="AD625" s="270">
        <f t="shared" si="25"/>
        <v>0</v>
      </c>
      <c r="AE625" s="198" t="s">
        <v>6971</v>
      </c>
      <c r="AF625" s="199"/>
      <c r="AG625" s="200"/>
      <c r="AH625" s="200" t="s">
        <v>7001</v>
      </c>
      <c r="AI625" s="169" t="str">
        <f>IF(AB625/W625=0,"",IF(MOD(AB625,W625)&gt;0,"ОШИБКА!!! неверная кратность на сорт",""))</f>
        <v/>
      </c>
    </row>
    <row r="626" spans="2:35" s="170" customFormat="1">
      <c r="B626" s="250"/>
      <c r="C626" s="196" t="s">
        <v>6511</v>
      </c>
      <c r="D626" s="267"/>
      <c r="E626" s="267"/>
      <c r="F626" s="267"/>
      <c r="G626" s="314">
        <v>105</v>
      </c>
      <c r="H626" s="314">
        <v>50</v>
      </c>
      <c r="I626" s="267"/>
      <c r="J626" s="267"/>
      <c r="K626" s="267"/>
      <c r="L626" s="196" t="s">
        <v>37</v>
      </c>
      <c r="M626" s="196" t="s">
        <v>6543</v>
      </c>
      <c r="N626" s="196" t="s">
        <v>6472</v>
      </c>
      <c r="O626" s="196" t="s">
        <v>6473</v>
      </c>
      <c r="P626" s="196" t="s">
        <v>6477</v>
      </c>
      <c r="Q626" s="309" t="s">
        <v>951</v>
      </c>
      <c r="R626" s="218"/>
      <c r="S626" s="218"/>
      <c r="T626" s="218"/>
      <c r="U626" s="219"/>
      <c r="V626" s="197" t="s">
        <v>776</v>
      </c>
      <c r="W626" s="220">
        <v>24</v>
      </c>
      <c r="X626" s="223">
        <v>58</v>
      </c>
      <c r="Y626" s="304">
        <v>49</v>
      </c>
      <c r="Z626" s="304">
        <v>49</v>
      </c>
      <c r="AA626" s="304">
        <v>49</v>
      </c>
      <c r="AB626" s="5"/>
      <c r="AC626" s="224">
        <f t="shared" si="24"/>
        <v>0</v>
      </c>
      <c r="AD626" s="270">
        <f t="shared" si="25"/>
        <v>0</v>
      </c>
      <c r="AE626" s="198" t="s">
        <v>6971</v>
      </c>
      <c r="AF626" s="199"/>
      <c r="AG626" s="200"/>
      <c r="AH626" s="200" t="s">
        <v>7001</v>
      </c>
      <c r="AI626" s="169" t="str">
        <f>IF(AB626/W626=0,"",IF(MOD(AB626,W626)&gt;0,"ОШИБКА!!! неверная кратность на сорт",""))</f>
        <v/>
      </c>
    </row>
    <row r="627" spans="2:35" s="170" customFormat="1">
      <c r="B627" s="250"/>
      <c r="C627" s="196" t="s">
        <v>6512</v>
      </c>
      <c r="D627" s="267"/>
      <c r="E627" s="267"/>
      <c r="F627" s="267"/>
      <c r="G627" s="314">
        <v>462</v>
      </c>
      <c r="H627" s="314">
        <v>462</v>
      </c>
      <c r="I627" s="267">
        <v>100</v>
      </c>
      <c r="J627" s="267">
        <v>5</v>
      </c>
      <c r="K627" s="267"/>
      <c r="L627" s="196" t="s">
        <v>37</v>
      </c>
      <c r="M627" s="196" t="s">
        <v>6543</v>
      </c>
      <c r="N627" s="196" t="s">
        <v>6472</v>
      </c>
      <c r="O627" s="196" t="s">
        <v>6473</v>
      </c>
      <c r="P627" s="196" t="s">
        <v>6478</v>
      </c>
      <c r="Q627" s="309" t="s">
        <v>951</v>
      </c>
      <c r="R627" s="218"/>
      <c r="S627" s="218"/>
      <c r="T627" s="218"/>
      <c r="U627" s="252"/>
      <c r="V627" s="197" t="s">
        <v>776</v>
      </c>
      <c r="W627" s="220">
        <v>24</v>
      </c>
      <c r="X627" s="223">
        <v>58</v>
      </c>
      <c r="Y627" s="304">
        <v>49</v>
      </c>
      <c r="Z627" s="304">
        <v>49</v>
      </c>
      <c r="AA627" s="304">
        <v>49</v>
      </c>
      <c r="AB627" s="5"/>
      <c r="AC627" s="224">
        <f t="shared" si="24"/>
        <v>0</v>
      </c>
      <c r="AD627" s="270">
        <f t="shared" si="25"/>
        <v>0</v>
      </c>
      <c r="AE627" s="198" t="s">
        <v>6971</v>
      </c>
      <c r="AF627" s="199"/>
      <c r="AG627" s="200"/>
      <c r="AH627" s="200" t="s">
        <v>7001</v>
      </c>
      <c r="AI627" s="169" t="str">
        <f>IF(AB627/W627=0,"",IF(MOD(AB627,W627)&gt;0,"ОШИБКА!!! неверная кратность на сорт",""))</f>
        <v/>
      </c>
    </row>
    <row r="628" spans="2:35" s="170" customFormat="1">
      <c r="B628" s="250"/>
      <c r="C628" s="196" t="s">
        <v>6513</v>
      </c>
      <c r="D628" s="267"/>
      <c r="E628" s="267"/>
      <c r="F628" s="267"/>
      <c r="G628" s="314">
        <v>31</v>
      </c>
      <c r="H628" s="314">
        <v>31</v>
      </c>
      <c r="I628" s="267"/>
      <c r="J628" s="267"/>
      <c r="K628" s="267"/>
      <c r="L628" s="196" t="s">
        <v>37</v>
      </c>
      <c r="M628" s="196" t="s">
        <v>6543</v>
      </c>
      <c r="N628" s="196" t="s">
        <v>6472</v>
      </c>
      <c r="O628" s="196" t="s">
        <v>6473</v>
      </c>
      <c r="P628" s="196" t="s">
        <v>6479</v>
      </c>
      <c r="Q628" s="309" t="s">
        <v>951</v>
      </c>
      <c r="R628" s="218"/>
      <c r="S628" s="218"/>
      <c r="T628" s="218"/>
      <c r="U628" s="219"/>
      <c r="V628" s="197" t="s">
        <v>776</v>
      </c>
      <c r="W628" s="220">
        <v>24</v>
      </c>
      <c r="X628" s="223">
        <v>58</v>
      </c>
      <c r="Y628" s="304">
        <v>49</v>
      </c>
      <c r="Z628" s="304">
        <v>49</v>
      </c>
      <c r="AA628" s="304">
        <v>49</v>
      </c>
      <c r="AB628" s="5"/>
      <c r="AC628" s="224">
        <f t="shared" si="24"/>
        <v>0</v>
      </c>
      <c r="AD628" s="270">
        <f t="shared" si="25"/>
        <v>0</v>
      </c>
      <c r="AE628" s="198" t="s">
        <v>6971</v>
      </c>
      <c r="AF628" s="199"/>
      <c r="AG628" s="200"/>
      <c r="AH628" s="200" t="s">
        <v>7001</v>
      </c>
      <c r="AI628" s="169" t="str">
        <f>IF(AB628/W628=0,"",IF(MOD(AB628,W628)&gt;0,"ОШИБКА!!! неверная кратность на сорт",""))</f>
        <v/>
      </c>
    </row>
    <row r="629" spans="2:35" s="170" customFormat="1">
      <c r="B629" s="250"/>
      <c r="C629" s="196" t="s">
        <v>6514</v>
      </c>
      <c r="D629" s="267">
        <v>95</v>
      </c>
      <c r="E629" s="267"/>
      <c r="F629" s="267"/>
      <c r="G629" s="314">
        <v>29</v>
      </c>
      <c r="H629" s="314">
        <v>29</v>
      </c>
      <c r="I629" s="267"/>
      <c r="J629" s="267"/>
      <c r="K629" s="267"/>
      <c r="L629" s="196" t="s">
        <v>37</v>
      </c>
      <c r="M629" s="196" t="s">
        <v>6543</v>
      </c>
      <c r="N629" s="196" t="s">
        <v>6472</v>
      </c>
      <c r="O629" s="196" t="s">
        <v>6473</v>
      </c>
      <c r="P629" s="196" t="s">
        <v>6480</v>
      </c>
      <c r="Q629" s="309" t="s">
        <v>951</v>
      </c>
      <c r="R629" s="218"/>
      <c r="S629" s="218"/>
      <c r="T629" s="218"/>
      <c r="U629" s="252"/>
      <c r="V629" s="197" t="s">
        <v>776</v>
      </c>
      <c r="W629" s="220">
        <v>24</v>
      </c>
      <c r="X629" s="223">
        <v>58</v>
      </c>
      <c r="Y629" s="304">
        <v>49</v>
      </c>
      <c r="Z629" s="304">
        <v>49</v>
      </c>
      <c r="AA629" s="304">
        <v>49</v>
      </c>
      <c r="AB629" s="5"/>
      <c r="AC629" s="224">
        <f t="shared" si="24"/>
        <v>0</v>
      </c>
      <c r="AD629" s="270">
        <f t="shared" si="25"/>
        <v>0</v>
      </c>
      <c r="AE629" s="198" t="s">
        <v>6971</v>
      </c>
      <c r="AF629" s="199"/>
      <c r="AG629" s="200"/>
      <c r="AH629" s="200" t="s">
        <v>7001</v>
      </c>
      <c r="AI629" s="169" t="str">
        <f>IF(AB629/W629=0,"",IF(MOD(AB629,W629)&gt;0,"ОШИБКА!!! неверная кратность на сорт",""))</f>
        <v/>
      </c>
    </row>
    <row r="630" spans="2:35" s="170" customFormat="1">
      <c r="B630" s="250"/>
      <c r="C630" s="196" t="s">
        <v>6515</v>
      </c>
      <c r="D630" s="267"/>
      <c r="E630" s="267"/>
      <c r="F630" s="267"/>
      <c r="G630" s="314">
        <v>144</v>
      </c>
      <c r="H630" s="314">
        <v>144</v>
      </c>
      <c r="I630" s="267"/>
      <c r="J630" s="267"/>
      <c r="K630" s="267"/>
      <c r="L630" s="196" t="s">
        <v>37</v>
      </c>
      <c r="M630" s="196" t="s">
        <v>6543</v>
      </c>
      <c r="N630" s="196" t="s">
        <v>6472</v>
      </c>
      <c r="O630" s="196" t="s">
        <v>6473</v>
      </c>
      <c r="P630" s="196" t="s">
        <v>6481</v>
      </c>
      <c r="Q630" s="309" t="s">
        <v>951</v>
      </c>
      <c r="R630" s="218"/>
      <c r="S630" s="218"/>
      <c r="T630" s="218"/>
      <c r="U630" s="219"/>
      <c r="V630" s="197" t="s">
        <v>776</v>
      </c>
      <c r="W630" s="220">
        <v>24</v>
      </c>
      <c r="X630" s="223">
        <v>58</v>
      </c>
      <c r="Y630" s="304">
        <v>49</v>
      </c>
      <c r="Z630" s="304">
        <v>49</v>
      </c>
      <c r="AA630" s="304">
        <v>49</v>
      </c>
      <c r="AB630" s="5"/>
      <c r="AC630" s="224">
        <f t="shared" si="24"/>
        <v>0</v>
      </c>
      <c r="AD630" s="270">
        <f t="shared" si="25"/>
        <v>0</v>
      </c>
      <c r="AE630" s="198" t="s">
        <v>6971</v>
      </c>
      <c r="AF630" s="199"/>
      <c r="AG630" s="200"/>
      <c r="AH630" s="200" t="s">
        <v>7001</v>
      </c>
      <c r="AI630" s="169" t="str">
        <f>IF(AB630/W630=0,"",IF(MOD(AB630,W630)&gt;0,"ОШИБКА!!! неверная кратность на сорт",""))</f>
        <v/>
      </c>
    </row>
    <row r="631" spans="2:35" s="170" customFormat="1">
      <c r="B631" s="250"/>
      <c r="C631" s="196" t="s">
        <v>6516</v>
      </c>
      <c r="D631" s="267"/>
      <c r="E631" s="267"/>
      <c r="F631" s="267"/>
      <c r="G631" s="314">
        <v>2824</v>
      </c>
      <c r="H631" s="314">
        <v>2819</v>
      </c>
      <c r="I631" s="267"/>
      <c r="J631" s="267">
        <v>49</v>
      </c>
      <c r="K631" s="267"/>
      <c r="L631" s="196" t="s">
        <v>37</v>
      </c>
      <c r="M631" s="196" t="s">
        <v>6543</v>
      </c>
      <c r="N631" s="196" t="s">
        <v>6472</v>
      </c>
      <c r="O631" s="196" t="s">
        <v>6473</v>
      </c>
      <c r="P631" s="196" t="s">
        <v>6482</v>
      </c>
      <c r="Q631" s="309" t="s">
        <v>951</v>
      </c>
      <c r="R631" s="218"/>
      <c r="S631" s="218"/>
      <c r="T631" s="218"/>
      <c r="U631" s="219"/>
      <c r="V631" s="197" t="s">
        <v>776</v>
      </c>
      <c r="W631" s="220">
        <v>24</v>
      </c>
      <c r="X631" s="223">
        <v>58</v>
      </c>
      <c r="Y631" s="304">
        <v>49</v>
      </c>
      <c r="Z631" s="304">
        <v>49</v>
      </c>
      <c r="AA631" s="304">
        <v>49</v>
      </c>
      <c r="AB631" s="5"/>
      <c r="AC631" s="224">
        <f t="shared" si="24"/>
        <v>0</v>
      </c>
      <c r="AD631" s="270">
        <f t="shared" si="25"/>
        <v>0</v>
      </c>
      <c r="AE631" s="198" t="s">
        <v>6971</v>
      </c>
      <c r="AF631" s="199"/>
      <c r="AG631" s="200"/>
      <c r="AH631" s="200" t="s">
        <v>7001</v>
      </c>
      <c r="AI631" s="169" t="str">
        <f>IF(AB631/W631=0,"",IF(MOD(AB631,W631)&gt;0,"ОШИБКА!!! неверная кратность на сорт",""))</f>
        <v/>
      </c>
    </row>
    <row r="632" spans="2:35" s="170" customFormat="1">
      <c r="B632" s="250"/>
      <c r="C632" s="196" t="s">
        <v>6517</v>
      </c>
      <c r="D632" s="267"/>
      <c r="E632" s="267"/>
      <c r="F632" s="267"/>
      <c r="G632" s="314">
        <v>4034</v>
      </c>
      <c r="H632" s="314">
        <v>4034</v>
      </c>
      <c r="I632" s="267"/>
      <c r="J632" s="267">
        <v>15</v>
      </c>
      <c r="K632" s="267"/>
      <c r="L632" s="196" t="s">
        <v>37</v>
      </c>
      <c r="M632" s="196" t="s">
        <v>6543</v>
      </c>
      <c r="N632" s="196" t="s">
        <v>6472</v>
      </c>
      <c r="O632" s="196" t="s">
        <v>6473</v>
      </c>
      <c r="P632" s="196" t="s">
        <v>6483</v>
      </c>
      <c r="Q632" s="309" t="s">
        <v>951</v>
      </c>
      <c r="R632" s="218"/>
      <c r="S632" s="218"/>
      <c r="T632" s="218"/>
      <c r="U632" s="219"/>
      <c r="V632" s="197" t="s">
        <v>776</v>
      </c>
      <c r="W632" s="220">
        <v>24</v>
      </c>
      <c r="X632" s="223">
        <v>58</v>
      </c>
      <c r="Y632" s="304">
        <v>49</v>
      </c>
      <c r="Z632" s="304">
        <v>49</v>
      </c>
      <c r="AA632" s="304">
        <v>49</v>
      </c>
      <c r="AB632" s="5"/>
      <c r="AC632" s="224">
        <f t="shared" si="24"/>
        <v>0</v>
      </c>
      <c r="AD632" s="270">
        <f t="shared" si="25"/>
        <v>0</v>
      </c>
      <c r="AE632" s="198" t="s">
        <v>6971</v>
      </c>
      <c r="AF632" s="199"/>
      <c r="AG632" s="200"/>
      <c r="AH632" s="200" t="s">
        <v>7001</v>
      </c>
      <c r="AI632" s="169" t="str">
        <f>IF(AB632/W632=0,"",IF(MOD(AB632,W632)&gt;0,"ОШИБКА!!! неверная кратность на сорт",""))</f>
        <v/>
      </c>
    </row>
    <row r="633" spans="2:35" s="170" customFormat="1">
      <c r="B633" s="250"/>
      <c r="C633" s="196" t="s">
        <v>6518</v>
      </c>
      <c r="D633" s="267"/>
      <c r="E633" s="267"/>
      <c r="F633" s="267"/>
      <c r="G633" s="314">
        <v>1737</v>
      </c>
      <c r="H633" s="314">
        <v>1737</v>
      </c>
      <c r="I633" s="267"/>
      <c r="J633" s="267">
        <v>30</v>
      </c>
      <c r="K633" s="267"/>
      <c r="L633" s="196" t="s">
        <v>37</v>
      </c>
      <c r="M633" s="196" t="s">
        <v>6543</v>
      </c>
      <c r="N633" s="196" t="s">
        <v>6472</v>
      </c>
      <c r="O633" s="196" t="s">
        <v>6473</v>
      </c>
      <c r="P633" s="196" t="s">
        <v>6484</v>
      </c>
      <c r="Q633" s="309" t="s">
        <v>951</v>
      </c>
      <c r="R633" s="218"/>
      <c r="S633" s="218"/>
      <c r="T633" s="218"/>
      <c r="U633" s="219"/>
      <c r="V633" s="197" t="s">
        <v>776</v>
      </c>
      <c r="W633" s="220">
        <v>24</v>
      </c>
      <c r="X633" s="223">
        <v>58</v>
      </c>
      <c r="Y633" s="304">
        <v>49</v>
      </c>
      <c r="Z633" s="304">
        <v>49</v>
      </c>
      <c r="AA633" s="304">
        <v>49</v>
      </c>
      <c r="AB633" s="5"/>
      <c r="AC633" s="224">
        <f t="shared" si="24"/>
        <v>0</v>
      </c>
      <c r="AD633" s="270">
        <f t="shared" si="25"/>
        <v>0</v>
      </c>
      <c r="AE633" s="198" t="s">
        <v>6971</v>
      </c>
      <c r="AF633" s="199"/>
      <c r="AG633" s="200"/>
      <c r="AH633" s="200" t="s">
        <v>7001</v>
      </c>
      <c r="AI633" s="169" t="str">
        <f>IF(AB633/W633=0,"",IF(MOD(AB633,W633)&gt;0,"ОШИБКА!!! неверная кратность на сорт",""))</f>
        <v/>
      </c>
    </row>
    <row r="634" spans="2:35" s="170" customFormat="1">
      <c r="B634" s="250"/>
      <c r="C634" s="196" t="s">
        <v>6519</v>
      </c>
      <c r="D634" s="267"/>
      <c r="E634" s="267"/>
      <c r="F634" s="267"/>
      <c r="G634" s="314">
        <v>207</v>
      </c>
      <c r="H634" s="314">
        <v>207</v>
      </c>
      <c r="I634" s="267"/>
      <c r="J634" s="267"/>
      <c r="K634" s="267"/>
      <c r="L634" s="196" t="s">
        <v>37</v>
      </c>
      <c r="M634" s="196" t="s">
        <v>6543</v>
      </c>
      <c r="N634" s="196" t="s">
        <v>6472</v>
      </c>
      <c r="O634" s="196" t="s">
        <v>6473</v>
      </c>
      <c r="P634" s="196" t="s">
        <v>6485</v>
      </c>
      <c r="Q634" s="309" t="s">
        <v>951</v>
      </c>
      <c r="R634" s="218"/>
      <c r="S634" s="218"/>
      <c r="T634" s="218"/>
      <c r="U634" s="219"/>
      <c r="V634" s="197" t="s">
        <v>776</v>
      </c>
      <c r="W634" s="220">
        <v>24</v>
      </c>
      <c r="X634" s="223">
        <v>58</v>
      </c>
      <c r="Y634" s="304">
        <v>49</v>
      </c>
      <c r="Z634" s="304">
        <v>49</v>
      </c>
      <c r="AA634" s="304">
        <v>49</v>
      </c>
      <c r="AB634" s="5"/>
      <c r="AC634" s="224">
        <f t="shared" si="24"/>
        <v>0</v>
      </c>
      <c r="AD634" s="270">
        <f t="shared" si="25"/>
        <v>0</v>
      </c>
      <c r="AE634" s="198" t="s">
        <v>6971</v>
      </c>
      <c r="AF634" s="199"/>
      <c r="AG634" s="200"/>
      <c r="AH634" s="200" t="s">
        <v>7001</v>
      </c>
      <c r="AI634" s="169" t="str">
        <f>IF(AB634/W634=0,"",IF(MOD(AB634,W634)&gt;0,"ОШИБКА!!! неверная кратность на сорт",""))</f>
        <v/>
      </c>
    </row>
    <row r="635" spans="2:35" s="170" customFormat="1">
      <c r="B635" s="250"/>
      <c r="C635" s="196" t="s">
        <v>6520</v>
      </c>
      <c r="D635" s="267"/>
      <c r="E635" s="267"/>
      <c r="F635" s="267"/>
      <c r="G635" s="314">
        <v>69</v>
      </c>
      <c r="H635" s="314">
        <v>69</v>
      </c>
      <c r="I635" s="267"/>
      <c r="J635" s="267"/>
      <c r="K635" s="267"/>
      <c r="L635" s="196" t="s">
        <v>37</v>
      </c>
      <c r="M635" s="196" t="s">
        <v>6543</v>
      </c>
      <c r="N635" s="196" t="s">
        <v>6472</v>
      </c>
      <c r="O635" s="196" t="s">
        <v>6473</v>
      </c>
      <c r="P635" s="196" t="s">
        <v>6486</v>
      </c>
      <c r="Q635" s="309" t="s">
        <v>951</v>
      </c>
      <c r="R635" s="218"/>
      <c r="S635" s="218"/>
      <c r="T635" s="218"/>
      <c r="U635" s="219"/>
      <c r="V635" s="197" t="s">
        <v>776</v>
      </c>
      <c r="W635" s="220">
        <v>24</v>
      </c>
      <c r="X635" s="223">
        <v>58</v>
      </c>
      <c r="Y635" s="304">
        <v>49</v>
      </c>
      <c r="Z635" s="304">
        <v>49</v>
      </c>
      <c r="AA635" s="304">
        <v>49</v>
      </c>
      <c r="AB635" s="5"/>
      <c r="AC635" s="224">
        <f t="shared" si="24"/>
        <v>0</v>
      </c>
      <c r="AD635" s="270">
        <f t="shared" si="25"/>
        <v>0</v>
      </c>
      <c r="AE635" s="198" t="s">
        <v>6971</v>
      </c>
      <c r="AF635" s="199"/>
      <c r="AG635" s="200"/>
      <c r="AH635" s="200" t="s">
        <v>7001</v>
      </c>
      <c r="AI635" s="169" t="str">
        <f>IF(AB635/W635=0,"",IF(MOD(AB635,W635)&gt;0,"ОШИБКА!!! неверная кратность на сорт",""))</f>
        <v/>
      </c>
    </row>
    <row r="636" spans="2:35" s="170" customFormat="1">
      <c r="B636" s="250"/>
      <c r="C636" s="196" t="s">
        <v>6521</v>
      </c>
      <c r="D636" s="267"/>
      <c r="E636" s="267"/>
      <c r="F636" s="267"/>
      <c r="G636" s="314">
        <v>1040</v>
      </c>
      <c r="H636" s="314">
        <v>1035</v>
      </c>
      <c r="I636" s="267"/>
      <c r="J636" s="267">
        <v>84</v>
      </c>
      <c r="K636" s="267"/>
      <c r="L636" s="196" t="s">
        <v>37</v>
      </c>
      <c r="M636" s="196" t="s">
        <v>6543</v>
      </c>
      <c r="N636" s="196" t="s">
        <v>6472</v>
      </c>
      <c r="O636" s="196" t="s">
        <v>6473</v>
      </c>
      <c r="P636" s="196" t="s">
        <v>6487</v>
      </c>
      <c r="Q636" s="309" t="s">
        <v>951</v>
      </c>
      <c r="R636" s="218"/>
      <c r="S636" s="218"/>
      <c r="T636" s="218"/>
      <c r="U636" s="219"/>
      <c r="V636" s="197" t="s">
        <v>776</v>
      </c>
      <c r="W636" s="220">
        <v>24</v>
      </c>
      <c r="X636" s="223">
        <v>58</v>
      </c>
      <c r="Y636" s="304">
        <v>49</v>
      </c>
      <c r="Z636" s="304">
        <v>49</v>
      </c>
      <c r="AA636" s="304">
        <v>49</v>
      </c>
      <c r="AB636" s="5"/>
      <c r="AC636" s="224">
        <f t="shared" si="24"/>
        <v>0</v>
      </c>
      <c r="AD636" s="270">
        <f t="shared" si="25"/>
        <v>0</v>
      </c>
      <c r="AE636" s="198" t="s">
        <v>6971</v>
      </c>
      <c r="AF636" s="199"/>
      <c r="AG636" s="200"/>
      <c r="AH636" s="200" t="s">
        <v>7001</v>
      </c>
      <c r="AI636" s="169" t="str">
        <f>IF(AB636/W636=0,"",IF(MOD(AB636,W636)&gt;0,"ОШИБКА!!! неверная кратность на сорт",""))</f>
        <v/>
      </c>
    </row>
    <row r="637" spans="2:35" s="170" customFormat="1">
      <c r="B637" s="250"/>
      <c r="C637" s="196" t="s">
        <v>6522</v>
      </c>
      <c r="D637" s="267"/>
      <c r="E637" s="267"/>
      <c r="F637" s="267"/>
      <c r="G637" s="314">
        <v>981</v>
      </c>
      <c r="H637" s="314">
        <v>981</v>
      </c>
      <c r="I637" s="267"/>
      <c r="J637" s="267">
        <v>5</v>
      </c>
      <c r="K637" s="267"/>
      <c r="L637" s="196" t="s">
        <v>37</v>
      </c>
      <c r="M637" s="196" t="s">
        <v>6543</v>
      </c>
      <c r="N637" s="196" t="s">
        <v>6472</v>
      </c>
      <c r="O637" s="196" t="s">
        <v>6473</v>
      </c>
      <c r="P637" s="196" t="s">
        <v>6488</v>
      </c>
      <c r="Q637" s="309" t="s">
        <v>951</v>
      </c>
      <c r="R637" s="218"/>
      <c r="S637" s="218"/>
      <c r="T637" s="218"/>
      <c r="U637" s="219"/>
      <c r="V637" s="197" t="s">
        <v>776</v>
      </c>
      <c r="W637" s="220">
        <v>24</v>
      </c>
      <c r="X637" s="223">
        <v>58</v>
      </c>
      <c r="Y637" s="304">
        <v>49</v>
      </c>
      <c r="Z637" s="304">
        <v>49</v>
      </c>
      <c r="AA637" s="304">
        <v>49</v>
      </c>
      <c r="AB637" s="5"/>
      <c r="AC637" s="224">
        <f t="shared" si="24"/>
        <v>0</v>
      </c>
      <c r="AD637" s="270">
        <f t="shared" si="25"/>
        <v>0</v>
      </c>
      <c r="AE637" s="198" t="s">
        <v>6971</v>
      </c>
      <c r="AF637" s="199"/>
      <c r="AG637" s="200"/>
      <c r="AH637" s="200" t="s">
        <v>7001</v>
      </c>
      <c r="AI637" s="169" t="str">
        <f>IF(AB637/W637=0,"",IF(MOD(AB637,W637)&gt;0,"ОШИБКА!!! неверная кратность на сорт",""))</f>
        <v/>
      </c>
    </row>
    <row r="638" spans="2:35" s="170" customFormat="1">
      <c r="B638" s="250"/>
      <c r="C638" s="196" t="s">
        <v>6523</v>
      </c>
      <c r="D638" s="267"/>
      <c r="E638" s="267"/>
      <c r="F638" s="267"/>
      <c r="G638" s="314">
        <v>62</v>
      </c>
      <c r="H638" s="314">
        <v>62</v>
      </c>
      <c r="I638" s="267"/>
      <c r="J638" s="267"/>
      <c r="K638" s="267"/>
      <c r="L638" s="196" t="s">
        <v>37</v>
      </c>
      <c r="M638" s="196" t="s">
        <v>6543</v>
      </c>
      <c r="N638" s="196" t="s">
        <v>6472</v>
      </c>
      <c r="O638" s="196" t="s">
        <v>6473</v>
      </c>
      <c r="P638" s="196" t="s">
        <v>6489</v>
      </c>
      <c r="Q638" s="309" t="s">
        <v>951</v>
      </c>
      <c r="R638" s="218"/>
      <c r="S638" s="218"/>
      <c r="T638" s="218"/>
      <c r="U638" s="219"/>
      <c r="V638" s="197" t="s">
        <v>776</v>
      </c>
      <c r="W638" s="220">
        <v>24</v>
      </c>
      <c r="X638" s="223">
        <v>58</v>
      </c>
      <c r="Y638" s="304">
        <v>49</v>
      </c>
      <c r="Z638" s="304">
        <v>49</v>
      </c>
      <c r="AA638" s="304">
        <v>49</v>
      </c>
      <c r="AB638" s="5"/>
      <c r="AC638" s="224">
        <f t="shared" si="24"/>
        <v>0</v>
      </c>
      <c r="AD638" s="270">
        <f t="shared" si="25"/>
        <v>0</v>
      </c>
      <c r="AE638" s="198" t="s">
        <v>6971</v>
      </c>
      <c r="AF638" s="199"/>
      <c r="AG638" s="200"/>
      <c r="AH638" s="200" t="s">
        <v>7001</v>
      </c>
      <c r="AI638" s="169" t="str">
        <f>IF(AB638/W638=0,"",IF(MOD(AB638,W638)&gt;0,"ОШИБКА!!! неверная кратность на сорт",""))</f>
        <v/>
      </c>
    </row>
    <row r="639" spans="2:35" s="170" customFormat="1">
      <c r="B639" s="250"/>
      <c r="C639" s="196" t="s">
        <v>6524</v>
      </c>
      <c r="D639" s="267"/>
      <c r="E639" s="267"/>
      <c r="F639" s="267"/>
      <c r="G639" s="314">
        <v>90</v>
      </c>
      <c r="H639" s="314">
        <v>90</v>
      </c>
      <c r="I639" s="267"/>
      <c r="J639" s="267">
        <v>8</v>
      </c>
      <c r="K639" s="267"/>
      <c r="L639" s="196" t="s">
        <v>37</v>
      </c>
      <c r="M639" s="196" t="s">
        <v>6543</v>
      </c>
      <c r="N639" s="196" t="s">
        <v>6472</v>
      </c>
      <c r="O639" s="196" t="s">
        <v>6473</v>
      </c>
      <c r="P639" s="196" t="s">
        <v>6490</v>
      </c>
      <c r="Q639" s="309" t="s">
        <v>951</v>
      </c>
      <c r="R639" s="218"/>
      <c r="S639" s="218"/>
      <c r="T639" s="218"/>
      <c r="U639" s="219"/>
      <c r="V639" s="197" t="s">
        <v>776</v>
      </c>
      <c r="W639" s="220">
        <v>24</v>
      </c>
      <c r="X639" s="223">
        <v>58</v>
      </c>
      <c r="Y639" s="304">
        <v>49</v>
      </c>
      <c r="Z639" s="304">
        <v>49</v>
      </c>
      <c r="AA639" s="304">
        <v>49</v>
      </c>
      <c r="AB639" s="5"/>
      <c r="AC639" s="224">
        <f t="shared" si="24"/>
        <v>0</v>
      </c>
      <c r="AD639" s="270">
        <f t="shared" si="25"/>
        <v>0</v>
      </c>
      <c r="AE639" s="198" t="s">
        <v>6971</v>
      </c>
      <c r="AF639" s="199"/>
      <c r="AG639" s="200"/>
      <c r="AH639" s="200" t="s">
        <v>7001</v>
      </c>
      <c r="AI639" s="169" t="str">
        <f>IF(AB639/W639=0,"",IF(MOD(AB639,W639)&gt;0,"ОШИБКА!!! неверная кратность на сорт",""))</f>
        <v/>
      </c>
    </row>
    <row r="640" spans="2:35" s="170" customFormat="1">
      <c r="B640" s="250"/>
      <c r="C640" s="196" t="s">
        <v>6525</v>
      </c>
      <c r="D640" s="267"/>
      <c r="E640" s="267"/>
      <c r="F640" s="267"/>
      <c r="G640" s="314">
        <v>11</v>
      </c>
      <c r="H640" s="314">
        <v>11</v>
      </c>
      <c r="I640" s="267"/>
      <c r="J640" s="267"/>
      <c r="K640" s="267"/>
      <c r="L640" s="196" t="s">
        <v>37</v>
      </c>
      <c r="M640" s="196" t="s">
        <v>6543</v>
      </c>
      <c r="N640" s="196" t="s">
        <v>6472</v>
      </c>
      <c r="O640" s="196" t="s">
        <v>6473</v>
      </c>
      <c r="P640" s="196" t="s">
        <v>6491</v>
      </c>
      <c r="Q640" s="309" t="s">
        <v>951</v>
      </c>
      <c r="R640" s="218"/>
      <c r="S640" s="218"/>
      <c r="T640" s="218"/>
      <c r="U640" s="219"/>
      <c r="V640" s="197" t="s">
        <v>776</v>
      </c>
      <c r="W640" s="220">
        <v>24</v>
      </c>
      <c r="X640" s="223">
        <v>58</v>
      </c>
      <c r="Y640" s="304">
        <v>49</v>
      </c>
      <c r="Z640" s="304">
        <v>49</v>
      </c>
      <c r="AA640" s="304">
        <v>49</v>
      </c>
      <c r="AB640" s="5"/>
      <c r="AC640" s="224">
        <f t="shared" si="24"/>
        <v>0</v>
      </c>
      <c r="AD640" s="270">
        <f t="shared" si="25"/>
        <v>0</v>
      </c>
      <c r="AE640" s="198" t="s">
        <v>6971</v>
      </c>
      <c r="AF640" s="199"/>
      <c r="AG640" s="200"/>
      <c r="AH640" s="200" t="s">
        <v>7001</v>
      </c>
      <c r="AI640" s="169" t="str">
        <f>IF(AB640/W640=0,"",IF(MOD(AB640,W640)&gt;0,"ОШИБКА!!! неверная кратность на сорт",""))</f>
        <v/>
      </c>
    </row>
    <row r="641" spans="2:35" s="170" customFormat="1">
      <c r="B641" s="250"/>
      <c r="C641" s="196" t="s">
        <v>6526</v>
      </c>
      <c r="D641" s="267"/>
      <c r="E641" s="267"/>
      <c r="F641" s="267"/>
      <c r="G641" s="314">
        <v>322</v>
      </c>
      <c r="H641" s="314">
        <v>322</v>
      </c>
      <c r="I641" s="267"/>
      <c r="J641" s="267"/>
      <c r="K641" s="267"/>
      <c r="L641" s="196" t="s">
        <v>37</v>
      </c>
      <c r="M641" s="196" t="s">
        <v>6543</v>
      </c>
      <c r="N641" s="196" t="s">
        <v>6472</v>
      </c>
      <c r="O641" s="196" t="s">
        <v>6473</v>
      </c>
      <c r="P641" s="196" t="s">
        <v>6492</v>
      </c>
      <c r="Q641" s="309" t="s">
        <v>951</v>
      </c>
      <c r="R641" s="218"/>
      <c r="S641" s="218"/>
      <c r="T641" s="218"/>
      <c r="U641" s="219"/>
      <c r="V641" s="197" t="s">
        <v>776</v>
      </c>
      <c r="W641" s="220">
        <v>24</v>
      </c>
      <c r="X641" s="223">
        <v>58</v>
      </c>
      <c r="Y641" s="304">
        <v>49</v>
      </c>
      <c r="Z641" s="304">
        <v>49</v>
      </c>
      <c r="AA641" s="304">
        <v>49</v>
      </c>
      <c r="AB641" s="5"/>
      <c r="AC641" s="224">
        <f t="shared" si="24"/>
        <v>0</v>
      </c>
      <c r="AD641" s="270">
        <f t="shared" si="25"/>
        <v>0</v>
      </c>
      <c r="AE641" s="198" t="s">
        <v>6971</v>
      </c>
      <c r="AF641" s="199"/>
      <c r="AG641" s="200"/>
      <c r="AH641" s="200" t="s">
        <v>7001</v>
      </c>
      <c r="AI641" s="169" t="str">
        <f>IF(AB641/W641=0,"",IF(MOD(AB641,W641)&gt;0,"ОШИБКА!!! неверная кратность на сорт",""))</f>
        <v/>
      </c>
    </row>
    <row r="642" spans="2:35" s="170" customFormat="1">
      <c r="B642" s="250"/>
      <c r="C642" s="196" t="s">
        <v>6527</v>
      </c>
      <c r="D642" s="267"/>
      <c r="E642" s="267"/>
      <c r="F642" s="267"/>
      <c r="G642" s="314">
        <v>3804</v>
      </c>
      <c r="H642" s="314">
        <v>3799</v>
      </c>
      <c r="I642" s="267"/>
      <c r="J642" s="267">
        <v>97</v>
      </c>
      <c r="K642" s="267"/>
      <c r="L642" s="196" t="s">
        <v>37</v>
      </c>
      <c r="M642" s="196" t="s">
        <v>6543</v>
      </c>
      <c r="N642" s="196" t="s">
        <v>6472</v>
      </c>
      <c r="O642" s="196" t="s">
        <v>6473</v>
      </c>
      <c r="P642" s="196" t="s">
        <v>6493</v>
      </c>
      <c r="Q642" s="309" t="s">
        <v>951</v>
      </c>
      <c r="R642" s="218"/>
      <c r="S642" s="218"/>
      <c r="T642" s="218"/>
      <c r="U642" s="219"/>
      <c r="V642" s="197" t="s">
        <v>776</v>
      </c>
      <c r="W642" s="220">
        <v>24</v>
      </c>
      <c r="X642" s="223">
        <v>58</v>
      </c>
      <c r="Y642" s="304">
        <v>49</v>
      </c>
      <c r="Z642" s="304">
        <v>49</v>
      </c>
      <c r="AA642" s="304">
        <v>49</v>
      </c>
      <c r="AB642" s="5"/>
      <c r="AC642" s="224">
        <f t="shared" si="24"/>
        <v>0</v>
      </c>
      <c r="AD642" s="270">
        <f t="shared" si="25"/>
        <v>0</v>
      </c>
      <c r="AE642" s="198" t="s">
        <v>6971</v>
      </c>
      <c r="AF642" s="199"/>
      <c r="AG642" s="200"/>
      <c r="AH642" s="200" t="s">
        <v>7001</v>
      </c>
      <c r="AI642" s="169" t="str">
        <f>IF(AB642/W642=0,"",IF(MOD(AB642,W642)&gt;0,"ОШИБКА!!! неверная кратность на сорт",""))</f>
        <v/>
      </c>
    </row>
    <row r="643" spans="2:35" s="170" customFormat="1">
      <c r="B643" s="250"/>
      <c r="C643" s="196" t="s">
        <v>6528</v>
      </c>
      <c r="D643" s="267"/>
      <c r="E643" s="267"/>
      <c r="F643" s="267"/>
      <c r="G643" s="314">
        <v>493</v>
      </c>
      <c r="H643" s="314">
        <v>493</v>
      </c>
      <c r="I643" s="267"/>
      <c r="J643" s="267"/>
      <c r="K643" s="267"/>
      <c r="L643" s="196" t="s">
        <v>37</v>
      </c>
      <c r="M643" s="196" t="s">
        <v>6543</v>
      </c>
      <c r="N643" s="196" t="s">
        <v>6472</v>
      </c>
      <c r="O643" s="196" t="s">
        <v>6473</v>
      </c>
      <c r="P643" s="196" t="s">
        <v>6494</v>
      </c>
      <c r="Q643" s="309" t="s">
        <v>951</v>
      </c>
      <c r="R643" s="218"/>
      <c r="S643" s="218"/>
      <c r="T643" s="218"/>
      <c r="U643" s="252"/>
      <c r="V643" s="197" t="s">
        <v>776</v>
      </c>
      <c r="W643" s="220">
        <v>24</v>
      </c>
      <c r="X643" s="223">
        <v>58</v>
      </c>
      <c r="Y643" s="304">
        <v>49</v>
      </c>
      <c r="Z643" s="304">
        <v>49</v>
      </c>
      <c r="AA643" s="304">
        <v>49</v>
      </c>
      <c r="AB643" s="5"/>
      <c r="AC643" s="224">
        <f t="shared" si="24"/>
        <v>0</v>
      </c>
      <c r="AD643" s="270">
        <f t="shared" si="25"/>
        <v>0</v>
      </c>
      <c r="AE643" s="198" t="s">
        <v>6971</v>
      </c>
      <c r="AF643" s="199"/>
      <c r="AG643" s="200"/>
      <c r="AH643" s="200" t="s">
        <v>7001</v>
      </c>
      <c r="AI643" s="169" t="str">
        <f>IF(AB643/W643=0,"",IF(MOD(AB643,W643)&gt;0,"ОШИБКА!!! неверная кратность на сорт",""))</f>
        <v/>
      </c>
    </row>
    <row r="644" spans="2:35" s="170" customFormat="1">
      <c r="B644" s="250"/>
      <c r="C644" s="196" t="s">
        <v>6529</v>
      </c>
      <c r="D644" s="267"/>
      <c r="E644" s="267"/>
      <c r="F644" s="267"/>
      <c r="G644" s="314">
        <v>473</v>
      </c>
      <c r="H644" s="314">
        <v>473</v>
      </c>
      <c r="I644" s="267"/>
      <c r="J644" s="267"/>
      <c r="K644" s="267"/>
      <c r="L644" s="196" t="s">
        <v>37</v>
      </c>
      <c r="M644" s="196" t="s">
        <v>6543</v>
      </c>
      <c r="N644" s="196" t="s">
        <v>6472</v>
      </c>
      <c r="O644" s="196" t="s">
        <v>6473</v>
      </c>
      <c r="P644" s="196" t="s">
        <v>6495</v>
      </c>
      <c r="Q644" s="309" t="s">
        <v>951</v>
      </c>
      <c r="R644" s="218"/>
      <c r="S644" s="218"/>
      <c r="T644" s="218"/>
      <c r="U644" s="219"/>
      <c r="V644" s="197" t="s">
        <v>776</v>
      </c>
      <c r="W644" s="220">
        <v>24</v>
      </c>
      <c r="X644" s="223">
        <v>58</v>
      </c>
      <c r="Y644" s="304">
        <v>49</v>
      </c>
      <c r="Z644" s="304">
        <v>49</v>
      </c>
      <c r="AA644" s="304">
        <v>49</v>
      </c>
      <c r="AB644" s="5"/>
      <c r="AC644" s="224">
        <f t="shared" si="24"/>
        <v>0</v>
      </c>
      <c r="AD644" s="270">
        <f t="shared" si="25"/>
        <v>0</v>
      </c>
      <c r="AE644" s="198" t="s">
        <v>6971</v>
      </c>
      <c r="AF644" s="199"/>
      <c r="AG644" s="200"/>
      <c r="AH644" s="200" t="s">
        <v>7001</v>
      </c>
      <c r="AI644" s="169" t="str">
        <f>IF(AB644/W644=0,"",IF(MOD(AB644,W644)&gt;0,"ОШИБКА!!! неверная кратность на сорт",""))</f>
        <v/>
      </c>
    </row>
    <row r="645" spans="2:35" s="170" customFormat="1">
      <c r="B645" s="250"/>
      <c r="C645" s="196" t="s">
        <v>6530</v>
      </c>
      <c r="D645" s="267">
        <v>80</v>
      </c>
      <c r="E645" s="267"/>
      <c r="F645" s="267"/>
      <c r="G645" s="314">
        <v>2688</v>
      </c>
      <c r="H645" s="314">
        <v>2388</v>
      </c>
      <c r="I645" s="267">
        <v>189</v>
      </c>
      <c r="J645" s="267">
        <v>60</v>
      </c>
      <c r="K645" s="267"/>
      <c r="L645" s="196" t="s">
        <v>37</v>
      </c>
      <c r="M645" s="196" t="s">
        <v>6543</v>
      </c>
      <c r="N645" s="196" t="s">
        <v>6472</v>
      </c>
      <c r="O645" s="196" t="s">
        <v>6473</v>
      </c>
      <c r="P645" s="196" t="s">
        <v>6496</v>
      </c>
      <c r="Q645" s="309" t="s">
        <v>951</v>
      </c>
      <c r="R645" s="218"/>
      <c r="S645" s="218"/>
      <c r="T645" s="218"/>
      <c r="U645" s="219"/>
      <c r="V645" s="197" t="s">
        <v>776</v>
      </c>
      <c r="W645" s="220">
        <v>24</v>
      </c>
      <c r="X645" s="223">
        <v>58</v>
      </c>
      <c r="Y645" s="304">
        <v>49</v>
      </c>
      <c r="Z645" s="304">
        <v>49</v>
      </c>
      <c r="AA645" s="304">
        <v>49</v>
      </c>
      <c r="AB645" s="5"/>
      <c r="AC645" s="224">
        <f t="shared" si="24"/>
        <v>0</v>
      </c>
      <c r="AD645" s="270">
        <f t="shared" si="25"/>
        <v>0</v>
      </c>
      <c r="AE645" s="198" t="s">
        <v>6971</v>
      </c>
      <c r="AF645" s="199"/>
      <c r="AG645" s="200"/>
      <c r="AH645" s="200" t="s">
        <v>7001</v>
      </c>
      <c r="AI645" s="169" t="str">
        <f>IF(AB645/W645=0,"",IF(MOD(AB645,W645)&gt;0,"ОШИБКА!!! неверная кратность на сорт",""))</f>
        <v/>
      </c>
    </row>
    <row r="646" spans="2:35" s="170" customFormat="1">
      <c r="B646" s="250"/>
      <c r="C646" s="196" t="s">
        <v>6531</v>
      </c>
      <c r="D646" s="267">
        <v>48</v>
      </c>
      <c r="E646" s="267"/>
      <c r="F646" s="267"/>
      <c r="G646" s="314">
        <v>96</v>
      </c>
      <c r="H646" s="314">
        <v>96</v>
      </c>
      <c r="I646" s="267"/>
      <c r="J646" s="267">
        <v>32</v>
      </c>
      <c r="K646" s="267"/>
      <c r="L646" s="196" t="s">
        <v>37</v>
      </c>
      <c r="M646" s="196" t="s">
        <v>6543</v>
      </c>
      <c r="N646" s="196" t="s">
        <v>6472</v>
      </c>
      <c r="O646" s="196" t="s">
        <v>6473</v>
      </c>
      <c r="P646" s="196" t="s">
        <v>6497</v>
      </c>
      <c r="Q646" s="309" t="s">
        <v>951</v>
      </c>
      <c r="R646" s="218"/>
      <c r="S646" s="218"/>
      <c r="T646" s="218"/>
      <c r="U646" s="219"/>
      <c r="V646" s="197" t="s">
        <v>776</v>
      </c>
      <c r="W646" s="220">
        <v>24</v>
      </c>
      <c r="X646" s="223">
        <v>58</v>
      </c>
      <c r="Y646" s="304">
        <v>49</v>
      </c>
      <c r="Z646" s="304">
        <v>49</v>
      </c>
      <c r="AA646" s="304">
        <v>49</v>
      </c>
      <c r="AB646" s="5"/>
      <c r="AC646" s="224">
        <f t="shared" si="24"/>
        <v>0</v>
      </c>
      <c r="AD646" s="270">
        <f t="shared" si="25"/>
        <v>0</v>
      </c>
      <c r="AE646" s="198" t="s">
        <v>6971</v>
      </c>
      <c r="AF646" s="199"/>
      <c r="AG646" s="200"/>
      <c r="AH646" s="200" t="s">
        <v>7001</v>
      </c>
      <c r="AI646" s="169" t="str">
        <f>IF(AB646/W646=0,"",IF(MOD(AB646,W646)&gt;0,"ОШИБКА!!! неверная кратность на сорт",""))</f>
        <v/>
      </c>
    </row>
    <row r="647" spans="2:35" s="170" customFormat="1">
      <c r="B647" s="250"/>
      <c r="C647" s="196" t="s">
        <v>6532</v>
      </c>
      <c r="D647" s="267"/>
      <c r="E647" s="267"/>
      <c r="F647" s="267"/>
      <c r="G647" s="314">
        <v>497</v>
      </c>
      <c r="H647" s="314">
        <v>497</v>
      </c>
      <c r="I647" s="267"/>
      <c r="J647" s="267">
        <v>4</v>
      </c>
      <c r="K647" s="267"/>
      <c r="L647" s="196" t="s">
        <v>37</v>
      </c>
      <c r="M647" s="196" t="s">
        <v>6543</v>
      </c>
      <c r="N647" s="196" t="s">
        <v>6472</v>
      </c>
      <c r="O647" s="196" t="s">
        <v>6473</v>
      </c>
      <c r="P647" s="196" t="s">
        <v>6498</v>
      </c>
      <c r="Q647" s="309" t="s">
        <v>951</v>
      </c>
      <c r="R647" s="196"/>
      <c r="S647" s="196"/>
      <c r="T647" s="196"/>
      <c r="U647" s="252"/>
      <c r="V647" s="197" t="s">
        <v>776</v>
      </c>
      <c r="W647" s="220">
        <v>24</v>
      </c>
      <c r="X647" s="223">
        <v>58</v>
      </c>
      <c r="Y647" s="304">
        <v>49</v>
      </c>
      <c r="Z647" s="304">
        <v>49</v>
      </c>
      <c r="AA647" s="304">
        <v>49</v>
      </c>
      <c r="AB647" s="5"/>
      <c r="AC647" s="224">
        <f t="shared" si="24"/>
        <v>0</v>
      </c>
      <c r="AD647" s="270">
        <f t="shared" si="25"/>
        <v>0</v>
      </c>
      <c r="AE647" s="198" t="s">
        <v>6971</v>
      </c>
      <c r="AF647" s="199"/>
      <c r="AG647" s="200"/>
      <c r="AH647" s="200" t="s">
        <v>7001</v>
      </c>
      <c r="AI647" s="169" t="str">
        <f>IF(AB647/W647=0,"",IF(MOD(AB647,W647)&gt;0,"ОШИБКА!!! неверная кратность на сорт",""))</f>
        <v/>
      </c>
    </row>
    <row r="648" spans="2:35" s="170" customFormat="1">
      <c r="B648" s="250"/>
      <c r="C648" s="196" t="s">
        <v>6533</v>
      </c>
      <c r="D648" s="267"/>
      <c r="E648" s="267"/>
      <c r="F648" s="267"/>
      <c r="G648" s="314">
        <v>1957</v>
      </c>
      <c r="H648" s="314">
        <v>1957</v>
      </c>
      <c r="I648" s="267"/>
      <c r="J648" s="267"/>
      <c r="K648" s="267"/>
      <c r="L648" s="196" t="s">
        <v>37</v>
      </c>
      <c r="M648" s="196" t="s">
        <v>6543</v>
      </c>
      <c r="N648" s="196" t="s">
        <v>6472</v>
      </c>
      <c r="O648" s="196" t="s">
        <v>6473</v>
      </c>
      <c r="P648" s="196" t="s">
        <v>6499</v>
      </c>
      <c r="Q648" s="309" t="s">
        <v>951</v>
      </c>
      <c r="R648" s="218"/>
      <c r="S648" s="218"/>
      <c r="T648" s="218"/>
      <c r="U648" s="219"/>
      <c r="V648" s="197" t="s">
        <v>776</v>
      </c>
      <c r="W648" s="220">
        <v>24</v>
      </c>
      <c r="X648" s="223">
        <v>58</v>
      </c>
      <c r="Y648" s="304">
        <v>49</v>
      </c>
      <c r="Z648" s="304">
        <v>49</v>
      </c>
      <c r="AA648" s="304">
        <v>49</v>
      </c>
      <c r="AB648" s="5"/>
      <c r="AC648" s="224">
        <f t="shared" si="24"/>
        <v>0</v>
      </c>
      <c r="AD648" s="270">
        <f t="shared" si="25"/>
        <v>0</v>
      </c>
      <c r="AE648" s="198" t="s">
        <v>6971</v>
      </c>
      <c r="AF648" s="199"/>
      <c r="AG648" s="200"/>
      <c r="AH648" s="200" t="s">
        <v>7001</v>
      </c>
      <c r="AI648" s="169" t="str">
        <f>IF(AB648/W648=0,"",IF(MOD(AB648,W648)&gt;0,"ОШИБКА!!! неверная кратность на сорт",""))</f>
        <v/>
      </c>
    </row>
    <row r="649" spans="2:35" s="170" customFormat="1">
      <c r="B649" s="250"/>
      <c r="C649" s="196" t="s">
        <v>6534</v>
      </c>
      <c r="D649" s="267"/>
      <c r="E649" s="267"/>
      <c r="F649" s="267"/>
      <c r="G649" s="314">
        <v>591</v>
      </c>
      <c r="H649" s="314">
        <v>591</v>
      </c>
      <c r="I649" s="267"/>
      <c r="J649" s="267">
        <v>5</v>
      </c>
      <c r="K649" s="267"/>
      <c r="L649" s="196" t="s">
        <v>37</v>
      </c>
      <c r="M649" s="196" t="s">
        <v>6543</v>
      </c>
      <c r="N649" s="196" t="s">
        <v>6472</v>
      </c>
      <c r="O649" s="196" t="s">
        <v>6473</v>
      </c>
      <c r="P649" s="196" t="s">
        <v>621</v>
      </c>
      <c r="Q649" s="309" t="s">
        <v>951</v>
      </c>
      <c r="R649" s="218"/>
      <c r="S649" s="218"/>
      <c r="T649" s="218"/>
      <c r="U649" s="219"/>
      <c r="V649" s="197" t="s">
        <v>776</v>
      </c>
      <c r="W649" s="220">
        <v>24</v>
      </c>
      <c r="X649" s="223">
        <v>58</v>
      </c>
      <c r="Y649" s="304">
        <v>49</v>
      </c>
      <c r="Z649" s="304">
        <v>49</v>
      </c>
      <c r="AA649" s="304">
        <v>49</v>
      </c>
      <c r="AB649" s="5"/>
      <c r="AC649" s="224">
        <f t="shared" si="24"/>
        <v>0</v>
      </c>
      <c r="AD649" s="270">
        <f t="shared" si="25"/>
        <v>0</v>
      </c>
      <c r="AE649" s="198" t="s">
        <v>6971</v>
      </c>
      <c r="AF649" s="199"/>
      <c r="AG649" s="200"/>
      <c r="AH649" s="200" t="s">
        <v>7001</v>
      </c>
      <c r="AI649" s="169" t="str">
        <f>IF(AB649/W649=0,"",IF(MOD(AB649,W649)&gt;0,"ОШИБКА!!! неверная кратность на сорт",""))</f>
        <v/>
      </c>
    </row>
    <row r="650" spans="2:35" s="170" customFormat="1">
      <c r="B650" s="250"/>
      <c r="C650" s="196" t="s">
        <v>6535</v>
      </c>
      <c r="D650" s="267"/>
      <c r="E650" s="267"/>
      <c r="F650" s="267"/>
      <c r="G650" s="314">
        <v>497</v>
      </c>
      <c r="H650" s="314">
        <v>497</v>
      </c>
      <c r="I650" s="267"/>
      <c r="J650" s="267"/>
      <c r="K650" s="267"/>
      <c r="L650" s="196" t="s">
        <v>37</v>
      </c>
      <c r="M650" s="196" t="s">
        <v>6543</v>
      </c>
      <c r="N650" s="196" t="s">
        <v>6472</v>
      </c>
      <c r="O650" s="196" t="s">
        <v>6473</v>
      </c>
      <c r="P650" s="196" t="s">
        <v>6500</v>
      </c>
      <c r="Q650" s="309" t="s">
        <v>951</v>
      </c>
      <c r="R650" s="218"/>
      <c r="S650" s="218"/>
      <c r="T650" s="218"/>
      <c r="U650" s="219"/>
      <c r="V650" s="197" t="s">
        <v>776</v>
      </c>
      <c r="W650" s="220">
        <v>24</v>
      </c>
      <c r="X650" s="223">
        <v>58</v>
      </c>
      <c r="Y650" s="304">
        <v>49</v>
      </c>
      <c r="Z650" s="304">
        <v>49</v>
      </c>
      <c r="AA650" s="304">
        <v>49</v>
      </c>
      <c r="AB650" s="5"/>
      <c r="AC650" s="224">
        <f t="shared" si="24"/>
        <v>0</v>
      </c>
      <c r="AD650" s="270">
        <f t="shared" si="25"/>
        <v>0</v>
      </c>
      <c r="AE650" s="198" t="s">
        <v>6971</v>
      </c>
      <c r="AF650" s="199"/>
      <c r="AG650" s="200"/>
      <c r="AH650" s="200" t="s">
        <v>7001</v>
      </c>
      <c r="AI650" s="169" t="str">
        <f>IF(AB650/W650=0,"",IF(MOD(AB650,W650)&gt;0,"ОШИБКА!!! неверная кратность на сорт",""))</f>
        <v/>
      </c>
    </row>
    <row r="651" spans="2:35" s="170" customFormat="1">
      <c r="B651" s="250"/>
      <c r="C651" s="196" t="s">
        <v>6536</v>
      </c>
      <c r="D651" s="267"/>
      <c r="E651" s="267"/>
      <c r="F651" s="267"/>
      <c r="G651" s="314">
        <v>1370</v>
      </c>
      <c r="H651" s="314">
        <v>1356</v>
      </c>
      <c r="I651" s="267"/>
      <c r="J651" s="267">
        <v>19</v>
      </c>
      <c r="K651" s="267"/>
      <c r="L651" s="196" t="s">
        <v>37</v>
      </c>
      <c r="M651" s="196" t="s">
        <v>6543</v>
      </c>
      <c r="N651" s="196" t="s">
        <v>6472</v>
      </c>
      <c r="O651" s="196" t="s">
        <v>6473</v>
      </c>
      <c r="P651" s="196" t="s">
        <v>6501</v>
      </c>
      <c r="Q651" s="309" t="s">
        <v>951</v>
      </c>
      <c r="R651" s="218"/>
      <c r="S651" s="218"/>
      <c r="T651" s="218"/>
      <c r="U651" s="219"/>
      <c r="V651" s="197" t="s">
        <v>776</v>
      </c>
      <c r="W651" s="220">
        <v>24</v>
      </c>
      <c r="X651" s="223">
        <v>58</v>
      </c>
      <c r="Y651" s="304">
        <v>49</v>
      </c>
      <c r="Z651" s="304">
        <v>49</v>
      </c>
      <c r="AA651" s="304">
        <v>49</v>
      </c>
      <c r="AB651" s="5"/>
      <c r="AC651" s="224">
        <f t="shared" si="24"/>
        <v>0</v>
      </c>
      <c r="AD651" s="270">
        <f t="shared" si="25"/>
        <v>0</v>
      </c>
      <c r="AE651" s="198" t="s">
        <v>6971</v>
      </c>
      <c r="AF651" s="199"/>
      <c r="AG651" s="200"/>
      <c r="AH651" s="200" t="s">
        <v>7001</v>
      </c>
      <c r="AI651" s="169" t="str">
        <f>IF(AB651/W651=0,"",IF(MOD(AB651,W651)&gt;0,"ОШИБКА!!! неверная кратность на сорт",""))</f>
        <v/>
      </c>
    </row>
    <row r="652" spans="2:35" s="170" customFormat="1">
      <c r="B652" s="250"/>
      <c r="C652" s="196" t="s">
        <v>6537</v>
      </c>
      <c r="D652" s="267"/>
      <c r="E652" s="267"/>
      <c r="F652" s="267"/>
      <c r="G652" s="314">
        <v>535</v>
      </c>
      <c r="H652" s="314">
        <v>522</v>
      </c>
      <c r="I652" s="267"/>
      <c r="J652" s="267">
        <v>64</v>
      </c>
      <c r="K652" s="267"/>
      <c r="L652" s="196" t="s">
        <v>37</v>
      </c>
      <c r="M652" s="196" t="s">
        <v>6543</v>
      </c>
      <c r="N652" s="196" t="s">
        <v>6472</v>
      </c>
      <c r="O652" s="196" t="s">
        <v>6473</v>
      </c>
      <c r="P652" s="196" t="s">
        <v>6502</v>
      </c>
      <c r="Q652" s="309" t="s">
        <v>951</v>
      </c>
      <c r="R652" s="218"/>
      <c r="S652" s="218"/>
      <c r="T652" s="218"/>
      <c r="U652" s="219"/>
      <c r="V652" s="197" t="s">
        <v>776</v>
      </c>
      <c r="W652" s="220">
        <v>24</v>
      </c>
      <c r="X652" s="223">
        <v>58</v>
      </c>
      <c r="Y652" s="304">
        <v>49</v>
      </c>
      <c r="Z652" s="304">
        <v>49</v>
      </c>
      <c r="AA652" s="304">
        <v>49</v>
      </c>
      <c r="AB652" s="5"/>
      <c r="AC652" s="224">
        <f t="shared" si="24"/>
        <v>0</v>
      </c>
      <c r="AD652" s="270">
        <f t="shared" si="25"/>
        <v>0</v>
      </c>
      <c r="AE652" s="198" t="s">
        <v>6971</v>
      </c>
      <c r="AF652" s="199"/>
      <c r="AG652" s="200"/>
      <c r="AH652" s="200" t="s">
        <v>7001</v>
      </c>
      <c r="AI652" s="169" t="str">
        <f>IF(AB652/W652=0,"",IF(MOD(AB652,W652)&gt;0,"ОШИБКА!!! неверная кратность на сорт",""))</f>
        <v/>
      </c>
    </row>
    <row r="653" spans="2:35" s="170" customFormat="1">
      <c r="B653" s="250"/>
      <c r="C653" s="196" t="s">
        <v>6538</v>
      </c>
      <c r="D653" s="267"/>
      <c r="E653" s="267"/>
      <c r="F653" s="267"/>
      <c r="G653" s="314">
        <v>884</v>
      </c>
      <c r="H653" s="314">
        <v>884</v>
      </c>
      <c r="I653" s="267"/>
      <c r="J653" s="267"/>
      <c r="K653" s="267"/>
      <c r="L653" s="196" t="s">
        <v>37</v>
      </c>
      <c r="M653" s="196" t="s">
        <v>6543</v>
      </c>
      <c r="N653" s="196" t="s">
        <v>6472</v>
      </c>
      <c r="O653" s="196" t="s">
        <v>6473</v>
      </c>
      <c r="P653" s="196" t="s">
        <v>6503</v>
      </c>
      <c r="Q653" s="309" t="s">
        <v>951</v>
      </c>
      <c r="R653" s="218"/>
      <c r="S653" s="218"/>
      <c r="T653" s="218"/>
      <c r="U653" s="219"/>
      <c r="V653" s="197" t="s">
        <v>776</v>
      </c>
      <c r="W653" s="220">
        <v>24</v>
      </c>
      <c r="X653" s="223">
        <v>58</v>
      </c>
      <c r="Y653" s="304">
        <v>49</v>
      </c>
      <c r="Z653" s="304">
        <v>49</v>
      </c>
      <c r="AA653" s="304">
        <v>49</v>
      </c>
      <c r="AB653" s="5"/>
      <c r="AC653" s="224">
        <f t="shared" si="24"/>
        <v>0</v>
      </c>
      <c r="AD653" s="270">
        <f t="shared" si="25"/>
        <v>0</v>
      </c>
      <c r="AE653" s="198" t="s">
        <v>6971</v>
      </c>
      <c r="AF653" s="199"/>
      <c r="AG653" s="200"/>
      <c r="AH653" s="200" t="s">
        <v>7001</v>
      </c>
      <c r="AI653" s="169" t="str">
        <f>IF(AB653/W653=0,"",IF(MOD(AB653,W653)&gt;0,"ОШИБКА!!! неверная кратность на сорт",""))</f>
        <v/>
      </c>
    </row>
    <row r="654" spans="2:35" s="170" customFormat="1">
      <c r="B654" s="250"/>
      <c r="C654" s="196" t="s">
        <v>6539</v>
      </c>
      <c r="D654" s="267"/>
      <c r="E654" s="267"/>
      <c r="F654" s="267"/>
      <c r="G654" s="314">
        <v>156</v>
      </c>
      <c r="H654" s="314">
        <v>156</v>
      </c>
      <c r="I654" s="267"/>
      <c r="J654" s="267"/>
      <c r="K654" s="267"/>
      <c r="L654" s="196" t="s">
        <v>37</v>
      </c>
      <c r="M654" s="196" t="s">
        <v>6543</v>
      </c>
      <c r="N654" s="196" t="s">
        <v>6472</v>
      </c>
      <c r="O654" s="196" t="s">
        <v>6473</v>
      </c>
      <c r="P654" s="196" t="s">
        <v>6504</v>
      </c>
      <c r="Q654" s="309" t="s">
        <v>951</v>
      </c>
      <c r="R654" s="218"/>
      <c r="S654" s="218"/>
      <c r="T654" s="218"/>
      <c r="U654" s="219"/>
      <c r="V654" s="197" t="s">
        <v>776</v>
      </c>
      <c r="W654" s="220">
        <v>24</v>
      </c>
      <c r="X654" s="223">
        <v>58</v>
      </c>
      <c r="Y654" s="304">
        <v>49</v>
      </c>
      <c r="Z654" s="304">
        <v>49</v>
      </c>
      <c r="AA654" s="304">
        <v>49</v>
      </c>
      <c r="AB654" s="5"/>
      <c r="AC654" s="224">
        <f t="shared" si="24"/>
        <v>0</v>
      </c>
      <c r="AD654" s="270">
        <f t="shared" si="25"/>
        <v>0</v>
      </c>
      <c r="AE654" s="198" t="s">
        <v>6971</v>
      </c>
      <c r="AF654" s="199"/>
      <c r="AG654" s="200"/>
      <c r="AH654" s="200" t="s">
        <v>7001</v>
      </c>
      <c r="AI654" s="169" t="str">
        <f>IF(AB654/W654=0,"",IF(MOD(AB654,W654)&gt;0,"ОШИБКА!!! неверная кратность на сорт",""))</f>
        <v/>
      </c>
    </row>
    <row r="655" spans="2:35" s="170" customFormat="1">
      <c r="B655" s="250"/>
      <c r="C655" s="196" t="s">
        <v>6540</v>
      </c>
      <c r="D655" s="267"/>
      <c r="E655" s="267"/>
      <c r="F655" s="267"/>
      <c r="G655" s="314">
        <v>503</v>
      </c>
      <c r="H655" s="314">
        <v>503</v>
      </c>
      <c r="I655" s="267"/>
      <c r="J655" s="267"/>
      <c r="K655" s="267"/>
      <c r="L655" s="196" t="s">
        <v>37</v>
      </c>
      <c r="M655" s="196" t="s">
        <v>6543</v>
      </c>
      <c r="N655" s="196" t="s">
        <v>6472</v>
      </c>
      <c r="O655" s="196" t="s">
        <v>6473</v>
      </c>
      <c r="P655" s="196" t="s">
        <v>6505</v>
      </c>
      <c r="Q655" s="309" t="s">
        <v>951</v>
      </c>
      <c r="R655" s="218"/>
      <c r="S655" s="218"/>
      <c r="T655" s="218"/>
      <c r="U655" s="219"/>
      <c r="V655" s="197" t="s">
        <v>776</v>
      </c>
      <c r="W655" s="220">
        <v>24</v>
      </c>
      <c r="X655" s="223">
        <v>58</v>
      </c>
      <c r="Y655" s="304">
        <v>49</v>
      </c>
      <c r="Z655" s="304">
        <v>49</v>
      </c>
      <c r="AA655" s="304">
        <v>49</v>
      </c>
      <c r="AB655" s="5"/>
      <c r="AC655" s="224">
        <f t="shared" si="24"/>
        <v>0</v>
      </c>
      <c r="AD655" s="270">
        <f t="shared" si="25"/>
        <v>0</v>
      </c>
      <c r="AE655" s="198" t="s">
        <v>6971</v>
      </c>
      <c r="AF655" s="199"/>
      <c r="AG655" s="200"/>
      <c r="AH655" s="200" t="s">
        <v>7001</v>
      </c>
      <c r="AI655" s="169" t="str">
        <f>IF(AB655/W655=0,"",IF(MOD(AB655,W655)&gt;0,"ОШИБКА!!! неверная кратность на сорт",""))</f>
        <v/>
      </c>
    </row>
    <row r="656" spans="2:35" s="170" customFormat="1">
      <c r="B656" s="250"/>
      <c r="C656" s="196" t="s">
        <v>6541</v>
      </c>
      <c r="D656" s="267"/>
      <c r="E656" s="267"/>
      <c r="F656" s="267"/>
      <c r="G656" s="314">
        <v>489</v>
      </c>
      <c r="H656" s="314">
        <v>489</v>
      </c>
      <c r="I656" s="267"/>
      <c r="J656" s="267"/>
      <c r="K656" s="267"/>
      <c r="L656" s="196" t="s">
        <v>37</v>
      </c>
      <c r="M656" s="196" t="s">
        <v>6543</v>
      </c>
      <c r="N656" s="196" t="s">
        <v>6472</v>
      </c>
      <c r="O656" s="196" t="s">
        <v>6473</v>
      </c>
      <c r="P656" s="196" t="s">
        <v>6506</v>
      </c>
      <c r="Q656" s="309" t="s">
        <v>951</v>
      </c>
      <c r="R656" s="218"/>
      <c r="S656" s="218"/>
      <c r="T656" s="218"/>
      <c r="U656" s="219"/>
      <c r="V656" s="197" t="s">
        <v>776</v>
      </c>
      <c r="W656" s="220">
        <v>24</v>
      </c>
      <c r="X656" s="223">
        <v>58</v>
      </c>
      <c r="Y656" s="304">
        <v>49</v>
      </c>
      <c r="Z656" s="304">
        <v>49</v>
      </c>
      <c r="AA656" s="304">
        <v>49</v>
      </c>
      <c r="AB656" s="5"/>
      <c r="AC656" s="224">
        <f t="shared" si="24"/>
        <v>0</v>
      </c>
      <c r="AD656" s="270">
        <f t="shared" si="25"/>
        <v>0</v>
      </c>
      <c r="AE656" s="198" t="s">
        <v>6971</v>
      </c>
      <c r="AF656" s="199"/>
      <c r="AG656" s="200"/>
      <c r="AH656" s="200" t="s">
        <v>7001</v>
      </c>
      <c r="AI656" s="169" t="str">
        <f>IF(AB656/W656=0,"",IF(MOD(AB656,W656)&gt;0,"ОШИБКА!!! неверная кратность на сорт",""))</f>
        <v/>
      </c>
    </row>
    <row r="657" spans="2:35" s="165" customFormat="1" ht="18" customHeight="1">
      <c r="B657" s="249"/>
      <c r="C657" s="166" t="s">
        <v>775</v>
      </c>
      <c r="D657" s="215"/>
      <c r="E657" s="215"/>
      <c r="F657" s="215"/>
      <c r="G657" s="215"/>
      <c r="H657" s="215"/>
      <c r="I657" s="215"/>
      <c r="J657" s="215"/>
      <c r="K657" s="215"/>
      <c r="L657" s="291"/>
      <c r="M657" s="320" t="s">
        <v>6542</v>
      </c>
      <c r="N657" s="279"/>
      <c r="O657" s="277"/>
      <c r="P657" s="277"/>
      <c r="Q657" s="278"/>
      <c r="R657" s="278"/>
      <c r="S657" s="278"/>
      <c r="T657" s="277"/>
      <c r="U657" s="277"/>
      <c r="V657" s="191"/>
      <c r="W657" s="192"/>
      <c r="X657" s="193"/>
      <c r="Y657" s="193"/>
      <c r="Z657" s="193"/>
      <c r="AA657" s="193"/>
      <c r="AB657" s="4"/>
      <c r="AC657" s="193"/>
      <c r="AD657" s="193"/>
      <c r="AE657" s="193"/>
      <c r="AF657" s="194"/>
      <c r="AG657" s="194"/>
      <c r="AH657" s="195"/>
      <c r="AI657" s="163"/>
    </row>
    <row r="658" spans="2:35" s="170" customFormat="1">
      <c r="B658" s="250"/>
      <c r="C658" s="196" t="s">
        <v>6594</v>
      </c>
      <c r="D658" s="267">
        <v>84</v>
      </c>
      <c r="E658" s="267"/>
      <c r="F658" s="267"/>
      <c r="G658" s="314">
        <v>65</v>
      </c>
      <c r="H658" s="314">
        <v>0</v>
      </c>
      <c r="I658" s="267"/>
      <c r="J658" s="267"/>
      <c r="K658" s="267"/>
      <c r="L658" s="196" t="s">
        <v>37</v>
      </c>
      <c r="M658" s="196" t="s">
        <v>6542</v>
      </c>
      <c r="N658" s="196" t="s">
        <v>389</v>
      </c>
      <c r="O658" s="196" t="s">
        <v>388</v>
      </c>
      <c r="P658" s="196" t="s">
        <v>391</v>
      </c>
      <c r="Q658" s="309" t="s">
        <v>951</v>
      </c>
      <c r="R658" s="218"/>
      <c r="S658" s="218"/>
      <c r="T658" s="218"/>
      <c r="U658" s="219"/>
      <c r="V658" s="197" t="s">
        <v>776</v>
      </c>
      <c r="W658" s="220">
        <v>24</v>
      </c>
      <c r="X658" s="223">
        <v>165</v>
      </c>
      <c r="Y658" s="304">
        <v>141</v>
      </c>
      <c r="Z658" s="304">
        <v>141</v>
      </c>
      <c r="AA658" s="304">
        <v>141</v>
      </c>
      <c r="AB658" s="5"/>
      <c r="AC658" s="224">
        <f t="shared" ref="AC658:AC721" si="26">X658*AB658</f>
        <v>0</v>
      </c>
      <c r="AD658" s="270">
        <f t="shared" ref="AD658:AD721" si="27">IF(Y658&lt;&gt;"",IF(AND($AC$25&gt;=200000,AB658&gt;=20),AB658*AA658,IF(AND($AC$25&gt;=200000,AB658&lt;20),AB658*Z658,IF(AND($AC$25&lt;200000,AB658&gt;=20),AB658*Y658,AB658*X658))),IF($AC$25&gt;=200000,AB658*Z658,AB658*X658))</f>
        <v>0</v>
      </c>
      <c r="AE658" s="198" t="s">
        <v>6971</v>
      </c>
      <c r="AF658" s="199"/>
      <c r="AG658" s="200"/>
      <c r="AH658" s="200"/>
      <c r="AI658" s="169" t="str">
        <f>IF(AB658/W658=0,"",IF(MOD(AB658,W658)&gt;0,"ОШИБКА!!! неверная кратность на сорт",""))</f>
        <v/>
      </c>
    </row>
    <row r="659" spans="2:35" s="170" customFormat="1">
      <c r="B659" s="250"/>
      <c r="C659" s="196" t="s">
        <v>6595</v>
      </c>
      <c r="D659" s="267">
        <v>48</v>
      </c>
      <c r="E659" s="267"/>
      <c r="F659" s="267"/>
      <c r="G659" s="314">
        <v>573</v>
      </c>
      <c r="H659" s="314">
        <v>573</v>
      </c>
      <c r="I659" s="267"/>
      <c r="J659" s="267"/>
      <c r="K659" s="267"/>
      <c r="L659" s="196" t="s">
        <v>37</v>
      </c>
      <c r="M659" s="196" t="s">
        <v>6542</v>
      </c>
      <c r="N659" s="196" t="s">
        <v>389</v>
      </c>
      <c r="O659" s="196" t="s">
        <v>388</v>
      </c>
      <c r="P659" s="196" t="s">
        <v>6550</v>
      </c>
      <c r="Q659" s="309" t="s">
        <v>951</v>
      </c>
      <c r="R659" s="218"/>
      <c r="S659" s="218"/>
      <c r="T659" s="218"/>
      <c r="U659" s="219"/>
      <c r="V659" s="197" t="s">
        <v>776</v>
      </c>
      <c r="W659" s="220">
        <v>24</v>
      </c>
      <c r="X659" s="223">
        <v>165</v>
      </c>
      <c r="Y659" s="304">
        <v>141</v>
      </c>
      <c r="Z659" s="304">
        <v>141</v>
      </c>
      <c r="AA659" s="304">
        <v>141</v>
      </c>
      <c r="AB659" s="5"/>
      <c r="AC659" s="224">
        <f t="shared" si="26"/>
        <v>0</v>
      </c>
      <c r="AD659" s="270">
        <f t="shared" si="27"/>
        <v>0</v>
      </c>
      <c r="AE659" s="198" t="s">
        <v>6971</v>
      </c>
      <c r="AF659" s="199"/>
      <c r="AG659" s="200"/>
      <c r="AH659" s="200"/>
      <c r="AI659" s="169" t="str">
        <f>IF(AB659/W659=0,"",IF(MOD(AB659,W659)&gt;0,"ОШИБКА!!! неверная кратность на сорт",""))</f>
        <v/>
      </c>
    </row>
    <row r="660" spans="2:35" s="170" customFormat="1">
      <c r="B660" s="250"/>
      <c r="C660" s="196" t="s">
        <v>6596</v>
      </c>
      <c r="D660" s="267">
        <v>24</v>
      </c>
      <c r="E660" s="267"/>
      <c r="F660" s="267"/>
      <c r="G660" s="314">
        <v>454</v>
      </c>
      <c r="H660" s="314">
        <v>454</v>
      </c>
      <c r="I660" s="267"/>
      <c r="J660" s="267"/>
      <c r="K660" s="267"/>
      <c r="L660" s="196" t="s">
        <v>37</v>
      </c>
      <c r="M660" s="196" t="s">
        <v>6542</v>
      </c>
      <c r="N660" s="196" t="s">
        <v>389</v>
      </c>
      <c r="O660" s="196" t="s">
        <v>388</v>
      </c>
      <c r="P660" s="196" t="s">
        <v>6551</v>
      </c>
      <c r="Q660" s="309" t="s">
        <v>951</v>
      </c>
      <c r="R660" s="218"/>
      <c r="S660" s="218"/>
      <c r="T660" s="218"/>
      <c r="U660" s="219"/>
      <c r="V660" s="197" t="s">
        <v>776</v>
      </c>
      <c r="W660" s="220">
        <v>24</v>
      </c>
      <c r="X660" s="223">
        <v>165</v>
      </c>
      <c r="Y660" s="304">
        <v>141</v>
      </c>
      <c r="Z660" s="304">
        <v>141</v>
      </c>
      <c r="AA660" s="304">
        <v>141</v>
      </c>
      <c r="AB660" s="5"/>
      <c r="AC660" s="224">
        <f t="shared" si="26"/>
        <v>0</v>
      </c>
      <c r="AD660" s="270">
        <f t="shared" si="27"/>
        <v>0</v>
      </c>
      <c r="AE660" s="198" t="s">
        <v>6971</v>
      </c>
      <c r="AF660" s="199"/>
      <c r="AG660" s="200"/>
      <c r="AH660" s="200"/>
      <c r="AI660" s="169" t="str">
        <f>IF(AB660/W660=0,"",IF(MOD(AB660,W660)&gt;0,"ОШИБКА!!! неверная кратность на сорт",""))</f>
        <v/>
      </c>
    </row>
    <row r="661" spans="2:35" s="170" customFormat="1">
      <c r="B661" s="250"/>
      <c r="C661" s="196" t="s">
        <v>6597</v>
      </c>
      <c r="D661" s="267"/>
      <c r="E661" s="267"/>
      <c r="F661" s="267"/>
      <c r="G661" s="314">
        <v>159</v>
      </c>
      <c r="H661" s="314">
        <v>159</v>
      </c>
      <c r="I661" s="267"/>
      <c r="J661" s="267"/>
      <c r="K661" s="267"/>
      <c r="L661" s="196" t="s">
        <v>37</v>
      </c>
      <c r="M661" s="196" t="s">
        <v>6542</v>
      </c>
      <c r="N661" s="196" t="s">
        <v>389</v>
      </c>
      <c r="O661" s="196" t="s">
        <v>388</v>
      </c>
      <c r="P661" s="196" t="s">
        <v>6552</v>
      </c>
      <c r="Q661" s="309" t="s">
        <v>951</v>
      </c>
      <c r="R661" s="218"/>
      <c r="S661" s="218"/>
      <c r="T661" s="218"/>
      <c r="U661" s="219"/>
      <c r="V661" s="197" t="s">
        <v>776</v>
      </c>
      <c r="W661" s="220">
        <v>24</v>
      </c>
      <c r="X661" s="223">
        <v>165</v>
      </c>
      <c r="Y661" s="304">
        <v>141</v>
      </c>
      <c r="Z661" s="304">
        <v>141</v>
      </c>
      <c r="AA661" s="304">
        <v>141</v>
      </c>
      <c r="AB661" s="5"/>
      <c r="AC661" s="224">
        <f t="shared" si="26"/>
        <v>0</v>
      </c>
      <c r="AD661" s="270">
        <f t="shared" si="27"/>
        <v>0</v>
      </c>
      <c r="AE661" s="198" t="s">
        <v>6971</v>
      </c>
      <c r="AF661" s="199"/>
      <c r="AG661" s="200"/>
      <c r="AH661" s="200"/>
      <c r="AI661" s="169" t="str">
        <f>IF(AB661/W661=0,"",IF(MOD(AB661,W661)&gt;0,"ОШИБКА!!! неверная кратность на сорт",""))</f>
        <v/>
      </c>
    </row>
    <row r="662" spans="2:35" s="170" customFormat="1">
      <c r="B662" s="250"/>
      <c r="C662" s="196" t="s">
        <v>6598</v>
      </c>
      <c r="D662" s="267"/>
      <c r="E662" s="267"/>
      <c r="F662" s="267"/>
      <c r="G662" s="314"/>
      <c r="H662" s="314"/>
      <c r="I662" s="267"/>
      <c r="J662" s="267"/>
      <c r="K662" s="267"/>
      <c r="L662" s="196" t="s">
        <v>37</v>
      </c>
      <c r="M662" s="332" t="s">
        <v>6542</v>
      </c>
      <c r="N662" s="332" t="s">
        <v>389</v>
      </c>
      <c r="O662" s="332" t="s">
        <v>388</v>
      </c>
      <c r="P662" s="332"/>
      <c r="Q662" s="333" t="s">
        <v>951</v>
      </c>
      <c r="R662" s="334"/>
      <c r="S662" s="334"/>
      <c r="T662" s="334"/>
      <c r="U662" s="336"/>
      <c r="V662" s="197" t="s">
        <v>776</v>
      </c>
      <c r="W662" s="220">
        <v>24</v>
      </c>
      <c r="X662" s="223">
        <v>165</v>
      </c>
      <c r="Y662" s="304">
        <v>141</v>
      </c>
      <c r="Z662" s="304">
        <v>141</v>
      </c>
      <c r="AA662" s="304">
        <v>141</v>
      </c>
      <c r="AB662" s="5"/>
      <c r="AC662" s="224">
        <f t="shared" si="26"/>
        <v>0</v>
      </c>
      <c r="AD662" s="270">
        <f t="shared" si="27"/>
        <v>0</v>
      </c>
      <c r="AE662" s="198" t="s">
        <v>6971</v>
      </c>
      <c r="AF662" s="199"/>
      <c r="AG662" s="200"/>
      <c r="AH662" s="200"/>
      <c r="AI662" s="169" t="str">
        <f>IF(AB662/W662=0,"",IF(MOD(AB662,W662)&gt;0,"ОШИБКА!!! неверная кратность на сорт",""))</f>
        <v/>
      </c>
    </row>
    <row r="663" spans="2:35" s="170" customFormat="1">
      <c r="B663" s="250"/>
      <c r="C663" s="196" t="s">
        <v>6599</v>
      </c>
      <c r="D663" s="267">
        <v>48</v>
      </c>
      <c r="E663" s="267"/>
      <c r="F663" s="267"/>
      <c r="G663" s="314">
        <v>511</v>
      </c>
      <c r="H663" s="314">
        <v>511</v>
      </c>
      <c r="I663" s="267"/>
      <c r="J663" s="267"/>
      <c r="K663" s="267"/>
      <c r="L663" s="196" t="s">
        <v>37</v>
      </c>
      <c r="M663" s="196" t="s">
        <v>6542</v>
      </c>
      <c r="N663" s="196" t="s">
        <v>389</v>
      </c>
      <c r="O663" s="196" t="s">
        <v>388</v>
      </c>
      <c r="P663" s="196" t="s">
        <v>6553</v>
      </c>
      <c r="Q663" s="309" t="s">
        <v>951</v>
      </c>
      <c r="R663" s="218"/>
      <c r="S663" s="218"/>
      <c r="T663" s="218"/>
      <c r="U663" s="219"/>
      <c r="V663" s="197" t="s">
        <v>776</v>
      </c>
      <c r="W663" s="220">
        <v>24</v>
      </c>
      <c r="X663" s="223">
        <v>165</v>
      </c>
      <c r="Y663" s="304">
        <v>141</v>
      </c>
      <c r="Z663" s="304">
        <v>141</v>
      </c>
      <c r="AA663" s="304">
        <v>141</v>
      </c>
      <c r="AB663" s="5"/>
      <c r="AC663" s="224">
        <f t="shared" si="26"/>
        <v>0</v>
      </c>
      <c r="AD663" s="270">
        <f t="shared" si="27"/>
        <v>0</v>
      </c>
      <c r="AE663" s="198" t="s">
        <v>6971</v>
      </c>
      <c r="AF663" s="199"/>
      <c r="AG663" s="200"/>
      <c r="AH663" s="200"/>
      <c r="AI663" s="169" t="str">
        <f>IF(AB663/W663=0,"",IF(MOD(AB663,W663)&gt;0,"ОШИБКА!!! неверная кратность на сорт",""))</f>
        <v/>
      </c>
    </row>
    <row r="664" spans="2:35" s="170" customFormat="1">
      <c r="B664" s="250"/>
      <c r="C664" s="196" t="s">
        <v>6600</v>
      </c>
      <c r="D664" s="267"/>
      <c r="E664" s="267"/>
      <c r="F664" s="267"/>
      <c r="G664" s="314"/>
      <c r="H664" s="314"/>
      <c r="I664" s="267"/>
      <c r="J664" s="267"/>
      <c r="K664" s="267"/>
      <c r="L664" s="196" t="s">
        <v>37</v>
      </c>
      <c r="M664" s="332" t="s">
        <v>6542</v>
      </c>
      <c r="N664" s="332" t="s">
        <v>409</v>
      </c>
      <c r="O664" s="332" t="s">
        <v>408</v>
      </c>
      <c r="P664" s="332" t="s">
        <v>6554</v>
      </c>
      <c r="Q664" s="333" t="s">
        <v>951</v>
      </c>
      <c r="R664" s="334"/>
      <c r="S664" s="334"/>
      <c r="T664" s="334"/>
      <c r="U664" s="336"/>
      <c r="V664" s="197" t="s">
        <v>776</v>
      </c>
      <c r="W664" s="220">
        <v>24</v>
      </c>
      <c r="X664" s="223">
        <v>104</v>
      </c>
      <c r="Y664" s="304">
        <v>89</v>
      </c>
      <c r="Z664" s="304">
        <v>89</v>
      </c>
      <c r="AA664" s="304">
        <v>89</v>
      </c>
      <c r="AB664" s="5"/>
      <c r="AC664" s="224">
        <f t="shared" si="26"/>
        <v>0</v>
      </c>
      <c r="AD664" s="270">
        <f t="shared" si="27"/>
        <v>0</v>
      </c>
      <c r="AE664" s="198" t="s">
        <v>6971</v>
      </c>
      <c r="AF664" s="199"/>
      <c r="AG664" s="200"/>
      <c r="AH664" s="200"/>
      <c r="AI664" s="169" t="str">
        <f>IF(AB664/W664=0,"",IF(MOD(AB664,W664)&gt;0,"ОШИБКА!!! неверная кратность на сорт",""))</f>
        <v/>
      </c>
    </row>
    <row r="665" spans="2:35" s="170" customFormat="1">
      <c r="B665" s="250"/>
      <c r="C665" s="196" t="s">
        <v>6601</v>
      </c>
      <c r="D665" s="267"/>
      <c r="E665" s="267"/>
      <c r="F665" s="267"/>
      <c r="G665" s="314">
        <v>774</v>
      </c>
      <c r="H665" s="314">
        <v>732</v>
      </c>
      <c r="I665" s="267"/>
      <c r="J665" s="267"/>
      <c r="K665" s="267"/>
      <c r="L665" s="196" t="s">
        <v>37</v>
      </c>
      <c r="M665" s="196" t="s">
        <v>6542</v>
      </c>
      <c r="N665" s="196" t="s">
        <v>409</v>
      </c>
      <c r="O665" s="196" t="s">
        <v>408</v>
      </c>
      <c r="P665" s="196" t="s">
        <v>1067</v>
      </c>
      <c r="Q665" s="309" t="s">
        <v>951</v>
      </c>
      <c r="R665" s="218"/>
      <c r="S665" s="218"/>
      <c r="T665" s="218"/>
      <c r="U665" s="219"/>
      <c r="V665" s="197" t="s">
        <v>776</v>
      </c>
      <c r="W665" s="220">
        <v>24</v>
      </c>
      <c r="X665" s="223">
        <v>104</v>
      </c>
      <c r="Y665" s="304">
        <v>89</v>
      </c>
      <c r="Z665" s="304">
        <v>89</v>
      </c>
      <c r="AA665" s="304">
        <v>89</v>
      </c>
      <c r="AB665" s="5"/>
      <c r="AC665" s="224">
        <f t="shared" si="26"/>
        <v>0</v>
      </c>
      <c r="AD665" s="270">
        <f t="shared" si="27"/>
        <v>0</v>
      </c>
      <c r="AE665" s="198" t="s">
        <v>6971</v>
      </c>
      <c r="AF665" s="199"/>
      <c r="AG665" s="200"/>
      <c r="AH665" s="200"/>
      <c r="AI665" s="169" t="str">
        <f>IF(AB665/W665=0,"",IF(MOD(AB665,W665)&gt;0,"ОШИБКА!!! неверная кратность на сорт",""))</f>
        <v/>
      </c>
    </row>
    <row r="666" spans="2:35" s="170" customFormat="1">
      <c r="B666" s="250"/>
      <c r="C666" s="196" t="s">
        <v>6602</v>
      </c>
      <c r="D666" s="267"/>
      <c r="E666" s="267"/>
      <c r="F666" s="267"/>
      <c r="G666" s="314"/>
      <c r="H666" s="314"/>
      <c r="I666" s="267"/>
      <c r="J666" s="267"/>
      <c r="K666" s="267"/>
      <c r="L666" s="196" t="s">
        <v>37</v>
      </c>
      <c r="M666" s="332" t="s">
        <v>6542</v>
      </c>
      <c r="N666" s="332" t="s">
        <v>409</v>
      </c>
      <c r="O666" s="332" t="s">
        <v>408</v>
      </c>
      <c r="P666" s="332" t="s">
        <v>1018</v>
      </c>
      <c r="Q666" s="333" t="s">
        <v>951</v>
      </c>
      <c r="R666" s="334"/>
      <c r="S666" s="334"/>
      <c r="T666" s="334"/>
      <c r="U666" s="336"/>
      <c r="V666" s="197" t="s">
        <v>776</v>
      </c>
      <c r="W666" s="220">
        <v>24</v>
      </c>
      <c r="X666" s="223">
        <v>104</v>
      </c>
      <c r="Y666" s="304">
        <v>89</v>
      </c>
      <c r="Z666" s="304">
        <v>89</v>
      </c>
      <c r="AA666" s="304">
        <v>89</v>
      </c>
      <c r="AB666" s="5"/>
      <c r="AC666" s="224">
        <f t="shared" si="26"/>
        <v>0</v>
      </c>
      <c r="AD666" s="270">
        <f t="shared" si="27"/>
        <v>0</v>
      </c>
      <c r="AE666" s="198" t="s">
        <v>6971</v>
      </c>
      <c r="AF666" s="199"/>
      <c r="AG666" s="200"/>
      <c r="AH666" s="200"/>
      <c r="AI666" s="169" t="str">
        <f>IF(AB666/W666=0,"",IF(MOD(AB666,W666)&gt;0,"ОШИБКА!!! неверная кратность на сорт",""))</f>
        <v/>
      </c>
    </row>
    <row r="667" spans="2:35" s="170" customFormat="1">
      <c r="B667" s="250"/>
      <c r="C667" s="196" t="s">
        <v>6603</v>
      </c>
      <c r="D667" s="267"/>
      <c r="E667" s="267"/>
      <c r="F667" s="267"/>
      <c r="G667" s="314"/>
      <c r="H667" s="314"/>
      <c r="I667" s="267"/>
      <c r="J667" s="267"/>
      <c r="K667" s="267"/>
      <c r="L667" s="196" t="s">
        <v>37</v>
      </c>
      <c r="M667" s="332" t="s">
        <v>6542</v>
      </c>
      <c r="N667" s="332" t="s">
        <v>409</v>
      </c>
      <c r="O667" s="332" t="s">
        <v>408</v>
      </c>
      <c r="P667" s="332" t="s">
        <v>6555</v>
      </c>
      <c r="Q667" s="333" t="s">
        <v>951</v>
      </c>
      <c r="R667" s="334"/>
      <c r="S667" s="334"/>
      <c r="T667" s="334"/>
      <c r="U667" s="336"/>
      <c r="V667" s="197" t="s">
        <v>776</v>
      </c>
      <c r="W667" s="220">
        <v>24</v>
      </c>
      <c r="X667" s="223">
        <v>104</v>
      </c>
      <c r="Y667" s="304">
        <v>89</v>
      </c>
      <c r="Z667" s="304">
        <v>89</v>
      </c>
      <c r="AA667" s="304">
        <v>89</v>
      </c>
      <c r="AB667" s="5"/>
      <c r="AC667" s="224">
        <f t="shared" si="26"/>
        <v>0</v>
      </c>
      <c r="AD667" s="270">
        <f t="shared" si="27"/>
        <v>0</v>
      </c>
      <c r="AE667" s="198" t="s">
        <v>6971</v>
      </c>
      <c r="AF667" s="199"/>
      <c r="AG667" s="200"/>
      <c r="AH667" s="200"/>
      <c r="AI667" s="169" t="str">
        <f>IF(AB667/W667=0,"",IF(MOD(AB667,W667)&gt;0,"ОШИБКА!!! неверная кратность на сорт",""))</f>
        <v/>
      </c>
    </row>
    <row r="668" spans="2:35" s="170" customFormat="1">
      <c r="B668" s="250"/>
      <c r="C668" s="196" t="s">
        <v>6604</v>
      </c>
      <c r="D668" s="267">
        <v>132</v>
      </c>
      <c r="E668" s="267"/>
      <c r="F668" s="267"/>
      <c r="G668" s="314">
        <v>11311</v>
      </c>
      <c r="H668" s="314">
        <v>11180</v>
      </c>
      <c r="I668" s="267">
        <v>29</v>
      </c>
      <c r="J668" s="267"/>
      <c r="K668" s="267"/>
      <c r="L668" s="196" t="s">
        <v>37</v>
      </c>
      <c r="M668" s="196" t="s">
        <v>6542</v>
      </c>
      <c r="N668" s="196" t="s">
        <v>417</v>
      </c>
      <c r="O668" s="196" t="s">
        <v>416</v>
      </c>
      <c r="P668" s="196" t="s">
        <v>1237</v>
      </c>
      <c r="Q668" s="309" t="s">
        <v>951</v>
      </c>
      <c r="R668" s="218"/>
      <c r="S668" s="218"/>
      <c r="T668" s="218"/>
      <c r="U668" s="252"/>
      <c r="V668" s="197" t="s">
        <v>776</v>
      </c>
      <c r="W668" s="220">
        <v>24</v>
      </c>
      <c r="X668" s="223">
        <v>104</v>
      </c>
      <c r="Y668" s="304">
        <v>89</v>
      </c>
      <c r="Z668" s="304">
        <v>89</v>
      </c>
      <c r="AA668" s="304">
        <v>89</v>
      </c>
      <c r="AB668" s="5"/>
      <c r="AC668" s="224">
        <f t="shared" si="26"/>
        <v>0</v>
      </c>
      <c r="AD668" s="270">
        <f t="shared" si="27"/>
        <v>0</v>
      </c>
      <c r="AE668" s="198" t="s">
        <v>6971</v>
      </c>
      <c r="AF668" s="199"/>
      <c r="AG668" s="200"/>
      <c r="AH668" s="200"/>
      <c r="AI668" s="169" t="str">
        <f>IF(AB668/W668=0,"",IF(MOD(AB668,W668)&gt;0,"ОШИБКА!!! неверная кратность на сорт",""))</f>
        <v/>
      </c>
    </row>
    <row r="669" spans="2:35" s="170" customFormat="1">
      <c r="B669" s="250"/>
      <c r="C669" s="196" t="s">
        <v>6605</v>
      </c>
      <c r="D669" s="267">
        <v>132</v>
      </c>
      <c r="E669" s="267"/>
      <c r="F669" s="267"/>
      <c r="G669" s="314">
        <v>7012</v>
      </c>
      <c r="H669" s="314">
        <v>4356</v>
      </c>
      <c r="I669" s="267">
        <v>6</v>
      </c>
      <c r="J669" s="267"/>
      <c r="K669" s="267"/>
      <c r="L669" s="196" t="s">
        <v>37</v>
      </c>
      <c r="M669" s="196" t="s">
        <v>6542</v>
      </c>
      <c r="N669" s="196" t="s">
        <v>417</v>
      </c>
      <c r="O669" s="196" t="s">
        <v>416</v>
      </c>
      <c r="P669" s="196" t="s">
        <v>418</v>
      </c>
      <c r="Q669" s="309" t="s">
        <v>951</v>
      </c>
      <c r="R669" s="218"/>
      <c r="S669" s="218"/>
      <c r="T669" s="218"/>
      <c r="U669" s="252"/>
      <c r="V669" s="197" t="s">
        <v>776</v>
      </c>
      <c r="W669" s="220">
        <v>24</v>
      </c>
      <c r="X669" s="223">
        <v>104</v>
      </c>
      <c r="Y669" s="304">
        <v>89</v>
      </c>
      <c r="Z669" s="304">
        <v>89</v>
      </c>
      <c r="AA669" s="304">
        <v>89</v>
      </c>
      <c r="AB669" s="5"/>
      <c r="AC669" s="224">
        <f t="shared" si="26"/>
        <v>0</v>
      </c>
      <c r="AD669" s="270">
        <f t="shared" si="27"/>
        <v>0</v>
      </c>
      <c r="AE669" s="198" t="s">
        <v>6971</v>
      </c>
      <c r="AF669" s="199"/>
      <c r="AG669" s="200"/>
      <c r="AH669" s="200"/>
      <c r="AI669" s="169" t="str">
        <f>IF(AB669/W669=0,"",IF(MOD(AB669,W669)&gt;0,"ОШИБКА!!! неверная кратность на сорт",""))</f>
        <v/>
      </c>
    </row>
    <row r="670" spans="2:35" s="170" customFormat="1">
      <c r="B670" s="250"/>
      <c r="C670" s="196" t="s">
        <v>6606</v>
      </c>
      <c r="D670" s="267">
        <v>100</v>
      </c>
      <c r="E670" s="267"/>
      <c r="F670" s="267"/>
      <c r="G670" s="314">
        <v>158</v>
      </c>
      <c r="H670" s="314">
        <v>158</v>
      </c>
      <c r="I670" s="267"/>
      <c r="J670" s="267"/>
      <c r="K670" s="267"/>
      <c r="L670" s="196" t="s">
        <v>37</v>
      </c>
      <c r="M670" s="196" t="s">
        <v>6542</v>
      </c>
      <c r="N670" s="196" t="s">
        <v>417</v>
      </c>
      <c r="O670" s="196" t="s">
        <v>416</v>
      </c>
      <c r="P670" s="196" t="s">
        <v>1247</v>
      </c>
      <c r="Q670" s="309" t="s">
        <v>951</v>
      </c>
      <c r="R670" s="218"/>
      <c r="S670" s="218"/>
      <c r="T670" s="218"/>
      <c r="U670" s="219"/>
      <c r="V670" s="197" t="s">
        <v>776</v>
      </c>
      <c r="W670" s="220">
        <v>24</v>
      </c>
      <c r="X670" s="223">
        <v>104</v>
      </c>
      <c r="Y670" s="304">
        <v>89</v>
      </c>
      <c r="Z670" s="304">
        <v>89</v>
      </c>
      <c r="AA670" s="304">
        <v>89</v>
      </c>
      <c r="AB670" s="5"/>
      <c r="AC670" s="224">
        <f t="shared" si="26"/>
        <v>0</v>
      </c>
      <c r="AD670" s="270">
        <f t="shared" si="27"/>
        <v>0</v>
      </c>
      <c r="AE670" s="198" t="s">
        <v>6971</v>
      </c>
      <c r="AF670" s="199"/>
      <c r="AG670" s="200"/>
      <c r="AH670" s="200"/>
      <c r="AI670" s="169" t="str">
        <f>IF(AB670/W670=0,"",IF(MOD(AB670,W670)&gt;0,"ОШИБКА!!! неверная кратность на сорт",""))</f>
        <v/>
      </c>
    </row>
    <row r="671" spans="2:35" s="170" customFormat="1">
      <c r="B671" s="250"/>
      <c r="C671" s="196" t="s">
        <v>6607</v>
      </c>
      <c r="D671" s="267"/>
      <c r="E671" s="267"/>
      <c r="F671" s="267"/>
      <c r="G671" s="314">
        <v>622</v>
      </c>
      <c r="H671" s="314">
        <v>600</v>
      </c>
      <c r="I671" s="267"/>
      <c r="J671" s="267"/>
      <c r="K671" s="267"/>
      <c r="L671" s="196" t="s">
        <v>37</v>
      </c>
      <c r="M671" s="196" t="s">
        <v>6542</v>
      </c>
      <c r="N671" s="196" t="s">
        <v>417</v>
      </c>
      <c r="O671" s="196" t="s">
        <v>416</v>
      </c>
      <c r="P671" s="196"/>
      <c r="Q671" s="309" t="s">
        <v>951</v>
      </c>
      <c r="R671" s="218"/>
      <c r="S671" s="218"/>
      <c r="T671" s="218"/>
      <c r="U671" s="219"/>
      <c r="V671" s="197" t="s">
        <v>776</v>
      </c>
      <c r="W671" s="220">
        <v>24</v>
      </c>
      <c r="X671" s="223">
        <v>104</v>
      </c>
      <c r="Y671" s="304">
        <v>89</v>
      </c>
      <c r="Z671" s="304">
        <v>89</v>
      </c>
      <c r="AA671" s="304">
        <v>89</v>
      </c>
      <c r="AB671" s="5"/>
      <c r="AC671" s="224">
        <f t="shared" si="26"/>
        <v>0</v>
      </c>
      <c r="AD671" s="270">
        <f t="shared" si="27"/>
        <v>0</v>
      </c>
      <c r="AE671" s="198" t="s">
        <v>6971</v>
      </c>
      <c r="AF671" s="199"/>
      <c r="AG671" s="200"/>
      <c r="AH671" s="200"/>
      <c r="AI671" s="169" t="str">
        <f>IF(AB671/W671=0,"",IF(MOD(AB671,W671)&gt;0,"ОШИБКА!!! неверная кратность на сорт",""))</f>
        <v/>
      </c>
    </row>
    <row r="672" spans="2:35" s="170" customFormat="1">
      <c r="B672" s="250"/>
      <c r="C672" s="196" t="s">
        <v>6608</v>
      </c>
      <c r="D672" s="267">
        <v>132</v>
      </c>
      <c r="E672" s="267"/>
      <c r="F672" s="267"/>
      <c r="G672" s="314">
        <v>464</v>
      </c>
      <c r="H672" s="314">
        <v>300</v>
      </c>
      <c r="I672" s="267"/>
      <c r="J672" s="267"/>
      <c r="K672" s="267"/>
      <c r="L672" s="196" t="s">
        <v>37</v>
      </c>
      <c r="M672" s="196" t="s">
        <v>6542</v>
      </c>
      <c r="N672" s="196" t="s">
        <v>417</v>
      </c>
      <c r="O672" s="196" t="s">
        <v>416</v>
      </c>
      <c r="P672" s="196" t="s">
        <v>1249</v>
      </c>
      <c r="Q672" s="309" t="s">
        <v>951</v>
      </c>
      <c r="R672" s="218"/>
      <c r="S672" s="218"/>
      <c r="T672" s="218"/>
      <c r="U672" s="252"/>
      <c r="V672" s="197" t="s">
        <v>776</v>
      </c>
      <c r="W672" s="220">
        <v>24</v>
      </c>
      <c r="X672" s="223">
        <v>104</v>
      </c>
      <c r="Y672" s="304">
        <v>89</v>
      </c>
      <c r="Z672" s="304">
        <v>89</v>
      </c>
      <c r="AA672" s="304">
        <v>89</v>
      </c>
      <c r="AB672" s="5"/>
      <c r="AC672" s="224">
        <f t="shared" si="26"/>
        <v>0</v>
      </c>
      <c r="AD672" s="270">
        <f t="shared" si="27"/>
        <v>0</v>
      </c>
      <c r="AE672" s="198" t="s">
        <v>6971</v>
      </c>
      <c r="AF672" s="199"/>
      <c r="AG672" s="200"/>
      <c r="AH672" s="200"/>
      <c r="AI672" s="169" t="str">
        <f>IF(AB672/W672=0,"",IF(MOD(AB672,W672)&gt;0,"ОШИБКА!!! неверная кратность на сорт",""))</f>
        <v/>
      </c>
    </row>
    <row r="673" spans="2:35" s="170" customFormat="1">
      <c r="B673" s="250"/>
      <c r="C673" s="196" t="s">
        <v>6609</v>
      </c>
      <c r="D673" s="267"/>
      <c r="E673" s="267"/>
      <c r="F673" s="267"/>
      <c r="G673" s="314">
        <v>135</v>
      </c>
      <c r="H673" s="314">
        <v>15</v>
      </c>
      <c r="I673" s="267"/>
      <c r="J673" s="267"/>
      <c r="K673" s="267"/>
      <c r="L673" s="196" t="s">
        <v>37</v>
      </c>
      <c r="M673" s="196" t="s">
        <v>6542</v>
      </c>
      <c r="N673" s="196" t="s">
        <v>1254</v>
      </c>
      <c r="O673" s="196" t="s">
        <v>1253</v>
      </c>
      <c r="P673" s="196" t="s">
        <v>6556</v>
      </c>
      <c r="Q673" s="309" t="s">
        <v>951</v>
      </c>
      <c r="R673" s="218"/>
      <c r="S673" s="218"/>
      <c r="T673" s="218"/>
      <c r="U673" s="219"/>
      <c r="V673" s="197" t="s">
        <v>776</v>
      </c>
      <c r="W673" s="220">
        <v>24</v>
      </c>
      <c r="X673" s="223">
        <v>104</v>
      </c>
      <c r="Y673" s="304">
        <v>89</v>
      </c>
      <c r="Z673" s="304">
        <v>89</v>
      </c>
      <c r="AA673" s="304">
        <v>89</v>
      </c>
      <c r="AB673" s="5"/>
      <c r="AC673" s="224">
        <f t="shared" si="26"/>
        <v>0</v>
      </c>
      <c r="AD673" s="270">
        <f t="shared" si="27"/>
        <v>0</v>
      </c>
      <c r="AE673" s="198" t="s">
        <v>6971</v>
      </c>
      <c r="AF673" s="199"/>
      <c r="AG673" s="200"/>
      <c r="AH673" s="200"/>
      <c r="AI673" s="169" t="str">
        <f>IF(AB673/W673=0,"",IF(MOD(AB673,W673)&gt;0,"ОШИБКА!!! неверная кратность на сорт",""))</f>
        <v/>
      </c>
    </row>
    <row r="674" spans="2:35" s="170" customFormat="1">
      <c r="B674" s="250"/>
      <c r="C674" s="196" t="s">
        <v>6610</v>
      </c>
      <c r="D674" s="267"/>
      <c r="E674" s="267"/>
      <c r="F674" s="267"/>
      <c r="G674" s="314">
        <v>318</v>
      </c>
      <c r="H674" s="314">
        <v>318</v>
      </c>
      <c r="I674" s="267"/>
      <c r="J674" s="267"/>
      <c r="K674" s="267"/>
      <c r="L674" s="196" t="s">
        <v>37</v>
      </c>
      <c r="M674" s="196" t="s">
        <v>6542</v>
      </c>
      <c r="N674" s="196" t="s">
        <v>1254</v>
      </c>
      <c r="O674" s="196" t="s">
        <v>1253</v>
      </c>
      <c r="P674" s="196"/>
      <c r="Q674" s="309" t="s">
        <v>951</v>
      </c>
      <c r="R674" s="218"/>
      <c r="S674" s="218"/>
      <c r="T674" s="218"/>
      <c r="U674" s="219"/>
      <c r="V674" s="197" t="s">
        <v>776</v>
      </c>
      <c r="W674" s="220">
        <v>24</v>
      </c>
      <c r="X674" s="223">
        <v>104</v>
      </c>
      <c r="Y674" s="304">
        <v>89</v>
      </c>
      <c r="Z674" s="304">
        <v>89</v>
      </c>
      <c r="AA674" s="304">
        <v>89</v>
      </c>
      <c r="AB674" s="5"/>
      <c r="AC674" s="224">
        <f t="shared" si="26"/>
        <v>0</v>
      </c>
      <c r="AD674" s="270">
        <f t="shared" si="27"/>
        <v>0</v>
      </c>
      <c r="AE674" s="198" t="s">
        <v>6971</v>
      </c>
      <c r="AF674" s="199"/>
      <c r="AG674" s="200"/>
      <c r="AH674" s="200"/>
      <c r="AI674" s="169" t="str">
        <f>IF(AB674/W674=0,"",IF(MOD(AB674,W674)&gt;0,"ОШИБКА!!! неверная кратность на сорт",""))</f>
        <v/>
      </c>
    </row>
    <row r="675" spans="2:35" s="170" customFormat="1">
      <c r="B675" s="250"/>
      <c r="C675" s="196" t="s">
        <v>6611</v>
      </c>
      <c r="D675" s="267">
        <v>96</v>
      </c>
      <c r="E675" s="267"/>
      <c r="F675" s="267"/>
      <c r="G675" s="314">
        <v>504</v>
      </c>
      <c r="H675" s="314">
        <v>504</v>
      </c>
      <c r="I675" s="267"/>
      <c r="J675" s="267"/>
      <c r="K675" s="267"/>
      <c r="L675" s="196" t="s">
        <v>37</v>
      </c>
      <c r="M675" s="196" t="s">
        <v>6542</v>
      </c>
      <c r="N675" s="196" t="s">
        <v>1260</v>
      </c>
      <c r="O675" s="196" t="s">
        <v>1259</v>
      </c>
      <c r="P675" s="196" t="s">
        <v>1261</v>
      </c>
      <c r="Q675" s="309" t="s">
        <v>951</v>
      </c>
      <c r="R675" s="218"/>
      <c r="S675" s="218"/>
      <c r="T675" s="218"/>
      <c r="U675" s="219"/>
      <c r="V675" s="197" t="s">
        <v>776</v>
      </c>
      <c r="W675" s="220">
        <v>24</v>
      </c>
      <c r="X675" s="223">
        <v>104</v>
      </c>
      <c r="Y675" s="304">
        <v>89</v>
      </c>
      <c r="Z675" s="304">
        <v>89</v>
      </c>
      <c r="AA675" s="304">
        <v>89</v>
      </c>
      <c r="AB675" s="5"/>
      <c r="AC675" s="224">
        <f t="shared" si="26"/>
        <v>0</v>
      </c>
      <c r="AD675" s="270">
        <f t="shared" si="27"/>
        <v>0</v>
      </c>
      <c r="AE675" s="198" t="s">
        <v>6971</v>
      </c>
      <c r="AF675" s="199"/>
      <c r="AG675" s="200"/>
      <c r="AH675" s="200"/>
      <c r="AI675" s="169" t="str">
        <f>IF(AB675/W675=0,"",IF(MOD(AB675,W675)&gt;0,"ОШИБКА!!! неверная кратность на сорт",""))</f>
        <v/>
      </c>
    </row>
    <row r="676" spans="2:35" s="170" customFormat="1">
      <c r="B676" s="250"/>
      <c r="C676" s="196" t="s">
        <v>6612</v>
      </c>
      <c r="D676" s="267">
        <v>132</v>
      </c>
      <c r="E676" s="267"/>
      <c r="F676" s="267"/>
      <c r="G676" s="314">
        <v>888</v>
      </c>
      <c r="H676" s="314">
        <v>868</v>
      </c>
      <c r="I676" s="267"/>
      <c r="J676" s="267"/>
      <c r="K676" s="267"/>
      <c r="L676" s="196" t="s">
        <v>37</v>
      </c>
      <c r="M676" s="196" t="s">
        <v>6542</v>
      </c>
      <c r="N676" s="196" t="s">
        <v>1274</v>
      </c>
      <c r="O676" s="196" t="s">
        <v>1273</v>
      </c>
      <c r="P676" s="196"/>
      <c r="Q676" s="309" t="s">
        <v>951</v>
      </c>
      <c r="R676" s="218"/>
      <c r="S676" s="218"/>
      <c r="T676" s="218"/>
      <c r="U676" s="219"/>
      <c r="V676" s="197" t="s">
        <v>776</v>
      </c>
      <c r="W676" s="220">
        <v>24</v>
      </c>
      <c r="X676" s="223">
        <v>104</v>
      </c>
      <c r="Y676" s="304">
        <v>89</v>
      </c>
      <c r="Z676" s="304">
        <v>89</v>
      </c>
      <c r="AA676" s="304">
        <v>89</v>
      </c>
      <c r="AB676" s="5"/>
      <c r="AC676" s="224">
        <f t="shared" si="26"/>
        <v>0</v>
      </c>
      <c r="AD676" s="270">
        <f t="shared" si="27"/>
        <v>0</v>
      </c>
      <c r="AE676" s="198" t="s">
        <v>6971</v>
      </c>
      <c r="AF676" s="199"/>
      <c r="AG676" s="200"/>
      <c r="AH676" s="200"/>
      <c r="AI676" s="169" t="str">
        <f>IF(AB676/W676=0,"",IF(MOD(AB676,W676)&gt;0,"ОШИБКА!!! неверная кратность на сорт",""))</f>
        <v/>
      </c>
    </row>
    <row r="677" spans="2:35" s="170" customFormat="1">
      <c r="B677" s="250"/>
      <c r="C677" s="196" t="s">
        <v>6613</v>
      </c>
      <c r="D677" s="267">
        <v>132</v>
      </c>
      <c r="E677" s="267"/>
      <c r="F677" s="267"/>
      <c r="G677" s="314">
        <v>641</v>
      </c>
      <c r="H677" s="314">
        <v>531</v>
      </c>
      <c r="I677" s="267">
        <v>86</v>
      </c>
      <c r="J677" s="267"/>
      <c r="K677" s="267"/>
      <c r="L677" s="196" t="s">
        <v>37</v>
      </c>
      <c r="M677" s="196" t="s">
        <v>6542</v>
      </c>
      <c r="N677" s="196" t="s">
        <v>6170</v>
      </c>
      <c r="O677" s="196" t="s">
        <v>1278</v>
      </c>
      <c r="P677" s="196"/>
      <c r="Q677" s="309" t="s">
        <v>951</v>
      </c>
      <c r="R677" s="218"/>
      <c r="S677" s="218"/>
      <c r="T677" s="218"/>
      <c r="U677" s="219"/>
      <c r="V677" s="197" t="s">
        <v>776</v>
      </c>
      <c r="W677" s="220">
        <v>24</v>
      </c>
      <c r="X677" s="223">
        <v>104</v>
      </c>
      <c r="Y677" s="304">
        <v>89</v>
      </c>
      <c r="Z677" s="304">
        <v>89</v>
      </c>
      <c r="AA677" s="304">
        <v>89</v>
      </c>
      <c r="AB677" s="5"/>
      <c r="AC677" s="224">
        <f t="shared" si="26"/>
        <v>0</v>
      </c>
      <c r="AD677" s="270">
        <f t="shared" si="27"/>
        <v>0</v>
      </c>
      <c r="AE677" s="198" t="s">
        <v>6971</v>
      </c>
      <c r="AF677" s="199"/>
      <c r="AG677" s="200"/>
      <c r="AH677" s="200"/>
      <c r="AI677" s="169" t="str">
        <f>IF(AB677/W677=0,"",IF(MOD(AB677,W677)&gt;0,"ОШИБКА!!! неверная кратность на сорт",""))</f>
        <v/>
      </c>
    </row>
    <row r="678" spans="2:35" s="170" customFormat="1">
      <c r="B678" s="250"/>
      <c r="C678" s="196" t="s">
        <v>6614</v>
      </c>
      <c r="D678" s="267"/>
      <c r="E678" s="267"/>
      <c r="F678" s="267"/>
      <c r="G678" s="314">
        <v>288</v>
      </c>
      <c r="H678" s="314">
        <v>288</v>
      </c>
      <c r="I678" s="267"/>
      <c r="J678" s="267"/>
      <c r="K678" s="267"/>
      <c r="L678" s="196" t="s">
        <v>37</v>
      </c>
      <c r="M678" s="196" t="s">
        <v>6542</v>
      </c>
      <c r="N678" s="196" t="s">
        <v>424</v>
      </c>
      <c r="O678" s="196" t="s">
        <v>423</v>
      </c>
      <c r="P678" s="196" t="s">
        <v>103</v>
      </c>
      <c r="Q678" s="309" t="s">
        <v>951</v>
      </c>
      <c r="R678" s="218"/>
      <c r="S678" s="218"/>
      <c r="T678" s="218"/>
      <c r="U678" s="219"/>
      <c r="V678" s="197" t="s">
        <v>776</v>
      </c>
      <c r="W678" s="220">
        <v>24</v>
      </c>
      <c r="X678" s="223">
        <v>104</v>
      </c>
      <c r="Y678" s="304">
        <v>89</v>
      </c>
      <c r="Z678" s="304">
        <v>89</v>
      </c>
      <c r="AA678" s="304">
        <v>89</v>
      </c>
      <c r="AB678" s="5"/>
      <c r="AC678" s="224">
        <f t="shared" si="26"/>
        <v>0</v>
      </c>
      <c r="AD678" s="270">
        <f t="shared" si="27"/>
        <v>0</v>
      </c>
      <c r="AE678" s="198" t="s">
        <v>6971</v>
      </c>
      <c r="AF678" s="199"/>
      <c r="AG678" s="200"/>
      <c r="AH678" s="200"/>
      <c r="AI678" s="169" t="str">
        <f>IF(AB678/W678=0,"",IF(MOD(AB678,W678)&gt;0,"ОШИБКА!!! неверная кратность на сорт",""))</f>
        <v/>
      </c>
    </row>
    <row r="679" spans="2:35" s="170" customFormat="1">
      <c r="B679" s="250"/>
      <c r="C679" s="196" t="s">
        <v>6615</v>
      </c>
      <c r="D679" s="267">
        <v>132</v>
      </c>
      <c r="E679" s="267"/>
      <c r="F679" s="267"/>
      <c r="G679" s="314">
        <v>1056</v>
      </c>
      <c r="H679" s="314">
        <v>888</v>
      </c>
      <c r="I679" s="267">
        <v>6</v>
      </c>
      <c r="J679" s="267"/>
      <c r="K679" s="267"/>
      <c r="L679" s="196" t="s">
        <v>37</v>
      </c>
      <c r="M679" s="196" t="s">
        <v>6542</v>
      </c>
      <c r="N679" s="196" t="s">
        <v>1295</v>
      </c>
      <c r="O679" s="196" t="s">
        <v>1294</v>
      </c>
      <c r="P679" s="196"/>
      <c r="Q679" s="309" t="s">
        <v>951</v>
      </c>
      <c r="R679" s="218"/>
      <c r="S679" s="218"/>
      <c r="T679" s="218"/>
      <c r="U679" s="219"/>
      <c r="V679" s="197" t="s">
        <v>776</v>
      </c>
      <c r="W679" s="220">
        <v>24</v>
      </c>
      <c r="X679" s="223">
        <v>104</v>
      </c>
      <c r="Y679" s="304">
        <v>89</v>
      </c>
      <c r="Z679" s="304">
        <v>89</v>
      </c>
      <c r="AA679" s="304">
        <v>89</v>
      </c>
      <c r="AB679" s="5"/>
      <c r="AC679" s="224">
        <f t="shared" si="26"/>
        <v>0</v>
      </c>
      <c r="AD679" s="270">
        <f t="shared" si="27"/>
        <v>0</v>
      </c>
      <c r="AE679" s="198" t="s">
        <v>6971</v>
      </c>
      <c r="AF679" s="199"/>
      <c r="AG679" s="200"/>
      <c r="AH679" s="200"/>
      <c r="AI679" s="169" t="str">
        <f>IF(AB679/W679=0,"",IF(MOD(AB679,W679)&gt;0,"ОШИБКА!!! неверная кратность на сорт",""))</f>
        <v/>
      </c>
    </row>
    <row r="680" spans="2:35" s="170" customFormat="1">
      <c r="B680" s="250"/>
      <c r="C680" s="196" t="s">
        <v>6616</v>
      </c>
      <c r="D680" s="267">
        <v>96</v>
      </c>
      <c r="E680" s="267"/>
      <c r="F680" s="267"/>
      <c r="G680" s="314">
        <v>1080</v>
      </c>
      <c r="H680" s="314">
        <v>1078</v>
      </c>
      <c r="I680" s="267"/>
      <c r="J680" s="267"/>
      <c r="K680" s="267"/>
      <c r="L680" s="196" t="s">
        <v>37</v>
      </c>
      <c r="M680" s="196" t="s">
        <v>6542</v>
      </c>
      <c r="N680" s="196" t="s">
        <v>431</v>
      </c>
      <c r="O680" s="196" t="s">
        <v>430</v>
      </c>
      <c r="P680" s="196" t="s">
        <v>6172</v>
      </c>
      <c r="Q680" s="309" t="s">
        <v>951</v>
      </c>
      <c r="R680" s="218"/>
      <c r="S680" s="218"/>
      <c r="T680" s="218"/>
      <c r="U680" s="252"/>
      <c r="V680" s="197" t="s">
        <v>776</v>
      </c>
      <c r="W680" s="220">
        <v>24</v>
      </c>
      <c r="X680" s="223">
        <v>104</v>
      </c>
      <c r="Y680" s="304">
        <v>89</v>
      </c>
      <c r="Z680" s="304">
        <v>89</v>
      </c>
      <c r="AA680" s="304">
        <v>89</v>
      </c>
      <c r="AB680" s="5"/>
      <c r="AC680" s="224">
        <f t="shared" si="26"/>
        <v>0</v>
      </c>
      <c r="AD680" s="270">
        <f t="shared" si="27"/>
        <v>0</v>
      </c>
      <c r="AE680" s="198" t="s">
        <v>6971</v>
      </c>
      <c r="AF680" s="199"/>
      <c r="AG680" s="200"/>
      <c r="AH680" s="200"/>
      <c r="AI680" s="169" t="str">
        <f>IF(AB680/W680=0,"",IF(MOD(AB680,W680)&gt;0,"ОШИБКА!!! неверная кратность на сорт",""))</f>
        <v/>
      </c>
    </row>
    <row r="681" spans="2:35" s="170" customFormat="1">
      <c r="B681" s="250"/>
      <c r="C681" s="196" t="s">
        <v>6617</v>
      </c>
      <c r="D681" s="267">
        <v>132</v>
      </c>
      <c r="E681" s="267"/>
      <c r="F681" s="267"/>
      <c r="G681" s="314">
        <v>185</v>
      </c>
      <c r="H681" s="314">
        <v>185</v>
      </c>
      <c r="I681" s="267">
        <v>102</v>
      </c>
      <c r="J681" s="267"/>
      <c r="K681" s="267"/>
      <c r="L681" s="196" t="s">
        <v>37</v>
      </c>
      <c r="M681" s="196" t="s">
        <v>6542</v>
      </c>
      <c r="N681" s="196" t="s">
        <v>1302</v>
      </c>
      <c r="O681" s="196" t="s">
        <v>1301</v>
      </c>
      <c r="P681" s="196"/>
      <c r="Q681" s="309" t="s">
        <v>951</v>
      </c>
      <c r="R681" s="218"/>
      <c r="S681" s="218"/>
      <c r="T681" s="218"/>
      <c r="U681" s="219"/>
      <c r="V681" s="197" t="s">
        <v>776</v>
      </c>
      <c r="W681" s="220">
        <v>24</v>
      </c>
      <c r="X681" s="223">
        <v>104</v>
      </c>
      <c r="Y681" s="304">
        <v>89</v>
      </c>
      <c r="Z681" s="304">
        <v>89</v>
      </c>
      <c r="AA681" s="304">
        <v>89</v>
      </c>
      <c r="AB681" s="5"/>
      <c r="AC681" s="224">
        <f t="shared" si="26"/>
        <v>0</v>
      </c>
      <c r="AD681" s="270">
        <f t="shared" si="27"/>
        <v>0</v>
      </c>
      <c r="AE681" s="198" t="s">
        <v>6971</v>
      </c>
      <c r="AF681" s="199"/>
      <c r="AG681" s="200"/>
      <c r="AH681" s="200"/>
      <c r="AI681" s="169" t="str">
        <f>IF(AB681/W681=0,"",IF(MOD(AB681,W681)&gt;0,"ОШИБКА!!! неверная кратность на сорт",""))</f>
        <v/>
      </c>
    </row>
    <row r="682" spans="2:35" s="170" customFormat="1">
      <c r="B682" s="250"/>
      <c r="C682" s="196" t="s">
        <v>6618</v>
      </c>
      <c r="D682" s="267"/>
      <c r="E682" s="267"/>
      <c r="F682" s="267"/>
      <c r="G682" s="314">
        <v>102</v>
      </c>
      <c r="H682" s="314">
        <v>30</v>
      </c>
      <c r="I682" s="267"/>
      <c r="J682" s="267"/>
      <c r="K682" s="267"/>
      <c r="L682" s="196" t="s">
        <v>37</v>
      </c>
      <c r="M682" s="196" t="s">
        <v>6542</v>
      </c>
      <c r="N682" s="196" t="s">
        <v>1313</v>
      </c>
      <c r="O682" s="196" t="s">
        <v>1312</v>
      </c>
      <c r="P682" s="196" t="s">
        <v>6557</v>
      </c>
      <c r="Q682" s="309" t="s">
        <v>951</v>
      </c>
      <c r="R682" s="218"/>
      <c r="S682" s="218"/>
      <c r="T682" s="218"/>
      <c r="U682" s="219"/>
      <c r="V682" s="197" t="s">
        <v>776</v>
      </c>
      <c r="W682" s="220">
        <v>24</v>
      </c>
      <c r="X682" s="223">
        <v>104</v>
      </c>
      <c r="Y682" s="304">
        <v>89</v>
      </c>
      <c r="Z682" s="304">
        <v>89</v>
      </c>
      <c r="AA682" s="304">
        <v>89</v>
      </c>
      <c r="AB682" s="5"/>
      <c r="AC682" s="224">
        <f t="shared" si="26"/>
        <v>0</v>
      </c>
      <c r="AD682" s="270">
        <f t="shared" si="27"/>
        <v>0</v>
      </c>
      <c r="AE682" s="198" t="s">
        <v>6971</v>
      </c>
      <c r="AF682" s="199"/>
      <c r="AG682" s="200"/>
      <c r="AH682" s="200"/>
      <c r="AI682" s="169" t="str">
        <f>IF(AB682/W682=0,"",IF(MOD(AB682,W682)&gt;0,"ОШИБКА!!! неверная кратность на сорт",""))</f>
        <v/>
      </c>
    </row>
    <row r="683" spans="2:35" s="170" customFormat="1">
      <c r="B683" s="250"/>
      <c r="C683" s="196" t="s">
        <v>6619</v>
      </c>
      <c r="D683" s="267"/>
      <c r="E683" s="267"/>
      <c r="F683" s="267"/>
      <c r="G683" s="314">
        <v>1440</v>
      </c>
      <c r="H683" s="314">
        <v>1390</v>
      </c>
      <c r="I683" s="267"/>
      <c r="J683" s="267"/>
      <c r="K683" s="267"/>
      <c r="L683" s="196" t="s">
        <v>37</v>
      </c>
      <c r="M683" s="196" t="s">
        <v>6542</v>
      </c>
      <c r="N683" s="196" t="s">
        <v>1315</v>
      </c>
      <c r="O683" s="196" t="s">
        <v>1314</v>
      </c>
      <c r="P683" s="196"/>
      <c r="Q683" s="309" t="s">
        <v>951</v>
      </c>
      <c r="R683" s="218"/>
      <c r="S683" s="218"/>
      <c r="T683" s="218"/>
      <c r="U683" s="219"/>
      <c r="V683" s="197" t="s">
        <v>776</v>
      </c>
      <c r="W683" s="220">
        <v>24</v>
      </c>
      <c r="X683" s="223">
        <v>104</v>
      </c>
      <c r="Y683" s="304">
        <v>89</v>
      </c>
      <c r="Z683" s="304">
        <v>89</v>
      </c>
      <c r="AA683" s="304">
        <v>89</v>
      </c>
      <c r="AB683" s="5"/>
      <c r="AC683" s="224">
        <f t="shared" si="26"/>
        <v>0</v>
      </c>
      <c r="AD683" s="270">
        <f t="shared" si="27"/>
        <v>0</v>
      </c>
      <c r="AE683" s="198" t="s">
        <v>6971</v>
      </c>
      <c r="AF683" s="199"/>
      <c r="AG683" s="200"/>
      <c r="AH683" s="200"/>
      <c r="AI683" s="169" t="str">
        <f>IF(AB683/W683=0,"",IF(MOD(AB683,W683)&gt;0,"ОШИБКА!!! неверная кратность на сорт",""))</f>
        <v/>
      </c>
    </row>
    <row r="684" spans="2:35" s="170" customFormat="1">
      <c r="B684" s="250"/>
      <c r="C684" s="196" t="s">
        <v>6620</v>
      </c>
      <c r="D684" s="267"/>
      <c r="E684" s="267"/>
      <c r="F684" s="267"/>
      <c r="G684" s="314">
        <v>5058</v>
      </c>
      <c r="H684" s="314">
        <v>3060</v>
      </c>
      <c r="I684" s="267">
        <v>51</v>
      </c>
      <c r="J684" s="267"/>
      <c r="K684" s="267"/>
      <c r="L684" s="196" t="s">
        <v>37</v>
      </c>
      <c r="M684" s="196" t="s">
        <v>6542</v>
      </c>
      <c r="N684" s="196" t="s">
        <v>440</v>
      </c>
      <c r="O684" s="196" t="s">
        <v>439</v>
      </c>
      <c r="P684" s="196" t="s">
        <v>6173</v>
      </c>
      <c r="Q684" s="309" t="s">
        <v>951</v>
      </c>
      <c r="R684" s="218"/>
      <c r="S684" s="218"/>
      <c r="T684" s="218"/>
      <c r="U684" s="219"/>
      <c r="V684" s="197" t="s">
        <v>776</v>
      </c>
      <c r="W684" s="220">
        <v>24</v>
      </c>
      <c r="X684" s="223">
        <v>104</v>
      </c>
      <c r="Y684" s="304">
        <v>89</v>
      </c>
      <c r="Z684" s="304">
        <v>89</v>
      </c>
      <c r="AA684" s="304">
        <v>89</v>
      </c>
      <c r="AB684" s="5"/>
      <c r="AC684" s="224">
        <f t="shared" si="26"/>
        <v>0</v>
      </c>
      <c r="AD684" s="270">
        <f t="shared" si="27"/>
        <v>0</v>
      </c>
      <c r="AE684" s="198" t="s">
        <v>6971</v>
      </c>
      <c r="AF684" s="199"/>
      <c r="AG684" s="200"/>
      <c r="AH684" s="200"/>
      <c r="AI684" s="169" t="str">
        <f>IF(AB684/W684=0,"",IF(MOD(AB684,W684)&gt;0,"ОШИБКА!!! неверная кратность на сорт",""))</f>
        <v/>
      </c>
    </row>
    <row r="685" spans="2:35" s="170" customFormat="1">
      <c r="B685" s="250"/>
      <c r="C685" s="196" t="s">
        <v>6621</v>
      </c>
      <c r="D685" s="267">
        <v>132</v>
      </c>
      <c r="E685" s="267"/>
      <c r="F685" s="267"/>
      <c r="G685" s="314">
        <v>500</v>
      </c>
      <c r="H685" s="314">
        <v>499</v>
      </c>
      <c r="I685" s="267"/>
      <c r="J685" s="267"/>
      <c r="K685" s="267"/>
      <c r="L685" s="196" t="s">
        <v>37</v>
      </c>
      <c r="M685" s="196" t="s">
        <v>6542</v>
      </c>
      <c r="N685" s="196" t="s">
        <v>440</v>
      </c>
      <c r="O685" s="196" t="s">
        <v>439</v>
      </c>
      <c r="P685" s="196" t="s">
        <v>1354</v>
      </c>
      <c r="Q685" s="309" t="s">
        <v>951</v>
      </c>
      <c r="R685" s="218"/>
      <c r="S685" s="218"/>
      <c r="T685" s="218"/>
      <c r="U685" s="219"/>
      <c r="V685" s="197" t="s">
        <v>776</v>
      </c>
      <c r="W685" s="220">
        <v>24</v>
      </c>
      <c r="X685" s="223">
        <v>104</v>
      </c>
      <c r="Y685" s="304">
        <v>89</v>
      </c>
      <c r="Z685" s="304">
        <v>89</v>
      </c>
      <c r="AA685" s="304">
        <v>89</v>
      </c>
      <c r="AB685" s="5"/>
      <c r="AC685" s="224">
        <f t="shared" si="26"/>
        <v>0</v>
      </c>
      <c r="AD685" s="270">
        <f t="shared" si="27"/>
        <v>0</v>
      </c>
      <c r="AE685" s="198" t="s">
        <v>6971</v>
      </c>
      <c r="AF685" s="199"/>
      <c r="AG685" s="200"/>
      <c r="AH685" s="200"/>
      <c r="AI685" s="169" t="str">
        <f>IF(AB685/W685=0,"",IF(MOD(AB685,W685)&gt;0,"ОШИБКА!!! неверная кратность на сорт",""))</f>
        <v/>
      </c>
    </row>
    <row r="686" spans="2:35" s="170" customFormat="1">
      <c r="B686" s="250"/>
      <c r="C686" s="196" t="s">
        <v>6622</v>
      </c>
      <c r="D686" s="267"/>
      <c r="E686" s="267"/>
      <c r="F686" s="267"/>
      <c r="G686" s="314">
        <v>6272</v>
      </c>
      <c r="H686" s="314">
        <v>4500</v>
      </c>
      <c r="I686" s="267"/>
      <c r="J686" s="267"/>
      <c r="K686" s="267"/>
      <c r="L686" s="196" t="s">
        <v>37</v>
      </c>
      <c r="M686" s="196" t="s">
        <v>6542</v>
      </c>
      <c r="N686" s="196" t="s">
        <v>440</v>
      </c>
      <c r="O686" s="196" t="s">
        <v>439</v>
      </c>
      <c r="P686" s="196" t="s">
        <v>1356</v>
      </c>
      <c r="Q686" s="309" t="s">
        <v>951</v>
      </c>
      <c r="R686" s="218"/>
      <c r="S686" s="218"/>
      <c r="T686" s="218"/>
      <c r="U686" s="219"/>
      <c r="V686" s="197" t="s">
        <v>776</v>
      </c>
      <c r="W686" s="220">
        <v>24</v>
      </c>
      <c r="X686" s="223">
        <v>104</v>
      </c>
      <c r="Y686" s="304">
        <v>89</v>
      </c>
      <c r="Z686" s="304">
        <v>89</v>
      </c>
      <c r="AA686" s="304">
        <v>89</v>
      </c>
      <c r="AB686" s="5"/>
      <c r="AC686" s="224">
        <f t="shared" si="26"/>
        <v>0</v>
      </c>
      <c r="AD686" s="270">
        <f t="shared" si="27"/>
        <v>0</v>
      </c>
      <c r="AE686" s="198" t="s">
        <v>6971</v>
      </c>
      <c r="AF686" s="199"/>
      <c r="AG686" s="200"/>
      <c r="AH686" s="200"/>
      <c r="AI686" s="169" t="str">
        <f>IF(AB686/W686=0,"",IF(MOD(AB686,W686)&gt;0,"ОШИБКА!!! неверная кратность на сорт",""))</f>
        <v/>
      </c>
    </row>
    <row r="687" spans="2:35" s="170" customFormat="1">
      <c r="B687" s="250"/>
      <c r="C687" s="196" t="s">
        <v>6623</v>
      </c>
      <c r="D687" s="267"/>
      <c r="E687" s="267"/>
      <c r="F687" s="267"/>
      <c r="G687" s="314">
        <v>15</v>
      </c>
      <c r="H687" s="314">
        <v>10</v>
      </c>
      <c r="I687" s="267"/>
      <c r="J687" s="267"/>
      <c r="K687" s="267"/>
      <c r="L687" s="196" t="s">
        <v>37</v>
      </c>
      <c r="M687" s="196" t="s">
        <v>6542</v>
      </c>
      <c r="N687" s="196" t="s">
        <v>440</v>
      </c>
      <c r="O687" s="196" t="s">
        <v>439</v>
      </c>
      <c r="P687" s="196" t="s">
        <v>6558</v>
      </c>
      <c r="Q687" s="309" t="s">
        <v>951</v>
      </c>
      <c r="R687" s="218"/>
      <c r="S687" s="218"/>
      <c r="T687" s="218"/>
      <c r="U687" s="252"/>
      <c r="V687" s="197" t="s">
        <v>776</v>
      </c>
      <c r="W687" s="220">
        <v>24</v>
      </c>
      <c r="X687" s="223">
        <v>104</v>
      </c>
      <c r="Y687" s="304">
        <v>89</v>
      </c>
      <c r="Z687" s="304">
        <v>89</v>
      </c>
      <c r="AA687" s="304">
        <v>89</v>
      </c>
      <c r="AB687" s="5"/>
      <c r="AC687" s="224">
        <f t="shared" si="26"/>
        <v>0</v>
      </c>
      <c r="AD687" s="270">
        <f t="shared" si="27"/>
        <v>0</v>
      </c>
      <c r="AE687" s="198" t="s">
        <v>6971</v>
      </c>
      <c r="AF687" s="199"/>
      <c r="AG687" s="200"/>
      <c r="AH687" s="200"/>
      <c r="AI687" s="169" t="str">
        <f>IF(AB687/W687=0,"",IF(MOD(AB687,W687)&gt;0,"ОШИБКА!!! неверная кратность на сорт",""))</f>
        <v/>
      </c>
    </row>
    <row r="688" spans="2:35" s="170" customFormat="1">
      <c r="B688" s="250"/>
      <c r="C688" s="196" t="s">
        <v>6624</v>
      </c>
      <c r="D688" s="267"/>
      <c r="E688" s="267"/>
      <c r="F688" s="267"/>
      <c r="G688" s="314">
        <v>874</v>
      </c>
      <c r="H688" s="314">
        <v>184</v>
      </c>
      <c r="I688" s="267"/>
      <c r="J688" s="267"/>
      <c r="K688" s="267"/>
      <c r="L688" s="196" t="s">
        <v>37</v>
      </c>
      <c r="M688" s="196" t="s">
        <v>6542</v>
      </c>
      <c r="N688" s="196" t="s">
        <v>440</v>
      </c>
      <c r="O688" s="196" t="s">
        <v>439</v>
      </c>
      <c r="P688" s="196" t="s">
        <v>6559</v>
      </c>
      <c r="Q688" s="309" t="s">
        <v>951</v>
      </c>
      <c r="R688" s="218"/>
      <c r="S688" s="218"/>
      <c r="T688" s="218"/>
      <c r="U688" s="219"/>
      <c r="V688" s="197" t="s">
        <v>776</v>
      </c>
      <c r="W688" s="220">
        <v>24</v>
      </c>
      <c r="X688" s="223">
        <v>104</v>
      </c>
      <c r="Y688" s="304">
        <v>89</v>
      </c>
      <c r="Z688" s="304">
        <v>89</v>
      </c>
      <c r="AA688" s="304">
        <v>89</v>
      </c>
      <c r="AB688" s="5"/>
      <c r="AC688" s="224">
        <f t="shared" si="26"/>
        <v>0</v>
      </c>
      <c r="AD688" s="270">
        <f t="shared" si="27"/>
        <v>0</v>
      </c>
      <c r="AE688" s="198" t="s">
        <v>6971</v>
      </c>
      <c r="AF688" s="199"/>
      <c r="AG688" s="200"/>
      <c r="AH688" s="200"/>
      <c r="AI688" s="169" t="str">
        <f>IF(AB688/W688=0,"",IF(MOD(AB688,W688)&gt;0,"ОШИБКА!!! неверная кратность на сорт",""))</f>
        <v/>
      </c>
    </row>
    <row r="689" spans="2:35" s="170" customFormat="1">
      <c r="B689" s="250"/>
      <c r="C689" s="196" t="s">
        <v>6625</v>
      </c>
      <c r="D689" s="267">
        <v>132</v>
      </c>
      <c r="E689" s="267"/>
      <c r="F689" s="267"/>
      <c r="G689" s="314">
        <v>3294</v>
      </c>
      <c r="H689" s="314">
        <v>3214</v>
      </c>
      <c r="I689" s="267"/>
      <c r="J689" s="267"/>
      <c r="K689" s="267"/>
      <c r="L689" s="196" t="s">
        <v>37</v>
      </c>
      <c r="M689" s="196" t="s">
        <v>6542</v>
      </c>
      <c r="N689" s="196" t="s">
        <v>440</v>
      </c>
      <c r="O689" s="196" t="s">
        <v>439</v>
      </c>
      <c r="P689" s="196" t="s">
        <v>6560</v>
      </c>
      <c r="Q689" s="309" t="s">
        <v>951</v>
      </c>
      <c r="R689" s="218"/>
      <c r="S689" s="218"/>
      <c r="T689" s="218"/>
      <c r="U689" s="219"/>
      <c r="V689" s="197" t="s">
        <v>776</v>
      </c>
      <c r="W689" s="220">
        <v>24</v>
      </c>
      <c r="X689" s="223">
        <v>104</v>
      </c>
      <c r="Y689" s="304">
        <v>89</v>
      </c>
      <c r="Z689" s="304">
        <v>89</v>
      </c>
      <c r="AA689" s="304">
        <v>89</v>
      </c>
      <c r="AB689" s="5"/>
      <c r="AC689" s="224">
        <f t="shared" si="26"/>
        <v>0</v>
      </c>
      <c r="AD689" s="270">
        <f t="shared" si="27"/>
        <v>0</v>
      </c>
      <c r="AE689" s="198" t="s">
        <v>6971</v>
      </c>
      <c r="AF689" s="199"/>
      <c r="AG689" s="200"/>
      <c r="AH689" s="200"/>
      <c r="AI689" s="169" t="str">
        <f>IF(AB689/W689=0,"",IF(MOD(AB689,W689)&gt;0,"ОШИБКА!!! неверная кратность на сорт",""))</f>
        <v/>
      </c>
    </row>
    <row r="690" spans="2:35" s="170" customFormat="1">
      <c r="B690" s="250"/>
      <c r="C690" s="196" t="s">
        <v>6626</v>
      </c>
      <c r="D690" s="267">
        <v>132</v>
      </c>
      <c r="E690" s="267"/>
      <c r="F690" s="267"/>
      <c r="G690" s="314">
        <v>965</v>
      </c>
      <c r="H690" s="314">
        <v>877</v>
      </c>
      <c r="I690" s="267">
        <v>2</v>
      </c>
      <c r="J690" s="267"/>
      <c r="K690" s="267"/>
      <c r="L690" s="196" t="s">
        <v>37</v>
      </c>
      <c r="M690" s="196" t="s">
        <v>6542</v>
      </c>
      <c r="N690" s="196" t="s">
        <v>451</v>
      </c>
      <c r="O690" s="196" t="s">
        <v>450</v>
      </c>
      <c r="P690" s="196" t="s">
        <v>456</v>
      </c>
      <c r="Q690" s="309" t="s">
        <v>951</v>
      </c>
      <c r="R690" s="218"/>
      <c r="S690" s="218"/>
      <c r="T690" s="218"/>
      <c r="U690" s="219"/>
      <c r="V690" s="197" t="s">
        <v>776</v>
      </c>
      <c r="W690" s="220">
        <v>24</v>
      </c>
      <c r="X690" s="223">
        <v>104</v>
      </c>
      <c r="Y690" s="304">
        <v>89</v>
      </c>
      <c r="Z690" s="304">
        <v>89</v>
      </c>
      <c r="AA690" s="304">
        <v>89</v>
      </c>
      <c r="AB690" s="5"/>
      <c r="AC690" s="224">
        <f t="shared" si="26"/>
        <v>0</v>
      </c>
      <c r="AD690" s="270">
        <f t="shared" si="27"/>
        <v>0</v>
      </c>
      <c r="AE690" s="198" t="s">
        <v>6971</v>
      </c>
      <c r="AF690" s="199"/>
      <c r="AG690" s="200"/>
      <c r="AH690" s="200"/>
      <c r="AI690" s="169" t="str">
        <f>IF(AB690/W690=0,"",IF(MOD(AB690,W690)&gt;0,"ОШИБКА!!! неверная кратность на сорт",""))</f>
        <v/>
      </c>
    </row>
    <row r="691" spans="2:35" s="170" customFormat="1">
      <c r="B691" s="250"/>
      <c r="C691" s="196" t="s">
        <v>6627</v>
      </c>
      <c r="D691" s="267"/>
      <c r="E691" s="267"/>
      <c r="F691" s="267"/>
      <c r="G691" s="314">
        <v>7322</v>
      </c>
      <c r="H691" s="314">
        <v>7225</v>
      </c>
      <c r="I691" s="267">
        <v>18</v>
      </c>
      <c r="J691" s="267"/>
      <c r="K691" s="267"/>
      <c r="L691" s="196" t="s">
        <v>37</v>
      </c>
      <c r="M691" s="196" t="s">
        <v>6542</v>
      </c>
      <c r="N691" s="196" t="s">
        <v>451</v>
      </c>
      <c r="O691" s="196" t="s">
        <v>450</v>
      </c>
      <c r="P691" s="196" t="s">
        <v>457</v>
      </c>
      <c r="Q691" s="309" t="s">
        <v>951</v>
      </c>
      <c r="R691" s="218"/>
      <c r="S691" s="218"/>
      <c r="T691" s="218"/>
      <c r="U691" s="219"/>
      <c r="V691" s="197" t="s">
        <v>776</v>
      </c>
      <c r="W691" s="220">
        <v>24</v>
      </c>
      <c r="X691" s="223">
        <v>104</v>
      </c>
      <c r="Y691" s="304">
        <v>89</v>
      </c>
      <c r="Z691" s="304">
        <v>89</v>
      </c>
      <c r="AA691" s="304">
        <v>89</v>
      </c>
      <c r="AB691" s="5"/>
      <c r="AC691" s="224">
        <f t="shared" si="26"/>
        <v>0</v>
      </c>
      <c r="AD691" s="270">
        <f t="shared" si="27"/>
        <v>0</v>
      </c>
      <c r="AE691" s="198" t="s">
        <v>6971</v>
      </c>
      <c r="AF691" s="199"/>
      <c r="AG691" s="200"/>
      <c r="AH691" s="200"/>
      <c r="AI691" s="169" t="str">
        <f>IF(AB691/W691=0,"",IF(MOD(AB691,W691)&gt;0,"ОШИБКА!!! неверная кратность на сорт",""))</f>
        <v/>
      </c>
    </row>
    <row r="692" spans="2:35" s="170" customFormat="1">
      <c r="B692" s="250"/>
      <c r="C692" s="196" t="s">
        <v>6628</v>
      </c>
      <c r="D692" s="267"/>
      <c r="E692" s="267"/>
      <c r="F692" s="267"/>
      <c r="G692" s="314">
        <v>3181</v>
      </c>
      <c r="H692" s="314">
        <v>3061</v>
      </c>
      <c r="I692" s="267">
        <v>26</v>
      </c>
      <c r="J692" s="267"/>
      <c r="K692" s="267"/>
      <c r="L692" s="196" t="s">
        <v>37</v>
      </c>
      <c r="M692" s="196" t="s">
        <v>6542</v>
      </c>
      <c r="N692" s="196" t="s">
        <v>451</v>
      </c>
      <c r="O692" s="196" t="s">
        <v>450</v>
      </c>
      <c r="P692" s="196" t="s">
        <v>1452</v>
      </c>
      <c r="Q692" s="309" t="s">
        <v>951</v>
      </c>
      <c r="R692" s="218"/>
      <c r="S692" s="218"/>
      <c r="T692" s="218"/>
      <c r="U692" s="219"/>
      <c r="V692" s="197" t="s">
        <v>776</v>
      </c>
      <c r="W692" s="220">
        <v>24</v>
      </c>
      <c r="X692" s="223">
        <v>104</v>
      </c>
      <c r="Y692" s="304">
        <v>89</v>
      </c>
      <c r="Z692" s="304">
        <v>89</v>
      </c>
      <c r="AA692" s="304">
        <v>89</v>
      </c>
      <c r="AB692" s="5"/>
      <c r="AC692" s="224">
        <f t="shared" si="26"/>
        <v>0</v>
      </c>
      <c r="AD692" s="270">
        <f t="shared" si="27"/>
        <v>0</v>
      </c>
      <c r="AE692" s="198" t="s">
        <v>6971</v>
      </c>
      <c r="AF692" s="199"/>
      <c r="AG692" s="200"/>
      <c r="AH692" s="200"/>
      <c r="AI692" s="169" t="str">
        <f>IF(AB692/W692=0,"",IF(MOD(AB692,W692)&gt;0,"ОШИБКА!!! неверная кратность на сорт",""))</f>
        <v/>
      </c>
    </row>
    <row r="693" spans="2:35" s="170" customFormat="1">
      <c r="B693" s="250"/>
      <c r="C693" s="196" t="s">
        <v>6629</v>
      </c>
      <c r="D693" s="267">
        <v>132</v>
      </c>
      <c r="E693" s="267"/>
      <c r="F693" s="267"/>
      <c r="G693" s="314">
        <v>6160</v>
      </c>
      <c r="H693" s="314">
        <v>5552</v>
      </c>
      <c r="I693" s="267"/>
      <c r="J693" s="267"/>
      <c r="K693" s="267"/>
      <c r="L693" s="196" t="s">
        <v>37</v>
      </c>
      <c r="M693" s="196" t="s">
        <v>6542</v>
      </c>
      <c r="N693" s="196" t="s">
        <v>451</v>
      </c>
      <c r="O693" s="196" t="s">
        <v>450</v>
      </c>
      <c r="P693" s="196" t="s">
        <v>459</v>
      </c>
      <c r="Q693" s="309" t="s">
        <v>951</v>
      </c>
      <c r="R693" s="218"/>
      <c r="S693" s="218"/>
      <c r="T693" s="218"/>
      <c r="U693" s="219"/>
      <c r="V693" s="197" t="s">
        <v>776</v>
      </c>
      <c r="W693" s="220">
        <v>24</v>
      </c>
      <c r="X693" s="223">
        <v>104</v>
      </c>
      <c r="Y693" s="304">
        <v>89</v>
      </c>
      <c r="Z693" s="304">
        <v>89</v>
      </c>
      <c r="AA693" s="304">
        <v>89</v>
      </c>
      <c r="AB693" s="5"/>
      <c r="AC693" s="224">
        <f t="shared" si="26"/>
        <v>0</v>
      </c>
      <c r="AD693" s="270">
        <f t="shared" si="27"/>
        <v>0</v>
      </c>
      <c r="AE693" s="198" t="s">
        <v>6971</v>
      </c>
      <c r="AF693" s="199"/>
      <c r="AG693" s="200"/>
      <c r="AH693" s="200"/>
      <c r="AI693" s="169" t="str">
        <f>IF(AB693/W693=0,"",IF(MOD(AB693,W693)&gt;0,"ОШИБКА!!! неверная кратность на сорт",""))</f>
        <v/>
      </c>
    </row>
    <row r="694" spans="2:35" s="170" customFormat="1">
      <c r="B694" s="250"/>
      <c r="C694" s="196" t="s">
        <v>6630</v>
      </c>
      <c r="D694" s="267"/>
      <c r="E694" s="267"/>
      <c r="F694" s="267"/>
      <c r="G694" s="314">
        <v>372</v>
      </c>
      <c r="H694" s="314">
        <v>0</v>
      </c>
      <c r="I694" s="267"/>
      <c r="J694" s="267"/>
      <c r="K694" s="267"/>
      <c r="L694" s="196" t="s">
        <v>37</v>
      </c>
      <c r="M694" s="196" t="s">
        <v>6542</v>
      </c>
      <c r="N694" s="196" t="s">
        <v>451</v>
      </c>
      <c r="O694" s="196" t="s">
        <v>450</v>
      </c>
      <c r="P694" s="196" t="s">
        <v>460</v>
      </c>
      <c r="Q694" s="309" t="s">
        <v>951</v>
      </c>
      <c r="R694" s="218"/>
      <c r="S694" s="218"/>
      <c r="T694" s="218"/>
      <c r="U694" s="219"/>
      <c r="V694" s="197" t="s">
        <v>776</v>
      </c>
      <c r="W694" s="220">
        <v>24</v>
      </c>
      <c r="X694" s="223">
        <v>104</v>
      </c>
      <c r="Y694" s="304">
        <v>89</v>
      </c>
      <c r="Z694" s="304">
        <v>89</v>
      </c>
      <c r="AA694" s="304">
        <v>89</v>
      </c>
      <c r="AB694" s="5"/>
      <c r="AC694" s="224">
        <f t="shared" si="26"/>
        <v>0</v>
      </c>
      <c r="AD694" s="270">
        <f t="shared" si="27"/>
        <v>0</v>
      </c>
      <c r="AE694" s="198" t="s">
        <v>6971</v>
      </c>
      <c r="AF694" s="199"/>
      <c r="AG694" s="200"/>
      <c r="AH694" s="200"/>
      <c r="AI694" s="169" t="str">
        <f>IF(AB694/W694=0,"",IF(MOD(AB694,W694)&gt;0,"ОШИБКА!!! неверная кратность на сорт",""))</f>
        <v/>
      </c>
    </row>
    <row r="695" spans="2:35" s="170" customFormat="1">
      <c r="B695" s="250"/>
      <c r="C695" s="196" t="s">
        <v>6631</v>
      </c>
      <c r="D695" s="267"/>
      <c r="E695" s="267"/>
      <c r="F695" s="267"/>
      <c r="G695" s="314">
        <v>52</v>
      </c>
      <c r="H695" s="314">
        <v>0</v>
      </c>
      <c r="I695" s="267"/>
      <c r="J695" s="267"/>
      <c r="K695" s="267"/>
      <c r="L695" s="196" t="s">
        <v>37</v>
      </c>
      <c r="M695" s="196" t="s">
        <v>6542</v>
      </c>
      <c r="N695" s="196" t="s">
        <v>451</v>
      </c>
      <c r="O695" s="196" t="s">
        <v>450</v>
      </c>
      <c r="P695" s="196"/>
      <c r="Q695" s="309" t="s">
        <v>951</v>
      </c>
      <c r="R695" s="218"/>
      <c r="S695" s="218"/>
      <c r="T695" s="218"/>
      <c r="U695" s="219"/>
      <c r="V695" s="197" t="s">
        <v>776</v>
      </c>
      <c r="W695" s="220">
        <v>24</v>
      </c>
      <c r="X695" s="223">
        <v>104</v>
      </c>
      <c r="Y695" s="304">
        <v>89</v>
      </c>
      <c r="Z695" s="304">
        <v>89</v>
      </c>
      <c r="AA695" s="304">
        <v>89</v>
      </c>
      <c r="AB695" s="5"/>
      <c r="AC695" s="224">
        <f t="shared" si="26"/>
        <v>0</v>
      </c>
      <c r="AD695" s="270">
        <f t="shared" si="27"/>
        <v>0</v>
      </c>
      <c r="AE695" s="198" t="s">
        <v>6971</v>
      </c>
      <c r="AF695" s="199"/>
      <c r="AG695" s="200"/>
      <c r="AH695" s="200"/>
      <c r="AI695" s="169" t="str">
        <f>IF(AB695/W695=0,"",IF(MOD(AB695,W695)&gt;0,"ОШИБКА!!! неверная кратность на сорт",""))</f>
        <v/>
      </c>
    </row>
    <row r="696" spans="2:35" s="170" customFormat="1">
      <c r="B696" s="250"/>
      <c r="C696" s="196" t="s">
        <v>6632</v>
      </c>
      <c r="D696" s="267"/>
      <c r="E696" s="267"/>
      <c r="F696" s="267"/>
      <c r="G696" s="314">
        <v>9394</v>
      </c>
      <c r="H696" s="314">
        <v>9370</v>
      </c>
      <c r="I696" s="267">
        <v>28</v>
      </c>
      <c r="J696" s="267"/>
      <c r="K696" s="267"/>
      <c r="L696" s="196" t="s">
        <v>37</v>
      </c>
      <c r="M696" s="196" t="s">
        <v>6542</v>
      </c>
      <c r="N696" s="196" t="s">
        <v>451</v>
      </c>
      <c r="O696" s="196" t="s">
        <v>450</v>
      </c>
      <c r="P696" s="196" t="s">
        <v>461</v>
      </c>
      <c r="Q696" s="309" t="s">
        <v>951</v>
      </c>
      <c r="R696" s="218"/>
      <c r="S696" s="218"/>
      <c r="T696" s="218"/>
      <c r="U696" s="219"/>
      <c r="V696" s="197" t="s">
        <v>776</v>
      </c>
      <c r="W696" s="220">
        <v>24</v>
      </c>
      <c r="X696" s="223">
        <v>104</v>
      </c>
      <c r="Y696" s="304">
        <v>89</v>
      </c>
      <c r="Z696" s="304">
        <v>89</v>
      </c>
      <c r="AA696" s="304">
        <v>89</v>
      </c>
      <c r="AB696" s="5"/>
      <c r="AC696" s="224">
        <f t="shared" si="26"/>
        <v>0</v>
      </c>
      <c r="AD696" s="270">
        <f t="shared" si="27"/>
        <v>0</v>
      </c>
      <c r="AE696" s="198" t="s">
        <v>6971</v>
      </c>
      <c r="AF696" s="199"/>
      <c r="AG696" s="200"/>
      <c r="AH696" s="200"/>
      <c r="AI696" s="169" t="str">
        <f>IF(AB696/W696=0,"",IF(MOD(AB696,W696)&gt;0,"ОШИБКА!!! неверная кратность на сорт",""))</f>
        <v/>
      </c>
    </row>
    <row r="697" spans="2:35" s="170" customFormat="1">
      <c r="B697" s="250"/>
      <c r="C697" s="196" t="s">
        <v>6633</v>
      </c>
      <c r="D697" s="267"/>
      <c r="E697" s="267"/>
      <c r="F697" s="267"/>
      <c r="G697" s="314">
        <v>230</v>
      </c>
      <c r="H697" s="314">
        <v>230</v>
      </c>
      <c r="I697" s="267"/>
      <c r="J697" s="267"/>
      <c r="K697" s="267"/>
      <c r="L697" s="196" t="s">
        <v>37</v>
      </c>
      <c r="M697" s="196" t="s">
        <v>6542</v>
      </c>
      <c r="N697" s="196" t="s">
        <v>451</v>
      </c>
      <c r="O697" s="196" t="s">
        <v>450</v>
      </c>
      <c r="P697" s="196" t="s">
        <v>6561</v>
      </c>
      <c r="Q697" s="309" t="s">
        <v>951</v>
      </c>
      <c r="R697" s="218"/>
      <c r="S697" s="218"/>
      <c r="T697" s="218"/>
      <c r="U697" s="219"/>
      <c r="V697" s="197" t="s">
        <v>776</v>
      </c>
      <c r="W697" s="220">
        <v>24</v>
      </c>
      <c r="X697" s="223">
        <v>104</v>
      </c>
      <c r="Y697" s="304">
        <v>89</v>
      </c>
      <c r="Z697" s="304">
        <v>89</v>
      </c>
      <c r="AA697" s="304">
        <v>89</v>
      </c>
      <c r="AB697" s="5"/>
      <c r="AC697" s="224">
        <f t="shared" si="26"/>
        <v>0</v>
      </c>
      <c r="AD697" s="270">
        <f t="shared" si="27"/>
        <v>0</v>
      </c>
      <c r="AE697" s="198" t="s">
        <v>6971</v>
      </c>
      <c r="AF697" s="199"/>
      <c r="AG697" s="200"/>
      <c r="AH697" s="200"/>
      <c r="AI697" s="169" t="str">
        <f>IF(AB697/W697=0,"",IF(MOD(AB697,W697)&gt;0,"ОШИБКА!!! неверная кратность на сорт",""))</f>
        <v/>
      </c>
    </row>
    <row r="698" spans="2:35" s="170" customFormat="1">
      <c r="B698" s="250"/>
      <c r="C698" s="196" t="s">
        <v>6634</v>
      </c>
      <c r="D698" s="267">
        <v>132</v>
      </c>
      <c r="E698" s="267"/>
      <c r="F698" s="267"/>
      <c r="G698" s="314">
        <v>181</v>
      </c>
      <c r="H698" s="314">
        <v>179</v>
      </c>
      <c r="I698" s="267"/>
      <c r="J698" s="267"/>
      <c r="K698" s="267"/>
      <c r="L698" s="196" t="s">
        <v>37</v>
      </c>
      <c r="M698" s="196" t="s">
        <v>6542</v>
      </c>
      <c r="N698" s="196" t="s">
        <v>451</v>
      </c>
      <c r="O698" s="196" t="s">
        <v>450</v>
      </c>
      <c r="P698" s="196" t="s">
        <v>1462</v>
      </c>
      <c r="Q698" s="309" t="s">
        <v>951</v>
      </c>
      <c r="R698" s="218"/>
      <c r="S698" s="218"/>
      <c r="T698" s="218"/>
      <c r="U698" s="219"/>
      <c r="V698" s="197" t="s">
        <v>776</v>
      </c>
      <c r="W698" s="220">
        <v>24</v>
      </c>
      <c r="X698" s="223">
        <v>104</v>
      </c>
      <c r="Y698" s="304">
        <v>89</v>
      </c>
      <c r="Z698" s="304">
        <v>89</v>
      </c>
      <c r="AA698" s="304">
        <v>89</v>
      </c>
      <c r="AB698" s="5"/>
      <c r="AC698" s="224">
        <f t="shared" si="26"/>
        <v>0</v>
      </c>
      <c r="AD698" s="270">
        <f t="shared" si="27"/>
        <v>0</v>
      </c>
      <c r="AE698" s="198" t="s">
        <v>6971</v>
      </c>
      <c r="AF698" s="199"/>
      <c r="AG698" s="200"/>
      <c r="AH698" s="200"/>
      <c r="AI698" s="169" t="str">
        <f>IF(AB698/W698=0,"",IF(MOD(AB698,W698)&gt;0,"ОШИБКА!!! неверная кратность на сорт",""))</f>
        <v/>
      </c>
    </row>
    <row r="699" spans="2:35" s="170" customFormat="1">
      <c r="B699" s="250"/>
      <c r="C699" s="196" t="s">
        <v>6635</v>
      </c>
      <c r="D699" s="267"/>
      <c r="E699" s="267"/>
      <c r="F699" s="267"/>
      <c r="G699" s="314">
        <v>600</v>
      </c>
      <c r="H699" s="314">
        <v>600</v>
      </c>
      <c r="I699" s="267"/>
      <c r="J699" s="267"/>
      <c r="K699" s="267"/>
      <c r="L699" s="196" t="s">
        <v>37</v>
      </c>
      <c r="M699" s="196" t="s">
        <v>6542</v>
      </c>
      <c r="N699" s="196" t="s">
        <v>6175</v>
      </c>
      <c r="O699" s="196" t="s">
        <v>6176</v>
      </c>
      <c r="P699" s="196"/>
      <c r="Q699" s="309" t="s">
        <v>951</v>
      </c>
      <c r="R699" s="218"/>
      <c r="S699" s="218"/>
      <c r="T699" s="218"/>
      <c r="U699" s="247"/>
      <c r="V699" s="197" t="s">
        <v>776</v>
      </c>
      <c r="W699" s="220">
        <v>24</v>
      </c>
      <c r="X699" s="223">
        <v>104</v>
      </c>
      <c r="Y699" s="304">
        <v>89</v>
      </c>
      <c r="Z699" s="304">
        <v>89</v>
      </c>
      <c r="AA699" s="304">
        <v>89</v>
      </c>
      <c r="AB699" s="5"/>
      <c r="AC699" s="224">
        <f t="shared" si="26"/>
        <v>0</v>
      </c>
      <c r="AD699" s="270">
        <f t="shared" si="27"/>
        <v>0</v>
      </c>
      <c r="AE699" s="198" t="s">
        <v>6971</v>
      </c>
      <c r="AF699" s="199"/>
      <c r="AG699" s="200"/>
      <c r="AH699" s="200"/>
      <c r="AI699" s="169" t="str">
        <f>IF(AB699/W699=0,"",IF(MOD(AB699,W699)&gt;0,"ОШИБКА!!! неверная кратность на сорт",""))</f>
        <v/>
      </c>
    </row>
    <row r="700" spans="2:35" s="170" customFormat="1">
      <c r="B700" s="250"/>
      <c r="C700" s="196" t="s">
        <v>6636</v>
      </c>
      <c r="D700" s="267"/>
      <c r="E700" s="267"/>
      <c r="F700" s="267"/>
      <c r="G700" s="314">
        <v>1252</v>
      </c>
      <c r="H700" s="314">
        <v>1252</v>
      </c>
      <c r="I700" s="267"/>
      <c r="J700" s="267"/>
      <c r="K700" s="267"/>
      <c r="L700" s="196" t="s">
        <v>37</v>
      </c>
      <c r="M700" s="196" t="s">
        <v>6542</v>
      </c>
      <c r="N700" s="196" t="s">
        <v>6175</v>
      </c>
      <c r="O700" s="196" t="s">
        <v>6176</v>
      </c>
      <c r="P700" s="196" t="s">
        <v>6177</v>
      </c>
      <c r="Q700" s="309" t="s">
        <v>951</v>
      </c>
      <c r="R700" s="218"/>
      <c r="S700" s="218"/>
      <c r="T700" s="218"/>
      <c r="U700" s="219"/>
      <c r="V700" s="197" t="s">
        <v>776</v>
      </c>
      <c r="W700" s="220">
        <v>24</v>
      </c>
      <c r="X700" s="223">
        <v>104</v>
      </c>
      <c r="Y700" s="304">
        <v>89</v>
      </c>
      <c r="Z700" s="304">
        <v>89</v>
      </c>
      <c r="AA700" s="304">
        <v>89</v>
      </c>
      <c r="AB700" s="5"/>
      <c r="AC700" s="224">
        <f t="shared" si="26"/>
        <v>0</v>
      </c>
      <c r="AD700" s="270">
        <f t="shared" si="27"/>
        <v>0</v>
      </c>
      <c r="AE700" s="198" t="s">
        <v>6971</v>
      </c>
      <c r="AF700" s="199"/>
      <c r="AG700" s="200"/>
      <c r="AH700" s="200"/>
      <c r="AI700" s="169" t="str">
        <f>IF(AB700/W700=0,"",IF(MOD(AB700,W700)&gt;0,"ОШИБКА!!! неверная кратность на сорт",""))</f>
        <v/>
      </c>
    </row>
    <row r="701" spans="2:35" s="170" customFormat="1">
      <c r="B701" s="250"/>
      <c r="C701" s="196" t="s">
        <v>6637</v>
      </c>
      <c r="D701" s="267">
        <v>87</v>
      </c>
      <c r="E701" s="267"/>
      <c r="F701" s="267"/>
      <c r="G701" s="314">
        <v>12</v>
      </c>
      <c r="H701" s="314">
        <v>0</v>
      </c>
      <c r="I701" s="267"/>
      <c r="J701" s="267"/>
      <c r="K701" s="267"/>
      <c r="L701" s="196" t="s">
        <v>37</v>
      </c>
      <c r="M701" s="196" t="s">
        <v>6542</v>
      </c>
      <c r="N701" s="196" t="s">
        <v>475</v>
      </c>
      <c r="O701" s="196" t="s">
        <v>474</v>
      </c>
      <c r="P701" s="196" t="s">
        <v>6562</v>
      </c>
      <c r="Q701" s="309" t="s">
        <v>951</v>
      </c>
      <c r="R701" s="218"/>
      <c r="S701" s="218"/>
      <c r="T701" s="218"/>
      <c r="U701" s="219"/>
      <c r="V701" s="197" t="s">
        <v>776</v>
      </c>
      <c r="W701" s="220">
        <v>24</v>
      </c>
      <c r="X701" s="223">
        <v>198</v>
      </c>
      <c r="Y701" s="304">
        <v>170</v>
      </c>
      <c r="Z701" s="304">
        <v>170</v>
      </c>
      <c r="AA701" s="304">
        <v>170</v>
      </c>
      <c r="AB701" s="5"/>
      <c r="AC701" s="224">
        <f t="shared" si="26"/>
        <v>0</v>
      </c>
      <c r="AD701" s="270">
        <f t="shared" si="27"/>
        <v>0</v>
      </c>
      <c r="AE701" s="198" t="s">
        <v>6971</v>
      </c>
      <c r="AF701" s="199"/>
      <c r="AG701" s="200"/>
      <c r="AH701" s="200"/>
      <c r="AI701" s="169" t="str">
        <f>IF(AB701/W701=0,"",IF(MOD(AB701,W701)&gt;0,"ОШИБКА!!! неверная кратность на сорт",""))</f>
        <v/>
      </c>
    </row>
    <row r="702" spans="2:35" s="170" customFormat="1">
      <c r="B702" s="250"/>
      <c r="C702" s="196" t="s">
        <v>6638</v>
      </c>
      <c r="D702" s="267"/>
      <c r="E702" s="267"/>
      <c r="F702" s="267"/>
      <c r="G702" s="314">
        <v>2</v>
      </c>
      <c r="H702" s="314">
        <v>0</v>
      </c>
      <c r="I702" s="267"/>
      <c r="J702" s="267"/>
      <c r="K702" s="267"/>
      <c r="L702" s="196" t="s">
        <v>37</v>
      </c>
      <c r="M702" s="196" t="s">
        <v>6542</v>
      </c>
      <c r="N702" s="196" t="s">
        <v>475</v>
      </c>
      <c r="O702" s="196" t="s">
        <v>474</v>
      </c>
      <c r="P702" s="196" t="s">
        <v>6563</v>
      </c>
      <c r="Q702" s="309" t="s">
        <v>951</v>
      </c>
      <c r="R702" s="218"/>
      <c r="S702" s="218"/>
      <c r="T702" s="218"/>
      <c r="U702" s="219"/>
      <c r="V702" s="197" t="s">
        <v>776</v>
      </c>
      <c r="W702" s="220">
        <v>24</v>
      </c>
      <c r="X702" s="223">
        <v>198</v>
      </c>
      <c r="Y702" s="304">
        <v>170</v>
      </c>
      <c r="Z702" s="304">
        <v>170</v>
      </c>
      <c r="AA702" s="304">
        <v>170</v>
      </c>
      <c r="AB702" s="5"/>
      <c r="AC702" s="224">
        <f t="shared" si="26"/>
        <v>0</v>
      </c>
      <c r="AD702" s="270">
        <f t="shared" si="27"/>
        <v>0</v>
      </c>
      <c r="AE702" s="198" t="s">
        <v>6971</v>
      </c>
      <c r="AF702" s="199"/>
      <c r="AG702" s="200"/>
      <c r="AH702" s="200"/>
      <c r="AI702" s="169" t="str">
        <f>IF(AB702/W702=0,"",IF(MOD(AB702,W702)&gt;0,"ОШИБКА!!! неверная кратность на сорт",""))</f>
        <v/>
      </c>
    </row>
    <row r="703" spans="2:35" s="170" customFormat="1">
      <c r="B703" s="250"/>
      <c r="C703" s="196" t="s">
        <v>6639</v>
      </c>
      <c r="D703" s="267"/>
      <c r="E703" s="267"/>
      <c r="F703" s="267"/>
      <c r="G703" s="314">
        <v>10</v>
      </c>
      <c r="H703" s="314">
        <v>0</v>
      </c>
      <c r="I703" s="267">
        <v>230</v>
      </c>
      <c r="J703" s="267"/>
      <c r="K703" s="267"/>
      <c r="L703" s="196" t="s">
        <v>37</v>
      </c>
      <c r="M703" s="196" t="s">
        <v>6542</v>
      </c>
      <c r="N703" s="196" t="s">
        <v>475</v>
      </c>
      <c r="O703" s="196" t="s">
        <v>474</v>
      </c>
      <c r="P703" s="196" t="s">
        <v>6564</v>
      </c>
      <c r="Q703" s="309" t="s">
        <v>951</v>
      </c>
      <c r="R703" s="218"/>
      <c r="S703" s="218"/>
      <c r="T703" s="218"/>
      <c r="U703" s="219"/>
      <c r="V703" s="197" t="s">
        <v>776</v>
      </c>
      <c r="W703" s="220">
        <v>24</v>
      </c>
      <c r="X703" s="223">
        <v>198</v>
      </c>
      <c r="Y703" s="304">
        <v>170</v>
      </c>
      <c r="Z703" s="304">
        <v>170</v>
      </c>
      <c r="AA703" s="304">
        <v>170</v>
      </c>
      <c r="AB703" s="5"/>
      <c r="AC703" s="224">
        <f t="shared" si="26"/>
        <v>0</v>
      </c>
      <c r="AD703" s="270">
        <f t="shared" si="27"/>
        <v>0</v>
      </c>
      <c r="AE703" s="198" t="s">
        <v>6971</v>
      </c>
      <c r="AF703" s="199"/>
      <c r="AG703" s="200"/>
      <c r="AH703" s="200"/>
      <c r="AI703" s="169" t="str">
        <f>IF(AB703/W703=0,"",IF(MOD(AB703,W703)&gt;0,"ОШИБКА!!! неверная кратность на сорт",""))</f>
        <v/>
      </c>
    </row>
    <row r="704" spans="2:35" s="170" customFormat="1">
      <c r="B704" s="250"/>
      <c r="C704" s="196" t="s">
        <v>6640</v>
      </c>
      <c r="D704" s="267">
        <v>84</v>
      </c>
      <c r="E704" s="267"/>
      <c r="F704" s="267"/>
      <c r="G704" s="314">
        <v>13</v>
      </c>
      <c r="H704" s="314">
        <v>0</v>
      </c>
      <c r="I704" s="267"/>
      <c r="J704" s="267"/>
      <c r="K704" s="267"/>
      <c r="L704" s="196" t="s">
        <v>37</v>
      </c>
      <c r="M704" s="196" t="s">
        <v>6542</v>
      </c>
      <c r="N704" s="196" t="s">
        <v>475</v>
      </c>
      <c r="O704" s="196" t="s">
        <v>474</v>
      </c>
      <c r="P704" s="196" t="s">
        <v>6565</v>
      </c>
      <c r="Q704" s="309" t="s">
        <v>951</v>
      </c>
      <c r="R704" s="218"/>
      <c r="S704" s="218"/>
      <c r="T704" s="218"/>
      <c r="U704" s="219"/>
      <c r="V704" s="197" t="s">
        <v>776</v>
      </c>
      <c r="W704" s="220">
        <v>24</v>
      </c>
      <c r="X704" s="223">
        <v>198</v>
      </c>
      <c r="Y704" s="304">
        <v>170</v>
      </c>
      <c r="Z704" s="304">
        <v>170</v>
      </c>
      <c r="AA704" s="304">
        <v>170</v>
      </c>
      <c r="AB704" s="5"/>
      <c r="AC704" s="224">
        <f t="shared" si="26"/>
        <v>0</v>
      </c>
      <c r="AD704" s="270">
        <f t="shared" si="27"/>
        <v>0</v>
      </c>
      <c r="AE704" s="198" t="s">
        <v>6971</v>
      </c>
      <c r="AF704" s="199"/>
      <c r="AG704" s="200"/>
      <c r="AH704" s="200"/>
      <c r="AI704" s="169" t="str">
        <f>IF(AB704/W704=0,"",IF(MOD(AB704,W704)&gt;0,"ОШИБКА!!! неверная кратность на сорт",""))</f>
        <v/>
      </c>
    </row>
    <row r="705" spans="2:35" s="170" customFormat="1">
      <c r="B705" s="250"/>
      <c r="C705" s="196" t="s">
        <v>6641</v>
      </c>
      <c r="D705" s="267"/>
      <c r="E705" s="267"/>
      <c r="F705" s="267"/>
      <c r="G705" s="314">
        <v>8</v>
      </c>
      <c r="H705" s="314">
        <v>0</v>
      </c>
      <c r="I705" s="267"/>
      <c r="J705" s="267"/>
      <c r="K705" s="267"/>
      <c r="L705" s="196" t="s">
        <v>37</v>
      </c>
      <c r="M705" s="196" t="s">
        <v>6542</v>
      </c>
      <c r="N705" s="196" t="s">
        <v>475</v>
      </c>
      <c r="O705" s="196" t="s">
        <v>474</v>
      </c>
      <c r="P705" s="196" t="s">
        <v>6566</v>
      </c>
      <c r="Q705" s="309" t="s">
        <v>951</v>
      </c>
      <c r="R705" s="218"/>
      <c r="S705" s="218"/>
      <c r="T705" s="218"/>
      <c r="U705" s="219"/>
      <c r="V705" s="197" t="s">
        <v>776</v>
      </c>
      <c r="W705" s="220">
        <v>24</v>
      </c>
      <c r="X705" s="223">
        <v>198</v>
      </c>
      <c r="Y705" s="304">
        <v>170</v>
      </c>
      <c r="Z705" s="304">
        <v>170</v>
      </c>
      <c r="AA705" s="304">
        <v>170</v>
      </c>
      <c r="AB705" s="5"/>
      <c r="AC705" s="224">
        <f t="shared" si="26"/>
        <v>0</v>
      </c>
      <c r="AD705" s="270">
        <f t="shared" si="27"/>
        <v>0</v>
      </c>
      <c r="AE705" s="198" t="s">
        <v>6971</v>
      </c>
      <c r="AF705" s="199"/>
      <c r="AG705" s="200"/>
      <c r="AH705" s="200"/>
      <c r="AI705" s="169" t="str">
        <f>IF(AB705/W705=0,"",IF(MOD(AB705,W705)&gt;0,"ОШИБКА!!! неверная кратность на сорт",""))</f>
        <v/>
      </c>
    </row>
    <row r="706" spans="2:35" s="170" customFormat="1">
      <c r="B706" s="250"/>
      <c r="C706" s="196" t="s">
        <v>6642</v>
      </c>
      <c r="D706" s="267"/>
      <c r="E706" s="267"/>
      <c r="F706" s="267"/>
      <c r="G706" s="314"/>
      <c r="H706" s="314"/>
      <c r="I706" s="267"/>
      <c r="J706" s="267"/>
      <c r="K706" s="267"/>
      <c r="L706" s="196" t="s">
        <v>37</v>
      </c>
      <c r="M706" s="332" t="s">
        <v>6542</v>
      </c>
      <c r="N706" s="332" t="s">
        <v>475</v>
      </c>
      <c r="O706" s="332" t="s">
        <v>474</v>
      </c>
      <c r="P706" s="332" t="s">
        <v>6567</v>
      </c>
      <c r="Q706" s="333" t="s">
        <v>951</v>
      </c>
      <c r="R706" s="334"/>
      <c r="S706" s="334"/>
      <c r="T706" s="334"/>
      <c r="U706" s="336"/>
      <c r="V706" s="197" t="s">
        <v>776</v>
      </c>
      <c r="W706" s="220">
        <v>24</v>
      </c>
      <c r="X706" s="223">
        <v>198</v>
      </c>
      <c r="Y706" s="304">
        <v>170</v>
      </c>
      <c r="Z706" s="304">
        <v>170</v>
      </c>
      <c r="AA706" s="304">
        <v>170</v>
      </c>
      <c r="AB706" s="5"/>
      <c r="AC706" s="224">
        <f t="shared" si="26"/>
        <v>0</v>
      </c>
      <c r="AD706" s="270">
        <f t="shared" si="27"/>
        <v>0</v>
      </c>
      <c r="AE706" s="198" t="s">
        <v>6971</v>
      </c>
      <c r="AF706" s="199"/>
      <c r="AG706" s="200"/>
      <c r="AH706" s="200"/>
      <c r="AI706" s="169" t="str">
        <f>IF(AB706/W706=0,"",IF(MOD(AB706,W706)&gt;0,"ОШИБКА!!! неверная кратность на сорт",""))</f>
        <v/>
      </c>
    </row>
    <row r="707" spans="2:35" s="170" customFormat="1">
      <c r="B707" s="250"/>
      <c r="C707" s="196" t="s">
        <v>6643</v>
      </c>
      <c r="D707" s="267"/>
      <c r="E707" s="267"/>
      <c r="F707" s="267"/>
      <c r="G707" s="314">
        <v>3</v>
      </c>
      <c r="H707" s="314">
        <v>0</v>
      </c>
      <c r="I707" s="267"/>
      <c r="J707" s="267"/>
      <c r="K707" s="267"/>
      <c r="L707" s="196" t="s">
        <v>37</v>
      </c>
      <c r="M707" s="196" t="s">
        <v>6542</v>
      </c>
      <c r="N707" s="196" t="s">
        <v>475</v>
      </c>
      <c r="O707" s="196" t="s">
        <v>474</v>
      </c>
      <c r="P707" s="196" t="s">
        <v>6568</v>
      </c>
      <c r="Q707" s="309" t="s">
        <v>951</v>
      </c>
      <c r="R707" s="218"/>
      <c r="S707" s="218"/>
      <c r="T707" s="218"/>
      <c r="U707" s="219"/>
      <c r="V707" s="197" t="s">
        <v>776</v>
      </c>
      <c r="W707" s="220">
        <v>24</v>
      </c>
      <c r="X707" s="223">
        <v>198</v>
      </c>
      <c r="Y707" s="304">
        <v>170</v>
      </c>
      <c r="Z707" s="304">
        <v>170</v>
      </c>
      <c r="AA707" s="304">
        <v>170</v>
      </c>
      <c r="AB707" s="5"/>
      <c r="AC707" s="224">
        <f t="shared" si="26"/>
        <v>0</v>
      </c>
      <c r="AD707" s="270">
        <f t="shared" si="27"/>
        <v>0</v>
      </c>
      <c r="AE707" s="198" t="s">
        <v>6971</v>
      </c>
      <c r="AF707" s="199"/>
      <c r="AG707" s="200"/>
      <c r="AH707" s="200"/>
      <c r="AI707" s="169" t="str">
        <f>IF(AB707/W707=0,"",IF(MOD(AB707,W707)&gt;0,"ОШИБКА!!! неверная кратность на сорт",""))</f>
        <v/>
      </c>
    </row>
    <row r="708" spans="2:35" s="170" customFormat="1">
      <c r="B708" s="250"/>
      <c r="C708" s="196" t="s">
        <v>6644</v>
      </c>
      <c r="D708" s="267"/>
      <c r="E708" s="267"/>
      <c r="F708" s="267"/>
      <c r="G708" s="314">
        <v>37</v>
      </c>
      <c r="H708" s="314">
        <v>0</v>
      </c>
      <c r="I708" s="267">
        <v>367</v>
      </c>
      <c r="J708" s="267"/>
      <c r="K708" s="267"/>
      <c r="L708" s="196" t="s">
        <v>37</v>
      </c>
      <c r="M708" s="196" t="s">
        <v>6542</v>
      </c>
      <c r="N708" s="196" t="s">
        <v>475</v>
      </c>
      <c r="O708" s="196" t="s">
        <v>474</v>
      </c>
      <c r="P708" s="196" t="s">
        <v>6569</v>
      </c>
      <c r="Q708" s="309" t="s">
        <v>951</v>
      </c>
      <c r="R708" s="218"/>
      <c r="S708" s="218"/>
      <c r="T708" s="218"/>
      <c r="U708" s="219"/>
      <c r="V708" s="197" t="s">
        <v>776</v>
      </c>
      <c r="W708" s="220">
        <v>24</v>
      </c>
      <c r="X708" s="223">
        <v>198</v>
      </c>
      <c r="Y708" s="304">
        <v>170</v>
      </c>
      <c r="Z708" s="304">
        <v>170</v>
      </c>
      <c r="AA708" s="304">
        <v>170</v>
      </c>
      <c r="AB708" s="5"/>
      <c r="AC708" s="224">
        <f t="shared" si="26"/>
        <v>0</v>
      </c>
      <c r="AD708" s="270">
        <f t="shared" si="27"/>
        <v>0</v>
      </c>
      <c r="AE708" s="198" t="s">
        <v>6971</v>
      </c>
      <c r="AF708" s="199"/>
      <c r="AG708" s="200"/>
      <c r="AH708" s="200"/>
      <c r="AI708" s="169" t="str">
        <f>IF(AB708/W708=0,"",IF(MOD(AB708,W708)&gt;0,"ОШИБКА!!! неверная кратность на сорт",""))</f>
        <v/>
      </c>
    </row>
    <row r="709" spans="2:35" s="170" customFormat="1">
      <c r="B709" s="250"/>
      <c r="C709" s="196" t="s">
        <v>6645</v>
      </c>
      <c r="D709" s="267"/>
      <c r="E709" s="267"/>
      <c r="F709" s="267"/>
      <c r="G709" s="314">
        <v>47</v>
      </c>
      <c r="H709" s="314">
        <v>10</v>
      </c>
      <c r="I709" s="267">
        <v>21</v>
      </c>
      <c r="J709" s="267"/>
      <c r="K709" s="267"/>
      <c r="L709" s="196" t="s">
        <v>37</v>
      </c>
      <c r="M709" s="196" t="s">
        <v>6542</v>
      </c>
      <c r="N709" s="196" t="s">
        <v>475</v>
      </c>
      <c r="O709" s="196" t="s">
        <v>474</v>
      </c>
      <c r="P709" s="196" t="s">
        <v>6570</v>
      </c>
      <c r="Q709" s="309" t="s">
        <v>951</v>
      </c>
      <c r="R709" s="218"/>
      <c r="S709" s="218"/>
      <c r="T709" s="218"/>
      <c r="U709" s="219"/>
      <c r="V709" s="197" t="s">
        <v>776</v>
      </c>
      <c r="W709" s="220">
        <v>24</v>
      </c>
      <c r="X709" s="223">
        <v>198</v>
      </c>
      <c r="Y709" s="304">
        <v>170</v>
      </c>
      <c r="Z709" s="304">
        <v>170</v>
      </c>
      <c r="AA709" s="304">
        <v>170</v>
      </c>
      <c r="AB709" s="5"/>
      <c r="AC709" s="224">
        <f t="shared" si="26"/>
        <v>0</v>
      </c>
      <c r="AD709" s="270">
        <f t="shared" si="27"/>
        <v>0</v>
      </c>
      <c r="AE709" s="198" t="s">
        <v>6971</v>
      </c>
      <c r="AF709" s="199"/>
      <c r="AG709" s="200"/>
      <c r="AH709" s="200"/>
      <c r="AI709" s="169" t="str">
        <f>IF(AB709/W709=0,"",IF(MOD(AB709,W709)&gt;0,"ОШИБКА!!! неверная кратность на сорт",""))</f>
        <v/>
      </c>
    </row>
    <row r="710" spans="2:35" s="170" customFormat="1">
      <c r="B710" s="250"/>
      <c r="C710" s="196" t="s">
        <v>6646</v>
      </c>
      <c r="D710" s="267">
        <v>78</v>
      </c>
      <c r="E710" s="267"/>
      <c r="F710" s="267"/>
      <c r="G710" s="314"/>
      <c r="H710" s="314"/>
      <c r="I710" s="267"/>
      <c r="J710" s="267"/>
      <c r="K710" s="267"/>
      <c r="L710" s="196" t="s">
        <v>37</v>
      </c>
      <c r="M710" s="196" t="s">
        <v>6542</v>
      </c>
      <c r="N710" s="196" t="s">
        <v>475</v>
      </c>
      <c r="O710" s="196" t="s">
        <v>474</v>
      </c>
      <c r="P710" s="196" t="s">
        <v>6571</v>
      </c>
      <c r="Q710" s="309" t="s">
        <v>951</v>
      </c>
      <c r="R710" s="218"/>
      <c r="S710" s="218"/>
      <c r="T710" s="218"/>
      <c r="U710" s="252"/>
      <c r="V710" s="197" t="s">
        <v>776</v>
      </c>
      <c r="W710" s="220">
        <v>24</v>
      </c>
      <c r="X710" s="223">
        <v>198</v>
      </c>
      <c r="Y710" s="304">
        <v>170</v>
      </c>
      <c r="Z710" s="304">
        <v>170</v>
      </c>
      <c r="AA710" s="304">
        <v>170</v>
      </c>
      <c r="AB710" s="5"/>
      <c r="AC710" s="224">
        <f t="shared" si="26"/>
        <v>0</v>
      </c>
      <c r="AD710" s="270">
        <f t="shared" si="27"/>
        <v>0</v>
      </c>
      <c r="AE710" s="198" t="s">
        <v>6971</v>
      </c>
      <c r="AF710" s="199"/>
      <c r="AG710" s="200"/>
      <c r="AH710" s="200"/>
      <c r="AI710" s="169" t="str">
        <f>IF(AB710/W710=0,"",IF(MOD(AB710,W710)&gt;0,"ОШИБКА!!! неверная кратность на сорт",""))</f>
        <v/>
      </c>
    </row>
    <row r="711" spans="2:35" s="170" customFormat="1">
      <c r="B711" s="250"/>
      <c r="C711" s="196" t="s">
        <v>6647</v>
      </c>
      <c r="D711" s="267"/>
      <c r="E711" s="267"/>
      <c r="F711" s="267"/>
      <c r="G711" s="314">
        <v>7</v>
      </c>
      <c r="H711" s="314">
        <v>0</v>
      </c>
      <c r="I711" s="267"/>
      <c r="J711" s="267"/>
      <c r="K711" s="267"/>
      <c r="L711" s="196" t="s">
        <v>37</v>
      </c>
      <c r="M711" s="196" t="s">
        <v>6542</v>
      </c>
      <c r="N711" s="196" t="s">
        <v>475</v>
      </c>
      <c r="O711" s="196" t="s">
        <v>474</v>
      </c>
      <c r="P711" s="196" t="s">
        <v>6572</v>
      </c>
      <c r="Q711" s="309" t="s">
        <v>951</v>
      </c>
      <c r="R711" s="218"/>
      <c r="S711" s="218"/>
      <c r="T711" s="218"/>
      <c r="U711" s="252"/>
      <c r="V711" s="197" t="s">
        <v>776</v>
      </c>
      <c r="W711" s="220">
        <v>24</v>
      </c>
      <c r="X711" s="223">
        <v>198</v>
      </c>
      <c r="Y711" s="304">
        <v>170</v>
      </c>
      <c r="Z711" s="304">
        <v>170</v>
      </c>
      <c r="AA711" s="304">
        <v>170</v>
      </c>
      <c r="AB711" s="5"/>
      <c r="AC711" s="224">
        <f t="shared" si="26"/>
        <v>0</v>
      </c>
      <c r="AD711" s="270">
        <f t="shared" si="27"/>
        <v>0</v>
      </c>
      <c r="AE711" s="198" t="s">
        <v>6971</v>
      </c>
      <c r="AF711" s="199"/>
      <c r="AG711" s="200"/>
      <c r="AH711" s="200"/>
      <c r="AI711" s="169" t="str">
        <f>IF(AB711/W711=0,"",IF(MOD(AB711,W711)&gt;0,"ОШИБКА!!! неверная кратность на сорт",""))</f>
        <v/>
      </c>
    </row>
    <row r="712" spans="2:35" s="170" customFormat="1">
      <c r="B712" s="250"/>
      <c r="C712" s="196" t="s">
        <v>6648</v>
      </c>
      <c r="D712" s="267"/>
      <c r="E712" s="267"/>
      <c r="F712" s="267"/>
      <c r="G712" s="314">
        <v>13</v>
      </c>
      <c r="H712" s="314">
        <v>0</v>
      </c>
      <c r="I712" s="267"/>
      <c r="J712" s="267"/>
      <c r="K712" s="267"/>
      <c r="L712" s="196" t="s">
        <v>37</v>
      </c>
      <c r="M712" s="196" t="s">
        <v>6542</v>
      </c>
      <c r="N712" s="196" t="s">
        <v>475</v>
      </c>
      <c r="O712" s="196" t="s">
        <v>474</v>
      </c>
      <c r="P712" s="196" t="s">
        <v>6573</v>
      </c>
      <c r="Q712" s="309" t="s">
        <v>951</v>
      </c>
      <c r="R712" s="218"/>
      <c r="S712" s="218"/>
      <c r="T712" s="218"/>
      <c r="U712" s="219"/>
      <c r="V712" s="197" t="s">
        <v>776</v>
      </c>
      <c r="W712" s="220">
        <v>24</v>
      </c>
      <c r="X712" s="223">
        <v>198</v>
      </c>
      <c r="Y712" s="304">
        <v>170</v>
      </c>
      <c r="Z712" s="304">
        <v>170</v>
      </c>
      <c r="AA712" s="304">
        <v>170</v>
      </c>
      <c r="AB712" s="5"/>
      <c r="AC712" s="224">
        <f t="shared" si="26"/>
        <v>0</v>
      </c>
      <c r="AD712" s="270">
        <f t="shared" si="27"/>
        <v>0</v>
      </c>
      <c r="AE712" s="198" t="s">
        <v>6971</v>
      </c>
      <c r="AF712" s="199"/>
      <c r="AG712" s="200"/>
      <c r="AH712" s="200"/>
      <c r="AI712" s="169" t="str">
        <f>IF(AB712/W712=0,"",IF(MOD(AB712,W712)&gt;0,"ОШИБКА!!! неверная кратность на сорт",""))</f>
        <v/>
      </c>
    </row>
    <row r="713" spans="2:35" s="170" customFormat="1">
      <c r="B713" s="250"/>
      <c r="C713" s="196" t="s">
        <v>6649</v>
      </c>
      <c r="D713" s="267"/>
      <c r="E713" s="267"/>
      <c r="F713" s="267"/>
      <c r="G713" s="314">
        <v>18</v>
      </c>
      <c r="H713" s="314">
        <v>0</v>
      </c>
      <c r="I713" s="267"/>
      <c r="J713" s="267"/>
      <c r="K713" s="267"/>
      <c r="L713" s="196" t="s">
        <v>37</v>
      </c>
      <c r="M713" s="196" t="s">
        <v>6542</v>
      </c>
      <c r="N713" s="196" t="s">
        <v>475</v>
      </c>
      <c r="O713" s="196" t="s">
        <v>474</v>
      </c>
      <c r="P713" s="196" t="s">
        <v>6574</v>
      </c>
      <c r="Q713" s="309" t="s">
        <v>951</v>
      </c>
      <c r="R713" s="218"/>
      <c r="S713" s="218"/>
      <c r="T713" s="218"/>
      <c r="U713" s="252"/>
      <c r="V713" s="197" t="s">
        <v>776</v>
      </c>
      <c r="W713" s="220">
        <v>24</v>
      </c>
      <c r="X713" s="223">
        <v>198</v>
      </c>
      <c r="Y713" s="304">
        <v>170</v>
      </c>
      <c r="Z713" s="304">
        <v>170</v>
      </c>
      <c r="AA713" s="304">
        <v>170</v>
      </c>
      <c r="AB713" s="5"/>
      <c r="AC713" s="224">
        <f t="shared" si="26"/>
        <v>0</v>
      </c>
      <c r="AD713" s="270">
        <f t="shared" si="27"/>
        <v>0</v>
      </c>
      <c r="AE713" s="198" t="s">
        <v>6971</v>
      </c>
      <c r="AF713" s="199"/>
      <c r="AG713" s="200"/>
      <c r="AH713" s="200"/>
      <c r="AI713" s="169" t="str">
        <f>IF(AB713/W713=0,"",IF(MOD(AB713,W713)&gt;0,"ОШИБКА!!! неверная кратность на сорт",""))</f>
        <v/>
      </c>
    </row>
    <row r="714" spans="2:35" s="170" customFormat="1">
      <c r="B714" s="250"/>
      <c r="C714" s="196" t="s">
        <v>6650</v>
      </c>
      <c r="D714" s="267"/>
      <c r="E714" s="267"/>
      <c r="F714" s="267"/>
      <c r="G714" s="314">
        <v>20</v>
      </c>
      <c r="H714" s="314">
        <v>0</v>
      </c>
      <c r="I714" s="267"/>
      <c r="J714" s="267"/>
      <c r="K714" s="267"/>
      <c r="L714" s="196" t="s">
        <v>37</v>
      </c>
      <c r="M714" s="196" t="s">
        <v>6542</v>
      </c>
      <c r="N714" s="196" t="s">
        <v>475</v>
      </c>
      <c r="O714" s="196" t="s">
        <v>474</v>
      </c>
      <c r="P714" s="196" t="s">
        <v>6575</v>
      </c>
      <c r="Q714" s="309" t="s">
        <v>951</v>
      </c>
      <c r="R714" s="218"/>
      <c r="S714" s="218"/>
      <c r="T714" s="218"/>
      <c r="U714" s="252"/>
      <c r="V714" s="197" t="s">
        <v>776</v>
      </c>
      <c r="W714" s="220">
        <v>24</v>
      </c>
      <c r="X714" s="223">
        <v>198</v>
      </c>
      <c r="Y714" s="304">
        <v>170</v>
      </c>
      <c r="Z714" s="304">
        <v>170</v>
      </c>
      <c r="AA714" s="304">
        <v>170</v>
      </c>
      <c r="AB714" s="5"/>
      <c r="AC714" s="224">
        <f t="shared" si="26"/>
        <v>0</v>
      </c>
      <c r="AD714" s="270">
        <f t="shared" si="27"/>
        <v>0</v>
      </c>
      <c r="AE714" s="198" t="s">
        <v>6971</v>
      </c>
      <c r="AF714" s="199"/>
      <c r="AG714" s="200"/>
      <c r="AH714" s="200"/>
      <c r="AI714" s="169" t="str">
        <f>IF(AB714/W714=0,"",IF(MOD(AB714,W714)&gt;0,"ОШИБКА!!! неверная кратность на сорт",""))</f>
        <v/>
      </c>
    </row>
    <row r="715" spans="2:35" s="170" customFormat="1">
      <c r="B715" s="250"/>
      <c r="C715" s="196" t="s">
        <v>6651</v>
      </c>
      <c r="D715" s="267"/>
      <c r="E715" s="267"/>
      <c r="F715" s="267"/>
      <c r="G715" s="314">
        <v>3</v>
      </c>
      <c r="H715" s="314">
        <v>0</v>
      </c>
      <c r="I715" s="267"/>
      <c r="J715" s="267"/>
      <c r="K715" s="267"/>
      <c r="L715" s="196" t="s">
        <v>37</v>
      </c>
      <c r="M715" s="196" t="s">
        <v>6542</v>
      </c>
      <c r="N715" s="196" t="s">
        <v>475</v>
      </c>
      <c r="O715" s="196" t="s">
        <v>474</v>
      </c>
      <c r="P715" s="196" t="s">
        <v>6576</v>
      </c>
      <c r="Q715" s="309" t="s">
        <v>951</v>
      </c>
      <c r="R715" s="218"/>
      <c r="S715" s="218"/>
      <c r="T715" s="218"/>
      <c r="U715" s="219"/>
      <c r="V715" s="197" t="s">
        <v>776</v>
      </c>
      <c r="W715" s="220">
        <v>24</v>
      </c>
      <c r="X715" s="223">
        <v>198</v>
      </c>
      <c r="Y715" s="304">
        <v>170</v>
      </c>
      <c r="Z715" s="304">
        <v>170</v>
      </c>
      <c r="AA715" s="304">
        <v>170</v>
      </c>
      <c r="AB715" s="5"/>
      <c r="AC715" s="224">
        <f t="shared" si="26"/>
        <v>0</v>
      </c>
      <c r="AD715" s="270">
        <f t="shared" si="27"/>
        <v>0</v>
      </c>
      <c r="AE715" s="198" t="s">
        <v>6971</v>
      </c>
      <c r="AF715" s="199"/>
      <c r="AG715" s="200"/>
      <c r="AH715" s="200"/>
      <c r="AI715" s="169" t="str">
        <f>IF(AB715/W715=0,"",IF(MOD(AB715,W715)&gt;0,"ОШИБКА!!! неверная кратность на сорт",""))</f>
        <v/>
      </c>
    </row>
    <row r="716" spans="2:35" s="170" customFormat="1">
      <c r="B716" s="250"/>
      <c r="C716" s="196" t="s">
        <v>6652</v>
      </c>
      <c r="D716" s="267"/>
      <c r="E716" s="267"/>
      <c r="F716" s="267"/>
      <c r="G716" s="314"/>
      <c r="H716" s="314"/>
      <c r="I716" s="267"/>
      <c r="J716" s="267"/>
      <c r="K716" s="267"/>
      <c r="L716" s="196" t="s">
        <v>37</v>
      </c>
      <c r="M716" s="332" t="s">
        <v>6542</v>
      </c>
      <c r="N716" s="332" t="s">
        <v>475</v>
      </c>
      <c r="O716" s="332" t="s">
        <v>474</v>
      </c>
      <c r="P716" s="332" t="s">
        <v>6577</v>
      </c>
      <c r="Q716" s="333" t="s">
        <v>951</v>
      </c>
      <c r="R716" s="334"/>
      <c r="S716" s="334"/>
      <c r="T716" s="334"/>
      <c r="U716" s="336"/>
      <c r="V716" s="197" t="s">
        <v>776</v>
      </c>
      <c r="W716" s="220">
        <v>24</v>
      </c>
      <c r="X716" s="223">
        <v>198</v>
      </c>
      <c r="Y716" s="304">
        <v>170</v>
      </c>
      <c r="Z716" s="304">
        <v>170</v>
      </c>
      <c r="AA716" s="304">
        <v>170</v>
      </c>
      <c r="AB716" s="5"/>
      <c r="AC716" s="224">
        <f t="shared" si="26"/>
        <v>0</v>
      </c>
      <c r="AD716" s="270">
        <f t="shared" si="27"/>
        <v>0</v>
      </c>
      <c r="AE716" s="198" t="s">
        <v>6971</v>
      </c>
      <c r="AF716" s="199"/>
      <c r="AG716" s="200"/>
      <c r="AH716" s="200"/>
      <c r="AI716" s="169" t="str">
        <f>IF(AB716/W716=0,"",IF(MOD(AB716,W716)&gt;0,"ОШИБКА!!! неверная кратность на сорт",""))</f>
        <v/>
      </c>
    </row>
    <row r="717" spans="2:35" s="170" customFormat="1">
      <c r="B717" s="250"/>
      <c r="C717" s="196" t="s">
        <v>6653</v>
      </c>
      <c r="D717" s="267"/>
      <c r="E717" s="267"/>
      <c r="F717" s="267"/>
      <c r="G717" s="314">
        <v>39</v>
      </c>
      <c r="H717" s="314">
        <v>0</v>
      </c>
      <c r="I717" s="267"/>
      <c r="J717" s="267"/>
      <c r="K717" s="267"/>
      <c r="L717" s="196" t="s">
        <v>37</v>
      </c>
      <c r="M717" s="196" t="s">
        <v>6542</v>
      </c>
      <c r="N717" s="196" t="s">
        <v>475</v>
      </c>
      <c r="O717" s="196" t="s">
        <v>474</v>
      </c>
      <c r="P717" s="196" t="s">
        <v>6578</v>
      </c>
      <c r="Q717" s="309" t="s">
        <v>951</v>
      </c>
      <c r="R717" s="218"/>
      <c r="S717" s="218"/>
      <c r="T717" s="218"/>
      <c r="U717" s="252"/>
      <c r="V717" s="197" t="s">
        <v>776</v>
      </c>
      <c r="W717" s="220">
        <v>24</v>
      </c>
      <c r="X717" s="223">
        <v>198</v>
      </c>
      <c r="Y717" s="304">
        <v>170</v>
      </c>
      <c r="Z717" s="304">
        <v>170</v>
      </c>
      <c r="AA717" s="304">
        <v>170</v>
      </c>
      <c r="AB717" s="5"/>
      <c r="AC717" s="224">
        <f t="shared" si="26"/>
        <v>0</v>
      </c>
      <c r="AD717" s="270">
        <f t="shared" si="27"/>
        <v>0</v>
      </c>
      <c r="AE717" s="198" t="s">
        <v>6971</v>
      </c>
      <c r="AF717" s="199"/>
      <c r="AG717" s="200"/>
      <c r="AH717" s="200"/>
      <c r="AI717" s="169" t="str">
        <f>IF(AB717/W717=0,"",IF(MOD(AB717,W717)&gt;0,"ОШИБКА!!! неверная кратность на сорт",""))</f>
        <v/>
      </c>
    </row>
    <row r="718" spans="2:35" s="170" customFormat="1">
      <c r="B718" s="250"/>
      <c r="C718" s="196" t="s">
        <v>6654</v>
      </c>
      <c r="D718" s="267"/>
      <c r="E718" s="267"/>
      <c r="F718" s="267"/>
      <c r="G718" s="314">
        <v>32</v>
      </c>
      <c r="H718" s="314">
        <v>10</v>
      </c>
      <c r="I718" s="267"/>
      <c r="J718" s="267"/>
      <c r="K718" s="267"/>
      <c r="L718" s="196" t="s">
        <v>37</v>
      </c>
      <c r="M718" s="196" t="s">
        <v>6542</v>
      </c>
      <c r="N718" s="196" t="s">
        <v>475</v>
      </c>
      <c r="O718" s="196" t="s">
        <v>474</v>
      </c>
      <c r="P718" s="196" t="s">
        <v>6579</v>
      </c>
      <c r="Q718" s="309" t="s">
        <v>951</v>
      </c>
      <c r="R718" s="218"/>
      <c r="S718" s="218"/>
      <c r="T718" s="218"/>
      <c r="U718" s="219"/>
      <c r="V718" s="197" t="s">
        <v>776</v>
      </c>
      <c r="W718" s="220">
        <v>24</v>
      </c>
      <c r="X718" s="223">
        <v>198</v>
      </c>
      <c r="Y718" s="304">
        <v>170</v>
      </c>
      <c r="Z718" s="304">
        <v>170</v>
      </c>
      <c r="AA718" s="304">
        <v>170</v>
      </c>
      <c r="AB718" s="5"/>
      <c r="AC718" s="224">
        <f t="shared" si="26"/>
        <v>0</v>
      </c>
      <c r="AD718" s="270">
        <f t="shared" si="27"/>
        <v>0</v>
      </c>
      <c r="AE718" s="198" t="s">
        <v>6971</v>
      </c>
      <c r="AF718" s="199"/>
      <c r="AG718" s="200"/>
      <c r="AH718" s="200"/>
      <c r="AI718" s="169" t="str">
        <f>IF(AB718/W718=0,"",IF(MOD(AB718,W718)&gt;0,"ОШИБКА!!! неверная кратность на сорт",""))</f>
        <v/>
      </c>
    </row>
    <row r="719" spans="2:35" s="170" customFormat="1">
      <c r="B719" s="250"/>
      <c r="C719" s="196" t="s">
        <v>6655</v>
      </c>
      <c r="D719" s="267"/>
      <c r="E719" s="267"/>
      <c r="F719" s="267"/>
      <c r="G719" s="314">
        <v>3</v>
      </c>
      <c r="H719" s="314">
        <v>0</v>
      </c>
      <c r="I719" s="267"/>
      <c r="J719" s="267"/>
      <c r="K719" s="267"/>
      <c r="L719" s="196" t="s">
        <v>37</v>
      </c>
      <c r="M719" s="196" t="s">
        <v>6542</v>
      </c>
      <c r="N719" s="196" t="s">
        <v>475</v>
      </c>
      <c r="O719" s="196" t="s">
        <v>474</v>
      </c>
      <c r="P719" s="196" t="s">
        <v>6580</v>
      </c>
      <c r="Q719" s="309" t="s">
        <v>951</v>
      </c>
      <c r="R719" s="218"/>
      <c r="S719" s="218"/>
      <c r="T719" s="218"/>
      <c r="U719" s="219"/>
      <c r="V719" s="197" t="s">
        <v>776</v>
      </c>
      <c r="W719" s="220">
        <v>24</v>
      </c>
      <c r="X719" s="223">
        <v>198</v>
      </c>
      <c r="Y719" s="304">
        <v>170</v>
      </c>
      <c r="Z719" s="304">
        <v>170</v>
      </c>
      <c r="AA719" s="304">
        <v>170</v>
      </c>
      <c r="AB719" s="5"/>
      <c r="AC719" s="224">
        <f t="shared" si="26"/>
        <v>0</v>
      </c>
      <c r="AD719" s="270">
        <f t="shared" si="27"/>
        <v>0</v>
      </c>
      <c r="AE719" s="198" t="s">
        <v>6971</v>
      </c>
      <c r="AF719" s="199"/>
      <c r="AG719" s="200"/>
      <c r="AH719" s="200"/>
      <c r="AI719" s="169" t="str">
        <f>IF(AB719/W719=0,"",IF(MOD(AB719,W719)&gt;0,"ОШИБКА!!! неверная кратность на сорт",""))</f>
        <v/>
      </c>
    </row>
    <row r="720" spans="2:35" s="170" customFormat="1">
      <c r="B720" s="250"/>
      <c r="C720" s="196" t="s">
        <v>6656</v>
      </c>
      <c r="D720" s="267">
        <v>23</v>
      </c>
      <c r="E720" s="267"/>
      <c r="F720" s="267"/>
      <c r="G720" s="314">
        <v>21</v>
      </c>
      <c r="H720" s="314">
        <v>20</v>
      </c>
      <c r="I720" s="267"/>
      <c r="J720" s="267"/>
      <c r="K720" s="267"/>
      <c r="L720" s="196" t="s">
        <v>37</v>
      </c>
      <c r="M720" s="196" t="s">
        <v>6542</v>
      </c>
      <c r="N720" s="196" t="s">
        <v>475</v>
      </c>
      <c r="O720" s="196" t="s">
        <v>474</v>
      </c>
      <c r="P720" s="196" t="s">
        <v>6581</v>
      </c>
      <c r="Q720" s="309" t="s">
        <v>951</v>
      </c>
      <c r="R720" s="218"/>
      <c r="S720" s="218"/>
      <c r="T720" s="218"/>
      <c r="U720" s="219"/>
      <c r="V720" s="197" t="s">
        <v>776</v>
      </c>
      <c r="W720" s="220">
        <v>24</v>
      </c>
      <c r="X720" s="223">
        <v>198</v>
      </c>
      <c r="Y720" s="304">
        <v>170</v>
      </c>
      <c r="Z720" s="304">
        <v>170</v>
      </c>
      <c r="AA720" s="304">
        <v>170</v>
      </c>
      <c r="AB720" s="5"/>
      <c r="AC720" s="224">
        <f t="shared" si="26"/>
        <v>0</v>
      </c>
      <c r="AD720" s="270">
        <f t="shared" si="27"/>
        <v>0</v>
      </c>
      <c r="AE720" s="198" t="s">
        <v>6971</v>
      </c>
      <c r="AF720" s="199"/>
      <c r="AG720" s="200"/>
      <c r="AH720" s="200"/>
      <c r="AI720" s="169" t="str">
        <f>IF(AB720/W720=0,"",IF(MOD(AB720,W720)&gt;0,"ОШИБКА!!! неверная кратность на сорт",""))</f>
        <v/>
      </c>
    </row>
    <row r="721" spans="2:35" s="170" customFormat="1">
      <c r="B721" s="250"/>
      <c r="C721" s="196" t="s">
        <v>6657</v>
      </c>
      <c r="D721" s="267"/>
      <c r="E721" s="267"/>
      <c r="F721" s="267"/>
      <c r="G721" s="314">
        <v>2</v>
      </c>
      <c r="H721" s="314">
        <v>0</v>
      </c>
      <c r="I721" s="267"/>
      <c r="J721" s="267"/>
      <c r="K721" s="267"/>
      <c r="L721" s="196" t="s">
        <v>37</v>
      </c>
      <c r="M721" s="196" t="s">
        <v>6542</v>
      </c>
      <c r="N721" s="196" t="s">
        <v>475</v>
      </c>
      <c r="O721" s="196" t="s">
        <v>474</v>
      </c>
      <c r="P721" s="196" t="s">
        <v>6582</v>
      </c>
      <c r="Q721" s="309" t="s">
        <v>951</v>
      </c>
      <c r="R721" s="218"/>
      <c r="S721" s="218"/>
      <c r="T721" s="218"/>
      <c r="U721" s="219"/>
      <c r="V721" s="197" t="s">
        <v>776</v>
      </c>
      <c r="W721" s="220">
        <v>24</v>
      </c>
      <c r="X721" s="223">
        <v>198</v>
      </c>
      <c r="Y721" s="304">
        <v>170</v>
      </c>
      <c r="Z721" s="304">
        <v>170</v>
      </c>
      <c r="AA721" s="304">
        <v>170</v>
      </c>
      <c r="AB721" s="5"/>
      <c r="AC721" s="224">
        <f t="shared" si="26"/>
        <v>0</v>
      </c>
      <c r="AD721" s="270">
        <f t="shared" si="27"/>
        <v>0</v>
      </c>
      <c r="AE721" s="198" t="s">
        <v>6971</v>
      </c>
      <c r="AF721" s="199"/>
      <c r="AG721" s="200"/>
      <c r="AH721" s="200"/>
      <c r="AI721" s="169" t="str">
        <f>IF(AB721/W721=0,"",IF(MOD(AB721,W721)&gt;0,"ОШИБКА!!! неверная кратность на сорт",""))</f>
        <v/>
      </c>
    </row>
    <row r="722" spans="2:35" s="170" customFormat="1">
      <c r="B722" s="250"/>
      <c r="C722" s="196" t="s">
        <v>6658</v>
      </c>
      <c r="D722" s="267"/>
      <c r="E722" s="267"/>
      <c r="F722" s="267"/>
      <c r="G722" s="314">
        <v>21</v>
      </c>
      <c r="H722" s="314">
        <v>0</v>
      </c>
      <c r="I722" s="267"/>
      <c r="J722" s="267"/>
      <c r="K722" s="267"/>
      <c r="L722" s="196" t="s">
        <v>37</v>
      </c>
      <c r="M722" s="196" t="s">
        <v>6542</v>
      </c>
      <c r="N722" s="196" t="s">
        <v>475</v>
      </c>
      <c r="O722" s="196" t="s">
        <v>474</v>
      </c>
      <c r="P722" s="196" t="s">
        <v>6583</v>
      </c>
      <c r="Q722" s="309" t="s">
        <v>951</v>
      </c>
      <c r="R722" s="218"/>
      <c r="S722" s="218"/>
      <c r="T722" s="218"/>
      <c r="U722" s="219"/>
      <c r="V722" s="197" t="s">
        <v>776</v>
      </c>
      <c r="W722" s="220">
        <v>24</v>
      </c>
      <c r="X722" s="223">
        <v>198</v>
      </c>
      <c r="Y722" s="304">
        <v>170</v>
      </c>
      <c r="Z722" s="304">
        <v>170</v>
      </c>
      <c r="AA722" s="304">
        <v>170</v>
      </c>
      <c r="AB722" s="5"/>
      <c r="AC722" s="224">
        <f t="shared" ref="AC722:AC743" si="28">X722*AB722</f>
        <v>0</v>
      </c>
      <c r="AD722" s="270">
        <f t="shared" ref="AD722:AD743" si="29">IF(Y722&lt;&gt;"",IF(AND($AC$25&gt;=200000,AB722&gt;=20),AB722*AA722,IF(AND($AC$25&gt;=200000,AB722&lt;20),AB722*Z722,IF(AND($AC$25&lt;200000,AB722&gt;=20),AB722*Y722,AB722*X722))),IF($AC$25&gt;=200000,AB722*Z722,AB722*X722))</f>
        <v>0</v>
      </c>
      <c r="AE722" s="198" t="s">
        <v>6971</v>
      </c>
      <c r="AF722" s="199"/>
      <c r="AG722" s="200"/>
      <c r="AH722" s="200"/>
      <c r="AI722" s="169" t="str">
        <f>IF(AB722/W722=0,"",IF(MOD(AB722,W722)&gt;0,"ОШИБКА!!! неверная кратность на сорт",""))</f>
        <v/>
      </c>
    </row>
    <row r="723" spans="2:35" s="170" customFormat="1">
      <c r="B723" s="250"/>
      <c r="C723" s="196" t="s">
        <v>6659</v>
      </c>
      <c r="D723" s="267"/>
      <c r="E723" s="267"/>
      <c r="F723" s="267"/>
      <c r="G723" s="314">
        <v>8</v>
      </c>
      <c r="H723" s="314">
        <v>0</v>
      </c>
      <c r="I723" s="267"/>
      <c r="J723" s="267"/>
      <c r="K723" s="267"/>
      <c r="L723" s="196" t="s">
        <v>37</v>
      </c>
      <c r="M723" s="196" t="s">
        <v>6542</v>
      </c>
      <c r="N723" s="196" t="s">
        <v>475</v>
      </c>
      <c r="O723" s="196" t="s">
        <v>474</v>
      </c>
      <c r="P723" s="196" t="s">
        <v>6584</v>
      </c>
      <c r="Q723" s="309" t="s">
        <v>951</v>
      </c>
      <c r="R723" s="218"/>
      <c r="S723" s="218"/>
      <c r="T723" s="218"/>
      <c r="U723" s="219"/>
      <c r="V723" s="197" t="s">
        <v>776</v>
      </c>
      <c r="W723" s="220">
        <v>24</v>
      </c>
      <c r="X723" s="223">
        <v>198</v>
      </c>
      <c r="Y723" s="304">
        <v>170</v>
      </c>
      <c r="Z723" s="304">
        <v>170</v>
      </c>
      <c r="AA723" s="304">
        <v>170</v>
      </c>
      <c r="AB723" s="5"/>
      <c r="AC723" s="224">
        <f t="shared" si="28"/>
        <v>0</v>
      </c>
      <c r="AD723" s="270">
        <f t="shared" si="29"/>
        <v>0</v>
      </c>
      <c r="AE723" s="198" t="s">
        <v>6971</v>
      </c>
      <c r="AF723" s="199"/>
      <c r="AG723" s="200"/>
      <c r="AH723" s="200"/>
      <c r="AI723" s="169" t="str">
        <f>IF(AB723/W723=0,"",IF(MOD(AB723,W723)&gt;0,"ОШИБКА!!! неверная кратность на сорт",""))</f>
        <v/>
      </c>
    </row>
    <row r="724" spans="2:35" s="170" customFormat="1">
      <c r="B724" s="250"/>
      <c r="C724" s="196" t="s">
        <v>6660</v>
      </c>
      <c r="D724" s="267"/>
      <c r="E724" s="267"/>
      <c r="F724" s="267"/>
      <c r="G724" s="314">
        <v>25</v>
      </c>
      <c r="H724" s="314">
        <v>0</v>
      </c>
      <c r="I724" s="267"/>
      <c r="J724" s="267"/>
      <c r="K724" s="267"/>
      <c r="L724" s="196" t="s">
        <v>37</v>
      </c>
      <c r="M724" s="196" t="s">
        <v>6542</v>
      </c>
      <c r="N724" s="196" t="s">
        <v>475</v>
      </c>
      <c r="O724" s="196" t="s">
        <v>474</v>
      </c>
      <c r="P724" s="196" t="s">
        <v>6585</v>
      </c>
      <c r="Q724" s="309" t="s">
        <v>951</v>
      </c>
      <c r="R724" s="218"/>
      <c r="S724" s="218"/>
      <c r="T724" s="218"/>
      <c r="U724" s="219"/>
      <c r="V724" s="197" t="s">
        <v>776</v>
      </c>
      <c r="W724" s="220">
        <v>24</v>
      </c>
      <c r="X724" s="223">
        <v>198</v>
      </c>
      <c r="Y724" s="304">
        <v>170</v>
      </c>
      <c r="Z724" s="304">
        <v>170</v>
      </c>
      <c r="AA724" s="304">
        <v>170</v>
      </c>
      <c r="AB724" s="5"/>
      <c r="AC724" s="224">
        <f t="shared" si="28"/>
        <v>0</v>
      </c>
      <c r="AD724" s="270">
        <f t="shared" si="29"/>
        <v>0</v>
      </c>
      <c r="AE724" s="198" t="s">
        <v>6971</v>
      </c>
      <c r="AF724" s="199"/>
      <c r="AG724" s="200"/>
      <c r="AH724" s="200"/>
      <c r="AI724" s="169" t="str">
        <f>IF(AB724/W724=0,"",IF(MOD(AB724,W724)&gt;0,"ОШИБКА!!! неверная кратность на сорт",""))</f>
        <v/>
      </c>
    </row>
    <row r="725" spans="2:35" s="170" customFormat="1">
      <c r="B725" s="250"/>
      <c r="C725" s="196" t="s">
        <v>6661</v>
      </c>
      <c r="D725" s="267"/>
      <c r="E725" s="267"/>
      <c r="F725" s="267"/>
      <c r="G725" s="314">
        <v>49</v>
      </c>
      <c r="H725" s="314">
        <v>47</v>
      </c>
      <c r="I725" s="267"/>
      <c r="J725" s="267"/>
      <c r="K725" s="267"/>
      <c r="L725" s="196" t="s">
        <v>37</v>
      </c>
      <c r="M725" s="196" t="s">
        <v>6542</v>
      </c>
      <c r="N725" s="196" t="s">
        <v>475</v>
      </c>
      <c r="O725" s="196" t="s">
        <v>474</v>
      </c>
      <c r="P725" s="196" t="s">
        <v>6586</v>
      </c>
      <c r="Q725" s="309" t="s">
        <v>951</v>
      </c>
      <c r="R725" s="218"/>
      <c r="S725" s="218"/>
      <c r="T725" s="218"/>
      <c r="U725" s="219"/>
      <c r="V725" s="197" t="s">
        <v>776</v>
      </c>
      <c r="W725" s="220">
        <v>24</v>
      </c>
      <c r="X725" s="223">
        <v>198</v>
      </c>
      <c r="Y725" s="304">
        <v>170</v>
      </c>
      <c r="Z725" s="304">
        <v>170</v>
      </c>
      <c r="AA725" s="304">
        <v>170</v>
      </c>
      <c r="AB725" s="5"/>
      <c r="AC725" s="224">
        <f t="shared" si="28"/>
        <v>0</v>
      </c>
      <c r="AD725" s="270">
        <f t="shared" si="29"/>
        <v>0</v>
      </c>
      <c r="AE725" s="198" t="s">
        <v>6971</v>
      </c>
      <c r="AF725" s="199"/>
      <c r="AG725" s="200"/>
      <c r="AH725" s="200"/>
      <c r="AI725" s="169" t="str">
        <f>IF(AB725/W725=0,"",IF(MOD(AB725,W725)&gt;0,"ОШИБКА!!! неверная кратность на сорт",""))</f>
        <v/>
      </c>
    </row>
    <row r="726" spans="2:35" s="170" customFormat="1">
      <c r="B726" s="250"/>
      <c r="C726" s="196" t="s">
        <v>6662</v>
      </c>
      <c r="D726" s="267"/>
      <c r="E726" s="267"/>
      <c r="F726" s="267"/>
      <c r="G726" s="314">
        <v>3</v>
      </c>
      <c r="H726" s="314">
        <v>0</v>
      </c>
      <c r="I726" s="267"/>
      <c r="J726" s="267"/>
      <c r="K726" s="267"/>
      <c r="L726" s="196" t="s">
        <v>37</v>
      </c>
      <c r="M726" s="196" t="s">
        <v>6542</v>
      </c>
      <c r="N726" s="196" t="s">
        <v>475</v>
      </c>
      <c r="O726" s="196" t="s">
        <v>474</v>
      </c>
      <c r="P726" s="196" t="s">
        <v>6587</v>
      </c>
      <c r="Q726" s="309" t="s">
        <v>951</v>
      </c>
      <c r="R726" s="218"/>
      <c r="S726" s="218"/>
      <c r="T726" s="218"/>
      <c r="U726" s="219"/>
      <c r="V726" s="197" t="s">
        <v>776</v>
      </c>
      <c r="W726" s="220">
        <v>24</v>
      </c>
      <c r="X726" s="223">
        <v>198</v>
      </c>
      <c r="Y726" s="304">
        <v>170</v>
      </c>
      <c r="Z726" s="304">
        <v>170</v>
      </c>
      <c r="AA726" s="304">
        <v>170</v>
      </c>
      <c r="AB726" s="5"/>
      <c r="AC726" s="224">
        <f t="shared" si="28"/>
        <v>0</v>
      </c>
      <c r="AD726" s="270">
        <f t="shared" si="29"/>
        <v>0</v>
      </c>
      <c r="AE726" s="198" t="s">
        <v>6971</v>
      </c>
      <c r="AF726" s="199"/>
      <c r="AG726" s="200"/>
      <c r="AH726" s="200"/>
      <c r="AI726" s="169" t="str">
        <f>IF(AB726/W726=0,"",IF(MOD(AB726,W726)&gt;0,"ОШИБКА!!! неверная кратность на сорт",""))</f>
        <v/>
      </c>
    </row>
    <row r="727" spans="2:35" s="170" customFormat="1">
      <c r="B727" s="250"/>
      <c r="C727" s="196" t="s">
        <v>6663</v>
      </c>
      <c r="D727" s="267"/>
      <c r="E727" s="267"/>
      <c r="F727" s="267"/>
      <c r="G727" s="314">
        <v>1650</v>
      </c>
      <c r="H727" s="314">
        <v>1589</v>
      </c>
      <c r="I727" s="267"/>
      <c r="J727" s="267"/>
      <c r="K727" s="267"/>
      <c r="L727" s="196" t="s">
        <v>37</v>
      </c>
      <c r="M727" s="196" t="s">
        <v>6542</v>
      </c>
      <c r="N727" s="196" t="s">
        <v>1521</v>
      </c>
      <c r="O727" s="196" t="s">
        <v>1520</v>
      </c>
      <c r="P727" s="196"/>
      <c r="Q727" s="309" t="s">
        <v>951</v>
      </c>
      <c r="R727" s="218"/>
      <c r="S727" s="218"/>
      <c r="T727" s="218"/>
      <c r="U727" s="219"/>
      <c r="V727" s="197" t="s">
        <v>776</v>
      </c>
      <c r="W727" s="220">
        <v>24</v>
      </c>
      <c r="X727" s="223">
        <v>104</v>
      </c>
      <c r="Y727" s="304">
        <v>89</v>
      </c>
      <c r="Z727" s="304">
        <v>89</v>
      </c>
      <c r="AA727" s="304">
        <v>89</v>
      </c>
      <c r="AB727" s="5"/>
      <c r="AC727" s="224">
        <f t="shared" si="28"/>
        <v>0</v>
      </c>
      <c r="AD727" s="270">
        <f t="shared" si="29"/>
        <v>0</v>
      </c>
      <c r="AE727" s="198" t="s">
        <v>6971</v>
      </c>
      <c r="AF727" s="199"/>
      <c r="AG727" s="200"/>
      <c r="AH727" s="200"/>
      <c r="AI727" s="169" t="str">
        <f>IF(AB727/W727=0,"",IF(MOD(AB727,W727)&gt;0,"ОШИБКА!!! неверная кратность на сорт",""))</f>
        <v/>
      </c>
    </row>
    <row r="728" spans="2:35" s="170" customFormat="1">
      <c r="B728" s="250"/>
      <c r="C728" s="196" t="s">
        <v>6664</v>
      </c>
      <c r="D728" s="267">
        <v>132</v>
      </c>
      <c r="E728" s="267"/>
      <c r="F728" s="267"/>
      <c r="G728" s="314">
        <v>1337</v>
      </c>
      <c r="H728" s="314">
        <v>1225</v>
      </c>
      <c r="I728" s="267">
        <v>97</v>
      </c>
      <c r="J728" s="267"/>
      <c r="K728" s="267"/>
      <c r="L728" s="196" t="s">
        <v>37</v>
      </c>
      <c r="M728" s="196" t="s">
        <v>6542</v>
      </c>
      <c r="N728" s="196" t="s">
        <v>1528</v>
      </c>
      <c r="O728" s="196" t="s">
        <v>1527</v>
      </c>
      <c r="P728" s="196"/>
      <c r="Q728" s="309" t="s">
        <v>951</v>
      </c>
      <c r="R728" s="218"/>
      <c r="S728" s="218"/>
      <c r="T728" s="218"/>
      <c r="U728" s="219"/>
      <c r="V728" s="197" t="s">
        <v>776</v>
      </c>
      <c r="W728" s="220">
        <v>24</v>
      </c>
      <c r="X728" s="223">
        <v>104</v>
      </c>
      <c r="Y728" s="304">
        <v>89</v>
      </c>
      <c r="Z728" s="304">
        <v>89</v>
      </c>
      <c r="AA728" s="304">
        <v>89</v>
      </c>
      <c r="AB728" s="5"/>
      <c r="AC728" s="224">
        <f t="shared" si="28"/>
        <v>0</v>
      </c>
      <c r="AD728" s="270">
        <f t="shared" si="29"/>
        <v>0</v>
      </c>
      <c r="AE728" s="198" t="s">
        <v>6971</v>
      </c>
      <c r="AF728" s="199"/>
      <c r="AG728" s="200"/>
      <c r="AH728" s="200"/>
      <c r="AI728" s="169" t="str">
        <f>IF(AB728/W728=0,"",IF(MOD(AB728,W728)&gt;0,"ОШИБКА!!! неверная кратность на сорт",""))</f>
        <v/>
      </c>
    </row>
    <row r="729" spans="2:35" s="170" customFormat="1">
      <c r="B729" s="250"/>
      <c r="C729" s="196" t="s">
        <v>6665</v>
      </c>
      <c r="D729" s="267"/>
      <c r="E729" s="267"/>
      <c r="F729" s="267"/>
      <c r="G729" s="314"/>
      <c r="H729" s="314"/>
      <c r="I729" s="267"/>
      <c r="J729" s="267"/>
      <c r="K729" s="267"/>
      <c r="L729" s="196" t="s">
        <v>37</v>
      </c>
      <c r="M729" s="332" t="s">
        <v>6542</v>
      </c>
      <c r="N729" s="332" t="s">
        <v>1533</v>
      </c>
      <c r="O729" s="332" t="s">
        <v>1532</v>
      </c>
      <c r="P729" s="332" t="s">
        <v>1534</v>
      </c>
      <c r="Q729" s="333" t="s">
        <v>951</v>
      </c>
      <c r="R729" s="334"/>
      <c r="S729" s="334"/>
      <c r="T729" s="334"/>
      <c r="U729" s="336"/>
      <c r="V729" s="197" t="s">
        <v>776</v>
      </c>
      <c r="W729" s="220">
        <v>24</v>
      </c>
      <c r="X729" s="223">
        <v>104</v>
      </c>
      <c r="Y729" s="304">
        <v>89</v>
      </c>
      <c r="Z729" s="304">
        <v>89</v>
      </c>
      <c r="AA729" s="304">
        <v>89</v>
      </c>
      <c r="AB729" s="5"/>
      <c r="AC729" s="224">
        <f t="shared" si="28"/>
        <v>0</v>
      </c>
      <c r="AD729" s="270">
        <f t="shared" si="29"/>
        <v>0</v>
      </c>
      <c r="AE729" s="198" t="s">
        <v>6971</v>
      </c>
      <c r="AF729" s="199"/>
      <c r="AG729" s="200"/>
      <c r="AH729" s="200"/>
      <c r="AI729" s="169" t="str">
        <f>IF(AB729/W729=0,"",IF(MOD(AB729,W729)&gt;0,"ОШИБКА!!! неверная кратность на сорт",""))</f>
        <v/>
      </c>
    </row>
    <row r="730" spans="2:35" s="170" customFormat="1">
      <c r="B730" s="250"/>
      <c r="C730" s="196" t="s">
        <v>6666</v>
      </c>
      <c r="D730" s="267"/>
      <c r="E730" s="267"/>
      <c r="F730" s="267"/>
      <c r="G730" s="314">
        <v>7</v>
      </c>
      <c r="H730" s="314">
        <v>7</v>
      </c>
      <c r="I730" s="267"/>
      <c r="J730" s="267"/>
      <c r="K730" s="267"/>
      <c r="L730" s="196" t="s">
        <v>37</v>
      </c>
      <c r="M730" s="196" t="s">
        <v>6542</v>
      </c>
      <c r="N730" s="196" t="s">
        <v>1533</v>
      </c>
      <c r="O730" s="196" t="s">
        <v>1532</v>
      </c>
      <c r="P730" s="196" t="s">
        <v>1537</v>
      </c>
      <c r="Q730" s="309" t="s">
        <v>951</v>
      </c>
      <c r="R730" s="218"/>
      <c r="S730" s="218"/>
      <c r="T730" s="218"/>
      <c r="U730" s="219"/>
      <c r="V730" s="197" t="s">
        <v>776</v>
      </c>
      <c r="W730" s="220">
        <v>24</v>
      </c>
      <c r="X730" s="223">
        <v>104</v>
      </c>
      <c r="Y730" s="304">
        <v>89</v>
      </c>
      <c r="Z730" s="304">
        <v>89</v>
      </c>
      <c r="AA730" s="304">
        <v>89</v>
      </c>
      <c r="AB730" s="5"/>
      <c r="AC730" s="224">
        <f t="shared" si="28"/>
        <v>0</v>
      </c>
      <c r="AD730" s="270">
        <f t="shared" si="29"/>
        <v>0</v>
      </c>
      <c r="AE730" s="198" t="s">
        <v>6971</v>
      </c>
      <c r="AF730" s="199"/>
      <c r="AG730" s="200"/>
      <c r="AH730" s="200"/>
      <c r="AI730" s="169" t="str">
        <f>IF(AB730/W730=0,"",IF(MOD(AB730,W730)&gt;0,"ОШИБКА!!! неверная кратность на сорт",""))</f>
        <v/>
      </c>
    </row>
    <row r="731" spans="2:35" s="170" customFormat="1">
      <c r="B731" s="250"/>
      <c r="C731" s="196" t="s">
        <v>6667</v>
      </c>
      <c r="D731" s="267">
        <v>101</v>
      </c>
      <c r="E731" s="267"/>
      <c r="F731" s="267"/>
      <c r="G731" s="314">
        <v>8166</v>
      </c>
      <c r="H731" s="314">
        <v>2594</v>
      </c>
      <c r="I731" s="267">
        <v>63</v>
      </c>
      <c r="J731" s="267"/>
      <c r="K731" s="267"/>
      <c r="L731" s="196" t="s">
        <v>37</v>
      </c>
      <c r="M731" s="196" t="s">
        <v>6542</v>
      </c>
      <c r="N731" s="196" t="s">
        <v>4165</v>
      </c>
      <c r="O731" s="196" t="s">
        <v>4164</v>
      </c>
      <c r="P731" s="196" t="s">
        <v>4167</v>
      </c>
      <c r="Q731" s="309" t="s">
        <v>951</v>
      </c>
      <c r="R731" s="218"/>
      <c r="S731" s="218"/>
      <c r="T731" s="218"/>
      <c r="U731" s="219"/>
      <c r="V731" s="197" t="s">
        <v>776</v>
      </c>
      <c r="W731" s="220">
        <v>24</v>
      </c>
      <c r="X731" s="223">
        <v>104</v>
      </c>
      <c r="Y731" s="304">
        <v>89</v>
      </c>
      <c r="Z731" s="304">
        <v>89</v>
      </c>
      <c r="AA731" s="304">
        <v>89</v>
      </c>
      <c r="AB731" s="5"/>
      <c r="AC731" s="224">
        <f t="shared" si="28"/>
        <v>0</v>
      </c>
      <c r="AD731" s="270">
        <f t="shared" si="29"/>
        <v>0</v>
      </c>
      <c r="AE731" s="198" t="s">
        <v>6971</v>
      </c>
      <c r="AF731" s="199"/>
      <c r="AG731" s="200"/>
      <c r="AH731" s="200"/>
      <c r="AI731" s="169" t="str">
        <f>IF(AB731/W731=0,"",IF(MOD(AB731,W731)&gt;0,"ОШИБКА!!! неверная кратность на сорт",""))</f>
        <v/>
      </c>
    </row>
    <row r="732" spans="2:35" s="170" customFormat="1">
      <c r="B732" s="250"/>
      <c r="C732" s="196" t="s">
        <v>6668</v>
      </c>
      <c r="D732" s="267"/>
      <c r="E732" s="267"/>
      <c r="F732" s="267"/>
      <c r="G732" s="314">
        <v>827</v>
      </c>
      <c r="H732" s="314">
        <v>300</v>
      </c>
      <c r="I732" s="267"/>
      <c r="J732" s="267"/>
      <c r="K732" s="267"/>
      <c r="L732" s="196" t="s">
        <v>37</v>
      </c>
      <c r="M732" s="196" t="s">
        <v>6542</v>
      </c>
      <c r="N732" s="196" t="s">
        <v>481</v>
      </c>
      <c r="O732" s="196" t="s">
        <v>480</v>
      </c>
      <c r="P732" s="196" t="s">
        <v>6588</v>
      </c>
      <c r="Q732" s="309" t="s">
        <v>951</v>
      </c>
      <c r="R732" s="218"/>
      <c r="S732" s="218"/>
      <c r="T732" s="218"/>
      <c r="U732" s="219"/>
      <c r="V732" s="197" t="s">
        <v>776</v>
      </c>
      <c r="W732" s="220">
        <v>24</v>
      </c>
      <c r="X732" s="223">
        <v>104</v>
      </c>
      <c r="Y732" s="304">
        <v>89</v>
      </c>
      <c r="Z732" s="304">
        <v>89</v>
      </c>
      <c r="AA732" s="304">
        <v>89</v>
      </c>
      <c r="AB732" s="5"/>
      <c r="AC732" s="224">
        <f t="shared" si="28"/>
        <v>0</v>
      </c>
      <c r="AD732" s="270">
        <f t="shared" si="29"/>
        <v>0</v>
      </c>
      <c r="AE732" s="198" t="s">
        <v>6971</v>
      </c>
      <c r="AF732" s="199"/>
      <c r="AG732" s="200"/>
      <c r="AH732" s="200"/>
      <c r="AI732" s="169" t="str">
        <f>IF(AB732/W732=0,"",IF(MOD(AB732,W732)&gt;0,"ОШИБКА!!! неверная кратность на сорт",""))</f>
        <v/>
      </c>
    </row>
    <row r="733" spans="2:35" s="170" customFormat="1">
      <c r="B733" s="250"/>
      <c r="C733" s="196" t="s">
        <v>6669</v>
      </c>
      <c r="D733" s="267"/>
      <c r="E733" s="267"/>
      <c r="F733" s="267"/>
      <c r="G733" s="314">
        <v>104</v>
      </c>
      <c r="H733" s="314">
        <v>104</v>
      </c>
      <c r="I733" s="267"/>
      <c r="J733" s="267"/>
      <c r="K733" s="267"/>
      <c r="L733" s="196" t="s">
        <v>37</v>
      </c>
      <c r="M733" s="196" t="s">
        <v>6542</v>
      </c>
      <c r="N733" s="196" t="s">
        <v>481</v>
      </c>
      <c r="O733" s="196" t="s">
        <v>480</v>
      </c>
      <c r="P733" s="196" t="s">
        <v>6589</v>
      </c>
      <c r="Q733" s="309" t="s">
        <v>951</v>
      </c>
      <c r="R733" s="218"/>
      <c r="S733" s="218"/>
      <c r="T733" s="218"/>
      <c r="U733" s="252"/>
      <c r="V733" s="197" t="s">
        <v>776</v>
      </c>
      <c r="W733" s="220">
        <v>24</v>
      </c>
      <c r="X733" s="223">
        <v>104</v>
      </c>
      <c r="Y733" s="304">
        <v>89</v>
      </c>
      <c r="Z733" s="304">
        <v>89</v>
      </c>
      <c r="AA733" s="304">
        <v>89</v>
      </c>
      <c r="AB733" s="5"/>
      <c r="AC733" s="224">
        <f t="shared" si="28"/>
        <v>0</v>
      </c>
      <c r="AD733" s="270">
        <f t="shared" si="29"/>
        <v>0</v>
      </c>
      <c r="AE733" s="198" t="s">
        <v>6971</v>
      </c>
      <c r="AF733" s="199"/>
      <c r="AG733" s="200"/>
      <c r="AH733" s="200"/>
      <c r="AI733" s="169" t="str">
        <f>IF(AB733/W733=0,"",IF(MOD(AB733,W733)&gt;0,"ОШИБКА!!! неверная кратность на сорт",""))</f>
        <v/>
      </c>
    </row>
    <row r="734" spans="2:35" s="170" customFormat="1">
      <c r="B734" s="250"/>
      <c r="C734" s="196" t="s">
        <v>6670</v>
      </c>
      <c r="D734" s="267"/>
      <c r="E734" s="267"/>
      <c r="F734" s="267"/>
      <c r="G734" s="314">
        <v>2119</v>
      </c>
      <c r="H734" s="314">
        <v>2119</v>
      </c>
      <c r="I734" s="267"/>
      <c r="J734" s="267"/>
      <c r="K734" s="267"/>
      <c r="L734" s="196" t="s">
        <v>37</v>
      </c>
      <c r="M734" s="196" t="s">
        <v>6542</v>
      </c>
      <c r="N734" s="196" t="s">
        <v>481</v>
      </c>
      <c r="O734" s="196" t="s">
        <v>480</v>
      </c>
      <c r="P734" s="196" t="s">
        <v>6178</v>
      </c>
      <c r="Q734" s="309" t="s">
        <v>951</v>
      </c>
      <c r="R734" s="218"/>
      <c r="S734" s="218"/>
      <c r="T734" s="218"/>
      <c r="U734" s="219"/>
      <c r="V734" s="197" t="s">
        <v>776</v>
      </c>
      <c r="W734" s="220">
        <v>24</v>
      </c>
      <c r="X734" s="223">
        <v>104</v>
      </c>
      <c r="Y734" s="304">
        <v>89</v>
      </c>
      <c r="Z734" s="304">
        <v>89</v>
      </c>
      <c r="AA734" s="304">
        <v>89</v>
      </c>
      <c r="AB734" s="5"/>
      <c r="AC734" s="224">
        <f t="shared" si="28"/>
        <v>0</v>
      </c>
      <c r="AD734" s="270">
        <f t="shared" si="29"/>
        <v>0</v>
      </c>
      <c r="AE734" s="198" t="s">
        <v>6971</v>
      </c>
      <c r="AF734" s="199"/>
      <c r="AG734" s="200"/>
      <c r="AH734" s="200"/>
      <c r="AI734" s="169" t="str">
        <f>IF(AB734/W734=0,"",IF(MOD(AB734,W734)&gt;0,"ОШИБКА!!! неверная кратность на сорт",""))</f>
        <v/>
      </c>
    </row>
    <row r="735" spans="2:35" s="170" customFormat="1">
      <c r="B735" s="250"/>
      <c r="C735" s="196" t="s">
        <v>6671</v>
      </c>
      <c r="D735" s="267"/>
      <c r="E735" s="267"/>
      <c r="F735" s="267"/>
      <c r="G735" s="314">
        <v>140</v>
      </c>
      <c r="H735" s="314">
        <v>110</v>
      </c>
      <c r="I735" s="267"/>
      <c r="J735" s="267"/>
      <c r="K735" s="267"/>
      <c r="L735" s="196" t="s">
        <v>37</v>
      </c>
      <c r="M735" s="196" t="s">
        <v>6542</v>
      </c>
      <c r="N735" s="196" t="s">
        <v>481</v>
      </c>
      <c r="O735" s="196" t="s">
        <v>480</v>
      </c>
      <c r="P735" s="196" t="s">
        <v>6590</v>
      </c>
      <c r="Q735" s="309" t="s">
        <v>951</v>
      </c>
      <c r="R735" s="218"/>
      <c r="S735" s="218"/>
      <c r="T735" s="218"/>
      <c r="U735" s="219"/>
      <c r="V735" s="197" t="s">
        <v>776</v>
      </c>
      <c r="W735" s="220">
        <v>24</v>
      </c>
      <c r="X735" s="223">
        <v>104</v>
      </c>
      <c r="Y735" s="304">
        <v>89</v>
      </c>
      <c r="Z735" s="304">
        <v>89</v>
      </c>
      <c r="AA735" s="304">
        <v>89</v>
      </c>
      <c r="AB735" s="5"/>
      <c r="AC735" s="224">
        <f t="shared" si="28"/>
        <v>0</v>
      </c>
      <c r="AD735" s="270">
        <f t="shared" si="29"/>
        <v>0</v>
      </c>
      <c r="AE735" s="198" t="s">
        <v>6971</v>
      </c>
      <c r="AF735" s="199"/>
      <c r="AG735" s="200"/>
      <c r="AH735" s="200"/>
      <c r="AI735" s="169" t="str">
        <f>IF(AB735/W735=0,"",IF(MOD(AB735,W735)&gt;0,"ОШИБКА!!! неверная кратность на сорт",""))</f>
        <v/>
      </c>
    </row>
    <row r="736" spans="2:35" s="170" customFormat="1">
      <c r="B736" s="250"/>
      <c r="C736" s="196" t="s">
        <v>6672</v>
      </c>
      <c r="D736" s="267">
        <v>132</v>
      </c>
      <c r="E736" s="267"/>
      <c r="F736" s="267"/>
      <c r="G736" s="314">
        <v>2561</v>
      </c>
      <c r="H736" s="314">
        <v>1741</v>
      </c>
      <c r="I736" s="267"/>
      <c r="J736" s="267"/>
      <c r="K736" s="267"/>
      <c r="L736" s="196" t="s">
        <v>37</v>
      </c>
      <c r="M736" s="196" t="s">
        <v>6542</v>
      </c>
      <c r="N736" s="196" t="s">
        <v>481</v>
      </c>
      <c r="O736" s="196" t="s">
        <v>480</v>
      </c>
      <c r="P736" s="196" t="s">
        <v>1145</v>
      </c>
      <c r="Q736" s="309" t="s">
        <v>951</v>
      </c>
      <c r="R736" s="218"/>
      <c r="S736" s="218"/>
      <c r="T736" s="218"/>
      <c r="U736" s="219"/>
      <c r="V736" s="197" t="s">
        <v>776</v>
      </c>
      <c r="W736" s="220">
        <v>24</v>
      </c>
      <c r="X736" s="223">
        <v>104</v>
      </c>
      <c r="Y736" s="304">
        <v>89</v>
      </c>
      <c r="Z736" s="304">
        <v>89</v>
      </c>
      <c r="AA736" s="304">
        <v>89</v>
      </c>
      <c r="AB736" s="5"/>
      <c r="AC736" s="224">
        <f t="shared" si="28"/>
        <v>0</v>
      </c>
      <c r="AD736" s="270">
        <f t="shared" si="29"/>
        <v>0</v>
      </c>
      <c r="AE736" s="198" t="s">
        <v>6971</v>
      </c>
      <c r="AF736" s="199"/>
      <c r="AG736" s="200"/>
      <c r="AH736" s="200"/>
      <c r="AI736" s="169" t="str">
        <f>IF(AB736/W736=0,"",IF(MOD(AB736,W736)&gt;0,"ОШИБКА!!! неверная кратность на сорт",""))</f>
        <v/>
      </c>
    </row>
    <row r="737" spans="2:35" s="170" customFormat="1">
      <c r="B737" s="250"/>
      <c r="C737" s="196" t="s">
        <v>6673</v>
      </c>
      <c r="D737" s="267"/>
      <c r="E737" s="267"/>
      <c r="F737" s="267"/>
      <c r="G737" s="314">
        <v>28</v>
      </c>
      <c r="H737" s="314">
        <v>0</v>
      </c>
      <c r="I737" s="267"/>
      <c r="J737" s="267"/>
      <c r="K737" s="267"/>
      <c r="L737" s="196" t="s">
        <v>37</v>
      </c>
      <c r="M737" s="196" t="s">
        <v>6542</v>
      </c>
      <c r="N737" s="196" t="s">
        <v>481</v>
      </c>
      <c r="O737" s="196" t="s">
        <v>480</v>
      </c>
      <c r="P737" s="196" t="s">
        <v>1145</v>
      </c>
      <c r="Q737" s="309" t="s">
        <v>951</v>
      </c>
      <c r="R737" s="218"/>
      <c r="S737" s="218"/>
      <c r="T737" s="218"/>
      <c r="U737" s="219"/>
      <c r="V737" s="197" t="s">
        <v>776</v>
      </c>
      <c r="W737" s="220">
        <v>24</v>
      </c>
      <c r="X737" s="223">
        <v>104</v>
      </c>
      <c r="Y737" s="304">
        <v>89</v>
      </c>
      <c r="Z737" s="304">
        <v>89</v>
      </c>
      <c r="AA737" s="304">
        <v>89</v>
      </c>
      <c r="AB737" s="5"/>
      <c r="AC737" s="224">
        <f t="shared" si="28"/>
        <v>0</v>
      </c>
      <c r="AD737" s="270">
        <f t="shared" si="29"/>
        <v>0</v>
      </c>
      <c r="AE737" s="198" t="s">
        <v>6971</v>
      </c>
      <c r="AF737" s="199"/>
      <c r="AG737" s="200"/>
      <c r="AH737" s="200"/>
      <c r="AI737" s="169" t="str">
        <f>IF(AB737/W737=0,"",IF(MOD(AB737,W737)&gt;0,"ОШИБКА!!! неверная кратность на сорт",""))</f>
        <v/>
      </c>
    </row>
    <row r="738" spans="2:35" s="170" customFormat="1">
      <c r="B738" s="250"/>
      <c r="C738" s="196" t="s">
        <v>6674</v>
      </c>
      <c r="D738" s="267">
        <v>96</v>
      </c>
      <c r="E738" s="267"/>
      <c r="F738" s="267"/>
      <c r="G738" s="314">
        <v>4306</v>
      </c>
      <c r="H738" s="314">
        <v>2304</v>
      </c>
      <c r="I738" s="267"/>
      <c r="J738" s="267"/>
      <c r="K738" s="267"/>
      <c r="L738" s="196" t="s">
        <v>37</v>
      </c>
      <c r="M738" s="196" t="s">
        <v>6542</v>
      </c>
      <c r="N738" s="196" t="s">
        <v>481</v>
      </c>
      <c r="O738" s="196" t="s">
        <v>480</v>
      </c>
      <c r="P738" s="196" t="s">
        <v>6591</v>
      </c>
      <c r="Q738" s="309" t="s">
        <v>951</v>
      </c>
      <c r="R738" s="218"/>
      <c r="S738" s="218"/>
      <c r="T738" s="218"/>
      <c r="U738" s="252"/>
      <c r="V738" s="197" t="s">
        <v>776</v>
      </c>
      <c r="W738" s="220">
        <v>24</v>
      </c>
      <c r="X738" s="223">
        <v>104</v>
      </c>
      <c r="Y738" s="304">
        <v>89</v>
      </c>
      <c r="Z738" s="304">
        <v>89</v>
      </c>
      <c r="AA738" s="304">
        <v>89</v>
      </c>
      <c r="AB738" s="5"/>
      <c r="AC738" s="224">
        <f t="shared" si="28"/>
        <v>0</v>
      </c>
      <c r="AD738" s="270">
        <f t="shared" si="29"/>
        <v>0</v>
      </c>
      <c r="AE738" s="198" t="s">
        <v>6971</v>
      </c>
      <c r="AF738" s="199"/>
      <c r="AG738" s="200"/>
      <c r="AH738" s="200"/>
      <c r="AI738" s="169" t="str">
        <f>IF(AB738/W738=0,"",IF(MOD(AB738,W738)&gt;0,"ОШИБКА!!! неверная кратность на сорт",""))</f>
        <v/>
      </c>
    </row>
    <row r="739" spans="2:35" s="170" customFormat="1">
      <c r="B739" s="250"/>
      <c r="C739" s="196" t="s">
        <v>6675</v>
      </c>
      <c r="D739" s="267">
        <v>96</v>
      </c>
      <c r="E739" s="267"/>
      <c r="F739" s="267"/>
      <c r="G739" s="314">
        <v>1561</v>
      </c>
      <c r="H739" s="314">
        <v>501</v>
      </c>
      <c r="I739" s="267"/>
      <c r="J739" s="267"/>
      <c r="K739" s="267"/>
      <c r="L739" s="196" t="s">
        <v>37</v>
      </c>
      <c r="M739" s="196" t="s">
        <v>6542</v>
      </c>
      <c r="N739" s="196" t="s">
        <v>481</v>
      </c>
      <c r="O739" s="196" t="s">
        <v>480</v>
      </c>
      <c r="P739" s="196" t="s">
        <v>1546</v>
      </c>
      <c r="Q739" s="309" t="s">
        <v>951</v>
      </c>
      <c r="R739" s="218"/>
      <c r="S739" s="218"/>
      <c r="T739" s="218"/>
      <c r="U739" s="219"/>
      <c r="V739" s="197" t="s">
        <v>776</v>
      </c>
      <c r="W739" s="220">
        <v>24</v>
      </c>
      <c r="X739" s="223">
        <v>104</v>
      </c>
      <c r="Y739" s="304">
        <v>89</v>
      </c>
      <c r="Z739" s="304">
        <v>89</v>
      </c>
      <c r="AA739" s="304">
        <v>89</v>
      </c>
      <c r="AB739" s="5"/>
      <c r="AC739" s="224">
        <f t="shared" si="28"/>
        <v>0</v>
      </c>
      <c r="AD739" s="270">
        <f t="shared" si="29"/>
        <v>0</v>
      </c>
      <c r="AE739" s="198" t="s">
        <v>6971</v>
      </c>
      <c r="AF739" s="199"/>
      <c r="AG739" s="200"/>
      <c r="AH739" s="200"/>
      <c r="AI739" s="169" t="str">
        <f>IF(AB739/W739=0,"",IF(MOD(AB739,W739)&gt;0,"ОШИБКА!!! неверная кратность на сорт",""))</f>
        <v/>
      </c>
    </row>
    <row r="740" spans="2:35" s="170" customFormat="1">
      <c r="B740" s="250"/>
      <c r="C740" s="196" t="s">
        <v>6676</v>
      </c>
      <c r="D740" s="267"/>
      <c r="E740" s="267"/>
      <c r="F740" s="267"/>
      <c r="G740" s="314">
        <v>2617</v>
      </c>
      <c r="H740" s="314">
        <v>1440</v>
      </c>
      <c r="I740" s="267"/>
      <c r="J740" s="267"/>
      <c r="K740" s="267"/>
      <c r="L740" s="196" t="s">
        <v>37</v>
      </c>
      <c r="M740" s="196" t="s">
        <v>6542</v>
      </c>
      <c r="N740" s="196" t="s">
        <v>481</v>
      </c>
      <c r="O740" s="196" t="s">
        <v>480</v>
      </c>
      <c r="P740" s="196" t="s">
        <v>1549</v>
      </c>
      <c r="Q740" s="309" t="s">
        <v>951</v>
      </c>
      <c r="R740" s="218"/>
      <c r="S740" s="218"/>
      <c r="T740" s="218"/>
      <c r="U740" s="219"/>
      <c r="V740" s="197" t="s">
        <v>776</v>
      </c>
      <c r="W740" s="220">
        <v>24</v>
      </c>
      <c r="X740" s="223">
        <v>104</v>
      </c>
      <c r="Y740" s="304">
        <v>89</v>
      </c>
      <c r="Z740" s="304">
        <v>89</v>
      </c>
      <c r="AA740" s="304">
        <v>89</v>
      </c>
      <c r="AB740" s="5"/>
      <c r="AC740" s="224">
        <f t="shared" si="28"/>
        <v>0</v>
      </c>
      <c r="AD740" s="270">
        <f t="shared" si="29"/>
        <v>0</v>
      </c>
      <c r="AE740" s="198" t="s">
        <v>6971</v>
      </c>
      <c r="AF740" s="199"/>
      <c r="AG740" s="200"/>
      <c r="AH740" s="200"/>
      <c r="AI740" s="169" t="str">
        <f>IF(AB740/W740=0,"",IF(MOD(AB740,W740)&gt;0,"ОШИБКА!!! неверная кратность на сорт",""))</f>
        <v/>
      </c>
    </row>
    <row r="741" spans="2:35" s="170" customFormat="1">
      <c r="B741" s="250"/>
      <c r="C741" s="196" t="s">
        <v>6677</v>
      </c>
      <c r="D741" s="267">
        <v>132</v>
      </c>
      <c r="E741" s="267"/>
      <c r="F741" s="267"/>
      <c r="G741" s="314">
        <v>3296</v>
      </c>
      <c r="H741" s="314">
        <v>1605</v>
      </c>
      <c r="I741" s="267">
        <v>3</v>
      </c>
      <c r="J741" s="267"/>
      <c r="K741" s="267"/>
      <c r="L741" s="196" t="s">
        <v>37</v>
      </c>
      <c r="M741" s="196" t="s">
        <v>6542</v>
      </c>
      <c r="N741" s="196" t="s">
        <v>481</v>
      </c>
      <c r="O741" s="196" t="s">
        <v>480</v>
      </c>
      <c r="P741" s="196" t="s">
        <v>1553</v>
      </c>
      <c r="Q741" s="309" t="s">
        <v>951</v>
      </c>
      <c r="R741" s="218"/>
      <c r="S741" s="218"/>
      <c r="T741" s="218"/>
      <c r="U741" s="219"/>
      <c r="V741" s="197" t="s">
        <v>776</v>
      </c>
      <c r="W741" s="220">
        <v>24</v>
      </c>
      <c r="X741" s="223">
        <v>104</v>
      </c>
      <c r="Y741" s="304">
        <v>89</v>
      </c>
      <c r="Z741" s="304">
        <v>89</v>
      </c>
      <c r="AA741" s="304">
        <v>89</v>
      </c>
      <c r="AB741" s="5"/>
      <c r="AC741" s="224">
        <f t="shared" si="28"/>
        <v>0</v>
      </c>
      <c r="AD741" s="270">
        <f t="shared" si="29"/>
        <v>0</v>
      </c>
      <c r="AE741" s="198" t="s">
        <v>6971</v>
      </c>
      <c r="AF741" s="199"/>
      <c r="AG741" s="200"/>
      <c r="AH741" s="200"/>
      <c r="AI741" s="169" t="str">
        <f>IF(AB741/W741=0,"",IF(MOD(AB741,W741)&gt;0,"ОШИБКА!!! неверная кратность на сорт",""))</f>
        <v/>
      </c>
    </row>
    <row r="742" spans="2:35" s="170" customFormat="1">
      <c r="B742" s="250"/>
      <c r="C742" s="196" t="s">
        <v>6678</v>
      </c>
      <c r="D742" s="267"/>
      <c r="E742" s="267"/>
      <c r="F742" s="267"/>
      <c r="G742" s="314">
        <v>181</v>
      </c>
      <c r="H742" s="314">
        <v>150</v>
      </c>
      <c r="I742" s="267"/>
      <c r="J742" s="267"/>
      <c r="K742" s="267"/>
      <c r="L742" s="196" t="s">
        <v>37</v>
      </c>
      <c r="M742" s="196" t="s">
        <v>6542</v>
      </c>
      <c r="N742" s="196" t="s">
        <v>481</v>
      </c>
      <c r="O742" s="196" t="s">
        <v>480</v>
      </c>
      <c r="P742" s="196" t="s">
        <v>6592</v>
      </c>
      <c r="Q742" s="309" t="s">
        <v>951</v>
      </c>
      <c r="R742" s="218"/>
      <c r="S742" s="218"/>
      <c r="T742" s="218"/>
      <c r="U742" s="219"/>
      <c r="V742" s="197" t="s">
        <v>776</v>
      </c>
      <c r="W742" s="220">
        <v>24</v>
      </c>
      <c r="X742" s="223">
        <v>104</v>
      </c>
      <c r="Y742" s="304">
        <v>89</v>
      </c>
      <c r="Z742" s="304">
        <v>89</v>
      </c>
      <c r="AA742" s="304">
        <v>89</v>
      </c>
      <c r="AB742" s="5"/>
      <c r="AC742" s="224">
        <f t="shared" si="28"/>
        <v>0</v>
      </c>
      <c r="AD742" s="270">
        <f t="shared" si="29"/>
        <v>0</v>
      </c>
      <c r="AE742" s="198" t="s">
        <v>6971</v>
      </c>
      <c r="AF742" s="199"/>
      <c r="AG742" s="200"/>
      <c r="AH742" s="200"/>
      <c r="AI742" s="169" t="str">
        <f>IF(AB742/W742=0,"",IF(MOD(AB742,W742)&gt;0,"ОШИБКА!!! неверная кратность на сорт",""))</f>
        <v/>
      </c>
    </row>
    <row r="743" spans="2:35" s="170" customFormat="1">
      <c r="B743" s="250"/>
      <c r="C743" s="196" t="s">
        <v>6679</v>
      </c>
      <c r="D743" s="267"/>
      <c r="E743" s="267"/>
      <c r="F743" s="267"/>
      <c r="G743" s="314"/>
      <c r="H743" s="314"/>
      <c r="I743" s="267"/>
      <c r="J743" s="267"/>
      <c r="K743" s="267"/>
      <c r="L743" s="196" t="s">
        <v>37</v>
      </c>
      <c r="M743" s="332" t="s">
        <v>6542</v>
      </c>
      <c r="N743" s="332" t="s">
        <v>1646</v>
      </c>
      <c r="O743" s="332" t="s">
        <v>1645</v>
      </c>
      <c r="P743" s="332" t="s">
        <v>6593</v>
      </c>
      <c r="Q743" s="333" t="s">
        <v>951</v>
      </c>
      <c r="R743" s="334"/>
      <c r="S743" s="334"/>
      <c r="T743" s="334"/>
      <c r="U743" s="336"/>
      <c r="V743" s="197" t="s">
        <v>776</v>
      </c>
      <c r="W743" s="220">
        <v>24</v>
      </c>
      <c r="X743" s="223">
        <v>104</v>
      </c>
      <c r="Y743" s="304">
        <v>89</v>
      </c>
      <c r="Z743" s="304">
        <v>89</v>
      </c>
      <c r="AA743" s="304">
        <v>89</v>
      </c>
      <c r="AB743" s="5"/>
      <c r="AC743" s="224">
        <f t="shared" si="28"/>
        <v>0</v>
      </c>
      <c r="AD743" s="270">
        <f t="shared" si="29"/>
        <v>0</v>
      </c>
      <c r="AE743" s="198" t="s">
        <v>6971</v>
      </c>
      <c r="AF743" s="199"/>
      <c r="AG743" s="200"/>
      <c r="AH743" s="200"/>
      <c r="AI743" s="169" t="str">
        <f>IF(AB743/W743=0,"",IF(MOD(AB743,W743)&gt;0,"ОШИБКА!!! неверная кратность на сорт",""))</f>
        <v/>
      </c>
    </row>
    <row r="744" spans="2:35" s="165" customFormat="1" ht="18" customHeight="1">
      <c r="B744" s="249"/>
      <c r="C744" s="166" t="s">
        <v>775</v>
      </c>
      <c r="D744" s="215"/>
      <c r="E744" s="215"/>
      <c r="F744" s="215"/>
      <c r="G744" s="215"/>
      <c r="H744" s="215"/>
      <c r="I744" s="215"/>
      <c r="J744" s="215"/>
      <c r="K744" s="215"/>
      <c r="L744" s="291"/>
      <c r="M744" s="320" t="s">
        <v>6680</v>
      </c>
      <c r="N744" s="279"/>
      <c r="O744" s="277"/>
      <c r="P744" s="277"/>
      <c r="Q744" s="278"/>
      <c r="R744" s="278"/>
      <c r="S744" s="278"/>
      <c r="T744" s="277"/>
      <c r="U744" s="277"/>
      <c r="V744" s="191"/>
      <c r="W744" s="192"/>
      <c r="X744" s="193"/>
      <c r="Y744" s="193"/>
      <c r="Z744" s="193"/>
      <c r="AA744" s="193"/>
      <c r="AB744" s="4"/>
      <c r="AC744" s="193"/>
      <c r="AD744" s="193"/>
      <c r="AE744" s="193"/>
      <c r="AF744" s="194"/>
      <c r="AG744" s="194"/>
      <c r="AH744" s="195"/>
      <c r="AI744" s="163"/>
    </row>
    <row r="745" spans="2:35" s="170" customFormat="1">
      <c r="B745" s="250"/>
      <c r="C745" s="196" t="s">
        <v>6690</v>
      </c>
      <c r="D745" s="267">
        <v>96</v>
      </c>
      <c r="E745" s="267"/>
      <c r="F745" s="267"/>
      <c r="G745" s="314">
        <v>60</v>
      </c>
      <c r="H745" s="314">
        <v>60</v>
      </c>
      <c r="I745" s="267"/>
      <c r="J745" s="267"/>
      <c r="K745" s="267"/>
      <c r="L745" s="196" t="s">
        <v>37</v>
      </c>
      <c r="M745" s="196" t="s">
        <v>6680</v>
      </c>
      <c r="N745" s="196" t="s">
        <v>6681</v>
      </c>
      <c r="O745" s="196" t="s">
        <v>398</v>
      </c>
      <c r="P745" s="196" t="s">
        <v>6682</v>
      </c>
      <c r="Q745" s="309" t="s">
        <v>951</v>
      </c>
      <c r="R745" s="218"/>
      <c r="S745" s="218"/>
      <c r="T745" s="218"/>
      <c r="U745" s="219"/>
      <c r="V745" s="197" t="s">
        <v>776</v>
      </c>
      <c r="W745" s="220">
        <v>24</v>
      </c>
      <c r="X745" s="223">
        <v>104</v>
      </c>
      <c r="Y745" s="304">
        <v>89</v>
      </c>
      <c r="Z745" s="304">
        <v>89</v>
      </c>
      <c r="AA745" s="304">
        <v>89</v>
      </c>
      <c r="AB745" s="5"/>
      <c r="AC745" s="224">
        <f t="shared" ref="AC745:AC765" si="30">X745*AB745</f>
        <v>0</v>
      </c>
      <c r="AD745" s="270">
        <f t="shared" ref="AD745:AD765" si="31">IF(Y745&lt;&gt;"",IF(AND($AC$25&gt;=200000,AB745&gt;=20),AB745*AA745,IF(AND($AC$25&gt;=200000,AB745&lt;20),AB745*Z745,IF(AND($AC$25&lt;200000,AB745&gt;=20),AB745*Y745,AB745*X745))),IF($AC$25&gt;=200000,AB745*Z745,AB745*X745))</f>
        <v>0</v>
      </c>
      <c r="AE745" s="198" t="s">
        <v>6971</v>
      </c>
      <c r="AF745" s="199"/>
      <c r="AG745" s="200"/>
      <c r="AH745" s="200"/>
      <c r="AI745" s="169" t="str">
        <f>IF(AB745/W745=0,"",IF(MOD(AB745,W745)&gt;0,"ОШИБКА!!! неверная кратность на сорт",""))</f>
        <v/>
      </c>
    </row>
    <row r="746" spans="2:35" s="170" customFormat="1">
      <c r="B746" s="250"/>
      <c r="C746" s="196" t="s">
        <v>6691</v>
      </c>
      <c r="D746" s="267"/>
      <c r="E746" s="267"/>
      <c r="F746" s="267"/>
      <c r="G746" s="314">
        <v>2</v>
      </c>
      <c r="H746" s="314">
        <v>2</v>
      </c>
      <c r="I746" s="267"/>
      <c r="J746" s="267"/>
      <c r="K746" s="267"/>
      <c r="L746" s="196" t="s">
        <v>37</v>
      </c>
      <c r="M746" s="196" t="s">
        <v>6680</v>
      </c>
      <c r="N746" s="196" t="s">
        <v>1056</v>
      </c>
      <c r="O746" s="196" t="s">
        <v>1055</v>
      </c>
      <c r="P746" s="196" t="s">
        <v>2070</v>
      </c>
      <c r="Q746" s="309" t="s">
        <v>951</v>
      </c>
      <c r="R746" s="218"/>
      <c r="S746" s="218"/>
      <c r="T746" s="218"/>
      <c r="U746" s="219"/>
      <c r="V746" s="197" t="s">
        <v>776</v>
      </c>
      <c r="W746" s="220">
        <v>24</v>
      </c>
      <c r="X746" s="223">
        <v>233</v>
      </c>
      <c r="Y746" s="304">
        <v>199</v>
      </c>
      <c r="Z746" s="304">
        <v>199</v>
      </c>
      <c r="AA746" s="304">
        <v>199</v>
      </c>
      <c r="AB746" s="5"/>
      <c r="AC746" s="224">
        <f t="shared" si="30"/>
        <v>0</v>
      </c>
      <c r="AD746" s="270">
        <f t="shared" si="31"/>
        <v>0</v>
      </c>
      <c r="AE746" s="198" t="s">
        <v>6971</v>
      </c>
      <c r="AF746" s="199"/>
      <c r="AG746" s="200"/>
      <c r="AH746" s="200"/>
      <c r="AI746" s="169" t="str">
        <f>IF(AB746/W746=0,"",IF(MOD(AB746,W746)&gt;0,"ОШИБКА!!! неверная кратность на сорт",""))</f>
        <v/>
      </c>
    </row>
    <row r="747" spans="2:35" s="170" customFormat="1">
      <c r="B747" s="250"/>
      <c r="C747" s="196" t="s">
        <v>6692</v>
      </c>
      <c r="D747" s="267"/>
      <c r="E747" s="267"/>
      <c r="F747" s="267"/>
      <c r="G747" s="314">
        <v>28</v>
      </c>
      <c r="H747" s="314">
        <v>8</v>
      </c>
      <c r="I747" s="267"/>
      <c r="J747" s="267">
        <v>3</v>
      </c>
      <c r="K747" s="267"/>
      <c r="L747" s="196" t="s">
        <v>37</v>
      </c>
      <c r="M747" s="196" t="s">
        <v>6680</v>
      </c>
      <c r="N747" s="196" t="s">
        <v>6683</v>
      </c>
      <c r="O747" s="196" t="s">
        <v>6684</v>
      </c>
      <c r="P747" s="196" t="s">
        <v>6685</v>
      </c>
      <c r="Q747" s="309" t="s">
        <v>951</v>
      </c>
      <c r="R747" s="218"/>
      <c r="S747" s="218"/>
      <c r="T747" s="218"/>
      <c r="U747" s="252"/>
      <c r="V747" s="197" t="s">
        <v>776</v>
      </c>
      <c r="W747" s="220">
        <v>24</v>
      </c>
      <c r="X747" s="223">
        <v>233</v>
      </c>
      <c r="Y747" s="304">
        <v>199</v>
      </c>
      <c r="Z747" s="304">
        <v>199</v>
      </c>
      <c r="AA747" s="304">
        <v>199</v>
      </c>
      <c r="AB747" s="5"/>
      <c r="AC747" s="224">
        <f t="shared" si="30"/>
        <v>0</v>
      </c>
      <c r="AD747" s="270">
        <f t="shared" si="31"/>
        <v>0</v>
      </c>
      <c r="AE747" s="198" t="s">
        <v>6971</v>
      </c>
      <c r="AF747" s="199"/>
      <c r="AG747" s="200"/>
      <c r="AH747" s="200"/>
      <c r="AI747" s="169" t="str">
        <f>IF(AB747/W747=0,"",IF(MOD(AB747,W747)&gt;0,"ОШИБКА!!! неверная кратность на сорт",""))</f>
        <v/>
      </c>
    </row>
    <row r="748" spans="2:35" s="170" customFormat="1">
      <c r="B748" s="250"/>
      <c r="C748" s="196" t="s">
        <v>6693</v>
      </c>
      <c r="D748" s="267"/>
      <c r="E748" s="267"/>
      <c r="F748" s="267"/>
      <c r="G748" s="314">
        <v>4</v>
      </c>
      <c r="H748" s="314">
        <v>4</v>
      </c>
      <c r="I748" s="267"/>
      <c r="J748" s="267"/>
      <c r="K748" s="267"/>
      <c r="L748" s="196" t="s">
        <v>37</v>
      </c>
      <c r="M748" s="196" t="s">
        <v>6680</v>
      </c>
      <c r="N748" s="196" t="s">
        <v>1848</v>
      </c>
      <c r="O748" s="196" t="s">
        <v>1847</v>
      </c>
      <c r="P748" s="196" t="s">
        <v>5866</v>
      </c>
      <c r="Q748" s="309" t="s">
        <v>951</v>
      </c>
      <c r="R748" s="218"/>
      <c r="S748" s="218"/>
      <c r="T748" s="218"/>
      <c r="U748" s="219"/>
      <c r="V748" s="197" t="s">
        <v>776</v>
      </c>
      <c r="W748" s="220">
        <v>24</v>
      </c>
      <c r="X748" s="223">
        <v>233</v>
      </c>
      <c r="Y748" s="304">
        <v>199</v>
      </c>
      <c r="Z748" s="304">
        <v>199</v>
      </c>
      <c r="AA748" s="304">
        <v>199</v>
      </c>
      <c r="AB748" s="5"/>
      <c r="AC748" s="224">
        <f t="shared" si="30"/>
        <v>0</v>
      </c>
      <c r="AD748" s="270">
        <f t="shared" si="31"/>
        <v>0</v>
      </c>
      <c r="AE748" s="198" t="s">
        <v>6971</v>
      </c>
      <c r="AF748" s="199"/>
      <c r="AG748" s="200"/>
      <c r="AH748" s="200"/>
      <c r="AI748" s="169" t="str">
        <f>IF(AB748/W748=0,"",IF(MOD(AB748,W748)&gt;0,"ОШИБКА!!! неверная кратность на сорт",""))</f>
        <v/>
      </c>
    </row>
    <row r="749" spans="2:35" s="170" customFormat="1">
      <c r="B749" s="250"/>
      <c r="C749" s="196" t="s">
        <v>6694</v>
      </c>
      <c r="D749" s="267"/>
      <c r="E749" s="267"/>
      <c r="F749" s="267"/>
      <c r="G749" s="314">
        <v>75</v>
      </c>
      <c r="H749" s="314">
        <v>32</v>
      </c>
      <c r="I749" s="267"/>
      <c r="J749" s="267"/>
      <c r="K749" s="267"/>
      <c r="L749" s="196" t="s">
        <v>37</v>
      </c>
      <c r="M749" s="196" t="s">
        <v>6680</v>
      </c>
      <c r="N749" s="196" t="s">
        <v>1848</v>
      </c>
      <c r="O749" s="196" t="s">
        <v>1847</v>
      </c>
      <c r="P749" s="196" t="s">
        <v>5868</v>
      </c>
      <c r="Q749" s="309" t="s">
        <v>951</v>
      </c>
      <c r="R749" s="218"/>
      <c r="S749" s="218"/>
      <c r="T749" s="218"/>
      <c r="U749" s="219"/>
      <c r="V749" s="197" t="s">
        <v>776</v>
      </c>
      <c r="W749" s="220">
        <v>24</v>
      </c>
      <c r="X749" s="223">
        <v>233</v>
      </c>
      <c r="Y749" s="304">
        <v>199</v>
      </c>
      <c r="Z749" s="304">
        <v>199</v>
      </c>
      <c r="AA749" s="304">
        <v>199</v>
      </c>
      <c r="AB749" s="5"/>
      <c r="AC749" s="224">
        <f t="shared" si="30"/>
        <v>0</v>
      </c>
      <c r="AD749" s="270">
        <f t="shared" si="31"/>
        <v>0</v>
      </c>
      <c r="AE749" s="198" t="s">
        <v>6971</v>
      </c>
      <c r="AF749" s="199"/>
      <c r="AG749" s="200"/>
      <c r="AH749" s="200"/>
      <c r="AI749" s="169" t="str">
        <f>IF(AB749/W749=0,"",IF(MOD(AB749,W749)&gt;0,"ОШИБКА!!! неверная кратность на сорт",""))</f>
        <v/>
      </c>
    </row>
    <row r="750" spans="2:35" s="170" customFormat="1">
      <c r="B750" s="250"/>
      <c r="C750" s="196" t="s">
        <v>6695</v>
      </c>
      <c r="D750" s="267"/>
      <c r="E750" s="267"/>
      <c r="F750" s="267"/>
      <c r="G750" s="314">
        <v>29</v>
      </c>
      <c r="H750" s="314">
        <v>19</v>
      </c>
      <c r="I750" s="267"/>
      <c r="J750" s="267"/>
      <c r="K750" s="267"/>
      <c r="L750" s="196" t="s">
        <v>37</v>
      </c>
      <c r="M750" s="196" t="s">
        <v>6680</v>
      </c>
      <c r="N750" s="196" t="s">
        <v>1848</v>
      </c>
      <c r="O750" s="196" t="s">
        <v>1847</v>
      </c>
      <c r="P750" s="196" t="s">
        <v>5875</v>
      </c>
      <c r="Q750" s="309" t="s">
        <v>951</v>
      </c>
      <c r="R750" s="218"/>
      <c r="S750" s="218"/>
      <c r="T750" s="218"/>
      <c r="U750" s="252"/>
      <c r="V750" s="197" t="s">
        <v>776</v>
      </c>
      <c r="W750" s="220">
        <v>24</v>
      </c>
      <c r="X750" s="223">
        <v>233</v>
      </c>
      <c r="Y750" s="304">
        <v>199</v>
      </c>
      <c r="Z750" s="304">
        <v>199</v>
      </c>
      <c r="AA750" s="304">
        <v>199</v>
      </c>
      <c r="AB750" s="5"/>
      <c r="AC750" s="224">
        <f t="shared" si="30"/>
        <v>0</v>
      </c>
      <c r="AD750" s="270">
        <f t="shared" si="31"/>
        <v>0</v>
      </c>
      <c r="AE750" s="198" t="s">
        <v>6971</v>
      </c>
      <c r="AF750" s="199"/>
      <c r="AG750" s="200"/>
      <c r="AH750" s="200"/>
      <c r="AI750" s="169" t="str">
        <f>IF(AB750/W750=0,"",IF(MOD(AB750,W750)&gt;0,"ОШИБКА!!! неверная кратность на сорт",""))</f>
        <v/>
      </c>
    </row>
    <row r="751" spans="2:35" s="170" customFormat="1">
      <c r="B751" s="250"/>
      <c r="C751" s="196" t="s">
        <v>6696</v>
      </c>
      <c r="D751" s="267"/>
      <c r="E751" s="267"/>
      <c r="F751" s="267"/>
      <c r="G751" s="314">
        <v>5</v>
      </c>
      <c r="H751" s="314">
        <v>5</v>
      </c>
      <c r="I751" s="267"/>
      <c r="J751" s="267"/>
      <c r="K751" s="267"/>
      <c r="L751" s="196" t="s">
        <v>37</v>
      </c>
      <c r="M751" s="196" t="s">
        <v>6680</v>
      </c>
      <c r="N751" s="196" t="s">
        <v>1344</v>
      </c>
      <c r="O751" s="196" t="s">
        <v>1343</v>
      </c>
      <c r="P751" s="196" t="s">
        <v>1345</v>
      </c>
      <c r="Q751" s="309" t="s">
        <v>951</v>
      </c>
      <c r="R751" s="218"/>
      <c r="S751" s="218"/>
      <c r="T751" s="218"/>
      <c r="U751" s="219"/>
      <c r="V751" s="197" t="s">
        <v>776</v>
      </c>
      <c r="W751" s="220">
        <v>24</v>
      </c>
      <c r="X751" s="223">
        <v>104</v>
      </c>
      <c r="Y751" s="304">
        <v>89</v>
      </c>
      <c r="Z751" s="304">
        <v>89</v>
      </c>
      <c r="AA751" s="304">
        <v>89</v>
      </c>
      <c r="AB751" s="5"/>
      <c r="AC751" s="224">
        <f t="shared" si="30"/>
        <v>0</v>
      </c>
      <c r="AD751" s="270">
        <f t="shared" si="31"/>
        <v>0</v>
      </c>
      <c r="AE751" s="198" t="s">
        <v>6971</v>
      </c>
      <c r="AF751" s="199"/>
      <c r="AG751" s="200"/>
      <c r="AH751" s="200"/>
      <c r="AI751" s="169" t="str">
        <f>IF(AB751/W751=0,"",IF(MOD(AB751,W751)&gt;0,"ОШИБКА!!! неверная кратность на сорт",""))</f>
        <v/>
      </c>
    </row>
    <row r="752" spans="2:35" s="170" customFormat="1">
      <c r="B752" s="250"/>
      <c r="C752" s="196" t="s">
        <v>6697</v>
      </c>
      <c r="D752" s="267"/>
      <c r="E752" s="267"/>
      <c r="F752" s="267"/>
      <c r="G752" s="314">
        <v>9</v>
      </c>
      <c r="H752" s="314">
        <v>0</v>
      </c>
      <c r="I752" s="267"/>
      <c r="J752" s="267"/>
      <c r="K752" s="267"/>
      <c r="L752" s="196" t="s">
        <v>37</v>
      </c>
      <c r="M752" s="196" t="s">
        <v>6680</v>
      </c>
      <c r="N752" s="196" t="s">
        <v>1344</v>
      </c>
      <c r="O752" s="196" t="s">
        <v>1343</v>
      </c>
      <c r="P752" s="196" t="s">
        <v>4255</v>
      </c>
      <c r="Q752" s="309" t="s">
        <v>951</v>
      </c>
      <c r="R752" s="218"/>
      <c r="S752" s="218"/>
      <c r="T752" s="218"/>
      <c r="U752" s="219"/>
      <c r="V752" s="197" t="s">
        <v>776</v>
      </c>
      <c r="W752" s="220">
        <v>24</v>
      </c>
      <c r="X752" s="223">
        <v>104</v>
      </c>
      <c r="Y752" s="304">
        <v>89</v>
      </c>
      <c r="Z752" s="304">
        <v>89</v>
      </c>
      <c r="AA752" s="304">
        <v>89</v>
      </c>
      <c r="AB752" s="5"/>
      <c r="AC752" s="224">
        <f t="shared" si="30"/>
        <v>0</v>
      </c>
      <c r="AD752" s="270">
        <f t="shared" si="31"/>
        <v>0</v>
      </c>
      <c r="AE752" s="198" t="s">
        <v>6971</v>
      </c>
      <c r="AF752" s="199"/>
      <c r="AG752" s="200"/>
      <c r="AH752" s="200"/>
      <c r="AI752" s="169" t="str">
        <f>IF(AB752/W752=0,"",IF(MOD(AB752,W752)&gt;0,"ОШИБКА!!! неверная кратность на сорт",""))</f>
        <v/>
      </c>
    </row>
    <row r="753" spans="2:35" s="170" customFormat="1">
      <c r="B753" s="250"/>
      <c r="C753" s="196" t="s">
        <v>6698</v>
      </c>
      <c r="D753" s="267"/>
      <c r="E753" s="267"/>
      <c r="F753" s="267"/>
      <c r="G753" s="314">
        <v>44</v>
      </c>
      <c r="H753" s="314">
        <v>34</v>
      </c>
      <c r="I753" s="267"/>
      <c r="J753" s="267"/>
      <c r="K753" s="267"/>
      <c r="L753" s="196" t="s">
        <v>37</v>
      </c>
      <c r="M753" s="196" t="s">
        <v>6680</v>
      </c>
      <c r="N753" s="196" t="s">
        <v>1997</v>
      </c>
      <c r="O753" s="196" t="s">
        <v>1996</v>
      </c>
      <c r="P753" s="196"/>
      <c r="Q753" s="309" t="s">
        <v>951</v>
      </c>
      <c r="R753" s="218"/>
      <c r="S753" s="218"/>
      <c r="T753" s="218"/>
      <c r="U753" s="219"/>
      <c r="V753" s="197" t="s">
        <v>776</v>
      </c>
      <c r="W753" s="220">
        <v>24</v>
      </c>
      <c r="X753" s="223">
        <v>104</v>
      </c>
      <c r="Y753" s="304">
        <v>89</v>
      </c>
      <c r="Z753" s="304">
        <v>89</v>
      </c>
      <c r="AA753" s="304">
        <v>89</v>
      </c>
      <c r="AB753" s="5"/>
      <c r="AC753" s="224">
        <f t="shared" si="30"/>
        <v>0</v>
      </c>
      <c r="AD753" s="270">
        <f t="shared" si="31"/>
        <v>0</v>
      </c>
      <c r="AE753" s="198" t="s">
        <v>6971</v>
      </c>
      <c r="AF753" s="199"/>
      <c r="AG753" s="200"/>
      <c r="AH753" s="200"/>
      <c r="AI753" s="169" t="str">
        <f>IF(AB753/W753=0,"",IF(MOD(AB753,W753)&gt;0,"ОШИБКА!!! неверная кратность на сорт",""))</f>
        <v/>
      </c>
    </row>
    <row r="754" spans="2:35" s="170" customFormat="1">
      <c r="B754" s="250"/>
      <c r="C754" s="196" t="s">
        <v>6699</v>
      </c>
      <c r="D754" s="267"/>
      <c r="E754" s="267"/>
      <c r="F754" s="267"/>
      <c r="G754" s="314">
        <v>59</v>
      </c>
      <c r="H754" s="314">
        <v>0</v>
      </c>
      <c r="I754" s="267"/>
      <c r="J754" s="267"/>
      <c r="K754" s="267"/>
      <c r="L754" s="196" t="s">
        <v>37</v>
      </c>
      <c r="M754" s="196" t="s">
        <v>6680</v>
      </c>
      <c r="N754" s="196" t="s">
        <v>4468</v>
      </c>
      <c r="O754" s="196" t="s">
        <v>4467</v>
      </c>
      <c r="P754" s="196" t="s">
        <v>4469</v>
      </c>
      <c r="Q754" s="309" t="s">
        <v>951</v>
      </c>
      <c r="R754" s="218"/>
      <c r="S754" s="218"/>
      <c r="T754" s="218"/>
      <c r="U754" s="219"/>
      <c r="V754" s="197" t="s">
        <v>776</v>
      </c>
      <c r="W754" s="220">
        <v>24</v>
      </c>
      <c r="X754" s="223">
        <v>104</v>
      </c>
      <c r="Y754" s="304">
        <v>89</v>
      </c>
      <c r="Z754" s="304">
        <v>89</v>
      </c>
      <c r="AA754" s="304">
        <v>89</v>
      </c>
      <c r="AB754" s="5"/>
      <c r="AC754" s="224">
        <f t="shared" si="30"/>
        <v>0</v>
      </c>
      <c r="AD754" s="270">
        <f t="shared" si="31"/>
        <v>0</v>
      </c>
      <c r="AE754" s="198" t="s">
        <v>6971</v>
      </c>
      <c r="AF754" s="199"/>
      <c r="AG754" s="200"/>
      <c r="AH754" s="200"/>
      <c r="AI754" s="169" t="str">
        <f>IF(AB754/W754=0,"",IF(MOD(AB754,W754)&gt;0,"ОШИБКА!!! неверная кратность на сорт",""))</f>
        <v/>
      </c>
    </row>
    <row r="755" spans="2:35" s="170" customFormat="1">
      <c r="B755" s="250"/>
      <c r="C755" s="196" t="s">
        <v>6700</v>
      </c>
      <c r="D755" s="267">
        <v>132</v>
      </c>
      <c r="E755" s="267"/>
      <c r="F755" s="267"/>
      <c r="G755" s="314">
        <v>35</v>
      </c>
      <c r="H755" s="314">
        <v>35</v>
      </c>
      <c r="I755" s="267"/>
      <c r="J755" s="267"/>
      <c r="K755" s="267"/>
      <c r="L755" s="196" t="s">
        <v>37</v>
      </c>
      <c r="M755" s="196" t="s">
        <v>6680</v>
      </c>
      <c r="N755" s="196" t="s">
        <v>4313</v>
      </c>
      <c r="O755" s="196" t="s">
        <v>4312</v>
      </c>
      <c r="P755" s="196" t="s">
        <v>4314</v>
      </c>
      <c r="Q755" s="309" t="s">
        <v>951</v>
      </c>
      <c r="R755" s="218"/>
      <c r="S755" s="218"/>
      <c r="T755" s="218"/>
      <c r="U755" s="219"/>
      <c r="V755" s="197" t="s">
        <v>776</v>
      </c>
      <c r="W755" s="220">
        <v>24</v>
      </c>
      <c r="X755" s="223">
        <v>233</v>
      </c>
      <c r="Y755" s="304">
        <v>199</v>
      </c>
      <c r="Z755" s="304">
        <v>199</v>
      </c>
      <c r="AA755" s="304">
        <v>199</v>
      </c>
      <c r="AB755" s="5"/>
      <c r="AC755" s="224">
        <f t="shared" si="30"/>
        <v>0</v>
      </c>
      <c r="AD755" s="270">
        <f t="shared" si="31"/>
        <v>0</v>
      </c>
      <c r="AE755" s="198" t="s">
        <v>6971</v>
      </c>
      <c r="AF755" s="199"/>
      <c r="AG755" s="200"/>
      <c r="AH755" s="200"/>
      <c r="AI755" s="169" t="str">
        <f>IF(AB755/W755=0,"",IF(MOD(AB755,W755)&gt;0,"ОШИБКА!!! неверная кратность на сорт",""))</f>
        <v/>
      </c>
    </row>
    <row r="756" spans="2:35" s="170" customFormat="1">
      <c r="B756" s="250"/>
      <c r="C756" s="196" t="s">
        <v>6701</v>
      </c>
      <c r="D756" s="267">
        <v>30</v>
      </c>
      <c r="E756" s="267"/>
      <c r="F756" s="267"/>
      <c r="G756" s="314">
        <v>14</v>
      </c>
      <c r="H756" s="314">
        <v>9</v>
      </c>
      <c r="I756" s="267"/>
      <c r="J756" s="267"/>
      <c r="K756" s="267"/>
      <c r="L756" s="196" t="s">
        <v>37</v>
      </c>
      <c r="M756" s="196" t="s">
        <v>6680</v>
      </c>
      <c r="N756" s="196" t="s">
        <v>4311</v>
      </c>
      <c r="O756" s="196" t="s">
        <v>4310</v>
      </c>
      <c r="P756" s="196" t="s">
        <v>4407</v>
      </c>
      <c r="Q756" s="309" t="s">
        <v>951</v>
      </c>
      <c r="R756" s="218"/>
      <c r="S756" s="218"/>
      <c r="T756" s="218"/>
      <c r="U756" s="252"/>
      <c r="V756" s="197" t="s">
        <v>776</v>
      </c>
      <c r="W756" s="220">
        <v>24</v>
      </c>
      <c r="X756" s="223">
        <v>233</v>
      </c>
      <c r="Y756" s="304">
        <v>199</v>
      </c>
      <c r="Z756" s="304">
        <v>199</v>
      </c>
      <c r="AA756" s="304">
        <v>199</v>
      </c>
      <c r="AB756" s="5"/>
      <c r="AC756" s="224">
        <f t="shared" si="30"/>
        <v>0</v>
      </c>
      <c r="AD756" s="270">
        <f t="shared" si="31"/>
        <v>0</v>
      </c>
      <c r="AE756" s="198" t="s">
        <v>6971</v>
      </c>
      <c r="AF756" s="199"/>
      <c r="AG756" s="200"/>
      <c r="AH756" s="200"/>
      <c r="AI756" s="169" t="str">
        <f>IF(AB756/W756=0,"",IF(MOD(AB756,W756)&gt;0,"ОШИБКА!!! неверная кратность на сорт",""))</f>
        <v/>
      </c>
    </row>
    <row r="757" spans="2:35" s="170" customFormat="1">
      <c r="B757" s="250"/>
      <c r="C757" s="196" t="s">
        <v>6702</v>
      </c>
      <c r="D757" s="267"/>
      <c r="E757" s="267"/>
      <c r="F757" s="267"/>
      <c r="G757" s="314">
        <v>14</v>
      </c>
      <c r="H757" s="314">
        <v>14</v>
      </c>
      <c r="I757" s="267"/>
      <c r="J757" s="267"/>
      <c r="K757" s="267"/>
      <c r="L757" s="196" t="s">
        <v>37</v>
      </c>
      <c r="M757" s="196" t="s">
        <v>6680</v>
      </c>
      <c r="N757" s="196" t="s">
        <v>4311</v>
      </c>
      <c r="O757" s="196" t="s">
        <v>4310</v>
      </c>
      <c r="P757" s="196" t="s">
        <v>4327</v>
      </c>
      <c r="Q757" s="309" t="s">
        <v>951</v>
      </c>
      <c r="R757" s="218"/>
      <c r="S757" s="218"/>
      <c r="T757" s="218"/>
      <c r="U757" s="219"/>
      <c r="V757" s="197" t="s">
        <v>776</v>
      </c>
      <c r="W757" s="220">
        <v>24</v>
      </c>
      <c r="X757" s="223">
        <v>233</v>
      </c>
      <c r="Y757" s="304">
        <v>199</v>
      </c>
      <c r="Z757" s="304">
        <v>199</v>
      </c>
      <c r="AA757" s="304">
        <v>199</v>
      </c>
      <c r="AB757" s="5"/>
      <c r="AC757" s="224">
        <f t="shared" si="30"/>
        <v>0</v>
      </c>
      <c r="AD757" s="270">
        <f t="shared" si="31"/>
        <v>0</v>
      </c>
      <c r="AE757" s="198" t="s">
        <v>6971</v>
      </c>
      <c r="AF757" s="199"/>
      <c r="AG757" s="200"/>
      <c r="AH757" s="200"/>
      <c r="AI757" s="169" t="str">
        <f>IF(AB757/W757=0,"",IF(MOD(AB757,W757)&gt;0,"ОШИБКА!!! неверная кратность на сорт",""))</f>
        <v/>
      </c>
    </row>
    <row r="758" spans="2:35" s="170" customFormat="1">
      <c r="B758" s="250"/>
      <c r="C758" s="196" t="s">
        <v>6703</v>
      </c>
      <c r="D758" s="267"/>
      <c r="E758" s="267"/>
      <c r="F758" s="267"/>
      <c r="G758" s="314">
        <v>3</v>
      </c>
      <c r="H758" s="314">
        <v>3</v>
      </c>
      <c r="I758" s="267"/>
      <c r="J758" s="267"/>
      <c r="K758" s="267"/>
      <c r="L758" s="196" t="s">
        <v>37</v>
      </c>
      <c r="M758" s="196" t="s">
        <v>6680</v>
      </c>
      <c r="N758" s="196" t="s">
        <v>4311</v>
      </c>
      <c r="O758" s="196" t="s">
        <v>4310</v>
      </c>
      <c r="P758" s="196" t="s">
        <v>4317</v>
      </c>
      <c r="Q758" s="309" t="s">
        <v>951</v>
      </c>
      <c r="R758" s="218"/>
      <c r="S758" s="218"/>
      <c r="T758" s="218"/>
      <c r="U758" s="219"/>
      <c r="V758" s="197" t="s">
        <v>776</v>
      </c>
      <c r="W758" s="220">
        <v>24</v>
      </c>
      <c r="X758" s="223">
        <v>233</v>
      </c>
      <c r="Y758" s="304">
        <v>199</v>
      </c>
      <c r="Z758" s="304">
        <v>199</v>
      </c>
      <c r="AA758" s="304">
        <v>199</v>
      </c>
      <c r="AB758" s="5"/>
      <c r="AC758" s="224">
        <f t="shared" si="30"/>
        <v>0</v>
      </c>
      <c r="AD758" s="270">
        <f t="shared" si="31"/>
        <v>0</v>
      </c>
      <c r="AE758" s="198" t="s">
        <v>6971</v>
      </c>
      <c r="AF758" s="199"/>
      <c r="AG758" s="200"/>
      <c r="AH758" s="200"/>
      <c r="AI758" s="169" t="str">
        <f>IF(AB758/W758=0,"",IF(MOD(AB758,W758)&gt;0,"ОШИБКА!!! неверная кратность на сорт",""))</f>
        <v/>
      </c>
    </row>
    <row r="759" spans="2:35" s="170" customFormat="1">
      <c r="B759" s="250"/>
      <c r="C759" s="196" t="s">
        <v>6704</v>
      </c>
      <c r="D759" s="267">
        <v>92</v>
      </c>
      <c r="E759" s="267"/>
      <c r="F759" s="267"/>
      <c r="G759" s="314">
        <v>3</v>
      </c>
      <c r="H759" s="314">
        <v>0</v>
      </c>
      <c r="I759" s="267"/>
      <c r="J759" s="267"/>
      <c r="K759" s="267"/>
      <c r="L759" s="196" t="s">
        <v>37</v>
      </c>
      <c r="M759" s="196" t="s">
        <v>6680</v>
      </c>
      <c r="N759" s="196" t="s">
        <v>4311</v>
      </c>
      <c r="O759" s="196" t="s">
        <v>4310</v>
      </c>
      <c r="P759" s="196" t="s">
        <v>4410</v>
      </c>
      <c r="Q759" s="309" t="s">
        <v>951</v>
      </c>
      <c r="R759" s="218"/>
      <c r="S759" s="218"/>
      <c r="T759" s="218"/>
      <c r="U759" s="219"/>
      <c r="V759" s="197" t="s">
        <v>776</v>
      </c>
      <c r="W759" s="220">
        <v>24</v>
      </c>
      <c r="X759" s="223">
        <v>233</v>
      </c>
      <c r="Y759" s="304">
        <v>199</v>
      </c>
      <c r="Z759" s="304">
        <v>199</v>
      </c>
      <c r="AA759" s="304">
        <v>199</v>
      </c>
      <c r="AB759" s="5"/>
      <c r="AC759" s="224">
        <f t="shared" si="30"/>
        <v>0</v>
      </c>
      <c r="AD759" s="270">
        <f t="shared" si="31"/>
        <v>0</v>
      </c>
      <c r="AE759" s="198" t="s">
        <v>6971</v>
      </c>
      <c r="AF759" s="199"/>
      <c r="AG759" s="200"/>
      <c r="AH759" s="200"/>
      <c r="AI759" s="169" t="str">
        <f>IF(AB759/W759=0,"",IF(MOD(AB759,W759)&gt;0,"ОШИБКА!!! неверная кратность на сорт",""))</f>
        <v/>
      </c>
    </row>
    <row r="760" spans="2:35" s="170" customFormat="1">
      <c r="B760" s="250"/>
      <c r="C760" s="196" t="s">
        <v>6705</v>
      </c>
      <c r="D760" s="267"/>
      <c r="E760" s="267"/>
      <c r="F760" s="267"/>
      <c r="G760" s="314">
        <v>132</v>
      </c>
      <c r="H760" s="314">
        <v>121</v>
      </c>
      <c r="I760" s="267"/>
      <c r="J760" s="267"/>
      <c r="K760" s="267"/>
      <c r="L760" s="196" t="s">
        <v>37</v>
      </c>
      <c r="M760" s="196" t="s">
        <v>6680</v>
      </c>
      <c r="N760" s="196" t="s">
        <v>4293</v>
      </c>
      <c r="O760" s="196" t="s">
        <v>4292</v>
      </c>
      <c r="P760" s="196" t="s">
        <v>6686</v>
      </c>
      <c r="Q760" s="309" t="s">
        <v>951</v>
      </c>
      <c r="R760" s="218"/>
      <c r="S760" s="218"/>
      <c r="T760" s="218"/>
      <c r="U760" s="219"/>
      <c r="V760" s="197" t="s">
        <v>776</v>
      </c>
      <c r="W760" s="220">
        <v>24</v>
      </c>
      <c r="X760" s="223">
        <v>104</v>
      </c>
      <c r="Y760" s="304">
        <v>89</v>
      </c>
      <c r="Z760" s="304">
        <v>89</v>
      </c>
      <c r="AA760" s="304">
        <v>89</v>
      </c>
      <c r="AB760" s="5"/>
      <c r="AC760" s="224">
        <f t="shared" si="30"/>
        <v>0</v>
      </c>
      <c r="AD760" s="270">
        <f t="shared" si="31"/>
        <v>0</v>
      </c>
      <c r="AE760" s="198" t="s">
        <v>6971</v>
      </c>
      <c r="AF760" s="199"/>
      <c r="AG760" s="200"/>
      <c r="AH760" s="200"/>
      <c r="AI760" s="169" t="str">
        <f>IF(AB760/W760=0,"",IF(MOD(AB760,W760)&gt;0,"ОШИБКА!!! неверная кратность на сорт",""))</f>
        <v/>
      </c>
    </row>
    <row r="761" spans="2:35" s="170" customFormat="1">
      <c r="B761" s="250"/>
      <c r="C761" s="196" t="s">
        <v>6706</v>
      </c>
      <c r="D761" s="267">
        <v>2</v>
      </c>
      <c r="E761" s="267"/>
      <c r="F761" s="267"/>
      <c r="G761" s="314">
        <v>4</v>
      </c>
      <c r="H761" s="314">
        <v>0</v>
      </c>
      <c r="I761" s="267"/>
      <c r="J761" s="267">
        <v>13</v>
      </c>
      <c r="K761" s="267"/>
      <c r="L761" s="196" t="s">
        <v>37</v>
      </c>
      <c r="M761" s="196" t="s">
        <v>6680</v>
      </c>
      <c r="N761" s="196" t="s">
        <v>4293</v>
      </c>
      <c r="O761" s="196" t="s">
        <v>4292</v>
      </c>
      <c r="P761" s="196" t="s">
        <v>4289</v>
      </c>
      <c r="Q761" s="309" t="s">
        <v>951</v>
      </c>
      <c r="R761" s="218"/>
      <c r="S761" s="218"/>
      <c r="T761" s="218"/>
      <c r="U761" s="219"/>
      <c r="V761" s="197" t="s">
        <v>776</v>
      </c>
      <c r="W761" s="220">
        <v>24</v>
      </c>
      <c r="X761" s="223">
        <v>104</v>
      </c>
      <c r="Y761" s="304">
        <v>89</v>
      </c>
      <c r="Z761" s="304">
        <v>89</v>
      </c>
      <c r="AA761" s="304">
        <v>89</v>
      </c>
      <c r="AB761" s="5"/>
      <c r="AC761" s="224">
        <f t="shared" si="30"/>
        <v>0</v>
      </c>
      <c r="AD761" s="270">
        <f t="shared" si="31"/>
        <v>0</v>
      </c>
      <c r="AE761" s="198" t="s">
        <v>6971</v>
      </c>
      <c r="AF761" s="199"/>
      <c r="AG761" s="200"/>
      <c r="AH761" s="200"/>
      <c r="AI761" s="169" t="str">
        <f>IF(AB761/W761=0,"",IF(MOD(AB761,W761)&gt;0,"ОШИБКА!!! неверная кратность на сорт",""))</f>
        <v/>
      </c>
    </row>
    <row r="762" spans="2:35" s="170" customFormat="1">
      <c r="B762" s="250"/>
      <c r="C762" s="196" t="s">
        <v>6707</v>
      </c>
      <c r="D762" s="267"/>
      <c r="E762" s="267"/>
      <c r="F762" s="267"/>
      <c r="G762" s="314">
        <v>23</v>
      </c>
      <c r="H762" s="314">
        <v>0</v>
      </c>
      <c r="I762" s="267"/>
      <c r="J762" s="267"/>
      <c r="K762" s="267"/>
      <c r="L762" s="196" t="s">
        <v>37</v>
      </c>
      <c r="M762" s="196" t="s">
        <v>6680</v>
      </c>
      <c r="N762" s="196" t="s">
        <v>1584</v>
      </c>
      <c r="O762" s="196" t="s">
        <v>1583</v>
      </c>
      <c r="P762" s="196" t="s">
        <v>6687</v>
      </c>
      <c r="Q762" s="309" t="s">
        <v>951</v>
      </c>
      <c r="R762" s="218"/>
      <c r="S762" s="218"/>
      <c r="T762" s="218"/>
      <c r="U762" s="219"/>
      <c r="V762" s="197" t="s">
        <v>776</v>
      </c>
      <c r="W762" s="220">
        <v>24</v>
      </c>
      <c r="X762" s="223">
        <v>104</v>
      </c>
      <c r="Y762" s="304">
        <v>89</v>
      </c>
      <c r="Z762" s="304">
        <v>89</v>
      </c>
      <c r="AA762" s="304">
        <v>89</v>
      </c>
      <c r="AB762" s="5"/>
      <c r="AC762" s="224">
        <f t="shared" si="30"/>
        <v>0</v>
      </c>
      <c r="AD762" s="270">
        <f t="shared" si="31"/>
        <v>0</v>
      </c>
      <c r="AE762" s="198" t="s">
        <v>6971</v>
      </c>
      <c r="AF762" s="199"/>
      <c r="AG762" s="200"/>
      <c r="AH762" s="200"/>
      <c r="AI762" s="169" t="str">
        <f>IF(AB762/W762=0,"",IF(MOD(AB762,W762)&gt;0,"ОШИБКА!!! неверная кратность на сорт",""))</f>
        <v/>
      </c>
    </row>
    <row r="763" spans="2:35" s="170" customFormat="1">
      <c r="B763" s="250"/>
      <c r="C763" s="196" t="s">
        <v>6708</v>
      </c>
      <c r="D763" s="267"/>
      <c r="E763" s="267"/>
      <c r="F763" s="267"/>
      <c r="G763" s="314">
        <v>143</v>
      </c>
      <c r="H763" s="314">
        <v>100</v>
      </c>
      <c r="I763" s="267"/>
      <c r="J763" s="267"/>
      <c r="K763" s="267"/>
      <c r="L763" s="196" t="s">
        <v>37</v>
      </c>
      <c r="M763" s="196" t="s">
        <v>6680</v>
      </c>
      <c r="N763" s="196" t="s">
        <v>2741</v>
      </c>
      <c r="O763" s="196" t="s">
        <v>2740</v>
      </c>
      <c r="P763" s="196" t="s">
        <v>6688</v>
      </c>
      <c r="Q763" s="309" t="s">
        <v>951</v>
      </c>
      <c r="R763" s="218"/>
      <c r="S763" s="218"/>
      <c r="T763" s="218"/>
      <c r="U763" s="219"/>
      <c r="V763" s="197" t="s">
        <v>776</v>
      </c>
      <c r="W763" s="220">
        <v>24</v>
      </c>
      <c r="X763" s="223">
        <v>104</v>
      </c>
      <c r="Y763" s="304">
        <v>89</v>
      </c>
      <c r="Z763" s="304">
        <v>89</v>
      </c>
      <c r="AA763" s="304">
        <v>89</v>
      </c>
      <c r="AB763" s="5"/>
      <c r="AC763" s="224">
        <f t="shared" si="30"/>
        <v>0</v>
      </c>
      <c r="AD763" s="270">
        <f t="shared" si="31"/>
        <v>0</v>
      </c>
      <c r="AE763" s="198" t="s">
        <v>6971</v>
      </c>
      <c r="AF763" s="199"/>
      <c r="AG763" s="200"/>
      <c r="AH763" s="200"/>
      <c r="AI763" s="169" t="str">
        <f>IF(AB763/W763=0,"",IF(MOD(AB763,W763)&gt;0,"ОШИБКА!!! неверная кратность на сорт",""))</f>
        <v/>
      </c>
    </row>
    <row r="764" spans="2:35" s="170" customFormat="1">
      <c r="B764" s="250"/>
      <c r="C764" s="196" t="s">
        <v>6709</v>
      </c>
      <c r="D764" s="267"/>
      <c r="E764" s="267"/>
      <c r="F764" s="267"/>
      <c r="G764" s="314">
        <v>6</v>
      </c>
      <c r="H764" s="314">
        <v>4</v>
      </c>
      <c r="I764" s="267"/>
      <c r="J764" s="267"/>
      <c r="K764" s="267"/>
      <c r="L764" s="196" t="s">
        <v>37</v>
      </c>
      <c r="M764" s="196" t="s">
        <v>6680</v>
      </c>
      <c r="N764" s="196" t="s">
        <v>1600</v>
      </c>
      <c r="O764" s="196" t="s">
        <v>1599</v>
      </c>
      <c r="P764" s="196" t="s">
        <v>6689</v>
      </c>
      <c r="Q764" s="309" t="s">
        <v>951</v>
      </c>
      <c r="R764" s="218"/>
      <c r="S764" s="218"/>
      <c r="T764" s="218"/>
      <c r="U764" s="219"/>
      <c r="V764" s="197" t="s">
        <v>776</v>
      </c>
      <c r="W764" s="220">
        <v>24</v>
      </c>
      <c r="X764" s="223">
        <v>233</v>
      </c>
      <c r="Y764" s="304">
        <v>199</v>
      </c>
      <c r="Z764" s="304">
        <v>199</v>
      </c>
      <c r="AA764" s="304">
        <v>199</v>
      </c>
      <c r="AB764" s="5"/>
      <c r="AC764" s="224">
        <f t="shared" si="30"/>
        <v>0</v>
      </c>
      <c r="AD764" s="270">
        <f t="shared" si="31"/>
        <v>0</v>
      </c>
      <c r="AE764" s="198" t="s">
        <v>6971</v>
      </c>
      <c r="AF764" s="199"/>
      <c r="AG764" s="200"/>
      <c r="AH764" s="200"/>
      <c r="AI764" s="169" t="str">
        <f>IF(AB764/W764=0,"",IF(MOD(AB764,W764)&gt;0,"ОШИБКА!!! неверная кратность на сорт",""))</f>
        <v/>
      </c>
    </row>
    <row r="765" spans="2:35" s="170" customFormat="1">
      <c r="B765" s="250"/>
      <c r="C765" s="196" t="s">
        <v>6710</v>
      </c>
      <c r="D765" s="267">
        <v>130</v>
      </c>
      <c r="E765" s="267"/>
      <c r="F765" s="267"/>
      <c r="G765" s="314">
        <v>41</v>
      </c>
      <c r="H765" s="314">
        <v>5</v>
      </c>
      <c r="I765" s="267"/>
      <c r="J765" s="267"/>
      <c r="K765" s="267"/>
      <c r="L765" s="196" t="s">
        <v>37</v>
      </c>
      <c r="M765" s="196" t="s">
        <v>6680</v>
      </c>
      <c r="N765" s="196" t="s">
        <v>1600</v>
      </c>
      <c r="O765" s="196" t="s">
        <v>1599</v>
      </c>
      <c r="P765" s="196" t="s">
        <v>3964</v>
      </c>
      <c r="Q765" s="309" t="s">
        <v>951</v>
      </c>
      <c r="R765" s="218"/>
      <c r="S765" s="218"/>
      <c r="T765" s="218"/>
      <c r="U765" s="219"/>
      <c r="V765" s="197" t="s">
        <v>776</v>
      </c>
      <c r="W765" s="220">
        <v>24</v>
      </c>
      <c r="X765" s="223">
        <v>233</v>
      </c>
      <c r="Y765" s="304">
        <v>199</v>
      </c>
      <c r="Z765" s="304">
        <v>199</v>
      </c>
      <c r="AA765" s="304">
        <v>199</v>
      </c>
      <c r="AB765" s="5"/>
      <c r="AC765" s="224">
        <f t="shared" si="30"/>
        <v>0</v>
      </c>
      <c r="AD765" s="270">
        <f t="shared" si="31"/>
        <v>0</v>
      </c>
      <c r="AE765" s="198" t="s">
        <v>6971</v>
      </c>
      <c r="AF765" s="199"/>
      <c r="AG765" s="200"/>
      <c r="AH765" s="200"/>
      <c r="AI765" s="169" t="str">
        <f>IF(AB765/W765=0,"",IF(MOD(AB765,W765)&gt;0,"ОШИБКА!!! неверная кратность на сорт",""))</f>
        <v/>
      </c>
    </row>
    <row r="766" spans="2:35" s="165" customFormat="1" ht="18" customHeight="1">
      <c r="B766" s="249"/>
      <c r="C766" s="166" t="s">
        <v>775</v>
      </c>
      <c r="D766" s="215"/>
      <c r="E766" s="215"/>
      <c r="F766" s="215"/>
      <c r="G766" s="215"/>
      <c r="H766" s="215"/>
      <c r="I766" s="215"/>
      <c r="J766" s="215"/>
      <c r="K766" s="215"/>
      <c r="L766" s="291"/>
      <c r="M766" s="320" t="s">
        <v>6711</v>
      </c>
      <c r="N766" s="279"/>
      <c r="O766" s="277"/>
      <c r="P766" s="277"/>
      <c r="Q766" s="278"/>
      <c r="R766" s="278"/>
      <c r="S766" s="278"/>
      <c r="T766" s="277"/>
      <c r="U766" s="277"/>
      <c r="V766" s="191"/>
      <c r="W766" s="192"/>
      <c r="X766" s="193"/>
      <c r="Y766" s="193"/>
      <c r="Z766" s="193"/>
      <c r="AA766" s="193"/>
      <c r="AB766" s="4"/>
      <c r="AC766" s="193"/>
      <c r="AD766" s="193"/>
      <c r="AE766" s="193"/>
      <c r="AF766" s="194"/>
      <c r="AG766" s="194"/>
      <c r="AH766" s="195"/>
      <c r="AI766" s="163"/>
    </row>
    <row r="767" spans="2:35" s="170" customFormat="1">
      <c r="B767" s="250"/>
      <c r="C767" s="196" t="s">
        <v>6737</v>
      </c>
      <c r="D767" s="267"/>
      <c r="E767" s="267"/>
      <c r="F767" s="267"/>
      <c r="G767" s="314"/>
      <c r="H767" s="314"/>
      <c r="I767" s="267"/>
      <c r="J767" s="267"/>
      <c r="K767" s="267"/>
      <c r="L767" s="196" t="s">
        <v>37</v>
      </c>
      <c r="M767" s="332" t="s">
        <v>6711</v>
      </c>
      <c r="N767" s="332" t="s">
        <v>6712</v>
      </c>
      <c r="O767" s="332" t="s">
        <v>6713</v>
      </c>
      <c r="P767" s="332" t="s">
        <v>6714</v>
      </c>
      <c r="Q767" s="333" t="s">
        <v>951</v>
      </c>
      <c r="R767" s="334"/>
      <c r="S767" s="334"/>
      <c r="T767" s="334"/>
      <c r="U767" s="336"/>
      <c r="V767" s="197" t="s">
        <v>776</v>
      </c>
      <c r="W767" s="220">
        <v>24</v>
      </c>
      <c r="X767" s="223">
        <v>165</v>
      </c>
      <c r="Y767" s="304">
        <v>141</v>
      </c>
      <c r="Z767" s="304">
        <v>141</v>
      </c>
      <c r="AA767" s="304">
        <v>141</v>
      </c>
      <c r="AB767" s="5"/>
      <c r="AC767" s="224">
        <f t="shared" ref="AC767:AC788" si="32">X767*AB767</f>
        <v>0</v>
      </c>
      <c r="AD767" s="270">
        <f t="shared" ref="AD767:AD788" si="33">IF(Y767&lt;&gt;"",IF(AND($AC$25&gt;=200000,AB767&gt;=20),AB767*AA767,IF(AND($AC$25&gt;=200000,AB767&lt;20),AB767*Z767,IF(AND($AC$25&lt;200000,AB767&gt;=20),AB767*Y767,AB767*X767))),IF($AC$25&gt;=200000,AB767*Z767,AB767*X767))</f>
        <v>0</v>
      </c>
      <c r="AE767" s="198" t="s">
        <v>6971</v>
      </c>
      <c r="AF767" s="199"/>
      <c r="AG767" s="200"/>
      <c r="AH767" s="200"/>
      <c r="AI767" s="169" t="str">
        <f>IF(AB767/W767=0,"",IF(MOD(AB767,W767)&gt;0,"ОШИБКА!!! неверная кратность на сорт",""))</f>
        <v/>
      </c>
    </row>
    <row r="768" spans="2:35" s="170" customFormat="1">
      <c r="B768" s="250"/>
      <c r="C768" s="196" t="s">
        <v>6738</v>
      </c>
      <c r="D768" s="267"/>
      <c r="E768" s="267"/>
      <c r="F768" s="267"/>
      <c r="G768" s="314">
        <v>2</v>
      </c>
      <c r="H768" s="314">
        <v>0</v>
      </c>
      <c r="I768" s="267"/>
      <c r="J768" s="267"/>
      <c r="K768" s="267"/>
      <c r="L768" s="196" t="s">
        <v>37</v>
      </c>
      <c r="M768" s="196" t="s">
        <v>6711</v>
      </c>
      <c r="N768" s="196" t="s">
        <v>6712</v>
      </c>
      <c r="O768" s="196" t="s">
        <v>6713</v>
      </c>
      <c r="P768" s="196" t="s">
        <v>6715</v>
      </c>
      <c r="Q768" s="309" t="s">
        <v>951</v>
      </c>
      <c r="R768" s="218"/>
      <c r="S768" s="218"/>
      <c r="T768" s="218"/>
      <c r="U768" s="252"/>
      <c r="V768" s="197" t="s">
        <v>776</v>
      </c>
      <c r="W768" s="220">
        <v>24</v>
      </c>
      <c r="X768" s="223">
        <v>165</v>
      </c>
      <c r="Y768" s="304">
        <v>141</v>
      </c>
      <c r="Z768" s="304">
        <v>141</v>
      </c>
      <c r="AA768" s="304">
        <v>141</v>
      </c>
      <c r="AB768" s="5"/>
      <c r="AC768" s="224">
        <f t="shared" si="32"/>
        <v>0</v>
      </c>
      <c r="AD768" s="270">
        <f t="shared" si="33"/>
        <v>0</v>
      </c>
      <c r="AE768" s="198" t="s">
        <v>6971</v>
      </c>
      <c r="AF768" s="199"/>
      <c r="AG768" s="200"/>
      <c r="AH768" s="200"/>
      <c r="AI768" s="169" t="str">
        <f>IF(AB768/W768=0,"",IF(MOD(AB768,W768)&gt;0,"ОШИБКА!!! неверная кратность на сорт",""))</f>
        <v/>
      </c>
    </row>
    <row r="769" spans="2:35" s="170" customFormat="1">
      <c r="B769" s="250"/>
      <c r="C769" s="196" t="s">
        <v>6739</v>
      </c>
      <c r="D769" s="267"/>
      <c r="E769" s="267"/>
      <c r="F769" s="267"/>
      <c r="G769" s="314">
        <v>2</v>
      </c>
      <c r="H769" s="314">
        <v>0</v>
      </c>
      <c r="I769" s="267"/>
      <c r="J769" s="267"/>
      <c r="K769" s="267"/>
      <c r="L769" s="196" t="s">
        <v>37</v>
      </c>
      <c r="M769" s="196" t="s">
        <v>6711</v>
      </c>
      <c r="N769" s="196" t="s">
        <v>6712</v>
      </c>
      <c r="O769" s="196" t="s">
        <v>6713</v>
      </c>
      <c r="P769" s="196" t="s">
        <v>6716</v>
      </c>
      <c r="Q769" s="309" t="s">
        <v>951</v>
      </c>
      <c r="R769" s="218"/>
      <c r="S769" s="218"/>
      <c r="T769" s="218"/>
      <c r="U769" s="219"/>
      <c r="V769" s="197" t="s">
        <v>776</v>
      </c>
      <c r="W769" s="220">
        <v>24</v>
      </c>
      <c r="X769" s="223">
        <v>165</v>
      </c>
      <c r="Y769" s="304">
        <v>141</v>
      </c>
      <c r="Z769" s="304">
        <v>141</v>
      </c>
      <c r="AA769" s="304">
        <v>141</v>
      </c>
      <c r="AB769" s="5"/>
      <c r="AC769" s="224">
        <f t="shared" si="32"/>
        <v>0</v>
      </c>
      <c r="AD769" s="270">
        <f t="shared" si="33"/>
        <v>0</v>
      </c>
      <c r="AE769" s="198" t="s">
        <v>6971</v>
      </c>
      <c r="AF769" s="199"/>
      <c r="AG769" s="200"/>
      <c r="AH769" s="200"/>
      <c r="AI769" s="169" t="str">
        <f>IF(AB769/W769=0,"",IF(MOD(AB769,W769)&gt;0,"ОШИБКА!!! неверная кратность на сорт",""))</f>
        <v/>
      </c>
    </row>
    <row r="770" spans="2:35" s="170" customFormat="1">
      <c r="B770" s="250"/>
      <c r="C770" s="196" t="s">
        <v>6740</v>
      </c>
      <c r="D770" s="267"/>
      <c r="E770" s="267"/>
      <c r="F770" s="267"/>
      <c r="G770" s="314"/>
      <c r="H770" s="314"/>
      <c r="I770" s="267"/>
      <c r="J770" s="267"/>
      <c r="K770" s="267"/>
      <c r="L770" s="196" t="s">
        <v>37</v>
      </c>
      <c r="M770" s="332" t="s">
        <v>6711</v>
      </c>
      <c r="N770" s="332" t="s">
        <v>6717</v>
      </c>
      <c r="O770" s="332" t="s">
        <v>370</v>
      </c>
      <c r="P770" s="332" t="s">
        <v>6718</v>
      </c>
      <c r="Q770" s="333" t="s">
        <v>951</v>
      </c>
      <c r="R770" s="334"/>
      <c r="S770" s="334"/>
      <c r="T770" s="334"/>
      <c r="U770" s="336"/>
      <c r="V770" s="197" t="s">
        <v>776</v>
      </c>
      <c r="W770" s="220">
        <v>24</v>
      </c>
      <c r="X770" s="223">
        <v>165</v>
      </c>
      <c r="Y770" s="304">
        <v>141</v>
      </c>
      <c r="Z770" s="304">
        <v>141</v>
      </c>
      <c r="AA770" s="304">
        <v>141</v>
      </c>
      <c r="AB770" s="5"/>
      <c r="AC770" s="224">
        <f t="shared" si="32"/>
        <v>0</v>
      </c>
      <c r="AD770" s="270">
        <f t="shared" si="33"/>
        <v>0</v>
      </c>
      <c r="AE770" s="198" t="s">
        <v>6971</v>
      </c>
      <c r="AF770" s="199"/>
      <c r="AG770" s="200"/>
      <c r="AH770" s="200"/>
      <c r="AI770" s="169" t="str">
        <f>IF(AB770/W770=0,"",IF(MOD(AB770,W770)&gt;0,"ОШИБКА!!! неверная кратность на сорт",""))</f>
        <v/>
      </c>
    </row>
    <row r="771" spans="2:35" s="170" customFormat="1">
      <c r="B771" s="250"/>
      <c r="C771" s="196" t="s">
        <v>6741</v>
      </c>
      <c r="D771" s="267"/>
      <c r="E771" s="267"/>
      <c r="F771" s="267"/>
      <c r="G771" s="314"/>
      <c r="H771" s="314"/>
      <c r="I771" s="267"/>
      <c r="J771" s="267"/>
      <c r="K771" s="267"/>
      <c r="L771" s="196" t="s">
        <v>37</v>
      </c>
      <c r="M771" s="332" t="s">
        <v>6711</v>
      </c>
      <c r="N771" s="332" t="s">
        <v>6717</v>
      </c>
      <c r="O771" s="332" t="s">
        <v>370</v>
      </c>
      <c r="P771" s="332" t="s">
        <v>6719</v>
      </c>
      <c r="Q771" s="333" t="s">
        <v>951</v>
      </c>
      <c r="R771" s="334"/>
      <c r="S771" s="334"/>
      <c r="T771" s="334"/>
      <c r="U771" s="335"/>
      <c r="V771" s="197" t="s">
        <v>776</v>
      </c>
      <c r="W771" s="220">
        <v>24</v>
      </c>
      <c r="X771" s="223">
        <v>165</v>
      </c>
      <c r="Y771" s="304">
        <v>141</v>
      </c>
      <c r="Z771" s="304">
        <v>141</v>
      </c>
      <c r="AA771" s="304">
        <v>141</v>
      </c>
      <c r="AB771" s="5"/>
      <c r="AC771" s="224">
        <f t="shared" si="32"/>
        <v>0</v>
      </c>
      <c r="AD771" s="270">
        <f t="shared" si="33"/>
        <v>0</v>
      </c>
      <c r="AE771" s="198" t="s">
        <v>6971</v>
      </c>
      <c r="AF771" s="199"/>
      <c r="AG771" s="200"/>
      <c r="AH771" s="200"/>
      <c r="AI771" s="169" t="str">
        <f>IF(AB771/W771=0,"",IF(MOD(AB771,W771)&gt;0,"ОШИБКА!!! неверная кратность на сорт",""))</f>
        <v/>
      </c>
    </row>
    <row r="772" spans="2:35" s="170" customFormat="1">
      <c r="B772" s="250"/>
      <c r="C772" s="196" t="s">
        <v>6742</v>
      </c>
      <c r="D772" s="267"/>
      <c r="E772" s="267"/>
      <c r="F772" s="267"/>
      <c r="G772" s="314"/>
      <c r="H772" s="314"/>
      <c r="I772" s="267"/>
      <c r="J772" s="267"/>
      <c r="K772" s="267"/>
      <c r="L772" s="196" t="s">
        <v>37</v>
      </c>
      <c r="M772" s="332" t="s">
        <v>6711</v>
      </c>
      <c r="N772" s="332" t="s">
        <v>6720</v>
      </c>
      <c r="O772" s="332" t="s">
        <v>6721</v>
      </c>
      <c r="P772" s="332" t="s">
        <v>6722</v>
      </c>
      <c r="Q772" s="333" t="s">
        <v>951</v>
      </c>
      <c r="R772" s="334"/>
      <c r="S772" s="334"/>
      <c r="T772" s="334"/>
      <c r="U772" s="336"/>
      <c r="V772" s="197" t="s">
        <v>776</v>
      </c>
      <c r="W772" s="220">
        <v>24</v>
      </c>
      <c r="X772" s="223">
        <v>165</v>
      </c>
      <c r="Y772" s="304">
        <v>141</v>
      </c>
      <c r="Z772" s="304">
        <v>141</v>
      </c>
      <c r="AA772" s="304">
        <v>141</v>
      </c>
      <c r="AB772" s="5"/>
      <c r="AC772" s="224">
        <f t="shared" si="32"/>
        <v>0</v>
      </c>
      <c r="AD772" s="270">
        <f t="shared" si="33"/>
        <v>0</v>
      </c>
      <c r="AE772" s="198" t="s">
        <v>6971</v>
      </c>
      <c r="AF772" s="199"/>
      <c r="AG772" s="200"/>
      <c r="AH772" s="200"/>
      <c r="AI772" s="169" t="str">
        <f>IF(AB772/W772=0,"",IF(MOD(AB772,W772)&gt;0,"ОШИБКА!!! неверная кратность на сорт",""))</f>
        <v/>
      </c>
    </row>
    <row r="773" spans="2:35" s="170" customFormat="1">
      <c r="B773" s="250"/>
      <c r="C773" s="196" t="s">
        <v>6743</v>
      </c>
      <c r="D773" s="267"/>
      <c r="E773" s="267"/>
      <c r="F773" s="267"/>
      <c r="G773" s="314">
        <v>43</v>
      </c>
      <c r="H773" s="314">
        <v>0</v>
      </c>
      <c r="I773" s="267"/>
      <c r="J773" s="267"/>
      <c r="K773" s="267"/>
      <c r="L773" s="196" t="s">
        <v>37</v>
      </c>
      <c r="M773" s="196" t="s">
        <v>6711</v>
      </c>
      <c r="N773" s="196" t="s">
        <v>6723</v>
      </c>
      <c r="O773" s="196" t="s">
        <v>371</v>
      </c>
      <c r="P773" s="196" t="s">
        <v>6724</v>
      </c>
      <c r="Q773" s="309" t="s">
        <v>951</v>
      </c>
      <c r="R773" s="218"/>
      <c r="S773" s="218"/>
      <c r="T773" s="218"/>
      <c r="U773" s="219"/>
      <c r="V773" s="197" t="s">
        <v>776</v>
      </c>
      <c r="W773" s="220">
        <v>24</v>
      </c>
      <c r="X773" s="223">
        <v>165</v>
      </c>
      <c r="Y773" s="304">
        <v>141</v>
      </c>
      <c r="Z773" s="304">
        <v>141</v>
      </c>
      <c r="AA773" s="304">
        <v>141</v>
      </c>
      <c r="AB773" s="5"/>
      <c r="AC773" s="224">
        <f t="shared" si="32"/>
        <v>0</v>
      </c>
      <c r="AD773" s="270">
        <f t="shared" si="33"/>
        <v>0</v>
      </c>
      <c r="AE773" s="198" t="s">
        <v>6971</v>
      </c>
      <c r="AF773" s="199"/>
      <c r="AG773" s="200"/>
      <c r="AH773" s="200"/>
      <c r="AI773" s="169" t="str">
        <f>IF(AB773/W773=0,"",IF(MOD(AB773,W773)&gt;0,"ОШИБКА!!! неверная кратность на сорт",""))</f>
        <v/>
      </c>
    </row>
    <row r="774" spans="2:35" s="170" customFormat="1">
      <c r="B774" s="250"/>
      <c r="C774" s="196" t="s">
        <v>6744</v>
      </c>
      <c r="D774" s="267"/>
      <c r="E774" s="267"/>
      <c r="F774" s="267"/>
      <c r="G774" s="314">
        <v>9</v>
      </c>
      <c r="H774" s="314">
        <v>0</v>
      </c>
      <c r="I774" s="267"/>
      <c r="J774" s="267"/>
      <c r="K774" s="267"/>
      <c r="L774" s="196" t="s">
        <v>37</v>
      </c>
      <c r="M774" s="196" t="s">
        <v>6711</v>
      </c>
      <c r="N774" s="196" t="s">
        <v>6723</v>
      </c>
      <c r="O774" s="196" t="s">
        <v>371</v>
      </c>
      <c r="P774" s="196" t="s">
        <v>6725</v>
      </c>
      <c r="Q774" s="309" t="s">
        <v>951</v>
      </c>
      <c r="R774" s="218"/>
      <c r="S774" s="218"/>
      <c r="T774" s="218"/>
      <c r="U774" s="219"/>
      <c r="V774" s="197" t="s">
        <v>776</v>
      </c>
      <c r="W774" s="220">
        <v>24</v>
      </c>
      <c r="X774" s="223">
        <v>165</v>
      </c>
      <c r="Y774" s="304">
        <v>141</v>
      </c>
      <c r="Z774" s="304">
        <v>141</v>
      </c>
      <c r="AA774" s="304">
        <v>141</v>
      </c>
      <c r="AB774" s="5"/>
      <c r="AC774" s="224">
        <f t="shared" si="32"/>
        <v>0</v>
      </c>
      <c r="AD774" s="270">
        <f t="shared" si="33"/>
        <v>0</v>
      </c>
      <c r="AE774" s="198" t="s">
        <v>6971</v>
      </c>
      <c r="AF774" s="199"/>
      <c r="AG774" s="200"/>
      <c r="AH774" s="200"/>
      <c r="AI774" s="169" t="str">
        <f>IF(AB774/W774=0,"",IF(MOD(AB774,W774)&gt;0,"ОШИБКА!!! неверная кратность на сорт",""))</f>
        <v/>
      </c>
    </row>
    <row r="775" spans="2:35" s="170" customFormat="1">
      <c r="B775" s="250"/>
      <c r="C775" s="196" t="s">
        <v>6745</v>
      </c>
      <c r="D775" s="267"/>
      <c r="E775" s="267"/>
      <c r="F775" s="267"/>
      <c r="G775" s="314">
        <v>18</v>
      </c>
      <c r="H775" s="314">
        <v>0</v>
      </c>
      <c r="I775" s="267"/>
      <c r="J775" s="267"/>
      <c r="K775" s="267"/>
      <c r="L775" s="196" t="s">
        <v>37</v>
      </c>
      <c r="M775" s="196" t="s">
        <v>6711</v>
      </c>
      <c r="N775" s="196" t="s">
        <v>6723</v>
      </c>
      <c r="O775" s="196" t="s">
        <v>371</v>
      </c>
      <c r="P775" s="196" t="s">
        <v>6726</v>
      </c>
      <c r="Q775" s="309" t="s">
        <v>951</v>
      </c>
      <c r="R775" s="218"/>
      <c r="S775" s="218"/>
      <c r="T775" s="218"/>
      <c r="U775" s="219"/>
      <c r="V775" s="197" t="s">
        <v>776</v>
      </c>
      <c r="W775" s="220">
        <v>24</v>
      </c>
      <c r="X775" s="223">
        <v>165</v>
      </c>
      <c r="Y775" s="304">
        <v>141</v>
      </c>
      <c r="Z775" s="304">
        <v>141</v>
      </c>
      <c r="AA775" s="304">
        <v>141</v>
      </c>
      <c r="AB775" s="5"/>
      <c r="AC775" s="224">
        <f t="shared" si="32"/>
        <v>0</v>
      </c>
      <c r="AD775" s="270">
        <f t="shared" si="33"/>
        <v>0</v>
      </c>
      <c r="AE775" s="198" t="s">
        <v>6971</v>
      </c>
      <c r="AF775" s="199"/>
      <c r="AG775" s="200"/>
      <c r="AH775" s="200"/>
      <c r="AI775" s="169" t="str">
        <f>IF(AB775/W775=0,"",IF(MOD(AB775,W775)&gt;0,"ОШИБКА!!! неверная кратность на сорт",""))</f>
        <v/>
      </c>
    </row>
    <row r="776" spans="2:35" s="170" customFormat="1">
      <c r="B776" s="250"/>
      <c r="C776" s="196" t="s">
        <v>6746</v>
      </c>
      <c r="D776" s="267"/>
      <c r="E776" s="267"/>
      <c r="F776" s="267"/>
      <c r="G776" s="314">
        <v>18</v>
      </c>
      <c r="H776" s="314">
        <v>8</v>
      </c>
      <c r="I776" s="267"/>
      <c r="J776" s="267"/>
      <c r="K776" s="267"/>
      <c r="L776" s="196" t="s">
        <v>37</v>
      </c>
      <c r="M776" s="196" t="s">
        <v>6711</v>
      </c>
      <c r="N776" s="196" t="s">
        <v>6723</v>
      </c>
      <c r="O776" s="196" t="s">
        <v>371</v>
      </c>
      <c r="P776" s="196" t="s">
        <v>6727</v>
      </c>
      <c r="Q776" s="309" t="s">
        <v>951</v>
      </c>
      <c r="R776" s="218"/>
      <c r="S776" s="218"/>
      <c r="T776" s="218"/>
      <c r="U776" s="219"/>
      <c r="V776" s="197" t="s">
        <v>776</v>
      </c>
      <c r="W776" s="220">
        <v>24</v>
      </c>
      <c r="X776" s="223">
        <v>165</v>
      </c>
      <c r="Y776" s="304">
        <v>141</v>
      </c>
      <c r="Z776" s="304">
        <v>141</v>
      </c>
      <c r="AA776" s="304">
        <v>141</v>
      </c>
      <c r="AB776" s="5"/>
      <c r="AC776" s="224">
        <f t="shared" si="32"/>
        <v>0</v>
      </c>
      <c r="AD776" s="270">
        <f t="shared" si="33"/>
        <v>0</v>
      </c>
      <c r="AE776" s="198" t="s">
        <v>6971</v>
      </c>
      <c r="AF776" s="199"/>
      <c r="AG776" s="200"/>
      <c r="AH776" s="200"/>
      <c r="AI776" s="169" t="str">
        <f>IF(AB776/W776=0,"",IF(MOD(AB776,W776)&gt;0,"ОШИБКА!!! неверная кратность на сорт",""))</f>
        <v/>
      </c>
    </row>
    <row r="777" spans="2:35" s="170" customFormat="1">
      <c r="B777" s="250"/>
      <c r="C777" s="196" t="s">
        <v>6747</v>
      </c>
      <c r="D777" s="267"/>
      <c r="E777" s="267"/>
      <c r="F777" s="267"/>
      <c r="G777" s="314"/>
      <c r="H777" s="314"/>
      <c r="I777" s="267"/>
      <c r="J777" s="267">
        <v>2</v>
      </c>
      <c r="K777" s="267"/>
      <c r="L777" s="196" t="s">
        <v>37</v>
      </c>
      <c r="M777" s="196" t="s">
        <v>6711</v>
      </c>
      <c r="N777" s="196" t="s">
        <v>6728</v>
      </c>
      <c r="O777" s="196" t="s">
        <v>379</v>
      </c>
      <c r="P777" s="196" t="s">
        <v>6729</v>
      </c>
      <c r="Q777" s="309" t="s">
        <v>951</v>
      </c>
      <c r="R777" s="218"/>
      <c r="S777" s="218"/>
      <c r="T777" s="218"/>
      <c r="U777" s="219"/>
      <c r="V777" s="197" t="s">
        <v>776</v>
      </c>
      <c r="W777" s="220">
        <v>24</v>
      </c>
      <c r="X777" s="223">
        <v>165</v>
      </c>
      <c r="Y777" s="304">
        <v>141</v>
      </c>
      <c r="Z777" s="304">
        <v>141</v>
      </c>
      <c r="AA777" s="304">
        <v>141</v>
      </c>
      <c r="AB777" s="5"/>
      <c r="AC777" s="224">
        <f t="shared" si="32"/>
        <v>0</v>
      </c>
      <c r="AD777" s="270">
        <f t="shared" si="33"/>
        <v>0</v>
      </c>
      <c r="AE777" s="198" t="s">
        <v>6971</v>
      </c>
      <c r="AF777" s="199"/>
      <c r="AG777" s="200"/>
      <c r="AH777" s="200"/>
      <c r="AI777" s="169" t="str">
        <f>IF(AB777/W777=0,"",IF(MOD(AB777,W777)&gt;0,"ОШИБКА!!! неверная кратность на сорт",""))</f>
        <v/>
      </c>
    </row>
    <row r="778" spans="2:35" s="170" customFormat="1">
      <c r="B778" s="250"/>
      <c r="C778" s="196" t="s">
        <v>6748</v>
      </c>
      <c r="D778" s="267"/>
      <c r="E778" s="267"/>
      <c r="F778" s="267"/>
      <c r="G778" s="314">
        <v>4</v>
      </c>
      <c r="H778" s="314">
        <v>0</v>
      </c>
      <c r="I778" s="267"/>
      <c r="J778" s="267">
        <v>2</v>
      </c>
      <c r="K778" s="267"/>
      <c r="L778" s="196" t="s">
        <v>37</v>
      </c>
      <c r="M778" s="196" t="s">
        <v>6711</v>
      </c>
      <c r="N778" s="196" t="s">
        <v>384</v>
      </c>
      <c r="O778" s="196" t="s">
        <v>379</v>
      </c>
      <c r="P778" s="196" t="s">
        <v>6730</v>
      </c>
      <c r="Q778" s="309" t="s">
        <v>951</v>
      </c>
      <c r="R778" s="218"/>
      <c r="S778" s="218"/>
      <c r="T778" s="218"/>
      <c r="U778" s="219"/>
      <c r="V778" s="197" t="s">
        <v>776</v>
      </c>
      <c r="W778" s="220">
        <v>24</v>
      </c>
      <c r="X778" s="223">
        <v>165</v>
      </c>
      <c r="Y778" s="304">
        <v>141</v>
      </c>
      <c r="Z778" s="304">
        <v>141</v>
      </c>
      <c r="AA778" s="304">
        <v>141</v>
      </c>
      <c r="AB778" s="5"/>
      <c r="AC778" s="224">
        <f t="shared" si="32"/>
        <v>0</v>
      </c>
      <c r="AD778" s="270">
        <f t="shared" si="33"/>
        <v>0</v>
      </c>
      <c r="AE778" s="198" t="s">
        <v>6971</v>
      </c>
      <c r="AF778" s="199"/>
      <c r="AG778" s="200"/>
      <c r="AH778" s="200"/>
      <c r="AI778" s="169" t="str">
        <f>IF(AB778/W778=0,"",IF(MOD(AB778,W778)&gt;0,"ОШИБКА!!! неверная кратность на сорт",""))</f>
        <v/>
      </c>
    </row>
    <row r="779" spans="2:35" s="170" customFormat="1">
      <c r="B779" s="250"/>
      <c r="C779" s="196" t="s">
        <v>6749</v>
      </c>
      <c r="D779" s="267"/>
      <c r="E779" s="267"/>
      <c r="F779" s="267"/>
      <c r="G779" s="314">
        <v>5</v>
      </c>
      <c r="H779" s="314">
        <v>0</v>
      </c>
      <c r="I779" s="267"/>
      <c r="J779" s="267"/>
      <c r="K779" s="267"/>
      <c r="L779" s="196" t="s">
        <v>37</v>
      </c>
      <c r="M779" s="196" t="s">
        <v>6711</v>
      </c>
      <c r="N779" s="196" t="s">
        <v>6731</v>
      </c>
      <c r="O779" s="196" t="s">
        <v>6732</v>
      </c>
      <c r="P779" s="196" t="s">
        <v>6733</v>
      </c>
      <c r="Q779" s="309" t="s">
        <v>951</v>
      </c>
      <c r="R779" s="218"/>
      <c r="S779" s="218"/>
      <c r="T779" s="218"/>
      <c r="U779" s="219"/>
      <c r="V779" s="197" t="s">
        <v>776</v>
      </c>
      <c r="W779" s="220">
        <v>24</v>
      </c>
      <c r="X779" s="223">
        <v>165</v>
      </c>
      <c r="Y779" s="304">
        <v>141</v>
      </c>
      <c r="Z779" s="304">
        <v>141</v>
      </c>
      <c r="AA779" s="304">
        <v>141</v>
      </c>
      <c r="AB779" s="5"/>
      <c r="AC779" s="224">
        <f t="shared" si="32"/>
        <v>0</v>
      </c>
      <c r="AD779" s="270">
        <f t="shared" si="33"/>
        <v>0</v>
      </c>
      <c r="AE779" s="198" t="s">
        <v>6971</v>
      </c>
      <c r="AF779" s="199"/>
      <c r="AG779" s="200"/>
      <c r="AH779" s="200"/>
      <c r="AI779" s="169" t="str">
        <f>IF(AB779/W779=0,"",IF(MOD(AB779,W779)&gt;0,"ОШИБКА!!! неверная кратность на сорт",""))</f>
        <v/>
      </c>
    </row>
    <row r="780" spans="2:35" s="170" customFormat="1">
      <c r="B780" s="250"/>
      <c r="C780" s="196" t="s">
        <v>6750</v>
      </c>
      <c r="D780" s="267"/>
      <c r="E780" s="267"/>
      <c r="F780" s="267"/>
      <c r="G780" s="314">
        <v>9</v>
      </c>
      <c r="H780" s="314">
        <v>0</v>
      </c>
      <c r="I780" s="267"/>
      <c r="J780" s="267"/>
      <c r="K780" s="267"/>
      <c r="L780" s="196" t="s">
        <v>37</v>
      </c>
      <c r="M780" s="196" t="s">
        <v>6711</v>
      </c>
      <c r="N780" s="196" t="s">
        <v>6731</v>
      </c>
      <c r="O780" s="196" t="s">
        <v>6732</v>
      </c>
      <c r="P780" s="196" t="s">
        <v>6734</v>
      </c>
      <c r="Q780" s="309" t="s">
        <v>951</v>
      </c>
      <c r="R780" s="218"/>
      <c r="S780" s="218"/>
      <c r="T780" s="218"/>
      <c r="U780" s="219"/>
      <c r="V780" s="197" t="s">
        <v>776</v>
      </c>
      <c r="W780" s="220">
        <v>24</v>
      </c>
      <c r="X780" s="223">
        <v>165</v>
      </c>
      <c r="Y780" s="304">
        <v>141</v>
      </c>
      <c r="Z780" s="304">
        <v>141</v>
      </c>
      <c r="AA780" s="304">
        <v>141</v>
      </c>
      <c r="AB780" s="5"/>
      <c r="AC780" s="224">
        <f t="shared" si="32"/>
        <v>0</v>
      </c>
      <c r="AD780" s="270">
        <f t="shared" si="33"/>
        <v>0</v>
      </c>
      <c r="AE780" s="198" t="s">
        <v>6971</v>
      </c>
      <c r="AF780" s="199"/>
      <c r="AG780" s="200"/>
      <c r="AH780" s="200"/>
      <c r="AI780" s="169" t="str">
        <f>IF(AB780/W780=0,"",IF(MOD(AB780,W780)&gt;0,"ОШИБКА!!! неверная кратность на сорт",""))</f>
        <v/>
      </c>
    </row>
    <row r="781" spans="2:35" s="170" customFormat="1">
      <c r="B781" s="250"/>
      <c r="C781" s="196" t="s">
        <v>6751</v>
      </c>
      <c r="D781" s="267"/>
      <c r="E781" s="267"/>
      <c r="F781" s="267"/>
      <c r="G781" s="314">
        <v>205</v>
      </c>
      <c r="H781" s="314">
        <v>205</v>
      </c>
      <c r="I781" s="267"/>
      <c r="J781" s="267"/>
      <c r="K781" s="267"/>
      <c r="L781" s="196" t="s">
        <v>37</v>
      </c>
      <c r="M781" s="196" t="s">
        <v>6711</v>
      </c>
      <c r="N781" s="196" t="s">
        <v>706</v>
      </c>
      <c r="O781" s="196" t="s">
        <v>707</v>
      </c>
      <c r="P781" s="196" t="s">
        <v>4209</v>
      </c>
      <c r="Q781" s="309" t="s">
        <v>951</v>
      </c>
      <c r="R781" s="218"/>
      <c r="S781" s="218"/>
      <c r="T781" s="218"/>
      <c r="U781" s="219"/>
      <c r="V781" s="197" t="s">
        <v>776</v>
      </c>
      <c r="W781" s="220">
        <v>24</v>
      </c>
      <c r="X781" s="223">
        <v>78</v>
      </c>
      <c r="Y781" s="304">
        <v>67</v>
      </c>
      <c r="Z781" s="304">
        <v>67</v>
      </c>
      <c r="AA781" s="304">
        <v>67</v>
      </c>
      <c r="AB781" s="5"/>
      <c r="AC781" s="224">
        <f t="shared" si="32"/>
        <v>0</v>
      </c>
      <c r="AD781" s="270">
        <f t="shared" si="33"/>
        <v>0</v>
      </c>
      <c r="AE781" s="198" t="s">
        <v>6971</v>
      </c>
      <c r="AF781" s="199"/>
      <c r="AG781" s="200"/>
      <c r="AH781" s="200"/>
      <c r="AI781" s="169" t="str">
        <f>IF(AB781/W781=0,"",IF(MOD(AB781,W781)&gt;0,"ОШИБКА!!! неверная кратность на сорт",""))</f>
        <v/>
      </c>
    </row>
    <row r="782" spans="2:35" s="170" customFormat="1">
      <c r="B782" s="250"/>
      <c r="C782" s="196" t="s">
        <v>6752</v>
      </c>
      <c r="D782" s="267"/>
      <c r="E782" s="267"/>
      <c r="F782" s="267"/>
      <c r="G782" s="314">
        <v>71</v>
      </c>
      <c r="H782" s="314">
        <v>71</v>
      </c>
      <c r="I782" s="267"/>
      <c r="J782" s="267"/>
      <c r="K782" s="267"/>
      <c r="L782" s="196" t="s">
        <v>37</v>
      </c>
      <c r="M782" s="196" t="s">
        <v>6711</v>
      </c>
      <c r="N782" s="196" t="s">
        <v>706</v>
      </c>
      <c r="O782" s="196" t="s">
        <v>707</v>
      </c>
      <c r="P782" s="196" t="s">
        <v>1503</v>
      </c>
      <c r="Q782" s="309" t="s">
        <v>951</v>
      </c>
      <c r="R782" s="218"/>
      <c r="S782" s="218"/>
      <c r="T782" s="218"/>
      <c r="U782" s="219"/>
      <c r="V782" s="197" t="s">
        <v>776</v>
      </c>
      <c r="W782" s="220">
        <v>24</v>
      </c>
      <c r="X782" s="223">
        <v>78</v>
      </c>
      <c r="Y782" s="304">
        <v>67</v>
      </c>
      <c r="Z782" s="304">
        <v>67</v>
      </c>
      <c r="AA782" s="304">
        <v>67</v>
      </c>
      <c r="AB782" s="5"/>
      <c r="AC782" s="224">
        <f t="shared" si="32"/>
        <v>0</v>
      </c>
      <c r="AD782" s="270">
        <f t="shared" si="33"/>
        <v>0</v>
      </c>
      <c r="AE782" s="198" t="s">
        <v>6971</v>
      </c>
      <c r="AF782" s="199"/>
      <c r="AG782" s="200"/>
      <c r="AH782" s="200"/>
      <c r="AI782" s="169" t="str">
        <f>IF(AB782/W782=0,"",IF(MOD(AB782,W782)&gt;0,"ОШИБКА!!! неверная кратность на сорт",""))</f>
        <v/>
      </c>
    </row>
    <row r="783" spans="2:35" s="170" customFormat="1">
      <c r="B783" s="250"/>
      <c r="C783" s="196" t="s">
        <v>6753</v>
      </c>
      <c r="D783" s="267"/>
      <c r="E783" s="267"/>
      <c r="F783" s="267"/>
      <c r="G783" s="314">
        <v>197</v>
      </c>
      <c r="H783" s="314">
        <v>197</v>
      </c>
      <c r="I783" s="267"/>
      <c r="J783" s="267"/>
      <c r="K783" s="267"/>
      <c r="L783" s="196" t="s">
        <v>37</v>
      </c>
      <c r="M783" s="196" t="s">
        <v>6711</v>
      </c>
      <c r="N783" s="196" t="s">
        <v>706</v>
      </c>
      <c r="O783" s="196" t="s">
        <v>707</v>
      </c>
      <c r="P783" s="196" t="s">
        <v>1508</v>
      </c>
      <c r="Q783" s="309" t="s">
        <v>951</v>
      </c>
      <c r="R783" s="218"/>
      <c r="S783" s="218"/>
      <c r="T783" s="218"/>
      <c r="U783" s="219"/>
      <c r="V783" s="197" t="s">
        <v>776</v>
      </c>
      <c r="W783" s="220">
        <v>24</v>
      </c>
      <c r="X783" s="223">
        <v>78</v>
      </c>
      <c r="Y783" s="304">
        <v>67</v>
      </c>
      <c r="Z783" s="304">
        <v>67</v>
      </c>
      <c r="AA783" s="304">
        <v>67</v>
      </c>
      <c r="AB783" s="5"/>
      <c r="AC783" s="224">
        <f t="shared" si="32"/>
        <v>0</v>
      </c>
      <c r="AD783" s="270">
        <f t="shared" si="33"/>
        <v>0</v>
      </c>
      <c r="AE783" s="198" t="s">
        <v>6971</v>
      </c>
      <c r="AF783" s="199"/>
      <c r="AG783" s="200"/>
      <c r="AH783" s="200"/>
      <c r="AI783" s="169" t="str">
        <f>IF(AB783/W783=0,"",IF(MOD(AB783,W783)&gt;0,"ОШИБКА!!! неверная кратность на сорт",""))</f>
        <v/>
      </c>
    </row>
    <row r="784" spans="2:35" s="170" customFormat="1">
      <c r="B784" s="250"/>
      <c r="C784" s="196" t="s">
        <v>6754</v>
      </c>
      <c r="D784" s="267"/>
      <c r="E784" s="267"/>
      <c r="F784" s="267"/>
      <c r="G784" s="314">
        <v>468</v>
      </c>
      <c r="H784" s="314">
        <v>468</v>
      </c>
      <c r="I784" s="267"/>
      <c r="J784" s="267"/>
      <c r="K784" s="267"/>
      <c r="L784" s="196" t="s">
        <v>37</v>
      </c>
      <c r="M784" s="196" t="s">
        <v>6711</v>
      </c>
      <c r="N784" s="196" t="s">
        <v>706</v>
      </c>
      <c r="O784" s="196" t="s">
        <v>707</v>
      </c>
      <c r="P784" s="196" t="s">
        <v>4210</v>
      </c>
      <c r="Q784" s="309" t="s">
        <v>951</v>
      </c>
      <c r="R784" s="218"/>
      <c r="S784" s="218"/>
      <c r="T784" s="218"/>
      <c r="U784" s="252"/>
      <c r="V784" s="197" t="s">
        <v>776</v>
      </c>
      <c r="W784" s="220">
        <v>24</v>
      </c>
      <c r="X784" s="223">
        <v>78</v>
      </c>
      <c r="Y784" s="304">
        <v>67</v>
      </c>
      <c r="Z784" s="304">
        <v>67</v>
      </c>
      <c r="AA784" s="304">
        <v>67</v>
      </c>
      <c r="AB784" s="5"/>
      <c r="AC784" s="224">
        <f t="shared" si="32"/>
        <v>0</v>
      </c>
      <c r="AD784" s="270">
        <f t="shared" si="33"/>
        <v>0</v>
      </c>
      <c r="AE784" s="198" t="s">
        <v>6971</v>
      </c>
      <c r="AF784" s="199"/>
      <c r="AG784" s="200"/>
      <c r="AH784" s="200"/>
      <c r="AI784" s="169" t="str">
        <f>IF(AB784/W784=0,"",IF(MOD(AB784,W784)&gt;0,"ОШИБКА!!! неверная кратность на сорт",""))</f>
        <v/>
      </c>
    </row>
    <row r="785" spans="2:35" s="170" customFormat="1">
      <c r="B785" s="250"/>
      <c r="C785" s="196" t="s">
        <v>6755</v>
      </c>
      <c r="D785" s="267"/>
      <c r="E785" s="267"/>
      <c r="F785" s="267"/>
      <c r="G785" s="314">
        <v>352</v>
      </c>
      <c r="H785" s="314">
        <v>352</v>
      </c>
      <c r="I785" s="267"/>
      <c r="J785" s="267"/>
      <c r="K785" s="267"/>
      <c r="L785" s="196" t="s">
        <v>37</v>
      </c>
      <c r="M785" s="196" t="s">
        <v>6711</v>
      </c>
      <c r="N785" s="196" t="s">
        <v>706</v>
      </c>
      <c r="O785" s="196" t="s">
        <v>707</v>
      </c>
      <c r="P785" s="196" t="s">
        <v>1512</v>
      </c>
      <c r="Q785" s="309" t="s">
        <v>951</v>
      </c>
      <c r="R785" s="218"/>
      <c r="S785" s="218"/>
      <c r="T785" s="218"/>
      <c r="U785" s="219"/>
      <c r="V785" s="197" t="s">
        <v>776</v>
      </c>
      <c r="W785" s="220">
        <v>24</v>
      </c>
      <c r="X785" s="223">
        <v>78</v>
      </c>
      <c r="Y785" s="304">
        <v>67</v>
      </c>
      <c r="Z785" s="304">
        <v>67</v>
      </c>
      <c r="AA785" s="304">
        <v>67</v>
      </c>
      <c r="AB785" s="5"/>
      <c r="AC785" s="224">
        <f t="shared" si="32"/>
        <v>0</v>
      </c>
      <c r="AD785" s="270">
        <f t="shared" si="33"/>
        <v>0</v>
      </c>
      <c r="AE785" s="198" t="s">
        <v>6971</v>
      </c>
      <c r="AF785" s="199"/>
      <c r="AG785" s="200"/>
      <c r="AH785" s="200"/>
      <c r="AI785" s="169" t="str">
        <f>IF(AB785/W785=0,"",IF(MOD(AB785,W785)&gt;0,"ОШИБКА!!! неверная кратность на сорт",""))</f>
        <v/>
      </c>
    </row>
    <row r="786" spans="2:35" s="170" customFormat="1">
      <c r="B786" s="250"/>
      <c r="C786" s="196" t="s">
        <v>6756</v>
      </c>
      <c r="D786" s="267"/>
      <c r="E786" s="267"/>
      <c r="F786" s="267"/>
      <c r="G786" s="314">
        <v>148</v>
      </c>
      <c r="H786" s="314">
        <v>148</v>
      </c>
      <c r="I786" s="267"/>
      <c r="J786" s="267"/>
      <c r="K786" s="267"/>
      <c r="L786" s="196" t="s">
        <v>37</v>
      </c>
      <c r="M786" s="196" t="s">
        <v>6711</v>
      </c>
      <c r="N786" s="196" t="s">
        <v>706</v>
      </c>
      <c r="O786" s="196" t="s">
        <v>707</v>
      </c>
      <c r="P786" s="196" t="s">
        <v>6735</v>
      </c>
      <c r="Q786" s="309" t="s">
        <v>951</v>
      </c>
      <c r="R786" s="218"/>
      <c r="S786" s="218"/>
      <c r="T786" s="218"/>
      <c r="U786" s="219"/>
      <c r="V786" s="197" t="s">
        <v>776</v>
      </c>
      <c r="W786" s="220">
        <v>24</v>
      </c>
      <c r="X786" s="223">
        <v>78</v>
      </c>
      <c r="Y786" s="304">
        <v>67</v>
      </c>
      <c r="Z786" s="304">
        <v>67</v>
      </c>
      <c r="AA786" s="304">
        <v>67</v>
      </c>
      <c r="AB786" s="5"/>
      <c r="AC786" s="224">
        <f t="shared" si="32"/>
        <v>0</v>
      </c>
      <c r="AD786" s="270">
        <f t="shared" si="33"/>
        <v>0</v>
      </c>
      <c r="AE786" s="198" t="s">
        <v>6971</v>
      </c>
      <c r="AF786" s="199"/>
      <c r="AG786" s="200"/>
      <c r="AH786" s="200"/>
      <c r="AI786" s="169" t="str">
        <f>IF(AB786/W786=0,"",IF(MOD(AB786,W786)&gt;0,"ОШИБКА!!! неверная кратность на сорт",""))</f>
        <v/>
      </c>
    </row>
    <row r="787" spans="2:35" s="170" customFormat="1">
      <c r="B787" s="250"/>
      <c r="C787" s="196" t="s">
        <v>6757</v>
      </c>
      <c r="D787" s="267"/>
      <c r="E787" s="267"/>
      <c r="F787" s="267"/>
      <c r="G787" s="314">
        <v>576</v>
      </c>
      <c r="H787" s="314">
        <v>576</v>
      </c>
      <c r="I787" s="267"/>
      <c r="J787" s="267"/>
      <c r="K787" s="267"/>
      <c r="L787" s="196" t="s">
        <v>37</v>
      </c>
      <c r="M787" s="196" t="s">
        <v>6711</v>
      </c>
      <c r="N787" s="196" t="s">
        <v>706</v>
      </c>
      <c r="O787" s="196" t="s">
        <v>707</v>
      </c>
      <c r="P787" s="196" t="s">
        <v>3059</v>
      </c>
      <c r="Q787" s="309" t="s">
        <v>951</v>
      </c>
      <c r="R787" s="218"/>
      <c r="S787" s="218"/>
      <c r="T787" s="218"/>
      <c r="U787" s="219"/>
      <c r="V787" s="197" t="s">
        <v>776</v>
      </c>
      <c r="W787" s="220">
        <v>24</v>
      </c>
      <c r="X787" s="223">
        <v>78</v>
      </c>
      <c r="Y787" s="304">
        <v>67</v>
      </c>
      <c r="Z787" s="304">
        <v>67</v>
      </c>
      <c r="AA787" s="304">
        <v>67</v>
      </c>
      <c r="AB787" s="5"/>
      <c r="AC787" s="224">
        <f t="shared" si="32"/>
        <v>0</v>
      </c>
      <c r="AD787" s="270">
        <f t="shared" si="33"/>
        <v>0</v>
      </c>
      <c r="AE787" s="198" t="s">
        <v>6971</v>
      </c>
      <c r="AF787" s="199"/>
      <c r="AG787" s="200"/>
      <c r="AH787" s="200"/>
      <c r="AI787" s="169" t="str">
        <f>IF(AB787/W787=0,"",IF(MOD(AB787,W787)&gt;0,"ОШИБКА!!! неверная кратность на сорт",""))</f>
        <v/>
      </c>
    </row>
    <row r="788" spans="2:35" s="170" customFormat="1">
      <c r="B788" s="250"/>
      <c r="C788" s="196" t="s">
        <v>6758</v>
      </c>
      <c r="D788" s="267"/>
      <c r="E788" s="267"/>
      <c r="F788" s="267"/>
      <c r="G788" s="314">
        <v>489</v>
      </c>
      <c r="H788" s="314">
        <v>489</v>
      </c>
      <c r="I788" s="267"/>
      <c r="J788" s="267"/>
      <c r="K788" s="267"/>
      <c r="L788" s="196" t="s">
        <v>37</v>
      </c>
      <c r="M788" s="196" t="s">
        <v>6711</v>
      </c>
      <c r="N788" s="196" t="s">
        <v>706</v>
      </c>
      <c r="O788" s="196" t="s">
        <v>707</v>
      </c>
      <c r="P788" s="196" t="s">
        <v>4211</v>
      </c>
      <c r="Q788" s="309" t="s">
        <v>951</v>
      </c>
      <c r="R788" s="218"/>
      <c r="S788" s="218"/>
      <c r="T788" s="218"/>
      <c r="U788" s="219"/>
      <c r="V788" s="197" t="s">
        <v>776</v>
      </c>
      <c r="W788" s="220">
        <v>24</v>
      </c>
      <c r="X788" s="223">
        <v>78</v>
      </c>
      <c r="Y788" s="304">
        <v>67</v>
      </c>
      <c r="Z788" s="304">
        <v>67</v>
      </c>
      <c r="AA788" s="304">
        <v>67</v>
      </c>
      <c r="AB788" s="5"/>
      <c r="AC788" s="224">
        <f t="shared" si="32"/>
        <v>0</v>
      </c>
      <c r="AD788" s="270">
        <f t="shared" si="33"/>
        <v>0</v>
      </c>
      <c r="AE788" s="198" t="s">
        <v>6971</v>
      </c>
      <c r="AF788" s="199"/>
      <c r="AG788" s="200"/>
      <c r="AH788" s="200"/>
      <c r="AI788" s="169" t="str">
        <f>IF(AB788/W788=0,"",IF(MOD(AB788,W788)&gt;0,"ОШИБКА!!! неверная кратность на сорт",""))</f>
        <v/>
      </c>
    </row>
    <row r="789" spans="2:35" s="165" customFormat="1" ht="18" customHeight="1">
      <c r="B789" s="249"/>
      <c r="C789" s="166" t="s">
        <v>775</v>
      </c>
      <c r="D789" s="215"/>
      <c r="E789" s="215"/>
      <c r="F789" s="215"/>
      <c r="G789" s="215"/>
      <c r="H789" s="215"/>
      <c r="I789" s="215"/>
      <c r="J789" s="215"/>
      <c r="K789" s="215"/>
      <c r="L789" s="291"/>
      <c r="M789" s="320" t="s">
        <v>6736</v>
      </c>
      <c r="N789" s="279"/>
      <c r="O789" s="277"/>
      <c r="P789" s="277"/>
      <c r="Q789" s="278"/>
      <c r="R789" s="278"/>
      <c r="S789" s="278"/>
      <c r="T789" s="277"/>
      <c r="U789" s="277"/>
      <c r="V789" s="191"/>
      <c r="W789" s="192"/>
      <c r="X789" s="193"/>
      <c r="Y789" s="193"/>
      <c r="Z789" s="193"/>
      <c r="AA789" s="193"/>
      <c r="AB789" s="4"/>
      <c r="AC789" s="193"/>
      <c r="AD789" s="193"/>
      <c r="AE789" s="193"/>
      <c r="AF789" s="194"/>
      <c r="AG789" s="194"/>
      <c r="AH789" s="195"/>
      <c r="AI789" s="163"/>
    </row>
    <row r="790" spans="2:35" s="170" customFormat="1">
      <c r="B790" s="250"/>
      <c r="C790" s="196" t="s">
        <v>6763</v>
      </c>
      <c r="D790" s="267"/>
      <c r="E790" s="267"/>
      <c r="F790" s="267"/>
      <c r="G790" s="314">
        <v>4</v>
      </c>
      <c r="H790" s="314">
        <v>0</v>
      </c>
      <c r="I790" s="267"/>
      <c r="J790" s="267"/>
      <c r="K790" s="267"/>
      <c r="L790" s="196" t="s">
        <v>37</v>
      </c>
      <c r="M790" s="196" t="s">
        <v>6736</v>
      </c>
      <c r="N790" s="196" t="s">
        <v>20</v>
      </c>
      <c r="O790" s="196" t="s">
        <v>21</v>
      </c>
      <c r="P790" s="196" t="s">
        <v>133</v>
      </c>
      <c r="Q790" s="309" t="s">
        <v>951</v>
      </c>
      <c r="R790" s="218"/>
      <c r="S790" s="218"/>
      <c r="T790" s="218"/>
      <c r="U790" s="219"/>
      <c r="V790" s="197" t="s">
        <v>776</v>
      </c>
      <c r="W790" s="220">
        <v>24</v>
      </c>
      <c r="X790" s="223">
        <v>198</v>
      </c>
      <c r="Y790" s="304">
        <v>170</v>
      </c>
      <c r="Z790" s="304">
        <v>170</v>
      </c>
      <c r="AA790" s="304">
        <v>170</v>
      </c>
      <c r="AB790" s="5"/>
      <c r="AC790" s="224">
        <f t="shared" ref="AC790:AC802" si="34">X790*AB790</f>
        <v>0</v>
      </c>
      <c r="AD790" s="270">
        <f t="shared" ref="AD790:AD802" si="35">IF(Y790&lt;&gt;"",IF(AND($AC$25&gt;=200000,AB790&gt;=20),AB790*AA790,IF(AND($AC$25&gt;=200000,AB790&lt;20),AB790*Z790,IF(AND($AC$25&lt;200000,AB790&gt;=20),AB790*Y790,AB790*X790))),IF($AC$25&gt;=200000,AB790*Z790,AB790*X790))</f>
        <v>0</v>
      </c>
      <c r="AE790" s="198" t="s">
        <v>6971</v>
      </c>
      <c r="AF790" s="199"/>
      <c r="AG790" s="200"/>
      <c r="AH790" s="200"/>
      <c r="AI790" s="169" t="str">
        <f>IF(AB790/W790=0,"",IF(MOD(AB790,W790)&gt;0,"ОШИБКА!!! неверная кратность на сорт",""))</f>
        <v/>
      </c>
    </row>
    <row r="791" spans="2:35" s="170" customFormat="1">
      <c r="B791" s="250"/>
      <c r="C791" s="196" t="s">
        <v>6764</v>
      </c>
      <c r="D791" s="267"/>
      <c r="E791" s="267"/>
      <c r="F791" s="267"/>
      <c r="G791" s="314">
        <v>1310</v>
      </c>
      <c r="H791" s="314">
        <v>1270</v>
      </c>
      <c r="I791" s="267"/>
      <c r="J791" s="267"/>
      <c r="K791" s="267"/>
      <c r="L791" s="196" t="s">
        <v>37</v>
      </c>
      <c r="M791" s="196" t="s">
        <v>6736</v>
      </c>
      <c r="N791" s="196" t="s">
        <v>159</v>
      </c>
      <c r="O791" s="196" t="s">
        <v>26</v>
      </c>
      <c r="P791" s="196" t="s">
        <v>27</v>
      </c>
      <c r="Q791" s="309" t="s">
        <v>951</v>
      </c>
      <c r="R791" s="218"/>
      <c r="S791" s="218"/>
      <c r="T791" s="218"/>
      <c r="U791" s="219"/>
      <c r="V791" s="197" t="s">
        <v>776</v>
      </c>
      <c r="W791" s="220">
        <v>24</v>
      </c>
      <c r="X791" s="223">
        <v>198</v>
      </c>
      <c r="Y791" s="304">
        <v>170</v>
      </c>
      <c r="Z791" s="304">
        <v>170</v>
      </c>
      <c r="AA791" s="304">
        <v>170</v>
      </c>
      <c r="AB791" s="5"/>
      <c r="AC791" s="224">
        <f t="shared" si="34"/>
        <v>0</v>
      </c>
      <c r="AD791" s="270">
        <f t="shared" si="35"/>
        <v>0</v>
      </c>
      <c r="AE791" s="198" t="s">
        <v>6971</v>
      </c>
      <c r="AF791" s="199"/>
      <c r="AG791" s="200"/>
      <c r="AH791" s="200"/>
      <c r="AI791" s="169" t="str">
        <f>IF(AB791/W791=0,"",IF(MOD(AB791,W791)&gt;0,"ОШИБКА!!! неверная кратность на сорт",""))</f>
        <v/>
      </c>
    </row>
    <row r="792" spans="2:35" s="170" customFormat="1">
      <c r="B792" s="250"/>
      <c r="C792" s="196" t="s">
        <v>6765</v>
      </c>
      <c r="D792" s="267"/>
      <c r="E792" s="267"/>
      <c r="F792" s="267"/>
      <c r="G792" s="314">
        <v>557</v>
      </c>
      <c r="H792" s="314">
        <v>527</v>
      </c>
      <c r="I792" s="267"/>
      <c r="J792" s="267"/>
      <c r="K792" s="267"/>
      <c r="L792" s="196" t="s">
        <v>37</v>
      </c>
      <c r="M792" s="196" t="s">
        <v>6736</v>
      </c>
      <c r="N792" s="196" t="s">
        <v>159</v>
      </c>
      <c r="O792" s="196" t="s">
        <v>26</v>
      </c>
      <c r="P792" s="196" t="s">
        <v>26</v>
      </c>
      <c r="Q792" s="309" t="s">
        <v>951</v>
      </c>
      <c r="R792" s="218"/>
      <c r="S792" s="218"/>
      <c r="T792" s="218"/>
      <c r="U792" s="219"/>
      <c r="V792" s="197" t="s">
        <v>776</v>
      </c>
      <c r="W792" s="220">
        <v>24</v>
      </c>
      <c r="X792" s="223">
        <v>198</v>
      </c>
      <c r="Y792" s="304">
        <v>170</v>
      </c>
      <c r="Z792" s="304">
        <v>170</v>
      </c>
      <c r="AA792" s="304">
        <v>170</v>
      </c>
      <c r="AB792" s="5"/>
      <c r="AC792" s="224">
        <f t="shared" si="34"/>
        <v>0</v>
      </c>
      <c r="AD792" s="270">
        <f t="shared" si="35"/>
        <v>0</v>
      </c>
      <c r="AE792" s="198" t="s">
        <v>6971</v>
      </c>
      <c r="AF792" s="199"/>
      <c r="AG792" s="200"/>
      <c r="AH792" s="200"/>
      <c r="AI792" s="169" t="str">
        <f>IF(AB792/W792=0,"",IF(MOD(AB792,W792)&gt;0,"ОШИБКА!!! неверная кратность на сорт",""))</f>
        <v/>
      </c>
    </row>
    <row r="793" spans="2:35" s="170" customFormat="1">
      <c r="B793" s="250"/>
      <c r="C793" s="196" t="s">
        <v>6766</v>
      </c>
      <c r="D793" s="267"/>
      <c r="E793" s="267"/>
      <c r="F793" s="267"/>
      <c r="G793" s="314">
        <v>1</v>
      </c>
      <c r="H793" s="314">
        <v>0</v>
      </c>
      <c r="I793" s="267"/>
      <c r="J793" s="267"/>
      <c r="K793" s="267"/>
      <c r="L793" s="196" t="s">
        <v>37</v>
      </c>
      <c r="M793" s="196" t="s">
        <v>6736</v>
      </c>
      <c r="N793" s="196" t="s">
        <v>162</v>
      </c>
      <c r="O793" s="196" t="s">
        <v>161</v>
      </c>
      <c r="P793" s="196" t="s">
        <v>161</v>
      </c>
      <c r="Q793" s="309" t="s">
        <v>951</v>
      </c>
      <c r="R793" s="218"/>
      <c r="S793" s="218"/>
      <c r="T793" s="218"/>
      <c r="U793" s="219"/>
      <c r="V793" s="197" t="s">
        <v>776</v>
      </c>
      <c r="W793" s="220">
        <v>24</v>
      </c>
      <c r="X793" s="223">
        <v>198</v>
      </c>
      <c r="Y793" s="304">
        <v>170</v>
      </c>
      <c r="Z793" s="304">
        <v>170</v>
      </c>
      <c r="AA793" s="304">
        <v>170</v>
      </c>
      <c r="AB793" s="5"/>
      <c r="AC793" s="224">
        <f t="shared" si="34"/>
        <v>0</v>
      </c>
      <c r="AD793" s="270">
        <f t="shared" si="35"/>
        <v>0</v>
      </c>
      <c r="AE793" s="198" t="s">
        <v>6971</v>
      </c>
      <c r="AF793" s="199"/>
      <c r="AG793" s="200"/>
      <c r="AH793" s="200"/>
      <c r="AI793" s="169" t="str">
        <f>IF(AB793/W793=0,"",IF(MOD(AB793,W793)&gt;0,"ОШИБКА!!! неверная кратность на сорт",""))</f>
        <v/>
      </c>
    </row>
    <row r="794" spans="2:35" s="170" customFormat="1">
      <c r="B794" s="250"/>
      <c r="C794" s="196" t="s">
        <v>6767</v>
      </c>
      <c r="D794" s="267"/>
      <c r="E794" s="267"/>
      <c r="F794" s="267"/>
      <c r="G794" s="314">
        <v>290</v>
      </c>
      <c r="H794" s="314">
        <v>200</v>
      </c>
      <c r="I794" s="267"/>
      <c r="J794" s="267"/>
      <c r="K794" s="267"/>
      <c r="L794" s="196" t="s">
        <v>37</v>
      </c>
      <c r="M794" s="196" t="s">
        <v>6736</v>
      </c>
      <c r="N794" s="196" t="s">
        <v>17</v>
      </c>
      <c r="O794" s="196" t="s">
        <v>18</v>
      </c>
      <c r="P794" s="196" t="s">
        <v>6759</v>
      </c>
      <c r="Q794" s="309" t="s">
        <v>951</v>
      </c>
      <c r="R794" s="218"/>
      <c r="S794" s="218"/>
      <c r="T794" s="218"/>
      <c r="U794" s="219"/>
      <c r="V794" s="197" t="s">
        <v>776</v>
      </c>
      <c r="W794" s="220">
        <v>24</v>
      </c>
      <c r="X794" s="223">
        <v>198</v>
      </c>
      <c r="Y794" s="304">
        <v>170</v>
      </c>
      <c r="Z794" s="304">
        <v>170</v>
      </c>
      <c r="AA794" s="304">
        <v>170</v>
      </c>
      <c r="AB794" s="5"/>
      <c r="AC794" s="224">
        <f t="shared" si="34"/>
        <v>0</v>
      </c>
      <c r="AD794" s="270">
        <f t="shared" si="35"/>
        <v>0</v>
      </c>
      <c r="AE794" s="198" t="s">
        <v>6971</v>
      </c>
      <c r="AF794" s="199"/>
      <c r="AG794" s="200"/>
      <c r="AH794" s="200"/>
      <c r="AI794" s="169" t="str">
        <f>IF(AB794/W794=0,"",IF(MOD(AB794,W794)&gt;0,"ОШИБКА!!! неверная кратность на сорт",""))</f>
        <v/>
      </c>
    </row>
    <row r="795" spans="2:35" s="170" customFormat="1">
      <c r="B795" s="250"/>
      <c r="C795" s="196" t="s">
        <v>6768</v>
      </c>
      <c r="D795" s="267">
        <v>132</v>
      </c>
      <c r="E795" s="267"/>
      <c r="F795" s="267"/>
      <c r="G795" s="314">
        <v>9242</v>
      </c>
      <c r="H795" s="314">
        <v>9232</v>
      </c>
      <c r="I795" s="267">
        <v>240</v>
      </c>
      <c r="J795" s="267"/>
      <c r="K795" s="267"/>
      <c r="L795" s="196" t="s">
        <v>37</v>
      </c>
      <c r="M795" s="196" t="s">
        <v>6736</v>
      </c>
      <c r="N795" s="196" t="s">
        <v>17</v>
      </c>
      <c r="O795" s="196" t="s">
        <v>18</v>
      </c>
      <c r="P795" s="196" t="s">
        <v>279</v>
      </c>
      <c r="Q795" s="309" t="s">
        <v>951</v>
      </c>
      <c r="R795" s="218"/>
      <c r="S795" s="218"/>
      <c r="T795" s="218"/>
      <c r="U795" s="219"/>
      <c r="V795" s="197" t="s">
        <v>776</v>
      </c>
      <c r="W795" s="220">
        <v>24</v>
      </c>
      <c r="X795" s="223">
        <v>182</v>
      </c>
      <c r="Y795" s="304">
        <v>156</v>
      </c>
      <c r="Z795" s="304">
        <v>156</v>
      </c>
      <c r="AA795" s="304">
        <v>156</v>
      </c>
      <c r="AB795" s="5"/>
      <c r="AC795" s="224">
        <f t="shared" si="34"/>
        <v>0</v>
      </c>
      <c r="AD795" s="270">
        <f t="shared" si="35"/>
        <v>0</v>
      </c>
      <c r="AE795" s="198" t="s">
        <v>6971</v>
      </c>
      <c r="AF795" s="199"/>
      <c r="AG795" s="200"/>
      <c r="AH795" s="200"/>
      <c r="AI795" s="169" t="str">
        <f>IF(AB795/W795=0,"",IF(MOD(AB795,W795)&gt;0,"ОШИБКА!!! неверная кратность на сорт",""))</f>
        <v/>
      </c>
    </row>
    <row r="796" spans="2:35" s="170" customFormat="1">
      <c r="B796" s="250"/>
      <c r="C796" s="196" t="s">
        <v>6769</v>
      </c>
      <c r="D796" s="267"/>
      <c r="E796" s="267"/>
      <c r="F796" s="267"/>
      <c r="G796" s="314">
        <v>193</v>
      </c>
      <c r="H796" s="314">
        <v>178</v>
      </c>
      <c r="I796" s="267"/>
      <c r="J796" s="267"/>
      <c r="K796" s="267"/>
      <c r="L796" s="196" t="s">
        <v>37</v>
      </c>
      <c r="M796" s="196" t="s">
        <v>6736</v>
      </c>
      <c r="N796" s="196" t="s">
        <v>17</v>
      </c>
      <c r="O796" s="196" t="s">
        <v>18</v>
      </c>
      <c r="P796" s="196" t="s">
        <v>6760</v>
      </c>
      <c r="Q796" s="309" t="s">
        <v>951</v>
      </c>
      <c r="R796" s="218"/>
      <c r="S796" s="218"/>
      <c r="T796" s="218"/>
      <c r="U796" s="252"/>
      <c r="V796" s="197" t="s">
        <v>776</v>
      </c>
      <c r="W796" s="220">
        <v>24</v>
      </c>
      <c r="X796" s="223">
        <v>198</v>
      </c>
      <c r="Y796" s="304">
        <v>170</v>
      </c>
      <c r="Z796" s="304">
        <v>170</v>
      </c>
      <c r="AA796" s="304">
        <v>170</v>
      </c>
      <c r="AB796" s="5"/>
      <c r="AC796" s="224">
        <f t="shared" si="34"/>
        <v>0</v>
      </c>
      <c r="AD796" s="270">
        <f t="shared" si="35"/>
        <v>0</v>
      </c>
      <c r="AE796" s="198" t="s">
        <v>6971</v>
      </c>
      <c r="AF796" s="199"/>
      <c r="AG796" s="200"/>
      <c r="AH796" s="200"/>
      <c r="AI796" s="169" t="str">
        <f>IF(AB796/W796=0,"",IF(MOD(AB796,W796)&gt;0,"ОШИБКА!!! неверная кратность на сорт",""))</f>
        <v/>
      </c>
    </row>
    <row r="797" spans="2:35" s="170" customFormat="1">
      <c r="B797" s="250"/>
      <c r="C797" s="196" t="s">
        <v>6770</v>
      </c>
      <c r="D797" s="267"/>
      <c r="E797" s="267"/>
      <c r="F797" s="267"/>
      <c r="G797" s="314">
        <v>28</v>
      </c>
      <c r="H797" s="314">
        <v>20</v>
      </c>
      <c r="I797" s="267"/>
      <c r="J797" s="267"/>
      <c r="K797" s="267"/>
      <c r="L797" s="196" t="s">
        <v>37</v>
      </c>
      <c r="M797" s="196" t="s">
        <v>6736</v>
      </c>
      <c r="N797" s="196" t="s">
        <v>17</v>
      </c>
      <c r="O797" s="196" t="s">
        <v>18</v>
      </c>
      <c r="P797" s="196" t="s">
        <v>34</v>
      </c>
      <c r="Q797" s="309" t="s">
        <v>951</v>
      </c>
      <c r="R797" s="218"/>
      <c r="S797" s="218"/>
      <c r="T797" s="218"/>
      <c r="U797" s="219"/>
      <c r="V797" s="197" t="s">
        <v>776</v>
      </c>
      <c r="W797" s="220">
        <v>24</v>
      </c>
      <c r="X797" s="223">
        <v>198</v>
      </c>
      <c r="Y797" s="304">
        <v>170</v>
      </c>
      <c r="Z797" s="304">
        <v>170</v>
      </c>
      <c r="AA797" s="304">
        <v>170</v>
      </c>
      <c r="AB797" s="5"/>
      <c r="AC797" s="224">
        <f t="shared" si="34"/>
        <v>0</v>
      </c>
      <c r="AD797" s="270">
        <f t="shared" si="35"/>
        <v>0</v>
      </c>
      <c r="AE797" s="198" t="s">
        <v>6971</v>
      </c>
      <c r="AF797" s="199"/>
      <c r="AG797" s="200"/>
      <c r="AH797" s="200"/>
      <c r="AI797" s="169" t="str">
        <f>IF(AB797/W797=0,"",IF(MOD(AB797,W797)&gt;0,"ОШИБКА!!! неверная кратность на сорт",""))</f>
        <v/>
      </c>
    </row>
    <row r="798" spans="2:35" s="170" customFormat="1">
      <c r="B798" s="250"/>
      <c r="C798" s="196" t="s">
        <v>6771</v>
      </c>
      <c r="D798" s="267"/>
      <c r="E798" s="267"/>
      <c r="F798" s="267"/>
      <c r="G798" s="314">
        <v>186</v>
      </c>
      <c r="H798" s="314">
        <v>100</v>
      </c>
      <c r="I798" s="267"/>
      <c r="J798" s="267"/>
      <c r="K798" s="267"/>
      <c r="L798" s="196" t="s">
        <v>37</v>
      </c>
      <c r="M798" s="196" t="s">
        <v>6736</v>
      </c>
      <c r="N798" s="196" t="s">
        <v>17</v>
      </c>
      <c r="O798" s="196" t="s">
        <v>18</v>
      </c>
      <c r="P798" s="196" t="s">
        <v>6761</v>
      </c>
      <c r="Q798" s="309" t="s">
        <v>951</v>
      </c>
      <c r="R798" s="218"/>
      <c r="S798" s="218"/>
      <c r="T798" s="218"/>
      <c r="U798" s="219"/>
      <c r="V798" s="197" t="s">
        <v>776</v>
      </c>
      <c r="W798" s="220">
        <v>24</v>
      </c>
      <c r="X798" s="223">
        <v>198</v>
      </c>
      <c r="Y798" s="304">
        <v>170</v>
      </c>
      <c r="Z798" s="304">
        <v>170</v>
      </c>
      <c r="AA798" s="304">
        <v>170</v>
      </c>
      <c r="AB798" s="5"/>
      <c r="AC798" s="224">
        <f t="shared" si="34"/>
        <v>0</v>
      </c>
      <c r="AD798" s="270">
        <f t="shared" si="35"/>
        <v>0</v>
      </c>
      <c r="AE798" s="198" t="s">
        <v>6971</v>
      </c>
      <c r="AF798" s="199"/>
      <c r="AG798" s="200"/>
      <c r="AH798" s="200"/>
      <c r="AI798" s="169" t="str">
        <f>IF(AB798/W798=0,"",IF(MOD(AB798,W798)&gt;0,"ОШИБКА!!! неверная кратность на сорт",""))</f>
        <v/>
      </c>
    </row>
    <row r="799" spans="2:35" s="170" customFormat="1">
      <c r="B799" s="250"/>
      <c r="C799" s="196" t="s">
        <v>6772</v>
      </c>
      <c r="D799" s="267"/>
      <c r="E799" s="267"/>
      <c r="F799" s="267"/>
      <c r="G799" s="314">
        <v>253</v>
      </c>
      <c r="H799" s="314">
        <v>253</v>
      </c>
      <c r="I799" s="267"/>
      <c r="J799" s="267"/>
      <c r="K799" s="267"/>
      <c r="L799" s="196" t="s">
        <v>37</v>
      </c>
      <c r="M799" s="196" t="s">
        <v>6736</v>
      </c>
      <c r="N799" s="196" t="s">
        <v>17</v>
      </c>
      <c r="O799" s="196" t="s">
        <v>18</v>
      </c>
      <c r="P799" s="196" t="s">
        <v>968</v>
      </c>
      <c r="Q799" s="309" t="s">
        <v>951</v>
      </c>
      <c r="R799" s="218"/>
      <c r="S799" s="218"/>
      <c r="T799" s="218"/>
      <c r="U799" s="219"/>
      <c r="V799" s="197" t="s">
        <v>776</v>
      </c>
      <c r="W799" s="220">
        <v>24</v>
      </c>
      <c r="X799" s="223">
        <v>198</v>
      </c>
      <c r="Y799" s="304">
        <v>170</v>
      </c>
      <c r="Z799" s="304">
        <v>170</v>
      </c>
      <c r="AA799" s="304">
        <v>170</v>
      </c>
      <c r="AB799" s="5"/>
      <c r="AC799" s="224">
        <f t="shared" si="34"/>
        <v>0</v>
      </c>
      <c r="AD799" s="270">
        <f t="shared" si="35"/>
        <v>0</v>
      </c>
      <c r="AE799" s="198" t="s">
        <v>6971</v>
      </c>
      <c r="AF799" s="199"/>
      <c r="AG799" s="200"/>
      <c r="AH799" s="200"/>
      <c r="AI799" s="169" t="str">
        <f>IF(AB799/W799=0,"",IF(MOD(AB799,W799)&gt;0,"ОШИБКА!!! неверная кратность на сорт",""))</f>
        <v/>
      </c>
    </row>
    <row r="800" spans="2:35" s="170" customFormat="1">
      <c r="B800" s="250"/>
      <c r="C800" s="196" t="s">
        <v>6773</v>
      </c>
      <c r="D800" s="267">
        <v>98</v>
      </c>
      <c r="E800" s="267"/>
      <c r="F800" s="267"/>
      <c r="G800" s="314">
        <v>22576</v>
      </c>
      <c r="H800" s="314">
        <v>21921</v>
      </c>
      <c r="I800" s="267"/>
      <c r="J800" s="267"/>
      <c r="K800" s="267"/>
      <c r="L800" s="196" t="s">
        <v>37</v>
      </c>
      <c r="M800" s="196" t="s">
        <v>6736</v>
      </c>
      <c r="N800" s="196" t="s">
        <v>17</v>
      </c>
      <c r="O800" s="196" t="s">
        <v>18</v>
      </c>
      <c r="P800" s="196" t="s">
        <v>2983</v>
      </c>
      <c r="Q800" s="309" t="s">
        <v>951</v>
      </c>
      <c r="R800" s="218"/>
      <c r="S800" s="218"/>
      <c r="T800" s="218"/>
      <c r="U800" s="219"/>
      <c r="V800" s="197" t="s">
        <v>776</v>
      </c>
      <c r="W800" s="220">
        <v>24</v>
      </c>
      <c r="X800" s="223">
        <v>182</v>
      </c>
      <c r="Y800" s="304">
        <v>156</v>
      </c>
      <c r="Z800" s="304">
        <v>156</v>
      </c>
      <c r="AA800" s="304">
        <v>156</v>
      </c>
      <c r="AB800" s="5"/>
      <c r="AC800" s="224">
        <f t="shared" si="34"/>
        <v>0</v>
      </c>
      <c r="AD800" s="270">
        <f t="shared" si="35"/>
        <v>0</v>
      </c>
      <c r="AE800" s="198" t="s">
        <v>6971</v>
      </c>
      <c r="AF800" s="199"/>
      <c r="AG800" s="200"/>
      <c r="AH800" s="200"/>
      <c r="AI800" s="169" t="str">
        <f>IF(AB800/W800=0,"",IF(MOD(AB800,W800)&gt;0,"ОШИБКА!!! неверная кратность на сорт",""))</f>
        <v/>
      </c>
    </row>
    <row r="801" spans="2:35" s="170" customFormat="1">
      <c r="B801" s="250"/>
      <c r="C801" s="196" t="s">
        <v>6774</v>
      </c>
      <c r="D801" s="267"/>
      <c r="E801" s="267"/>
      <c r="F801" s="267"/>
      <c r="G801" s="314">
        <v>318</v>
      </c>
      <c r="H801" s="314">
        <v>209</v>
      </c>
      <c r="I801" s="267"/>
      <c r="J801" s="267"/>
      <c r="K801" s="267"/>
      <c r="L801" s="196" t="s">
        <v>37</v>
      </c>
      <c r="M801" s="196" t="s">
        <v>6736</v>
      </c>
      <c r="N801" s="196" t="s">
        <v>17</v>
      </c>
      <c r="O801" s="196" t="s">
        <v>18</v>
      </c>
      <c r="P801" s="196" t="s">
        <v>6762</v>
      </c>
      <c r="Q801" s="309" t="s">
        <v>951</v>
      </c>
      <c r="R801" s="218"/>
      <c r="S801" s="218"/>
      <c r="T801" s="218"/>
      <c r="U801" s="219"/>
      <c r="V801" s="197" t="s">
        <v>776</v>
      </c>
      <c r="W801" s="220">
        <v>24</v>
      </c>
      <c r="X801" s="223">
        <v>198</v>
      </c>
      <c r="Y801" s="304">
        <v>170</v>
      </c>
      <c r="Z801" s="304">
        <v>170</v>
      </c>
      <c r="AA801" s="304">
        <v>170</v>
      </c>
      <c r="AB801" s="5"/>
      <c r="AC801" s="224">
        <f t="shared" si="34"/>
        <v>0</v>
      </c>
      <c r="AD801" s="270">
        <f t="shared" si="35"/>
        <v>0</v>
      </c>
      <c r="AE801" s="198" t="s">
        <v>6971</v>
      </c>
      <c r="AF801" s="199"/>
      <c r="AG801" s="200"/>
      <c r="AH801" s="200"/>
      <c r="AI801" s="169" t="str">
        <f>IF(AB801/W801=0,"",IF(MOD(AB801,W801)&gt;0,"ОШИБКА!!! неверная кратность на сорт",""))</f>
        <v/>
      </c>
    </row>
    <row r="802" spans="2:35" s="170" customFormat="1">
      <c r="B802" s="250"/>
      <c r="C802" s="196" t="s">
        <v>6775</v>
      </c>
      <c r="D802" s="267"/>
      <c r="E802" s="267"/>
      <c r="F802" s="267"/>
      <c r="G802" s="314">
        <v>695</v>
      </c>
      <c r="H802" s="314">
        <v>559</v>
      </c>
      <c r="I802" s="267"/>
      <c r="J802" s="267"/>
      <c r="K802" s="267"/>
      <c r="L802" s="196" t="s">
        <v>37</v>
      </c>
      <c r="M802" s="196" t="s">
        <v>6736</v>
      </c>
      <c r="N802" s="196" t="s">
        <v>17</v>
      </c>
      <c r="O802" s="196" t="s">
        <v>18</v>
      </c>
      <c r="P802" s="196" t="s">
        <v>976</v>
      </c>
      <c r="Q802" s="309" t="s">
        <v>951</v>
      </c>
      <c r="R802" s="218"/>
      <c r="S802" s="218"/>
      <c r="T802" s="218"/>
      <c r="U802" s="219"/>
      <c r="V802" s="197" t="s">
        <v>776</v>
      </c>
      <c r="W802" s="220">
        <v>24</v>
      </c>
      <c r="X802" s="223">
        <v>198</v>
      </c>
      <c r="Y802" s="304">
        <v>170</v>
      </c>
      <c r="Z802" s="304">
        <v>170</v>
      </c>
      <c r="AA802" s="304">
        <v>170</v>
      </c>
      <c r="AB802" s="5"/>
      <c r="AC802" s="224">
        <f t="shared" si="34"/>
        <v>0</v>
      </c>
      <c r="AD802" s="270">
        <f t="shared" si="35"/>
        <v>0</v>
      </c>
      <c r="AE802" s="198" t="s">
        <v>6971</v>
      </c>
      <c r="AF802" s="199"/>
      <c r="AG802" s="200"/>
      <c r="AH802" s="200"/>
      <c r="AI802" s="169" t="str">
        <f>IF(AB802/W802=0,"",IF(MOD(AB802,W802)&gt;0,"ОШИБКА!!! неверная кратность на сорт",""))</f>
        <v/>
      </c>
    </row>
    <row r="803" spans="2:35" s="165" customFormat="1" ht="18" customHeight="1">
      <c r="B803" s="249"/>
      <c r="C803" s="166" t="s">
        <v>775</v>
      </c>
      <c r="D803" s="215"/>
      <c r="E803" s="215"/>
      <c r="F803" s="215"/>
      <c r="G803" s="215"/>
      <c r="H803" s="215"/>
      <c r="I803" s="215"/>
      <c r="J803" s="215"/>
      <c r="K803" s="215"/>
      <c r="L803" s="291"/>
      <c r="M803" s="320" t="s">
        <v>6779</v>
      </c>
      <c r="N803" s="279"/>
      <c r="O803" s="277"/>
      <c r="P803" s="277"/>
      <c r="Q803" s="278"/>
      <c r="R803" s="278"/>
      <c r="S803" s="278"/>
      <c r="T803" s="277"/>
      <c r="U803" s="277"/>
      <c r="V803" s="191"/>
      <c r="W803" s="192"/>
      <c r="X803" s="193"/>
      <c r="Y803" s="193"/>
      <c r="Z803" s="193"/>
      <c r="AA803" s="193"/>
      <c r="AB803" s="4"/>
      <c r="AC803" s="193"/>
      <c r="AD803" s="193"/>
      <c r="AE803" s="193"/>
      <c r="AF803" s="194"/>
      <c r="AG803" s="194"/>
      <c r="AH803" s="195"/>
      <c r="AI803" s="163"/>
    </row>
    <row r="804" spans="2:35" s="170" customFormat="1">
      <c r="B804" s="250"/>
      <c r="C804" s="196" t="s">
        <v>6994</v>
      </c>
      <c r="D804" s="267"/>
      <c r="E804" s="267"/>
      <c r="F804" s="267"/>
      <c r="G804" s="267"/>
      <c r="H804" s="267"/>
      <c r="I804" s="267"/>
      <c r="J804" s="267"/>
      <c r="K804" s="267">
        <v>3</v>
      </c>
      <c r="L804" s="196" t="s">
        <v>37</v>
      </c>
      <c r="M804" s="196" t="s">
        <v>6780</v>
      </c>
      <c r="N804" s="196" t="s">
        <v>1274</v>
      </c>
      <c r="O804" s="196" t="s">
        <v>1273</v>
      </c>
      <c r="P804" s="196" t="s">
        <v>966</v>
      </c>
      <c r="Q804" s="266" t="s">
        <v>4666</v>
      </c>
      <c r="R804" s="218" t="s">
        <v>4654</v>
      </c>
      <c r="S804" s="332"/>
      <c r="T804" s="332"/>
      <c r="U804" s="286"/>
      <c r="V804" s="197" t="s">
        <v>776</v>
      </c>
      <c r="W804" s="220">
        <v>1</v>
      </c>
      <c r="X804" s="223">
        <v>4125</v>
      </c>
      <c r="Y804" s="304">
        <v>4000</v>
      </c>
      <c r="Z804" s="304">
        <v>3750</v>
      </c>
      <c r="AA804" s="304">
        <v>3525</v>
      </c>
      <c r="AB804" s="5"/>
      <c r="AC804" s="224">
        <f t="shared" ref="AC804:AC867" si="36">X804*AB804</f>
        <v>0</v>
      </c>
      <c r="AD804" s="270">
        <f t="shared" ref="AD804:AD867" si="37">IF(Y804&lt;&gt;"",IF(AND($AC$25&gt;=200000,AB804&gt;=20),AB804*AA804,IF(AND($AC$25&gt;=200000,AB804&lt;20),AB804*Z804,IF(AND($AC$25&lt;200000,AB804&gt;=20),AB804*Y804,AB804*X804))),IF($AC$25&gt;=200000,AB804*Z804,AB804*X804))</f>
        <v>0</v>
      </c>
      <c r="AE804" s="198"/>
      <c r="AF804" s="199"/>
      <c r="AG804" s="200"/>
      <c r="AH804" s="200"/>
      <c r="AI804" s="169" t="str">
        <f>IF(AB804/W804=0,"",IF(MOD(AB804,W804)&gt;0,"ОШИБКА!!! неверная кратность на сорт",""))</f>
        <v/>
      </c>
    </row>
    <row r="805" spans="2:35" s="170" customFormat="1">
      <c r="B805" s="250"/>
      <c r="C805" s="196" t="s">
        <v>6995</v>
      </c>
      <c r="D805" s="267"/>
      <c r="E805" s="267"/>
      <c r="F805" s="267"/>
      <c r="G805" s="267"/>
      <c r="H805" s="267"/>
      <c r="I805" s="267"/>
      <c r="J805" s="267"/>
      <c r="K805" s="267">
        <v>4</v>
      </c>
      <c r="L805" s="196" t="s">
        <v>37</v>
      </c>
      <c r="M805" s="196" t="s">
        <v>6780</v>
      </c>
      <c r="N805" s="196" t="s">
        <v>1274</v>
      </c>
      <c r="O805" s="196" t="s">
        <v>1273</v>
      </c>
      <c r="P805" s="196" t="s">
        <v>966</v>
      </c>
      <c r="Q805" s="266" t="s">
        <v>4666</v>
      </c>
      <c r="R805" s="218" t="s">
        <v>436</v>
      </c>
      <c r="S805" s="332"/>
      <c r="T805" s="332"/>
      <c r="U805" s="286"/>
      <c r="V805" s="197" t="s">
        <v>776</v>
      </c>
      <c r="W805" s="220">
        <v>1</v>
      </c>
      <c r="X805" s="223">
        <v>4917</v>
      </c>
      <c r="Y805" s="304">
        <v>4768</v>
      </c>
      <c r="Z805" s="304">
        <v>4470</v>
      </c>
      <c r="AA805" s="304">
        <v>4202</v>
      </c>
      <c r="AB805" s="5"/>
      <c r="AC805" s="224">
        <f t="shared" si="36"/>
        <v>0</v>
      </c>
      <c r="AD805" s="270">
        <f t="shared" si="37"/>
        <v>0</v>
      </c>
      <c r="AE805" s="198"/>
      <c r="AF805" s="199"/>
      <c r="AG805" s="200"/>
      <c r="AH805" s="200"/>
      <c r="AI805" s="169" t="str">
        <f>IF(AB805/W805=0,"",IF(MOD(AB805,W805)&gt;0,"ОШИБКА!!! неверная кратность на сорт",""))</f>
        <v/>
      </c>
    </row>
    <row r="806" spans="2:35" s="170" customFormat="1">
      <c r="B806" s="250"/>
      <c r="C806" s="196" t="s">
        <v>6996</v>
      </c>
      <c r="D806" s="267"/>
      <c r="E806" s="267"/>
      <c r="F806" s="267"/>
      <c r="G806" s="267"/>
      <c r="H806" s="267"/>
      <c r="I806" s="267"/>
      <c r="J806" s="267"/>
      <c r="K806" s="267">
        <v>9</v>
      </c>
      <c r="L806" s="196" t="s">
        <v>37</v>
      </c>
      <c r="M806" s="196" t="s">
        <v>6780</v>
      </c>
      <c r="N806" s="196" t="s">
        <v>1274</v>
      </c>
      <c r="O806" s="196" t="s">
        <v>1273</v>
      </c>
      <c r="P806" s="196" t="s">
        <v>966</v>
      </c>
      <c r="Q806" s="266" t="s">
        <v>4666</v>
      </c>
      <c r="R806" s="218" t="s">
        <v>4655</v>
      </c>
      <c r="S806" s="332"/>
      <c r="T806" s="332"/>
      <c r="U806" s="286"/>
      <c r="V806" s="197" t="s">
        <v>776</v>
      </c>
      <c r="W806" s="220">
        <v>1</v>
      </c>
      <c r="X806" s="223">
        <v>5445</v>
      </c>
      <c r="Y806" s="304">
        <v>5280</v>
      </c>
      <c r="Z806" s="304">
        <v>4950</v>
      </c>
      <c r="AA806" s="304">
        <v>4653</v>
      </c>
      <c r="AB806" s="5"/>
      <c r="AC806" s="224">
        <f t="shared" si="36"/>
        <v>0</v>
      </c>
      <c r="AD806" s="270">
        <f t="shared" si="37"/>
        <v>0</v>
      </c>
      <c r="AE806" s="198"/>
      <c r="AF806" s="199"/>
      <c r="AG806" s="200"/>
      <c r="AH806" s="200"/>
      <c r="AI806" s="169" t="str">
        <f>IF(AB806/W806=0,"",IF(MOD(AB806,W806)&gt;0,"ОШИБКА!!! неверная кратность на сорт",""))</f>
        <v/>
      </c>
    </row>
    <row r="807" spans="2:35" s="170" customFormat="1">
      <c r="B807" s="250"/>
      <c r="C807" s="196" t="s">
        <v>6997</v>
      </c>
      <c r="D807" s="267"/>
      <c r="E807" s="267"/>
      <c r="F807" s="267"/>
      <c r="G807" s="267"/>
      <c r="H807" s="267"/>
      <c r="I807" s="267"/>
      <c r="J807" s="267"/>
      <c r="K807" s="267">
        <v>17</v>
      </c>
      <c r="L807" s="196" t="s">
        <v>37</v>
      </c>
      <c r="M807" s="196" t="s">
        <v>6780</v>
      </c>
      <c r="N807" s="196" t="s">
        <v>1274</v>
      </c>
      <c r="O807" s="196" t="s">
        <v>1273</v>
      </c>
      <c r="P807" s="196" t="s">
        <v>966</v>
      </c>
      <c r="Q807" s="266" t="s">
        <v>4666</v>
      </c>
      <c r="R807" s="218" t="s">
        <v>4656</v>
      </c>
      <c r="S807" s="332"/>
      <c r="T807" s="332"/>
      <c r="U807" s="286"/>
      <c r="V807" s="197" t="s">
        <v>776</v>
      </c>
      <c r="W807" s="220">
        <v>1</v>
      </c>
      <c r="X807" s="223">
        <v>6319</v>
      </c>
      <c r="Y807" s="304">
        <v>6128</v>
      </c>
      <c r="Z807" s="304">
        <v>5745</v>
      </c>
      <c r="AA807" s="304">
        <v>5400</v>
      </c>
      <c r="AB807" s="5"/>
      <c r="AC807" s="224">
        <f t="shared" si="36"/>
        <v>0</v>
      </c>
      <c r="AD807" s="270">
        <f t="shared" si="37"/>
        <v>0</v>
      </c>
      <c r="AE807" s="198"/>
      <c r="AF807" s="199"/>
      <c r="AG807" s="200"/>
      <c r="AH807" s="200"/>
      <c r="AI807" s="169" t="str">
        <f>IF(AB807/W807=0,"",IF(MOD(AB807,W807)&gt;0,"ОШИБКА!!! неверная кратность на сорт",""))</f>
        <v/>
      </c>
    </row>
    <row r="808" spans="2:35" s="170" customFormat="1">
      <c r="B808" s="250"/>
      <c r="C808" s="196" t="s">
        <v>6998</v>
      </c>
      <c r="D808" s="267"/>
      <c r="E808" s="267"/>
      <c r="F808" s="267"/>
      <c r="G808" s="267"/>
      <c r="H808" s="267"/>
      <c r="I808" s="267"/>
      <c r="J808" s="267"/>
      <c r="K808" s="267">
        <v>33</v>
      </c>
      <c r="L808" s="196" t="s">
        <v>37</v>
      </c>
      <c r="M808" s="196" t="s">
        <v>6780</v>
      </c>
      <c r="N808" s="196" t="s">
        <v>1274</v>
      </c>
      <c r="O808" s="196" t="s">
        <v>1273</v>
      </c>
      <c r="P808" s="196" t="s">
        <v>966</v>
      </c>
      <c r="Q808" s="266" t="s">
        <v>4666</v>
      </c>
      <c r="R808" s="218" t="s">
        <v>4651</v>
      </c>
      <c r="S808" s="332"/>
      <c r="T808" s="332"/>
      <c r="U808" s="286"/>
      <c r="V808" s="197" t="s">
        <v>776</v>
      </c>
      <c r="W808" s="220">
        <v>1</v>
      </c>
      <c r="X808" s="223">
        <v>6848</v>
      </c>
      <c r="Y808" s="304">
        <v>6640</v>
      </c>
      <c r="Z808" s="304">
        <v>6225</v>
      </c>
      <c r="AA808" s="304">
        <v>5852</v>
      </c>
      <c r="AB808" s="5"/>
      <c r="AC808" s="224">
        <f t="shared" si="36"/>
        <v>0</v>
      </c>
      <c r="AD808" s="270">
        <f t="shared" si="37"/>
        <v>0</v>
      </c>
      <c r="AE808" s="198"/>
      <c r="AF808" s="199"/>
      <c r="AG808" s="200"/>
      <c r="AH808" s="200"/>
      <c r="AI808" s="169" t="str">
        <f>IF(AB808/W808=0,"",IF(MOD(AB808,W808)&gt;0,"ОШИБКА!!! неверная кратность на сорт",""))</f>
        <v/>
      </c>
    </row>
    <row r="809" spans="2:35" s="170" customFormat="1">
      <c r="B809" s="250"/>
      <c r="C809" s="196" t="s">
        <v>6999</v>
      </c>
      <c r="D809" s="267"/>
      <c r="E809" s="267"/>
      <c r="F809" s="267"/>
      <c r="G809" s="267"/>
      <c r="H809" s="267"/>
      <c r="I809" s="267"/>
      <c r="J809" s="267"/>
      <c r="K809" s="267">
        <v>49</v>
      </c>
      <c r="L809" s="196" t="s">
        <v>37</v>
      </c>
      <c r="M809" s="196" t="s">
        <v>6780</v>
      </c>
      <c r="N809" s="196" t="s">
        <v>1274</v>
      </c>
      <c r="O809" s="196" t="s">
        <v>1273</v>
      </c>
      <c r="P809" s="196" t="s">
        <v>966</v>
      </c>
      <c r="Q809" s="266" t="s">
        <v>4666</v>
      </c>
      <c r="R809" s="218" t="s">
        <v>4657</v>
      </c>
      <c r="S809" s="332"/>
      <c r="T809" s="332"/>
      <c r="U809" s="286"/>
      <c r="V809" s="197" t="s">
        <v>776</v>
      </c>
      <c r="W809" s="220">
        <v>1</v>
      </c>
      <c r="X809" s="223">
        <v>7574</v>
      </c>
      <c r="Y809" s="304">
        <v>7344</v>
      </c>
      <c r="Z809" s="304">
        <v>6885</v>
      </c>
      <c r="AA809" s="304">
        <v>6472</v>
      </c>
      <c r="AB809" s="5"/>
      <c r="AC809" s="224">
        <f t="shared" si="36"/>
        <v>0</v>
      </c>
      <c r="AD809" s="270">
        <f t="shared" si="37"/>
        <v>0</v>
      </c>
      <c r="AE809" s="198"/>
      <c r="AF809" s="199"/>
      <c r="AG809" s="200"/>
      <c r="AH809" s="200"/>
      <c r="AI809" s="169" t="str">
        <f>IF(AB809/W809=0,"",IF(MOD(AB809,W809)&gt;0,"ОШИБКА!!! неверная кратность на сорт",""))</f>
        <v/>
      </c>
    </row>
    <row r="810" spans="2:35" s="170" customFormat="1">
      <c r="B810" s="250"/>
      <c r="C810" s="196" t="s">
        <v>7000</v>
      </c>
      <c r="D810" s="267"/>
      <c r="E810" s="267"/>
      <c r="F810" s="267"/>
      <c r="G810" s="267"/>
      <c r="H810" s="267"/>
      <c r="I810" s="267"/>
      <c r="J810" s="267"/>
      <c r="K810" s="267">
        <v>38</v>
      </c>
      <c r="L810" s="196" t="s">
        <v>37</v>
      </c>
      <c r="M810" s="196" t="s">
        <v>6780</v>
      </c>
      <c r="N810" s="196" t="s">
        <v>1274</v>
      </c>
      <c r="O810" s="196" t="s">
        <v>1273</v>
      </c>
      <c r="P810" s="196" t="s">
        <v>966</v>
      </c>
      <c r="Q810" s="266" t="s">
        <v>4666</v>
      </c>
      <c r="R810" s="218" t="s">
        <v>4652</v>
      </c>
      <c r="S810" s="332"/>
      <c r="T810" s="332"/>
      <c r="U810" s="286"/>
      <c r="V810" s="197" t="s">
        <v>776</v>
      </c>
      <c r="W810" s="220">
        <v>1</v>
      </c>
      <c r="X810" s="223">
        <v>8399</v>
      </c>
      <c r="Y810" s="304">
        <v>8144</v>
      </c>
      <c r="Z810" s="304">
        <v>7635</v>
      </c>
      <c r="AA810" s="304">
        <v>7177</v>
      </c>
      <c r="AB810" s="5"/>
      <c r="AC810" s="224">
        <f t="shared" si="36"/>
        <v>0</v>
      </c>
      <c r="AD810" s="270">
        <f t="shared" si="37"/>
        <v>0</v>
      </c>
      <c r="AE810" s="198"/>
      <c r="AF810" s="199"/>
      <c r="AG810" s="200"/>
      <c r="AH810" s="200"/>
      <c r="AI810" s="169" t="str">
        <f>IF(AB810/W810=0,"",IF(MOD(AB810,W810)&gt;0,"ОШИБКА!!! неверная кратность на сорт",""))</f>
        <v/>
      </c>
    </row>
    <row r="811" spans="2:35" s="170" customFormat="1">
      <c r="B811" s="250"/>
      <c r="C811" s="196" t="s">
        <v>4535</v>
      </c>
      <c r="D811" s="267"/>
      <c r="E811" s="267"/>
      <c r="F811" s="267"/>
      <c r="G811" s="267"/>
      <c r="H811" s="267"/>
      <c r="I811" s="267"/>
      <c r="J811" s="267"/>
      <c r="K811" s="267"/>
      <c r="L811" s="196" t="s">
        <v>37</v>
      </c>
      <c r="M811" s="332" t="s">
        <v>6780</v>
      </c>
      <c r="N811" s="332" t="s">
        <v>576</v>
      </c>
      <c r="O811" s="332" t="s">
        <v>575</v>
      </c>
      <c r="P811" s="332"/>
      <c r="Q811" s="342" t="s">
        <v>4666</v>
      </c>
      <c r="R811" s="332" t="s">
        <v>4650</v>
      </c>
      <c r="S811" s="332"/>
      <c r="T811" s="332"/>
      <c r="U811" s="286"/>
      <c r="V811" s="197" t="s">
        <v>776</v>
      </c>
      <c r="W811" s="220">
        <v>1</v>
      </c>
      <c r="X811" s="223">
        <v>4125</v>
      </c>
      <c r="Y811" s="304">
        <v>4000</v>
      </c>
      <c r="Z811" s="304">
        <v>3750</v>
      </c>
      <c r="AA811" s="304">
        <v>3525</v>
      </c>
      <c r="AB811" s="5"/>
      <c r="AC811" s="224">
        <f t="shared" si="36"/>
        <v>0</v>
      </c>
      <c r="AD811" s="270">
        <f t="shared" si="37"/>
        <v>0</v>
      </c>
      <c r="AE811" s="198" t="s">
        <v>4484</v>
      </c>
      <c r="AF811" s="199"/>
      <c r="AG811" s="200"/>
      <c r="AH811" s="200"/>
      <c r="AI811" s="169" t="str">
        <f>IF(AB811/W811=0,"",IF(MOD(AB811,W811)&gt;0,"ОШИБКА!!! неверная кратность на сорт",""))</f>
        <v/>
      </c>
    </row>
    <row r="812" spans="2:35" s="170" customFormat="1">
      <c r="B812" s="250"/>
      <c r="C812" s="196" t="s">
        <v>4539</v>
      </c>
      <c r="D812" s="267"/>
      <c r="E812" s="267"/>
      <c r="F812" s="267"/>
      <c r="G812" s="267"/>
      <c r="H812" s="267"/>
      <c r="I812" s="267"/>
      <c r="J812" s="267"/>
      <c r="K812" s="267"/>
      <c r="L812" s="196" t="s">
        <v>37</v>
      </c>
      <c r="M812" s="332" t="s">
        <v>6780</v>
      </c>
      <c r="N812" s="332" t="s">
        <v>4536</v>
      </c>
      <c r="O812" s="332" t="s">
        <v>4537</v>
      </c>
      <c r="P812" s="332" t="s">
        <v>4538</v>
      </c>
      <c r="Q812" s="342" t="s">
        <v>4666</v>
      </c>
      <c r="R812" s="332" t="s">
        <v>4651</v>
      </c>
      <c r="S812" s="332"/>
      <c r="T812" s="332"/>
      <c r="U812" s="286"/>
      <c r="V812" s="197" t="s">
        <v>776</v>
      </c>
      <c r="W812" s="220">
        <v>1</v>
      </c>
      <c r="X812" s="223">
        <v>5940</v>
      </c>
      <c r="Y812" s="304">
        <v>5760</v>
      </c>
      <c r="Z812" s="304">
        <v>5400</v>
      </c>
      <c r="AA812" s="304">
        <v>5076</v>
      </c>
      <c r="AB812" s="5"/>
      <c r="AC812" s="224">
        <f t="shared" si="36"/>
        <v>0</v>
      </c>
      <c r="AD812" s="270">
        <f t="shared" si="37"/>
        <v>0</v>
      </c>
      <c r="AE812" s="198" t="s">
        <v>4484</v>
      </c>
      <c r="AF812" s="199"/>
      <c r="AG812" s="200"/>
      <c r="AH812" s="200"/>
      <c r="AI812" s="169" t="str">
        <f>IF(AB812/W812=0,"",IF(MOD(AB812,W812)&gt;0,"ОШИБКА!!! неверная кратность на сорт",""))</f>
        <v/>
      </c>
    </row>
    <row r="813" spans="2:35" s="170" customFormat="1">
      <c r="B813" s="250"/>
      <c r="C813" s="196" t="s">
        <v>4540</v>
      </c>
      <c r="D813" s="267"/>
      <c r="E813" s="267"/>
      <c r="F813" s="267"/>
      <c r="G813" s="267"/>
      <c r="H813" s="267"/>
      <c r="I813" s="267"/>
      <c r="J813" s="267"/>
      <c r="K813" s="267"/>
      <c r="L813" s="196" t="s">
        <v>37</v>
      </c>
      <c r="M813" s="332" t="s">
        <v>6780</v>
      </c>
      <c r="N813" s="332" t="s">
        <v>4536</v>
      </c>
      <c r="O813" s="332" t="s">
        <v>4537</v>
      </c>
      <c r="P813" s="332" t="s">
        <v>4538</v>
      </c>
      <c r="Q813" s="342" t="s">
        <v>4666</v>
      </c>
      <c r="R813" s="332" t="s">
        <v>4652</v>
      </c>
      <c r="S813" s="332"/>
      <c r="T813" s="332"/>
      <c r="U813" s="286"/>
      <c r="V813" s="197" t="s">
        <v>776</v>
      </c>
      <c r="W813" s="220">
        <v>1</v>
      </c>
      <c r="X813" s="223">
        <v>6930</v>
      </c>
      <c r="Y813" s="304">
        <v>6720</v>
      </c>
      <c r="Z813" s="304">
        <v>6300</v>
      </c>
      <c r="AA813" s="304">
        <v>5922</v>
      </c>
      <c r="AB813" s="5"/>
      <c r="AC813" s="224">
        <f t="shared" si="36"/>
        <v>0</v>
      </c>
      <c r="AD813" s="270">
        <f t="shared" si="37"/>
        <v>0</v>
      </c>
      <c r="AE813" s="198" t="s">
        <v>4484</v>
      </c>
      <c r="AF813" s="199"/>
      <c r="AG813" s="200"/>
      <c r="AH813" s="200"/>
      <c r="AI813" s="169" t="str">
        <f>IF(AB813/W813=0,"",IF(MOD(AB813,W813)&gt;0,"ОШИБКА!!! неверная кратность на сорт",""))</f>
        <v/>
      </c>
    </row>
    <row r="814" spans="2:35" s="170" customFormat="1">
      <c r="B814" s="250"/>
      <c r="C814" s="196" t="s">
        <v>4541</v>
      </c>
      <c r="D814" s="267"/>
      <c r="E814" s="267"/>
      <c r="F814" s="267"/>
      <c r="G814" s="267"/>
      <c r="H814" s="267"/>
      <c r="I814" s="267"/>
      <c r="J814" s="267"/>
      <c r="K814" s="267">
        <v>18</v>
      </c>
      <c r="L814" s="196" t="s">
        <v>37</v>
      </c>
      <c r="M814" s="196" t="s">
        <v>6780</v>
      </c>
      <c r="N814" s="196" t="s">
        <v>4536</v>
      </c>
      <c r="O814" s="196" t="s">
        <v>4537</v>
      </c>
      <c r="P814" s="196" t="s">
        <v>4538</v>
      </c>
      <c r="Q814" s="266" t="s">
        <v>4666</v>
      </c>
      <c r="R814" s="196" t="s">
        <v>4653</v>
      </c>
      <c r="S814" s="196"/>
      <c r="T814" s="332"/>
      <c r="U814" s="286"/>
      <c r="V814" s="197" t="s">
        <v>776</v>
      </c>
      <c r="W814" s="220">
        <v>1</v>
      </c>
      <c r="X814" s="223">
        <v>7920</v>
      </c>
      <c r="Y814" s="304">
        <v>7680</v>
      </c>
      <c r="Z814" s="304">
        <v>7200</v>
      </c>
      <c r="AA814" s="304">
        <v>6768</v>
      </c>
      <c r="AB814" s="5"/>
      <c r="AC814" s="224">
        <f t="shared" si="36"/>
        <v>0</v>
      </c>
      <c r="AD814" s="270">
        <f t="shared" si="37"/>
        <v>0</v>
      </c>
      <c r="AE814" s="198"/>
      <c r="AF814" s="199"/>
      <c r="AG814" s="200"/>
      <c r="AH814" s="200"/>
      <c r="AI814" s="169" t="str">
        <f>IF(AB814/W814=0,"",IF(MOD(AB814,W814)&gt;0,"ОШИБКА!!! неверная кратность на сорт",""))</f>
        <v/>
      </c>
    </row>
    <row r="815" spans="2:35" s="170" customFormat="1">
      <c r="B815" s="250"/>
      <c r="C815" s="196" t="s">
        <v>4545</v>
      </c>
      <c r="D815" s="267"/>
      <c r="E815" s="267"/>
      <c r="F815" s="267"/>
      <c r="G815" s="267"/>
      <c r="H815" s="267"/>
      <c r="I815" s="267"/>
      <c r="J815" s="267"/>
      <c r="K815" s="267">
        <v>13</v>
      </c>
      <c r="L815" s="196" t="s">
        <v>37</v>
      </c>
      <c r="M815" s="196" t="s">
        <v>6780</v>
      </c>
      <c r="N815" s="196" t="s">
        <v>4544</v>
      </c>
      <c r="O815" s="196" t="s">
        <v>4178</v>
      </c>
      <c r="P815" s="196" t="s">
        <v>4543</v>
      </c>
      <c r="Q815" s="266" t="s">
        <v>4666</v>
      </c>
      <c r="R815" s="196" t="s">
        <v>4653</v>
      </c>
      <c r="S815" s="196"/>
      <c r="T815" s="332"/>
      <c r="U815" s="286"/>
      <c r="V815" s="197" t="s">
        <v>776</v>
      </c>
      <c r="W815" s="220">
        <v>1</v>
      </c>
      <c r="X815" s="223">
        <v>15840</v>
      </c>
      <c r="Y815" s="304">
        <v>15360</v>
      </c>
      <c r="Z815" s="304">
        <v>14400</v>
      </c>
      <c r="AA815" s="304">
        <v>13536</v>
      </c>
      <c r="AB815" s="5"/>
      <c r="AC815" s="224">
        <f t="shared" si="36"/>
        <v>0</v>
      </c>
      <c r="AD815" s="270">
        <f t="shared" si="37"/>
        <v>0</v>
      </c>
      <c r="AE815" s="198"/>
      <c r="AF815" s="199"/>
      <c r="AG815" s="200"/>
      <c r="AH815" s="200"/>
      <c r="AI815" s="169" t="str">
        <f>IF(AB815/W815=0,"",IF(MOD(AB815,W815)&gt;0,"ОШИБКА!!! неверная кратность на сорт",""))</f>
        <v/>
      </c>
    </row>
    <row r="816" spans="2:35" s="170" customFormat="1">
      <c r="B816" s="250"/>
      <c r="C816" s="168" t="s">
        <v>4491</v>
      </c>
      <c r="D816" s="267">
        <v>1</v>
      </c>
      <c r="E816" s="267"/>
      <c r="F816" s="267"/>
      <c r="G816" s="267"/>
      <c r="H816" s="267"/>
      <c r="I816" s="267"/>
      <c r="J816" s="267"/>
      <c r="K816" s="267">
        <v>8</v>
      </c>
      <c r="L816" s="196" t="s">
        <v>37</v>
      </c>
      <c r="M816" s="196" t="s">
        <v>6781</v>
      </c>
      <c r="N816" s="196" t="s">
        <v>44</v>
      </c>
      <c r="O816" s="196" t="s">
        <v>43</v>
      </c>
      <c r="P816" s="196" t="s">
        <v>4490</v>
      </c>
      <c r="Q816" s="266" t="s">
        <v>4666</v>
      </c>
      <c r="R816" s="218" t="s">
        <v>4654</v>
      </c>
      <c r="S816" s="218"/>
      <c r="T816" s="218"/>
      <c r="U816" s="286"/>
      <c r="V816" s="197" t="s">
        <v>776</v>
      </c>
      <c r="W816" s="220">
        <v>1</v>
      </c>
      <c r="X816" s="223">
        <v>4446</v>
      </c>
      <c r="Y816" s="304">
        <v>4311</v>
      </c>
      <c r="Z816" s="304">
        <v>4041</v>
      </c>
      <c r="AA816" s="304">
        <v>3799</v>
      </c>
      <c r="AB816" s="5"/>
      <c r="AC816" s="224">
        <f t="shared" si="36"/>
        <v>0</v>
      </c>
      <c r="AD816" s="270">
        <f t="shared" si="37"/>
        <v>0</v>
      </c>
      <c r="AE816" s="198"/>
      <c r="AF816" s="199"/>
      <c r="AG816" s="200"/>
      <c r="AH816" s="200"/>
      <c r="AI816" s="169" t="str">
        <f>IF(AB816/W816=0,"",IF(MOD(AB816,W816)&gt;0,"ОШИБКА!!! неверная кратность на сорт",""))</f>
        <v/>
      </c>
    </row>
    <row r="817" spans="2:35" s="170" customFormat="1">
      <c r="B817" s="250"/>
      <c r="C817" s="168" t="s">
        <v>4492</v>
      </c>
      <c r="D817" s="267"/>
      <c r="E817" s="267"/>
      <c r="F817" s="267"/>
      <c r="G817" s="267"/>
      <c r="H817" s="267"/>
      <c r="I817" s="267"/>
      <c r="J817" s="267">
        <v>1</v>
      </c>
      <c r="K817" s="267">
        <v>3</v>
      </c>
      <c r="L817" s="196" t="s">
        <v>37</v>
      </c>
      <c r="M817" s="196" t="s">
        <v>6781</v>
      </c>
      <c r="N817" s="196" t="s">
        <v>44</v>
      </c>
      <c r="O817" s="196" t="s">
        <v>43</v>
      </c>
      <c r="P817" s="196" t="s">
        <v>4490</v>
      </c>
      <c r="Q817" s="266" t="s">
        <v>4666</v>
      </c>
      <c r="R817" s="218" t="s">
        <v>436</v>
      </c>
      <c r="S817" s="218"/>
      <c r="T817" s="218"/>
      <c r="U817" s="286"/>
      <c r="V817" s="197" t="s">
        <v>776</v>
      </c>
      <c r="W817" s="220">
        <v>1</v>
      </c>
      <c r="X817" s="223">
        <v>4842</v>
      </c>
      <c r="Y817" s="304">
        <v>4695</v>
      </c>
      <c r="Z817" s="304">
        <v>4401</v>
      </c>
      <c r="AA817" s="304">
        <v>4137</v>
      </c>
      <c r="AB817" s="5"/>
      <c r="AC817" s="224">
        <f t="shared" si="36"/>
        <v>0</v>
      </c>
      <c r="AD817" s="270">
        <f t="shared" si="37"/>
        <v>0</v>
      </c>
      <c r="AE817" s="198"/>
      <c r="AF817" s="199"/>
      <c r="AG817" s="200"/>
      <c r="AH817" s="200"/>
      <c r="AI817" s="169" t="str">
        <f>IF(AB817/W817=0,"",IF(MOD(AB817,W817)&gt;0,"ОШИБКА!!! неверная кратность на сорт",""))</f>
        <v/>
      </c>
    </row>
    <row r="818" spans="2:35" s="170" customFormat="1">
      <c r="B818" s="250"/>
      <c r="C818" s="168" t="s">
        <v>4493</v>
      </c>
      <c r="D818" s="267"/>
      <c r="E818" s="267"/>
      <c r="F818" s="267"/>
      <c r="G818" s="267"/>
      <c r="H818" s="267"/>
      <c r="I818" s="267"/>
      <c r="J818" s="267"/>
      <c r="K818" s="267">
        <v>5</v>
      </c>
      <c r="L818" s="196" t="s">
        <v>37</v>
      </c>
      <c r="M818" s="196" t="s">
        <v>6781</v>
      </c>
      <c r="N818" s="196" t="s">
        <v>44</v>
      </c>
      <c r="O818" s="196" t="s">
        <v>43</v>
      </c>
      <c r="P818" s="196" t="s">
        <v>4490</v>
      </c>
      <c r="Q818" s="266" t="s">
        <v>4666</v>
      </c>
      <c r="R818" s="218" t="s">
        <v>4655</v>
      </c>
      <c r="S818" s="334"/>
      <c r="T818" s="334"/>
      <c r="U818" s="286"/>
      <c r="V818" s="197" t="s">
        <v>776</v>
      </c>
      <c r="W818" s="220">
        <v>1</v>
      </c>
      <c r="X818" s="223">
        <v>5247</v>
      </c>
      <c r="Y818" s="304">
        <v>5088</v>
      </c>
      <c r="Z818" s="304">
        <v>4770</v>
      </c>
      <c r="AA818" s="304">
        <v>4484</v>
      </c>
      <c r="AB818" s="5"/>
      <c r="AC818" s="224">
        <f t="shared" si="36"/>
        <v>0</v>
      </c>
      <c r="AD818" s="270">
        <f t="shared" si="37"/>
        <v>0</v>
      </c>
      <c r="AE818" s="198"/>
      <c r="AF818" s="199"/>
      <c r="AG818" s="200"/>
      <c r="AH818" s="200"/>
      <c r="AI818" s="169" t="str">
        <f>IF(AB818/W818=0,"",IF(MOD(AB818,W818)&gt;0,"ОШИБКА!!! неверная кратность на сорт",""))</f>
        <v/>
      </c>
    </row>
    <row r="819" spans="2:35" s="170" customFormat="1">
      <c r="B819" s="250"/>
      <c r="C819" s="168" t="s">
        <v>6991</v>
      </c>
      <c r="D819" s="267"/>
      <c r="E819" s="267"/>
      <c r="F819" s="267"/>
      <c r="G819" s="267"/>
      <c r="H819" s="267"/>
      <c r="I819" s="267"/>
      <c r="J819" s="267"/>
      <c r="K819" s="267">
        <v>13</v>
      </c>
      <c r="L819" s="196" t="s">
        <v>37</v>
      </c>
      <c r="M819" s="196" t="s">
        <v>6781</v>
      </c>
      <c r="N819" s="196" t="s">
        <v>44</v>
      </c>
      <c r="O819" s="196" t="s">
        <v>43</v>
      </c>
      <c r="P819" s="196" t="s">
        <v>958</v>
      </c>
      <c r="Q819" s="266" t="s">
        <v>4666</v>
      </c>
      <c r="R819" s="218" t="s">
        <v>28</v>
      </c>
      <c r="S819" s="334"/>
      <c r="T819" s="334"/>
      <c r="U819" s="286"/>
      <c r="V819" s="197" t="s">
        <v>776</v>
      </c>
      <c r="W819" s="220">
        <v>1</v>
      </c>
      <c r="X819" s="223">
        <v>6584</v>
      </c>
      <c r="Y819" s="304">
        <v>6384</v>
      </c>
      <c r="Z819" s="304">
        <v>5985</v>
      </c>
      <c r="AA819" s="304">
        <v>5626</v>
      </c>
      <c r="AB819" s="5"/>
      <c r="AC819" s="224">
        <f t="shared" si="36"/>
        <v>0</v>
      </c>
      <c r="AD819" s="270">
        <f t="shared" si="37"/>
        <v>0</v>
      </c>
      <c r="AE819" s="198"/>
      <c r="AF819" s="199"/>
      <c r="AG819" s="200"/>
      <c r="AH819" s="200"/>
      <c r="AI819" s="169"/>
    </row>
    <row r="820" spans="2:35" s="170" customFormat="1">
      <c r="B820" s="250"/>
      <c r="C820" s="168" t="s">
        <v>4487</v>
      </c>
      <c r="D820" s="267"/>
      <c r="E820" s="267"/>
      <c r="F820" s="267"/>
      <c r="G820" s="267"/>
      <c r="H820" s="267"/>
      <c r="I820" s="267"/>
      <c r="J820" s="267">
        <v>5</v>
      </c>
      <c r="K820" s="267">
        <v>93</v>
      </c>
      <c r="L820" s="196" t="s">
        <v>37</v>
      </c>
      <c r="M820" s="196" t="s">
        <v>6781</v>
      </c>
      <c r="N820" s="196" t="s">
        <v>44</v>
      </c>
      <c r="O820" s="196" t="s">
        <v>43</v>
      </c>
      <c r="P820" s="196" t="s">
        <v>958</v>
      </c>
      <c r="Q820" s="266" t="s">
        <v>4666</v>
      </c>
      <c r="R820" s="218" t="s">
        <v>73</v>
      </c>
      <c r="S820" s="218"/>
      <c r="T820" s="218"/>
      <c r="U820" s="286"/>
      <c r="V820" s="197" t="s">
        <v>776</v>
      </c>
      <c r="W820" s="220">
        <v>1</v>
      </c>
      <c r="X820" s="223">
        <v>7574</v>
      </c>
      <c r="Y820" s="304">
        <v>7344</v>
      </c>
      <c r="Z820" s="304">
        <v>6885</v>
      </c>
      <c r="AA820" s="304">
        <v>6472</v>
      </c>
      <c r="AB820" s="5"/>
      <c r="AC820" s="224">
        <f t="shared" si="36"/>
        <v>0</v>
      </c>
      <c r="AD820" s="270">
        <f t="shared" si="37"/>
        <v>0</v>
      </c>
      <c r="AE820" s="198"/>
      <c r="AF820" s="199"/>
      <c r="AG820" s="200"/>
      <c r="AH820" s="200"/>
      <c r="AI820" s="169" t="str">
        <f>IF(AB820/W820=0,"",IF(MOD(AB820,W820)&gt;0,"ОШИБКА!!! неверная кратность на сорт",""))</f>
        <v/>
      </c>
    </row>
    <row r="821" spans="2:35" s="170" customFormat="1">
      <c r="B821" s="250"/>
      <c r="C821" s="168" t="s">
        <v>4488</v>
      </c>
      <c r="D821" s="267">
        <v>8</v>
      </c>
      <c r="E821" s="267"/>
      <c r="F821" s="267"/>
      <c r="G821" s="267"/>
      <c r="H821" s="267"/>
      <c r="I821" s="267"/>
      <c r="J821" s="267"/>
      <c r="K821" s="267">
        <v>137</v>
      </c>
      <c r="L821" s="196" t="s">
        <v>37</v>
      </c>
      <c r="M821" s="196" t="s">
        <v>6781</v>
      </c>
      <c r="N821" s="196" t="s">
        <v>44</v>
      </c>
      <c r="O821" s="196" t="s">
        <v>43</v>
      </c>
      <c r="P821" s="196" t="s">
        <v>958</v>
      </c>
      <c r="Q821" s="266" t="s">
        <v>4666</v>
      </c>
      <c r="R821" s="218" t="s">
        <v>64</v>
      </c>
      <c r="S821" s="218"/>
      <c r="T821" s="218"/>
      <c r="U821" s="286"/>
      <c r="V821" s="197" t="s">
        <v>776</v>
      </c>
      <c r="W821" s="220">
        <v>1</v>
      </c>
      <c r="X821" s="223">
        <v>11361</v>
      </c>
      <c r="Y821" s="304">
        <v>11016</v>
      </c>
      <c r="Z821" s="304">
        <v>10328</v>
      </c>
      <c r="AA821" s="304">
        <v>9708</v>
      </c>
      <c r="AB821" s="5"/>
      <c r="AC821" s="224">
        <f t="shared" si="36"/>
        <v>0</v>
      </c>
      <c r="AD821" s="270">
        <f t="shared" si="37"/>
        <v>0</v>
      </c>
      <c r="AE821" s="198"/>
      <c r="AF821" s="199"/>
      <c r="AG821" s="200"/>
      <c r="AH821" s="200"/>
      <c r="AI821" s="169" t="str">
        <f>IF(AB821/W821=0,"",IF(MOD(AB821,W821)&gt;0,"ОШИБКА!!! неверная кратность на сорт",""))</f>
        <v/>
      </c>
    </row>
    <row r="822" spans="2:35" s="170" customFormat="1">
      <c r="B822" s="250"/>
      <c r="C822" s="168" t="s">
        <v>4489</v>
      </c>
      <c r="D822" s="267"/>
      <c r="E822" s="267"/>
      <c r="F822" s="267"/>
      <c r="G822" s="267"/>
      <c r="H822" s="267"/>
      <c r="I822" s="267"/>
      <c r="J822" s="267"/>
      <c r="K822" s="267">
        <v>13</v>
      </c>
      <c r="L822" s="196" t="s">
        <v>37</v>
      </c>
      <c r="M822" s="196" t="s">
        <v>6781</v>
      </c>
      <c r="N822" s="196" t="s">
        <v>44</v>
      </c>
      <c r="O822" s="196" t="s">
        <v>43</v>
      </c>
      <c r="P822" s="196" t="s">
        <v>958</v>
      </c>
      <c r="Q822" s="266" t="s">
        <v>4666</v>
      </c>
      <c r="R822" s="218" t="s">
        <v>66</v>
      </c>
      <c r="S822" s="334"/>
      <c r="T822" s="334"/>
      <c r="U822" s="286"/>
      <c r="V822" s="197" t="s">
        <v>776</v>
      </c>
      <c r="W822" s="220">
        <v>1</v>
      </c>
      <c r="X822" s="223">
        <v>19800</v>
      </c>
      <c r="Y822" s="304">
        <v>19200</v>
      </c>
      <c r="Z822" s="304">
        <v>18000</v>
      </c>
      <c r="AA822" s="304">
        <v>16920</v>
      </c>
      <c r="AB822" s="5"/>
      <c r="AC822" s="224">
        <f t="shared" si="36"/>
        <v>0</v>
      </c>
      <c r="AD822" s="270">
        <f t="shared" si="37"/>
        <v>0</v>
      </c>
      <c r="AE822" s="198"/>
      <c r="AF822" s="199"/>
      <c r="AG822" s="200"/>
      <c r="AH822" s="200"/>
      <c r="AI822" s="169" t="str">
        <f>IF(AB822/W822=0,"",IF(MOD(AB822,W822)&gt;0,"ОШИБКА!!! неверная кратность на сорт",""))</f>
        <v/>
      </c>
    </row>
    <row r="823" spans="2:35" s="170" customFormat="1">
      <c r="B823" s="250"/>
      <c r="C823" s="168" t="s">
        <v>4495</v>
      </c>
      <c r="D823" s="267"/>
      <c r="E823" s="267"/>
      <c r="F823" s="267"/>
      <c r="G823" s="267"/>
      <c r="H823" s="267"/>
      <c r="I823" s="267"/>
      <c r="J823" s="267"/>
      <c r="K823" s="267">
        <v>3</v>
      </c>
      <c r="L823" s="196" t="s">
        <v>37</v>
      </c>
      <c r="M823" s="196" t="s">
        <v>6781</v>
      </c>
      <c r="N823" s="196" t="s">
        <v>44</v>
      </c>
      <c r="O823" s="196" t="s">
        <v>43</v>
      </c>
      <c r="P823" s="196" t="s">
        <v>4494</v>
      </c>
      <c r="Q823" s="266" t="s">
        <v>4666</v>
      </c>
      <c r="R823" s="218" t="s">
        <v>28</v>
      </c>
      <c r="S823" s="334"/>
      <c r="T823" s="334"/>
      <c r="U823" s="286"/>
      <c r="V823" s="197" t="s">
        <v>776</v>
      </c>
      <c r="W823" s="220">
        <v>1</v>
      </c>
      <c r="X823" s="223">
        <v>4446</v>
      </c>
      <c r="Y823" s="304">
        <v>4311</v>
      </c>
      <c r="Z823" s="304">
        <v>4041</v>
      </c>
      <c r="AA823" s="304">
        <v>3799</v>
      </c>
      <c r="AB823" s="5"/>
      <c r="AC823" s="224">
        <f t="shared" si="36"/>
        <v>0</v>
      </c>
      <c r="AD823" s="270">
        <f t="shared" si="37"/>
        <v>0</v>
      </c>
      <c r="AE823" s="198"/>
      <c r="AF823" s="199"/>
      <c r="AG823" s="200"/>
      <c r="AH823" s="200"/>
      <c r="AI823" s="169" t="str">
        <f>IF(AB823/W823=0,"",IF(MOD(AB823,W823)&gt;0,"ОШИБКА!!! неверная кратность на сорт",""))</f>
        <v/>
      </c>
    </row>
    <row r="824" spans="2:35" s="170" customFormat="1">
      <c r="B824" s="250"/>
      <c r="C824" s="168" t="s">
        <v>4496</v>
      </c>
      <c r="D824" s="267"/>
      <c r="E824" s="267"/>
      <c r="F824" s="267"/>
      <c r="G824" s="267"/>
      <c r="H824" s="267"/>
      <c r="I824" s="267"/>
      <c r="J824" s="267"/>
      <c r="K824" s="267">
        <v>2</v>
      </c>
      <c r="L824" s="196" t="s">
        <v>37</v>
      </c>
      <c r="M824" s="196" t="s">
        <v>6781</v>
      </c>
      <c r="N824" s="196" t="s">
        <v>44</v>
      </c>
      <c r="O824" s="196" t="s">
        <v>43</v>
      </c>
      <c r="P824" s="196" t="s">
        <v>4494</v>
      </c>
      <c r="Q824" s="266" t="s">
        <v>4666</v>
      </c>
      <c r="R824" s="218" t="s">
        <v>73</v>
      </c>
      <c r="S824" s="334"/>
      <c r="T824" s="334"/>
      <c r="U824" s="286"/>
      <c r="V824" s="197" t="s">
        <v>776</v>
      </c>
      <c r="W824" s="220">
        <v>1</v>
      </c>
      <c r="X824" s="223">
        <v>4950</v>
      </c>
      <c r="Y824" s="304">
        <v>4800</v>
      </c>
      <c r="Z824" s="304">
        <v>4500</v>
      </c>
      <c r="AA824" s="304">
        <v>4230</v>
      </c>
      <c r="AB824" s="5"/>
      <c r="AC824" s="224">
        <f t="shared" si="36"/>
        <v>0</v>
      </c>
      <c r="AD824" s="270">
        <f t="shared" si="37"/>
        <v>0</v>
      </c>
      <c r="AE824" s="198"/>
      <c r="AF824" s="199"/>
      <c r="AG824" s="200"/>
      <c r="AH824" s="200"/>
      <c r="AI824" s="169" t="str">
        <f>IF(AB824/W824=0,"",IF(MOD(AB824,W824)&gt;0,"ОШИБКА!!! неверная кратность на сорт",""))</f>
        <v/>
      </c>
    </row>
    <row r="825" spans="2:35" s="170" customFormat="1">
      <c r="B825" s="250"/>
      <c r="C825" s="168" t="s">
        <v>4497</v>
      </c>
      <c r="D825" s="267"/>
      <c r="E825" s="267"/>
      <c r="F825" s="267"/>
      <c r="G825" s="267"/>
      <c r="H825" s="267"/>
      <c r="I825" s="267"/>
      <c r="J825" s="267"/>
      <c r="K825" s="267">
        <v>9</v>
      </c>
      <c r="L825" s="196" t="s">
        <v>37</v>
      </c>
      <c r="M825" s="196" t="s">
        <v>6781</v>
      </c>
      <c r="N825" s="196" t="s">
        <v>44</v>
      </c>
      <c r="O825" s="196" t="s">
        <v>43</v>
      </c>
      <c r="P825" s="196" t="s">
        <v>4494</v>
      </c>
      <c r="Q825" s="266" t="s">
        <v>4666</v>
      </c>
      <c r="R825" s="218" t="s">
        <v>64</v>
      </c>
      <c r="S825" s="334"/>
      <c r="T825" s="334"/>
      <c r="U825" s="286"/>
      <c r="V825" s="197" t="s">
        <v>776</v>
      </c>
      <c r="W825" s="220">
        <v>1</v>
      </c>
      <c r="X825" s="223">
        <v>5940</v>
      </c>
      <c r="Y825" s="304">
        <v>5760</v>
      </c>
      <c r="Z825" s="304">
        <v>5400</v>
      </c>
      <c r="AA825" s="304">
        <v>5076</v>
      </c>
      <c r="AB825" s="5"/>
      <c r="AC825" s="224">
        <f t="shared" si="36"/>
        <v>0</v>
      </c>
      <c r="AD825" s="270">
        <f t="shared" si="37"/>
        <v>0</v>
      </c>
      <c r="AE825" s="198"/>
      <c r="AF825" s="199"/>
      <c r="AG825" s="200"/>
      <c r="AH825" s="200"/>
      <c r="AI825" s="169" t="str">
        <f>IF(AB825/W825=0,"",IF(MOD(AB825,W825)&gt;0,"ОШИБКА!!! неверная кратность на сорт",""))</f>
        <v/>
      </c>
    </row>
    <row r="826" spans="2:35" s="170" customFormat="1">
      <c r="B826" s="250"/>
      <c r="C826" s="168" t="s">
        <v>6992</v>
      </c>
      <c r="D826" s="267"/>
      <c r="E826" s="267"/>
      <c r="F826" s="267"/>
      <c r="G826" s="267"/>
      <c r="H826" s="267"/>
      <c r="I826" s="267"/>
      <c r="J826" s="267"/>
      <c r="K826" s="267">
        <v>4</v>
      </c>
      <c r="L826" s="196" t="s">
        <v>37</v>
      </c>
      <c r="M826" s="196" t="s">
        <v>6781</v>
      </c>
      <c r="N826" s="196" t="s">
        <v>44</v>
      </c>
      <c r="O826" s="196" t="s">
        <v>43</v>
      </c>
      <c r="P826" s="196" t="s">
        <v>4494</v>
      </c>
      <c r="Q826" s="266" t="s">
        <v>4666</v>
      </c>
      <c r="R826" s="218" t="s">
        <v>66</v>
      </c>
      <c r="S826" s="334"/>
      <c r="T826" s="334"/>
      <c r="U826" s="286"/>
      <c r="V826" s="197" t="s">
        <v>776</v>
      </c>
      <c r="W826" s="220">
        <v>1</v>
      </c>
      <c r="X826" s="223">
        <v>6765</v>
      </c>
      <c r="Y826" s="304">
        <v>6560</v>
      </c>
      <c r="Z826" s="304">
        <v>6150</v>
      </c>
      <c r="AA826" s="304">
        <v>5781</v>
      </c>
      <c r="AB826" s="5"/>
      <c r="AC826" s="224">
        <f t="shared" si="36"/>
        <v>0</v>
      </c>
      <c r="AD826" s="270">
        <f t="shared" si="37"/>
        <v>0</v>
      </c>
      <c r="AE826" s="198"/>
      <c r="AF826" s="199"/>
      <c r="AG826" s="200"/>
      <c r="AH826" s="200"/>
      <c r="AI826" s="169"/>
    </row>
    <row r="827" spans="2:35" s="170" customFormat="1">
      <c r="B827" s="250"/>
      <c r="C827" s="168" t="s">
        <v>6778</v>
      </c>
      <c r="D827" s="267">
        <v>1</v>
      </c>
      <c r="E827" s="267"/>
      <c r="F827" s="267"/>
      <c r="G827" s="267"/>
      <c r="H827" s="267"/>
      <c r="I827" s="267"/>
      <c r="J827" s="267"/>
      <c r="K827" s="267">
        <v>129</v>
      </c>
      <c r="L827" s="196" t="s">
        <v>37</v>
      </c>
      <c r="M827" s="196" t="s">
        <v>6781</v>
      </c>
      <c r="N827" s="196" t="s">
        <v>44</v>
      </c>
      <c r="O827" s="196" t="s">
        <v>43</v>
      </c>
      <c r="P827" s="196" t="s">
        <v>90</v>
      </c>
      <c r="Q827" s="266" t="s">
        <v>4666</v>
      </c>
      <c r="R827" s="218" t="s">
        <v>73</v>
      </c>
      <c r="S827" s="218"/>
      <c r="T827" s="218"/>
      <c r="U827" s="322" t="s">
        <v>6776</v>
      </c>
      <c r="V827" s="197" t="s">
        <v>776</v>
      </c>
      <c r="W827" s="220">
        <v>1</v>
      </c>
      <c r="X827" s="223">
        <v>10049</v>
      </c>
      <c r="Y827" s="304">
        <v>9744</v>
      </c>
      <c r="Z827" s="304">
        <v>9135</v>
      </c>
      <c r="AA827" s="304">
        <v>8587</v>
      </c>
      <c r="AB827" s="5"/>
      <c r="AC827" s="224">
        <f t="shared" si="36"/>
        <v>0</v>
      </c>
      <c r="AD827" s="270">
        <f t="shared" si="37"/>
        <v>0</v>
      </c>
      <c r="AE827" s="198"/>
      <c r="AF827" s="199"/>
      <c r="AG827" s="200"/>
      <c r="AH827" s="200"/>
      <c r="AI827" s="169" t="str">
        <f>IF(AB827/W827=0,"",IF(MOD(AB827,W827)&gt;0,"ОШИБКА!!! неверная кратность на сорт",""))</f>
        <v/>
      </c>
    </row>
    <row r="828" spans="2:35" s="170" customFormat="1">
      <c r="B828" s="250"/>
      <c r="C828" s="168" t="s">
        <v>7065</v>
      </c>
      <c r="D828" s="267"/>
      <c r="E828" s="267"/>
      <c r="F828" s="267"/>
      <c r="G828" s="267"/>
      <c r="H828" s="267"/>
      <c r="I828" s="267"/>
      <c r="J828" s="267"/>
      <c r="K828" s="267">
        <v>173</v>
      </c>
      <c r="L828" s="196" t="s">
        <v>37</v>
      </c>
      <c r="M828" s="196" t="s">
        <v>6781</v>
      </c>
      <c r="N828" s="196" t="s">
        <v>44</v>
      </c>
      <c r="O828" s="196" t="s">
        <v>43</v>
      </c>
      <c r="P828" s="196" t="s">
        <v>90</v>
      </c>
      <c r="Q828" s="266" t="s">
        <v>4666</v>
      </c>
      <c r="R828" s="218" t="s">
        <v>64</v>
      </c>
      <c r="S828" s="218"/>
      <c r="T828" s="218"/>
      <c r="U828" s="322" t="s">
        <v>6776</v>
      </c>
      <c r="V828" s="197" t="s">
        <v>776</v>
      </c>
      <c r="W828" s="220">
        <v>1</v>
      </c>
      <c r="X828" s="223">
        <v>10590</v>
      </c>
      <c r="Y828" s="304">
        <v>10269</v>
      </c>
      <c r="Z828" s="304">
        <v>9627</v>
      </c>
      <c r="AA828" s="304">
        <v>9050</v>
      </c>
      <c r="AB828" s="5"/>
      <c r="AC828" s="224">
        <f t="shared" si="36"/>
        <v>0</v>
      </c>
      <c r="AD828" s="270">
        <f t="shared" si="37"/>
        <v>0</v>
      </c>
      <c r="AE828" s="198"/>
      <c r="AF828" s="199"/>
      <c r="AG828" s="200"/>
      <c r="AH828" s="200"/>
      <c r="AI828" s="169" t="str">
        <f>IF(AB828/W828=0,"",IF(MOD(AB828,W828)&gt;0,"ОШИБКА!!! неверная кратность на сорт",""))</f>
        <v/>
      </c>
    </row>
    <row r="829" spans="2:35" s="170" customFormat="1">
      <c r="B829" s="250"/>
      <c r="C829" s="168" t="s">
        <v>7066</v>
      </c>
      <c r="D829" s="267"/>
      <c r="E829" s="267"/>
      <c r="F829" s="267"/>
      <c r="G829" s="267"/>
      <c r="H829" s="267"/>
      <c r="I829" s="267"/>
      <c r="J829" s="267"/>
      <c r="K829" s="267">
        <v>25</v>
      </c>
      <c r="L829" s="196" t="s">
        <v>37</v>
      </c>
      <c r="M829" s="196" t="s">
        <v>6781</v>
      </c>
      <c r="N829" s="196" t="s">
        <v>44</v>
      </c>
      <c r="O829" s="196" t="s">
        <v>43</v>
      </c>
      <c r="P829" s="196" t="s">
        <v>90</v>
      </c>
      <c r="Q829" s="266" t="s">
        <v>4666</v>
      </c>
      <c r="R829" s="218" t="s">
        <v>66</v>
      </c>
      <c r="S829" s="218"/>
      <c r="T829" s="218"/>
      <c r="U829" s="322" t="s">
        <v>6776</v>
      </c>
      <c r="V829" s="197" t="s">
        <v>776</v>
      </c>
      <c r="W829" s="220">
        <v>1</v>
      </c>
      <c r="X829" s="223">
        <v>11234</v>
      </c>
      <c r="Y829" s="304">
        <v>10893</v>
      </c>
      <c r="Z829" s="304">
        <v>10212</v>
      </c>
      <c r="AA829" s="304">
        <v>9600</v>
      </c>
      <c r="AB829" s="5"/>
      <c r="AC829" s="224">
        <f t="shared" si="36"/>
        <v>0</v>
      </c>
      <c r="AD829" s="270">
        <f t="shared" si="37"/>
        <v>0</v>
      </c>
      <c r="AE829" s="198"/>
      <c r="AF829" s="199"/>
      <c r="AG829" s="200"/>
      <c r="AH829" s="200"/>
      <c r="AI829" s="169" t="str">
        <f>IF(AB829/W829=0,"",IF(MOD(AB829,W829)&gt;0,"ОШИБКА!!! неверная кратность на сорт",""))</f>
        <v/>
      </c>
    </row>
    <row r="830" spans="2:35" s="170" customFormat="1">
      <c r="B830" s="250"/>
      <c r="C830" s="168" t="s">
        <v>6993</v>
      </c>
      <c r="D830" s="267"/>
      <c r="E830" s="267"/>
      <c r="F830" s="267"/>
      <c r="G830" s="267"/>
      <c r="H830" s="267"/>
      <c r="I830" s="267"/>
      <c r="J830" s="267"/>
      <c r="K830" s="267">
        <v>1</v>
      </c>
      <c r="L830" s="196" t="s">
        <v>37</v>
      </c>
      <c r="M830" s="196" t="s">
        <v>6781</v>
      </c>
      <c r="N830" s="196" t="s">
        <v>92</v>
      </c>
      <c r="O830" s="196" t="s">
        <v>91</v>
      </c>
      <c r="P830" s="196" t="s">
        <v>95</v>
      </c>
      <c r="Q830" s="266" t="s">
        <v>4666</v>
      </c>
      <c r="R830" s="218" t="s">
        <v>28</v>
      </c>
      <c r="S830" s="218"/>
      <c r="T830" s="218"/>
      <c r="U830" s="322"/>
      <c r="V830" s="197" t="s">
        <v>776</v>
      </c>
      <c r="W830" s="220">
        <v>1</v>
      </c>
      <c r="X830" s="223">
        <v>5693</v>
      </c>
      <c r="Y830" s="304">
        <v>5520</v>
      </c>
      <c r="Z830" s="304">
        <v>5175</v>
      </c>
      <c r="AA830" s="304">
        <v>4865</v>
      </c>
      <c r="AB830" s="5"/>
      <c r="AC830" s="224">
        <f t="shared" si="36"/>
        <v>0</v>
      </c>
      <c r="AD830" s="270">
        <f t="shared" si="37"/>
        <v>0</v>
      </c>
      <c r="AE830" s="198"/>
      <c r="AF830" s="199"/>
      <c r="AG830" s="200"/>
      <c r="AH830" s="200"/>
      <c r="AI830" s="169"/>
    </row>
    <row r="831" spans="2:35" s="170" customFormat="1">
      <c r="B831" s="250"/>
      <c r="C831" s="168" t="s">
        <v>4498</v>
      </c>
      <c r="D831" s="267"/>
      <c r="E831" s="267"/>
      <c r="F831" s="267"/>
      <c r="G831" s="267"/>
      <c r="H831" s="267"/>
      <c r="I831" s="267"/>
      <c r="J831" s="267"/>
      <c r="K831" s="267"/>
      <c r="L831" s="196" t="s">
        <v>37</v>
      </c>
      <c r="M831" s="332" t="s">
        <v>6781</v>
      </c>
      <c r="N831" s="332" t="s">
        <v>92</v>
      </c>
      <c r="O831" s="332" t="s">
        <v>91</v>
      </c>
      <c r="P831" s="332" t="s">
        <v>95</v>
      </c>
      <c r="Q831" s="342" t="s">
        <v>4666</v>
      </c>
      <c r="R831" s="334" t="s">
        <v>73</v>
      </c>
      <c r="S831" s="334"/>
      <c r="T831" s="334"/>
      <c r="U831" s="286"/>
      <c r="V831" s="197" t="s">
        <v>776</v>
      </c>
      <c r="W831" s="220">
        <v>1</v>
      </c>
      <c r="X831" s="223">
        <v>6534</v>
      </c>
      <c r="Y831" s="304">
        <v>6336</v>
      </c>
      <c r="Z831" s="304">
        <v>5940</v>
      </c>
      <c r="AA831" s="304">
        <v>5584</v>
      </c>
      <c r="AB831" s="5"/>
      <c r="AC831" s="224">
        <f t="shared" si="36"/>
        <v>0</v>
      </c>
      <c r="AD831" s="270">
        <f t="shared" si="37"/>
        <v>0</v>
      </c>
      <c r="AE831" s="198" t="s">
        <v>4484</v>
      </c>
      <c r="AF831" s="199"/>
      <c r="AG831" s="200"/>
      <c r="AH831" s="200"/>
      <c r="AI831" s="169" t="str">
        <f>IF(AB831/W831=0,"",IF(MOD(AB831,W831)&gt;0,"ОШИБКА!!! неверная кратность на сорт",""))</f>
        <v/>
      </c>
    </row>
    <row r="832" spans="2:35" s="170" customFormat="1">
      <c r="B832" s="250"/>
      <c r="C832" s="168" t="s">
        <v>4527</v>
      </c>
      <c r="D832" s="267"/>
      <c r="E832" s="267"/>
      <c r="F832" s="267"/>
      <c r="G832" s="267"/>
      <c r="H832" s="267"/>
      <c r="I832" s="267"/>
      <c r="J832" s="267"/>
      <c r="K832" s="267"/>
      <c r="L832" s="196" t="s">
        <v>37</v>
      </c>
      <c r="M832" s="332" t="s">
        <v>6781</v>
      </c>
      <c r="N832" s="332" t="s">
        <v>2</v>
      </c>
      <c r="O832" s="332" t="s">
        <v>3</v>
      </c>
      <c r="P832" s="332" t="s">
        <v>4490</v>
      </c>
      <c r="Q832" s="342" t="s">
        <v>4666</v>
      </c>
      <c r="R832" s="334" t="s">
        <v>66</v>
      </c>
      <c r="S832" s="334" t="s">
        <v>15</v>
      </c>
      <c r="T832" s="334"/>
      <c r="U832" s="286"/>
      <c r="V832" s="197" t="s">
        <v>776</v>
      </c>
      <c r="W832" s="220">
        <v>1</v>
      </c>
      <c r="X832" s="223">
        <v>5940</v>
      </c>
      <c r="Y832" s="304">
        <v>5760</v>
      </c>
      <c r="Z832" s="304">
        <v>5400</v>
      </c>
      <c r="AA832" s="304">
        <v>5076</v>
      </c>
      <c r="AB832" s="5"/>
      <c r="AC832" s="224">
        <f t="shared" si="36"/>
        <v>0</v>
      </c>
      <c r="AD832" s="270">
        <f t="shared" si="37"/>
        <v>0</v>
      </c>
      <c r="AE832" s="198" t="s">
        <v>4484</v>
      </c>
      <c r="AF832" s="199"/>
      <c r="AG832" s="200"/>
      <c r="AH832" s="200"/>
      <c r="AI832" s="169" t="str">
        <f>IF(AB832/W832=0,"",IF(MOD(AB832,W832)&gt;0,"ОШИБКА!!! неверная кратность на сорт",""))</f>
        <v/>
      </c>
    </row>
    <row r="833" spans="2:35" s="170" customFormat="1">
      <c r="B833" s="250"/>
      <c r="C833" s="168" t="s">
        <v>4528</v>
      </c>
      <c r="D833" s="267">
        <v>1</v>
      </c>
      <c r="E833" s="267"/>
      <c r="F833" s="267"/>
      <c r="G833" s="267"/>
      <c r="H833" s="267"/>
      <c r="I833" s="267"/>
      <c r="J833" s="267"/>
      <c r="K833" s="267"/>
      <c r="L833" s="196" t="s">
        <v>37</v>
      </c>
      <c r="M833" s="196" t="s">
        <v>6781</v>
      </c>
      <c r="N833" s="196" t="s">
        <v>2</v>
      </c>
      <c r="O833" s="196" t="s">
        <v>3</v>
      </c>
      <c r="P833" s="196" t="s">
        <v>4490</v>
      </c>
      <c r="Q833" s="266" t="s">
        <v>4666</v>
      </c>
      <c r="R833" s="218" t="s">
        <v>15</v>
      </c>
      <c r="S833" s="218" t="s">
        <v>4654</v>
      </c>
      <c r="T833" s="218"/>
      <c r="U833" s="286"/>
      <c r="V833" s="197" t="s">
        <v>776</v>
      </c>
      <c r="W833" s="220">
        <v>1</v>
      </c>
      <c r="X833" s="223">
        <v>6930</v>
      </c>
      <c r="Y833" s="304">
        <v>6720</v>
      </c>
      <c r="Z833" s="304">
        <v>6300</v>
      </c>
      <c r="AA833" s="304">
        <v>5922</v>
      </c>
      <c r="AB833" s="5"/>
      <c r="AC833" s="224">
        <f t="shared" si="36"/>
        <v>0</v>
      </c>
      <c r="AD833" s="270">
        <f t="shared" si="37"/>
        <v>0</v>
      </c>
      <c r="AE833" s="198"/>
      <c r="AF833" s="199"/>
      <c r="AG833" s="200"/>
      <c r="AH833" s="200"/>
      <c r="AI833" s="169" t="str">
        <f>IF(AB833/W833=0,"",IF(MOD(AB833,W833)&gt;0,"ОШИБКА!!! неверная кратность на сорт",""))</f>
        <v/>
      </c>
    </row>
    <row r="834" spans="2:35" s="170" customFormat="1">
      <c r="B834" s="250"/>
      <c r="C834" s="168" t="s">
        <v>4557</v>
      </c>
      <c r="D834" s="267"/>
      <c r="E834" s="267"/>
      <c r="F834" s="267"/>
      <c r="G834" s="267"/>
      <c r="H834" s="267"/>
      <c r="I834" s="267"/>
      <c r="J834" s="267"/>
      <c r="K834" s="267"/>
      <c r="L834" s="196" t="s">
        <v>37</v>
      </c>
      <c r="M834" s="332" t="s">
        <v>6781</v>
      </c>
      <c r="N834" s="332" t="s">
        <v>138</v>
      </c>
      <c r="O834" s="332" t="s">
        <v>137</v>
      </c>
      <c r="P834" s="332" t="s">
        <v>4556</v>
      </c>
      <c r="Q834" s="342" t="s">
        <v>4666</v>
      </c>
      <c r="R834" s="334" t="s">
        <v>73</v>
      </c>
      <c r="S834" s="334"/>
      <c r="T834" s="334"/>
      <c r="U834" s="286"/>
      <c r="V834" s="197" t="s">
        <v>776</v>
      </c>
      <c r="W834" s="220">
        <v>1</v>
      </c>
      <c r="X834" s="223">
        <v>3512</v>
      </c>
      <c r="Y834" s="304">
        <v>3405</v>
      </c>
      <c r="Z834" s="304">
        <v>3192</v>
      </c>
      <c r="AA834" s="304">
        <v>3001</v>
      </c>
      <c r="AB834" s="5"/>
      <c r="AC834" s="224">
        <f t="shared" si="36"/>
        <v>0</v>
      </c>
      <c r="AD834" s="270">
        <f t="shared" si="37"/>
        <v>0</v>
      </c>
      <c r="AE834" s="198" t="s">
        <v>4484</v>
      </c>
      <c r="AF834" s="199"/>
      <c r="AG834" s="200"/>
      <c r="AH834" s="200"/>
      <c r="AI834" s="169" t="str">
        <f>IF(AB834/W834=0,"",IF(MOD(AB834,W834)&gt;0,"ОШИБКА!!! неверная кратность на сорт",""))</f>
        <v/>
      </c>
    </row>
    <row r="835" spans="2:35" s="170" customFormat="1">
      <c r="B835" s="250"/>
      <c r="C835" s="168" t="s">
        <v>4558</v>
      </c>
      <c r="D835" s="267"/>
      <c r="E835" s="267"/>
      <c r="F835" s="267"/>
      <c r="G835" s="267"/>
      <c r="H835" s="267"/>
      <c r="I835" s="267"/>
      <c r="J835" s="267"/>
      <c r="K835" s="267"/>
      <c r="L835" s="196" t="s">
        <v>37</v>
      </c>
      <c r="M835" s="332" t="s">
        <v>6781</v>
      </c>
      <c r="N835" s="332" t="s">
        <v>138</v>
      </c>
      <c r="O835" s="332" t="s">
        <v>137</v>
      </c>
      <c r="P835" s="332" t="s">
        <v>4556</v>
      </c>
      <c r="Q835" s="342" t="s">
        <v>4666</v>
      </c>
      <c r="R835" s="334" t="s">
        <v>64</v>
      </c>
      <c r="S835" s="334"/>
      <c r="T835" s="334"/>
      <c r="U835" s="286"/>
      <c r="V835" s="197" t="s">
        <v>776</v>
      </c>
      <c r="W835" s="220">
        <v>1</v>
      </c>
      <c r="X835" s="223">
        <v>4096</v>
      </c>
      <c r="Y835" s="304">
        <v>3972</v>
      </c>
      <c r="Z835" s="304">
        <v>3723</v>
      </c>
      <c r="AA835" s="304">
        <v>3500</v>
      </c>
      <c r="AB835" s="5"/>
      <c r="AC835" s="224">
        <f t="shared" si="36"/>
        <v>0</v>
      </c>
      <c r="AD835" s="270">
        <f t="shared" si="37"/>
        <v>0</v>
      </c>
      <c r="AE835" s="198" t="s">
        <v>4484</v>
      </c>
      <c r="AF835" s="199"/>
      <c r="AG835" s="200"/>
      <c r="AH835" s="200"/>
      <c r="AI835" s="169" t="str">
        <f>IF(AB835/W835=0,"",IF(MOD(AB835,W835)&gt;0,"ОШИБКА!!! неверная кратность на сорт",""))</f>
        <v/>
      </c>
    </row>
    <row r="836" spans="2:35" s="170" customFormat="1">
      <c r="B836" s="250"/>
      <c r="C836" s="168" t="s">
        <v>4559</v>
      </c>
      <c r="D836" s="267"/>
      <c r="E836" s="267"/>
      <c r="F836" s="267"/>
      <c r="G836" s="267"/>
      <c r="H836" s="267"/>
      <c r="I836" s="267"/>
      <c r="J836" s="267"/>
      <c r="K836" s="267"/>
      <c r="L836" s="196" t="s">
        <v>37</v>
      </c>
      <c r="M836" s="332" t="s">
        <v>6781</v>
      </c>
      <c r="N836" s="332" t="s">
        <v>138</v>
      </c>
      <c r="O836" s="332" t="s">
        <v>137</v>
      </c>
      <c r="P836" s="332" t="s">
        <v>4556</v>
      </c>
      <c r="Q836" s="342" t="s">
        <v>4666</v>
      </c>
      <c r="R836" s="334" t="s">
        <v>66</v>
      </c>
      <c r="S836" s="334"/>
      <c r="T836" s="334"/>
      <c r="U836" s="286"/>
      <c r="V836" s="197" t="s">
        <v>776</v>
      </c>
      <c r="W836" s="220">
        <v>1</v>
      </c>
      <c r="X836" s="223">
        <v>5267</v>
      </c>
      <c r="Y836" s="304">
        <v>5108</v>
      </c>
      <c r="Z836" s="304">
        <v>4788</v>
      </c>
      <c r="AA836" s="304">
        <v>4501</v>
      </c>
      <c r="AB836" s="5"/>
      <c r="AC836" s="224">
        <f t="shared" si="36"/>
        <v>0</v>
      </c>
      <c r="AD836" s="270">
        <f t="shared" si="37"/>
        <v>0</v>
      </c>
      <c r="AE836" s="198" t="s">
        <v>4484</v>
      </c>
      <c r="AF836" s="199"/>
      <c r="AG836" s="200"/>
      <c r="AH836" s="200"/>
      <c r="AI836" s="169" t="str">
        <f>IF(AB836/W836=0,"",IF(MOD(AB836,W836)&gt;0,"ОШИБКА!!! неверная кратность на сорт",""))</f>
        <v/>
      </c>
    </row>
    <row r="837" spans="2:35" s="170" customFormat="1">
      <c r="B837" s="250"/>
      <c r="C837" s="168" t="s">
        <v>7008</v>
      </c>
      <c r="D837" s="267"/>
      <c r="E837" s="267"/>
      <c r="F837" s="267"/>
      <c r="G837" s="267"/>
      <c r="H837" s="267"/>
      <c r="I837" s="267"/>
      <c r="J837" s="267"/>
      <c r="K837" s="267">
        <v>2</v>
      </c>
      <c r="L837" s="196" t="s">
        <v>37</v>
      </c>
      <c r="M837" s="196" t="s">
        <v>6781</v>
      </c>
      <c r="N837" s="196" t="s">
        <v>10</v>
      </c>
      <c r="O837" s="196" t="s">
        <v>1405</v>
      </c>
      <c r="P837" s="196" t="s">
        <v>11</v>
      </c>
      <c r="Q837" s="266" t="s">
        <v>4666</v>
      </c>
      <c r="R837" s="218" t="s">
        <v>7012</v>
      </c>
      <c r="S837" s="334"/>
      <c r="T837" s="334"/>
      <c r="U837" s="286"/>
      <c r="V837" s="197" t="s">
        <v>776</v>
      </c>
      <c r="W837" s="220">
        <v>1</v>
      </c>
      <c r="X837" s="223">
        <v>2970</v>
      </c>
      <c r="Y837" s="304">
        <v>2880</v>
      </c>
      <c r="Z837" s="304">
        <v>2700</v>
      </c>
      <c r="AA837" s="304">
        <v>2538</v>
      </c>
      <c r="AB837" s="5"/>
      <c r="AC837" s="224">
        <f t="shared" si="36"/>
        <v>0</v>
      </c>
      <c r="AD837" s="270">
        <f t="shared" si="37"/>
        <v>0</v>
      </c>
      <c r="AE837" s="198"/>
      <c r="AF837" s="199"/>
      <c r="AG837" s="200"/>
      <c r="AH837" s="200"/>
      <c r="AI837" s="169"/>
    </row>
    <row r="838" spans="2:35" s="170" customFormat="1">
      <c r="B838" s="250"/>
      <c r="C838" s="168" t="s">
        <v>7009</v>
      </c>
      <c r="D838" s="267"/>
      <c r="E838" s="267"/>
      <c r="F838" s="267"/>
      <c r="G838" s="267"/>
      <c r="H838" s="267"/>
      <c r="I838" s="267"/>
      <c r="J838" s="267"/>
      <c r="K838" s="267">
        <v>5</v>
      </c>
      <c r="L838" s="196" t="s">
        <v>37</v>
      </c>
      <c r="M838" s="196" t="s">
        <v>6781</v>
      </c>
      <c r="N838" s="196" t="s">
        <v>10</v>
      </c>
      <c r="O838" s="196" t="s">
        <v>1405</v>
      </c>
      <c r="P838" s="196" t="s">
        <v>11</v>
      </c>
      <c r="Q838" s="266" t="s">
        <v>4666</v>
      </c>
      <c r="R838" s="218" t="s">
        <v>7013</v>
      </c>
      <c r="S838" s="334"/>
      <c r="T838" s="334"/>
      <c r="U838" s="286"/>
      <c r="V838" s="197" t="s">
        <v>776</v>
      </c>
      <c r="W838" s="220">
        <v>1</v>
      </c>
      <c r="X838" s="223">
        <v>3630</v>
      </c>
      <c r="Y838" s="304">
        <v>3520</v>
      </c>
      <c r="Z838" s="304">
        <v>3300</v>
      </c>
      <c r="AA838" s="304">
        <v>3102</v>
      </c>
      <c r="AB838" s="5"/>
      <c r="AC838" s="224">
        <f t="shared" si="36"/>
        <v>0</v>
      </c>
      <c r="AD838" s="270">
        <f t="shared" si="37"/>
        <v>0</v>
      </c>
      <c r="AE838" s="198"/>
      <c r="AF838" s="199"/>
      <c r="AG838" s="200"/>
      <c r="AH838" s="200"/>
      <c r="AI838" s="169"/>
    </row>
    <row r="839" spans="2:35" s="170" customFormat="1">
      <c r="B839" s="250"/>
      <c r="C839" s="168" t="s">
        <v>7010</v>
      </c>
      <c r="D839" s="267"/>
      <c r="E839" s="267"/>
      <c r="F839" s="267"/>
      <c r="G839" s="267"/>
      <c r="H839" s="267"/>
      <c r="I839" s="267"/>
      <c r="J839" s="267"/>
      <c r="K839" s="267">
        <v>11</v>
      </c>
      <c r="L839" s="196" t="s">
        <v>37</v>
      </c>
      <c r="M839" s="196" t="s">
        <v>6781</v>
      </c>
      <c r="N839" s="196" t="s">
        <v>10</v>
      </c>
      <c r="O839" s="196" t="s">
        <v>1405</v>
      </c>
      <c r="P839" s="196" t="s">
        <v>11</v>
      </c>
      <c r="Q839" s="266" t="s">
        <v>4666</v>
      </c>
      <c r="R839" s="218" t="s">
        <v>7014</v>
      </c>
      <c r="S839" s="334"/>
      <c r="T839" s="334"/>
      <c r="U839" s="286"/>
      <c r="V839" s="197" t="s">
        <v>776</v>
      </c>
      <c r="W839" s="220">
        <v>1</v>
      </c>
      <c r="X839" s="223">
        <v>4290</v>
      </c>
      <c r="Y839" s="304">
        <v>4160</v>
      </c>
      <c r="Z839" s="304">
        <v>3900</v>
      </c>
      <c r="AA839" s="304">
        <v>3666</v>
      </c>
      <c r="AB839" s="5"/>
      <c r="AC839" s="224">
        <f t="shared" si="36"/>
        <v>0</v>
      </c>
      <c r="AD839" s="270">
        <f t="shared" si="37"/>
        <v>0</v>
      </c>
      <c r="AE839" s="198"/>
      <c r="AF839" s="199"/>
      <c r="AG839" s="200"/>
      <c r="AH839" s="200"/>
      <c r="AI839" s="169"/>
    </row>
    <row r="840" spans="2:35" s="170" customFormat="1">
      <c r="B840" s="250"/>
      <c r="C840" s="168" t="s">
        <v>7011</v>
      </c>
      <c r="D840" s="267"/>
      <c r="E840" s="267"/>
      <c r="F840" s="267"/>
      <c r="G840" s="267"/>
      <c r="H840" s="267"/>
      <c r="I840" s="267"/>
      <c r="J840" s="267"/>
      <c r="K840" s="267">
        <v>10</v>
      </c>
      <c r="L840" s="196" t="s">
        <v>37</v>
      </c>
      <c r="M840" s="196" t="s">
        <v>6781</v>
      </c>
      <c r="N840" s="196" t="s">
        <v>10</v>
      </c>
      <c r="O840" s="196" t="s">
        <v>1405</v>
      </c>
      <c r="P840" s="196" t="s">
        <v>11</v>
      </c>
      <c r="Q840" s="266" t="s">
        <v>4666</v>
      </c>
      <c r="R840" s="218" t="s">
        <v>7015</v>
      </c>
      <c r="S840" s="334"/>
      <c r="T840" s="334"/>
      <c r="U840" s="286"/>
      <c r="V840" s="197" t="s">
        <v>776</v>
      </c>
      <c r="W840" s="220">
        <v>1</v>
      </c>
      <c r="X840" s="223">
        <v>4950</v>
      </c>
      <c r="Y840" s="304">
        <v>4800</v>
      </c>
      <c r="Z840" s="304">
        <v>4500</v>
      </c>
      <c r="AA840" s="304">
        <v>4230</v>
      </c>
      <c r="AB840" s="5"/>
      <c r="AC840" s="224">
        <f t="shared" si="36"/>
        <v>0</v>
      </c>
      <c r="AD840" s="270">
        <f t="shared" si="37"/>
        <v>0</v>
      </c>
      <c r="AE840" s="198"/>
      <c r="AF840" s="199"/>
      <c r="AG840" s="200"/>
      <c r="AH840" s="200"/>
      <c r="AI840" s="169"/>
    </row>
    <row r="841" spans="2:35" s="170" customFormat="1">
      <c r="B841" s="250"/>
      <c r="C841" s="168" t="s">
        <v>4555</v>
      </c>
      <c r="D841" s="267"/>
      <c r="E841" s="267"/>
      <c r="F841" s="267"/>
      <c r="G841" s="267"/>
      <c r="H841" s="267"/>
      <c r="I841" s="267"/>
      <c r="J841" s="267"/>
      <c r="K841" s="267"/>
      <c r="L841" s="196" t="s">
        <v>37</v>
      </c>
      <c r="M841" s="332" t="s">
        <v>6781</v>
      </c>
      <c r="N841" s="332" t="s">
        <v>10</v>
      </c>
      <c r="O841" s="332" t="s">
        <v>1405</v>
      </c>
      <c r="P841" s="332" t="s">
        <v>11</v>
      </c>
      <c r="Q841" s="342" t="s">
        <v>4666</v>
      </c>
      <c r="R841" s="334" t="s">
        <v>64</v>
      </c>
      <c r="S841" s="334" t="s">
        <v>66</v>
      </c>
      <c r="T841" s="334"/>
      <c r="U841" s="286"/>
      <c r="V841" s="197" t="s">
        <v>776</v>
      </c>
      <c r="W841" s="220">
        <v>1</v>
      </c>
      <c r="X841" s="223">
        <v>5940</v>
      </c>
      <c r="Y841" s="304">
        <v>5760</v>
      </c>
      <c r="Z841" s="304">
        <v>5400</v>
      </c>
      <c r="AA841" s="304">
        <v>5076</v>
      </c>
      <c r="AB841" s="5"/>
      <c r="AC841" s="224">
        <f t="shared" si="36"/>
        <v>0</v>
      </c>
      <c r="AD841" s="270">
        <f t="shared" si="37"/>
        <v>0</v>
      </c>
      <c r="AE841" s="198" t="s">
        <v>4484</v>
      </c>
      <c r="AF841" s="199"/>
      <c r="AG841" s="200"/>
      <c r="AH841" s="200"/>
      <c r="AI841" s="169" t="str">
        <f>IF(AB841/W841=0,"",IF(MOD(AB841,W841)&gt;0,"ОШИБКА!!! неверная кратность на сорт",""))</f>
        <v/>
      </c>
    </row>
    <row r="842" spans="2:35" s="170" customFormat="1">
      <c r="B842" s="250"/>
      <c r="C842" s="168" t="s">
        <v>4524</v>
      </c>
      <c r="D842" s="267"/>
      <c r="E842" s="267"/>
      <c r="F842" s="267"/>
      <c r="G842" s="267"/>
      <c r="H842" s="267"/>
      <c r="I842" s="267"/>
      <c r="J842" s="267"/>
      <c r="K842" s="267"/>
      <c r="L842" s="196" t="s">
        <v>37</v>
      </c>
      <c r="M842" s="332" t="s">
        <v>6781</v>
      </c>
      <c r="N842" s="332" t="s">
        <v>4521</v>
      </c>
      <c r="O842" s="332" t="s">
        <v>4522</v>
      </c>
      <c r="P842" s="332" t="s">
        <v>4523</v>
      </c>
      <c r="Q842" s="342" t="s">
        <v>4666</v>
      </c>
      <c r="R842" s="334" t="s">
        <v>28</v>
      </c>
      <c r="S842" s="334"/>
      <c r="T842" s="334"/>
      <c r="U842" s="286"/>
      <c r="V842" s="197" t="s">
        <v>776</v>
      </c>
      <c r="W842" s="220">
        <v>1</v>
      </c>
      <c r="X842" s="223">
        <v>1980</v>
      </c>
      <c r="Y842" s="304">
        <v>1920</v>
      </c>
      <c r="Z842" s="304">
        <v>1800</v>
      </c>
      <c r="AA842" s="304">
        <v>1692</v>
      </c>
      <c r="AB842" s="5"/>
      <c r="AC842" s="224">
        <f t="shared" si="36"/>
        <v>0</v>
      </c>
      <c r="AD842" s="270">
        <f t="shared" si="37"/>
        <v>0</v>
      </c>
      <c r="AE842" s="198" t="s">
        <v>4484</v>
      </c>
      <c r="AF842" s="199"/>
      <c r="AG842" s="200"/>
      <c r="AH842" s="200"/>
      <c r="AI842" s="169" t="str">
        <f>IF(AB842/W842=0,"",IF(MOD(AB842,W842)&gt;0,"ОШИБКА!!! неверная кратность на сорт",""))</f>
        <v/>
      </c>
    </row>
    <row r="843" spans="2:35" s="170" customFormat="1">
      <c r="B843" s="250"/>
      <c r="C843" s="168" t="s">
        <v>4525</v>
      </c>
      <c r="D843" s="267"/>
      <c r="E843" s="267"/>
      <c r="F843" s="267"/>
      <c r="G843" s="267"/>
      <c r="H843" s="267"/>
      <c r="I843" s="267"/>
      <c r="J843" s="267"/>
      <c r="K843" s="267"/>
      <c r="L843" s="196" t="s">
        <v>37</v>
      </c>
      <c r="M843" s="332" t="s">
        <v>6781</v>
      </c>
      <c r="N843" s="332" t="s">
        <v>4521</v>
      </c>
      <c r="O843" s="332" t="s">
        <v>4522</v>
      </c>
      <c r="P843" s="332" t="s">
        <v>4523</v>
      </c>
      <c r="Q843" s="342" t="s">
        <v>4666</v>
      </c>
      <c r="R843" s="334" t="s">
        <v>73</v>
      </c>
      <c r="S843" s="334"/>
      <c r="T843" s="334"/>
      <c r="U843" s="286"/>
      <c r="V843" s="197" t="s">
        <v>776</v>
      </c>
      <c r="W843" s="220">
        <v>1</v>
      </c>
      <c r="X843" s="223">
        <v>2574</v>
      </c>
      <c r="Y843" s="304">
        <v>2496</v>
      </c>
      <c r="Z843" s="304">
        <v>2340</v>
      </c>
      <c r="AA843" s="304">
        <v>2200</v>
      </c>
      <c r="AB843" s="5"/>
      <c r="AC843" s="224">
        <f t="shared" si="36"/>
        <v>0</v>
      </c>
      <c r="AD843" s="270">
        <f t="shared" si="37"/>
        <v>0</v>
      </c>
      <c r="AE843" s="198" t="s">
        <v>4484</v>
      </c>
      <c r="AF843" s="199"/>
      <c r="AG843" s="200"/>
      <c r="AH843" s="200"/>
      <c r="AI843" s="169" t="str">
        <f>IF(AB843/W843=0,"",IF(MOD(AB843,W843)&gt;0,"ОШИБКА!!! неверная кратность на сорт",""))</f>
        <v/>
      </c>
    </row>
    <row r="844" spans="2:35" s="170" customFormat="1">
      <c r="B844" s="250"/>
      <c r="C844" s="168" t="s">
        <v>4526</v>
      </c>
      <c r="D844" s="267"/>
      <c r="E844" s="267"/>
      <c r="F844" s="267"/>
      <c r="G844" s="267"/>
      <c r="H844" s="267"/>
      <c r="I844" s="267"/>
      <c r="J844" s="267"/>
      <c r="K844" s="267"/>
      <c r="L844" s="196" t="s">
        <v>37</v>
      </c>
      <c r="M844" s="332" t="s">
        <v>6781</v>
      </c>
      <c r="N844" s="332" t="s">
        <v>4521</v>
      </c>
      <c r="O844" s="332" t="s">
        <v>4522</v>
      </c>
      <c r="P844" s="332" t="s">
        <v>4523</v>
      </c>
      <c r="Q844" s="342" t="s">
        <v>4666</v>
      </c>
      <c r="R844" s="334" t="s">
        <v>64</v>
      </c>
      <c r="S844" s="334"/>
      <c r="T844" s="334"/>
      <c r="U844" s="286"/>
      <c r="V844" s="197" t="s">
        <v>776</v>
      </c>
      <c r="W844" s="220">
        <v>1</v>
      </c>
      <c r="X844" s="223">
        <v>3366</v>
      </c>
      <c r="Y844" s="304">
        <v>3264</v>
      </c>
      <c r="Z844" s="304">
        <v>3060</v>
      </c>
      <c r="AA844" s="304">
        <v>2877</v>
      </c>
      <c r="AB844" s="5"/>
      <c r="AC844" s="224">
        <f t="shared" si="36"/>
        <v>0</v>
      </c>
      <c r="AD844" s="270">
        <f t="shared" si="37"/>
        <v>0</v>
      </c>
      <c r="AE844" s="198" t="s">
        <v>4484</v>
      </c>
      <c r="AF844" s="199"/>
      <c r="AG844" s="200"/>
      <c r="AH844" s="200"/>
      <c r="AI844" s="169" t="str">
        <f>IF(AB844/W844=0,"",IF(MOD(AB844,W844)&gt;0,"ОШИБКА!!! неверная кратность на сорт",""))</f>
        <v/>
      </c>
    </row>
    <row r="845" spans="2:35" s="170" customFormat="1">
      <c r="B845" s="250"/>
      <c r="C845" s="168" t="s">
        <v>4628</v>
      </c>
      <c r="D845" s="267"/>
      <c r="E845" s="267"/>
      <c r="F845" s="267"/>
      <c r="G845" s="267"/>
      <c r="H845" s="267"/>
      <c r="I845" s="267"/>
      <c r="J845" s="267"/>
      <c r="K845" s="267">
        <v>32</v>
      </c>
      <c r="L845" s="196" t="s">
        <v>37</v>
      </c>
      <c r="M845" s="196" t="s">
        <v>6781</v>
      </c>
      <c r="N845" s="196" t="s">
        <v>25</v>
      </c>
      <c r="O845" s="196" t="s">
        <v>26</v>
      </c>
      <c r="P845" s="196" t="s">
        <v>27</v>
      </c>
      <c r="Q845" s="266" t="s">
        <v>4666</v>
      </c>
      <c r="R845" s="218" t="s">
        <v>4654</v>
      </c>
      <c r="S845" s="218"/>
      <c r="T845" s="218"/>
      <c r="U845" s="322" t="s">
        <v>6776</v>
      </c>
      <c r="V845" s="197" t="s">
        <v>776</v>
      </c>
      <c r="W845" s="220">
        <v>1</v>
      </c>
      <c r="X845" s="223">
        <v>2972</v>
      </c>
      <c r="Y845" s="304">
        <v>2882</v>
      </c>
      <c r="Z845" s="304">
        <v>2702</v>
      </c>
      <c r="AA845" s="304">
        <v>2540</v>
      </c>
      <c r="AB845" s="5"/>
      <c r="AC845" s="224">
        <f t="shared" si="36"/>
        <v>0</v>
      </c>
      <c r="AD845" s="270">
        <f t="shared" si="37"/>
        <v>0</v>
      </c>
      <c r="AE845" s="198"/>
      <c r="AF845" s="199"/>
      <c r="AG845" s="200"/>
      <c r="AH845" s="200"/>
      <c r="AI845" s="169" t="str">
        <f>IF(AB845/W845=0,"",IF(MOD(AB845,W845)&gt;0,"ОШИБКА!!! неверная кратность на сорт",""))</f>
        <v/>
      </c>
    </row>
    <row r="846" spans="2:35" s="170" customFormat="1">
      <c r="B846" s="250"/>
      <c r="C846" s="168" t="s">
        <v>4529</v>
      </c>
      <c r="D846" s="267"/>
      <c r="E846" s="267"/>
      <c r="F846" s="267"/>
      <c r="G846" s="267"/>
      <c r="H846" s="267"/>
      <c r="I846" s="267"/>
      <c r="J846" s="267">
        <v>10</v>
      </c>
      <c r="K846" s="267">
        <v>97</v>
      </c>
      <c r="L846" s="196" t="s">
        <v>37</v>
      </c>
      <c r="M846" s="196" t="s">
        <v>6781</v>
      </c>
      <c r="N846" s="196" t="s">
        <v>25</v>
      </c>
      <c r="O846" s="196" t="s">
        <v>26</v>
      </c>
      <c r="P846" s="196" t="s">
        <v>27</v>
      </c>
      <c r="Q846" s="266" t="s">
        <v>4666</v>
      </c>
      <c r="R846" s="218" t="s">
        <v>436</v>
      </c>
      <c r="S846" s="218"/>
      <c r="T846" s="218"/>
      <c r="U846" s="322" t="s">
        <v>6776</v>
      </c>
      <c r="V846" s="197" t="s">
        <v>776</v>
      </c>
      <c r="W846" s="220">
        <v>1</v>
      </c>
      <c r="X846" s="223">
        <v>3395</v>
      </c>
      <c r="Y846" s="304">
        <v>3292</v>
      </c>
      <c r="Z846" s="304">
        <v>3086</v>
      </c>
      <c r="AA846" s="304">
        <v>2901</v>
      </c>
      <c r="AB846" s="5"/>
      <c r="AC846" s="224">
        <f t="shared" si="36"/>
        <v>0</v>
      </c>
      <c r="AD846" s="270">
        <f t="shared" si="37"/>
        <v>0</v>
      </c>
      <c r="AE846" s="198"/>
      <c r="AF846" s="199"/>
      <c r="AG846" s="200"/>
      <c r="AH846" s="200"/>
      <c r="AI846" s="169" t="str">
        <f>IF(AB846/W846=0,"",IF(MOD(AB846,W846)&gt;0,"ОШИБКА!!! неверная кратность на сорт",""))</f>
        <v/>
      </c>
    </row>
    <row r="847" spans="2:35" s="170" customFormat="1">
      <c r="B847" s="250"/>
      <c r="C847" s="168" t="s">
        <v>4629</v>
      </c>
      <c r="D847" s="267"/>
      <c r="E847" s="267"/>
      <c r="F847" s="267"/>
      <c r="G847" s="267"/>
      <c r="H847" s="267"/>
      <c r="I847" s="267"/>
      <c r="J847" s="267">
        <v>10</v>
      </c>
      <c r="K847" s="267">
        <v>194</v>
      </c>
      <c r="L847" s="196" t="s">
        <v>37</v>
      </c>
      <c r="M847" s="196" t="s">
        <v>6781</v>
      </c>
      <c r="N847" s="196" t="s">
        <v>25</v>
      </c>
      <c r="O847" s="196" t="s">
        <v>26</v>
      </c>
      <c r="P847" s="196" t="s">
        <v>27</v>
      </c>
      <c r="Q847" s="266" t="s">
        <v>4666</v>
      </c>
      <c r="R847" s="218" t="s">
        <v>4655</v>
      </c>
      <c r="S847" s="218"/>
      <c r="T847" s="218"/>
      <c r="U847" s="322" t="s">
        <v>6776</v>
      </c>
      <c r="V847" s="197" t="s">
        <v>776</v>
      </c>
      <c r="W847" s="220">
        <v>1</v>
      </c>
      <c r="X847" s="223">
        <v>4564</v>
      </c>
      <c r="Y847" s="304">
        <v>4426</v>
      </c>
      <c r="Z847" s="304">
        <v>4149</v>
      </c>
      <c r="AA847" s="304">
        <v>3901</v>
      </c>
      <c r="AB847" s="5"/>
      <c r="AC847" s="224">
        <f t="shared" si="36"/>
        <v>0</v>
      </c>
      <c r="AD847" s="270">
        <f t="shared" si="37"/>
        <v>0</v>
      </c>
      <c r="AE847" s="198"/>
      <c r="AF847" s="199"/>
      <c r="AG847" s="200"/>
      <c r="AH847" s="200"/>
      <c r="AI847" s="169" t="str">
        <f>IF(AB847/W847=0,"",IF(MOD(AB847,W847)&gt;0,"ОШИБКА!!! неверная кратность на сорт",""))</f>
        <v/>
      </c>
    </row>
    <row r="848" spans="2:35" s="170" customFormat="1">
      <c r="B848" s="250"/>
      <c r="C848" s="168" t="s">
        <v>7003</v>
      </c>
      <c r="D848" s="267"/>
      <c r="E848" s="267"/>
      <c r="F848" s="267"/>
      <c r="G848" s="267"/>
      <c r="H848" s="267"/>
      <c r="I848" s="267"/>
      <c r="J848" s="267">
        <v>1</v>
      </c>
      <c r="K848" s="267">
        <v>6</v>
      </c>
      <c r="L848" s="196" t="s">
        <v>37</v>
      </c>
      <c r="M848" s="196" t="s">
        <v>6781</v>
      </c>
      <c r="N848" s="196" t="s">
        <v>25</v>
      </c>
      <c r="O848" s="196" t="s">
        <v>26</v>
      </c>
      <c r="P848" s="196" t="s">
        <v>27</v>
      </c>
      <c r="Q848" s="266" t="s">
        <v>4666</v>
      </c>
      <c r="R848" s="218" t="s">
        <v>4654</v>
      </c>
      <c r="S848" s="218"/>
      <c r="T848" s="218"/>
      <c r="U848" s="322"/>
      <c r="V848" s="197" t="s">
        <v>776</v>
      </c>
      <c r="W848" s="220">
        <v>1</v>
      </c>
      <c r="X848" s="223">
        <v>2972</v>
      </c>
      <c r="Y848" s="304">
        <v>2882</v>
      </c>
      <c r="Z848" s="304">
        <v>2702</v>
      </c>
      <c r="AA848" s="304">
        <v>2540</v>
      </c>
      <c r="AB848" s="5"/>
      <c r="AC848" s="224">
        <f t="shared" si="36"/>
        <v>0</v>
      </c>
      <c r="AD848" s="270">
        <f t="shared" si="37"/>
        <v>0</v>
      </c>
      <c r="AE848" s="198"/>
      <c r="AF848" s="199"/>
      <c r="AG848" s="200"/>
      <c r="AH848" s="200"/>
      <c r="AI848" s="169"/>
    </row>
    <row r="849" spans="2:35" s="170" customFormat="1">
      <c r="B849" s="250"/>
      <c r="C849" s="168" t="s">
        <v>7004</v>
      </c>
      <c r="D849" s="267"/>
      <c r="E849" s="267"/>
      <c r="F849" s="267"/>
      <c r="G849" s="267"/>
      <c r="H849" s="267"/>
      <c r="I849" s="267"/>
      <c r="J849" s="267"/>
      <c r="K849" s="267">
        <v>33</v>
      </c>
      <c r="L849" s="196" t="s">
        <v>37</v>
      </c>
      <c r="M849" s="196" t="s">
        <v>6781</v>
      </c>
      <c r="N849" s="196" t="s">
        <v>25</v>
      </c>
      <c r="O849" s="196" t="s">
        <v>26</v>
      </c>
      <c r="P849" s="196" t="s">
        <v>27</v>
      </c>
      <c r="Q849" s="266" t="s">
        <v>4666</v>
      </c>
      <c r="R849" s="218" t="s">
        <v>436</v>
      </c>
      <c r="S849" s="218"/>
      <c r="T849" s="218"/>
      <c r="U849" s="322"/>
      <c r="V849" s="197" t="s">
        <v>776</v>
      </c>
      <c r="W849" s="220">
        <v>1</v>
      </c>
      <c r="X849" s="223">
        <v>3395</v>
      </c>
      <c r="Y849" s="304">
        <v>3292</v>
      </c>
      <c r="Z849" s="304">
        <v>3086</v>
      </c>
      <c r="AA849" s="304">
        <v>2901</v>
      </c>
      <c r="AB849" s="5"/>
      <c r="AC849" s="224">
        <f t="shared" si="36"/>
        <v>0</v>
      </c>
      <c r="AD849" s="270">
        <f t="shared" si="37"/>
        <v>0</v>
      </c>
      <c r="AE849" s="198"/>
      <c r="AF849" s="199"/>
      <c r="AG849" s="200"/>
      <c r="AH849" s="200"/>
      <c r="AI849" s="169"/>
    </row>
    <row r="850" spans="2:35" s="170" customFormat="1">
      <c r="B850" s="250"/>
      <c r="C850" s="168" t="s">
        <v>7005</v>
      </c>
      <c r="D850" s="267"/>
      <c r="E850" s="267"/>
      <c r="F850" s="267"/>
      <c r="G850" s="267"/>
      <c r="H850" s="267"/>
      <c r="I850" s="267"/>
      <c r="J850" s="267"/>
      <c r="K850" s="267">
        <v>229</v>
      </c>
      <c r="L850" s="196" t="s">
        <v>37</v>
      </c>
      <c r="M850" s="196" t="s">
        <v>6781</v>
      </c>
      <c r="N850" s="196" t="s">
        <v>25</v>
      </c>
      <c r="O850" s="196" t="s">
        <v>26</v>
      </c>
      <c r="P850" s="196" t="s">
        <v>27</v>
      </c>
      <c r="Q850" s="266" t="s">
        <v>4666</v>
      </c>
      <c r="R850" s="218" t="s">
        <v>4655</v>
      </c>
      <c r="S850" s="218"/>
      <c r="T850" s="218"/>
      <c r="U850" s="322"/>
      <c r="V850" s="197" t="s">
        <v>776</v>
      </c>
      <c r="W850" s="220">
        <v>1</v>
      </c>
      <c r="X850" s="223">
        <v>4564</v>
      </c>
      <c r="Y850" s="304">
        <v>4426</v>
      </c>
      <c r="Z850" s="304">
        <v>4149</v>
      </c>
      <c r="AA850" s="304">
        <v>3901</v>
      </c>
      <c r="AB850" s="5"/>
      <c r="AC850" s="224">
        <f t="shared" si="36"/>
        <v>0</v>
      </c>
      <c r="AD850" s="270">
        <f t="shared" si="37"/>
        <v>0</v>
      </c>
      <c r="AE850" s="198"/>
      <c r="AF850" s="199"/>
      <c r="AG850" s="200"/>
      <c r="AH850" s="200"/>
      <c r="AI850" s="169"/>
    </row>
    <row r="851" spans="2:35" s="170" customFormat="1">
      <c r="B851" s="250"/>
      <c r="C851" s="168" t="s">
        <v>4530</v>
      </c>
      <c r="D851" s="267"/>
      <c r="E851" s="267"/>
      <c r="F851" s="267"/>
      <c r="G851" s="267"/>
      <c r="H851" s="267"/>
      <c r="I851" s="267"/>
      <c r="J851" s="267"/>
      <c r="K851" s="267">
        <v>292</v>
      </c>
      <c r="L851" s="196" t="s">
        <v>37</v>
      </c>
      <c r="M851" s="196" t="s">
        <v>6781</v>
      </c>
      <c r="N851" s="196" t="s">
        <v>25</v>
      </c>
      <c r="O851" s="196" t="s">
        <v>26</v>
      </c>
      <c r="P851" s="196" t="s">
        <v>27</v>
      </c>
      <c r="Q851" s="266" t="s">
        <v>4666</v>
      </c>
      <c r="R851" s="218" t="s">
        <v>4656</v>
      </c>
      <c r="S851" s="334"/>
      <c r="T851" s="334"/>
      <c r="U851" s="286"/>
      <c r="V851" s="197" t="s">
        <v>776</v>
      </c>
      <c r="W851" s="220">
        <v>1</v>
      </c>
      <c r="X851" s="223">
        <v>5734</v>
      </c>
      <c r="Y851" s="304">
        <v>5560</v>
      </c>
      <c r="Z851" s="304">
        <v>5213</v>
      </c>
      <c r="AA851" s="304">
        <v>4900</v>
      </c>
      <c r="AB851" s="5"/>
      <c r="AC851" s="224">
        <f t="shared" si="36"/>
        <v>0</v>
      </c>
      <c r="AD851" s="270">
        <f t="shared" si="37"/>
        <v>0</v>
      </c>
      <c r="AE851" s="198"/>
      <c r="AF851" s="199"/>
      <c r="AG851" s="200"/>
      <c r="AH851" s="200"/>
      <c r="AI851" s="169" t="str">
        <f>IF(AB851/W851=0,"",IF(MOD(AB851,W851)&gt;0,"ОШИБКА!!! неверная кратность на сорт",""))</f>
        <v/>
      </c>
    </row>
    <row r="852" spans="2:35" s="170" customFormat="1">
      <c r="B852" s="250"/>
      <c r="C852" s="168" t="s">
        <v>4531</v>
      </c>
      <c r="D852" s="267"/>
      <c r="E852" s="267"/>
      <c r="F852" s="267"/>
      <c r="G852" s="267"/>
      <c r="H852" s="267"/>
      <c r="I852" s="267"/>
      <c r="J852" s="267"/>
      <c r="K852" s="267">
        <v>56</v>
      </c>
      <c r="L852" s="196" t="s">
        <v>37</v>
      </c>
      <c r="M852" s="196" t="s">
        <v>6781</v>
      </c>
      <c r="N852" s="196" t="s">
        <v>25</v>
      </c>
      <c r="O852" s="196" t="s">
        <v>26</v>
      </c>
      <c r="P852" s="196" t="s">
        <v>27</v>
      </c>
      <c r="Q852" s="266" t="s">
        <v>4666</v>
      </c>
      <c r="R852" s="218" t="s">
        <v>4651</v>
      </c>
      <c r="S852" s="334"/>
      <c r="T852" s="334"/>
      <c r="U852" s="286"/>
      <c r="V852" s="197" t="s">
        <v>776</v>
      </c>
      <c r="W852" s="220">
        <v>1</v>
      </c>
      <c r="X852" s="223">
        <v>6930</v>
      </c>
      <c r="Y852" s="304">
        <v>6720</v>
      </c>
      <c r="Z852" s="304">
        <v>6300</v>
      </c>
      <c r="AA852" s="304">
        <v>5922</v>
      </c>
      <c r="AB852" s="5"/>
      <c r="AC852" s="224">
        <f t="shared" si="36"/>
        <v>0</v>
      </c>
      <c r="AD852" s="270">
        <f t="shared" si="37"/>
        <v>0</v>
      </c>
      <c r="AE852" s="198"/>
      <c r="AF852" s="199"/>
      <c r="AG852" s="200"/>
      <c r="AH852" s="200"/>
      <c r="AI852" s="169" t="str">
        <f>IF(AB852/W852=0,"",IF(MOD(AB852,W852)&gt;0,"ОШИБКА!!! неверная кратность на сорт",""))</f>
        <v/>
      </c>
    </row>
    <row r="853" spans="2:35" s="170" customFormat="1">
      <c r="B853" s="250"/>
      <c r="C853" s="168" t="s">
        <v>4532</v>
      </c>
      <c r="D853" s="267"/>
      <c r="E853" s="267"/>
      <c r="F853" s="267"/>
      <c r="G853" s="267"/>
      <c r="H853" s="267"/>
      <c r="I853" s="267"/>
      <c r="J853" s="267"/>
      <c r="K853" s="267">
        <v>48</v>
      </c>
      <c r="L853" s="196" t="s">
        <v>37</v>
      </c>
      <c r="M853" s="196" t="s">
        <v>6781</v>
      </c>
      <c r="N853" s="196" t="s">
        <v>25</v>
      </c>
      <c r="O853" s="196" t="s">
        <v>26</v>
      </c>
      <c r="P853" s="196" t="s">
        <v>27</v>
      </c>
      <c r="Q853" s="266" t="s">
        <v>4666</v>
      </c>
      <c r="R853" s="218" t="s">
        <v>4657</v>
      </c>
      <c r="S853" s="334"/>
      <c r="T853" s="334"/>
      <c r="U853" s="286"/>
      <c r="V853" s="197" t="s">
        <v>776</v>
      </c>
      <c r="W853" s="220">
        <v>1</v>
      </c>
      <c r="X853" s="223">
        <v>7920</v>
      </c>
      <c r="Y853" s="304">
        <v>7680</v>
      </c>
      <c r="Z853" s="304">
        <v>7200</v>
      </c>
      <c r="AA853" s="304">
        <v>6768</v>
      </c>
      <c r="AB853" s="5"/>
      <c r="AC853" s="224">
        <f t="shared" si="36"/>
        <v>0</v>
      </c>
      <c r="AD853" s="270">
        <f t="shared" si="37"/>
        <v>0</v>
      </c>
      <c r="AE853" s="198"/>
      <c r="AF853" s="199"/>
      <c r="AG853" s="200"/>
      <c r="AH853" s="200"/>
      <c r="AI853" s="169" t="str">
        <f>IF(AB853/W853=0,"",IF(MOD(AB853,W853)&gt;0,"ОШИБКА!!! неверная кратность на сорт",""))</f>
        <v/>
      </c>
    </row>
    <row r="854" spans="2:35" s="170" customFormat="1">
      <c r="B854" s="250"/>
      <c r="C854" s="168" t="s">
        <v>7006</v>
      </c>
      <c r="D854" s="267"/>
      <c r="E854" s="267"/>
      <c r="F854" s="267"/>
      <c r="G854" s="267"/>
      <c r="H854" s="267"/>
      <c r="I854" s="267"/>
      <c r="J854" s="267"/>
      <c r="K854" s="267">
        <v>67</v>
      </c>
      <c r="L854" s="196" t="s">
        <v>37</v>
      </c>
      <c r="M854" s="196" t="s">
        <v>6781</v>
      </c>
      <c r="N854" s="196" t="s">
        <v>25</v>
      </c>
      <c r="O854" s="196" t="s">
        <v>26</v>
      </c>
      <c r="P854" s="196" t="s">
        <v>27</v>
      </c>
      <c r="Q854" s="266" t="s">
        <v>4666</v>
      </c>
      <c r="R854" s="218" t="s">
        <v>4652</v>
      </c>
      <c r="S854" s="334"/>
      <c r="T854" s="334"/>
      <c r="U854" s="286"/>
      <c r="V854" s="197" t="s">
        <v>776</v>
      </c>
      <c r="W854" s="220">
        <v>1</v>
      </c>
      <c r="X854" s="223">
        <v>8745</v>
      </c>
      <c r="Y854" s="304">
        <v>8480</v>
      </c>
      <c r="Z854" s="304">
        <v>7950</v>
      </c>
      <c r="AA854" s="304">
        <v>7473</v>
      </c>
      <c r="AB854" s="5"/>
      <c r="AC854" s="224">
        <f t="shared" si="36"/>
        <v>0</v>
      </c>
      <c r="AD854" s="270">
        <f t="shared" si="37"/>
        <v>0</v>
      </c>
      <c r="AE854" s="198"/>
      <c r="AF854" s="199"/>
      <c r="AG854" s="200"/>
      <c r="AH854" s="200"/>
      <c r="AI854" s="169"/>
    </row>
    <row r="855" spans="2:35" s="170" customFormat="1">
      <c r="B855" s="250"/>
      <c r="C855" s="168" t="s">
        <v>7007</v>
      </c>
      <c r="D855" s="267"/>
      <c r="E855" s="267"/>
      <c r="F855" s="267"/>
      <c r="G855" s="267"/>
      <c r="H855" s="267"/>
      <c r="I855" s="267"/>
      <c r="J855" s="267"/>
      <c r="K855" s="267">
        <v>58</v>
      </c>
      <c r="L855" s="196" t="s">
        <v>37</v>
      </c>
      <c r="M855" s="196" t="s">
        <v>6781</v>
      </c>
      <c r="N855" s="196" t="s">
        <v>25</v>
      </c>
      <c r="O855" s="196" t="s">
        <v>26</v>
      </c>
      <c r="P855" s="196" t="s">
        <v>27</v>
      </c>
      <c r="Q855" s="266" t="s">
        <v>4666</v>
      </c>
      <c r="R855" s="218" t="s">
        <v>7002</v>
      </c>
      <c r="S855" s="334"/>
      <c r="T855" s="334"/>
      <c r="U855" s="286"/>
      <c r="V855" s="197" t="s">
        <v>776</v>
      </c>
      <c r="W855" s="220">
        <v>1</v>
      </c>
      <c r="X855" s="223">
        <v>9653</v>
      </c>
      <c r="Y855" s="304">
        <v>9360</v>
      </c>
      <c r="Z855" s="304">
        <v>8775</v>
      </c>
      <c r="AA855" s="304">
        <v>8249</v>
      </c>
      <c r="AB855" s="5"/>
      <c r="AC855" s="224">
        <f t="shared" si="36"/>
        <v>0</v>
      </c>
      <c r="AD855" s="270">
        <f t="shared" si="37"/>
        <v>0</v>
      </c>
      <c r="AE855" s="198"/>
      <c r="AF855" s="199"/>
      <c r="AG855" s="200"/>
      <c r="AH855" s="200"/>
      <c r="AI855" s="169"/>
    </row>
    <row r="856" spans="2:35" s="170" customFormat="1">
      <c r="B856" s="250"/>
      <c r="C856" s="168" t="s">
        <v>4808</v>
      </c>
      <c r="D856" s="267"/>
      <c r="E856" s="267"/>
      <c r="F856" s="267"/>
      <c r="G856" s="267"/>
      <c r="H856" s="267"/>
      <c r="I856" s="267"/>
      <c r="J856" s="267"/>
      <c r="K856" s="267"/>
      <c r="L856" s="196" t="s">
        <v>37</v>
      </c>
      <c r="M856" s="332" t="s">
        <v>6781</v>
      </c>
      <c r="N856" s="332" t="s">
        <v>25</v>
      </c>
      <c r="O856" s="332" t="s">
        <v>26</v>
      </c>
      <c r="P856" s="332" t="s">
        <v>27</v>
      </c>
      <c r="Q856" s="342" t="s">
        <v>4666</v>
      </c>
      <c r="R856" s="334" t="s">
        <v>4807</v>
      </c>
      <c r="S856" s="334"/>
      <c r="T856" s="334"/>
      <c r="U856" s="286"/>
      <c r="V856" s="197" t="s">
        <v>776</v>
      </c>
      <c r="W856" s="220">
        <v>1</v>
      </c>
      <c r="X856" s="223">
        <v>8580</v>
      </c>
      <c r="Y856" s="304">
        <v>8320</v>
      </c>
      <c r="Z856" s="304">
        <v>7800</v>
      </c>
      <c r="AA856" s="304">
        <v>7332</v>
      </c>
      <c r="AB856" s="5"/>
      <c r="AC856" s="224">
        <f t="shared" si="36"/>
        <v>0</v>
      </c>
      <c r="AD856" s="270">
        <f t="shared" si="37"/>
        <v>0</v>
      </c>
      <c r="AE856" s="198" t="s">
        <v>4484</v>
      </c>
      <c r="AF856" s="199"/>
      <c r="AG856" s="200"/>
      <c r="AH856" s="200"/>
      <c r="AI856" s="169" t="str">
        <f>IF(AB856/W856=0,"",IF(MOD(AB856,W856)&gt;0,"ОШИБКА!!! неверная кратность на сорт",""))</f>
        <v/>
      </c>
    </row>
    <row r="857" spans="2:35" s="170" customFormat="1">
      <c r="B857" s="250"/>
      <c r="C857" s="168" t="s">
        <v>4554</v>
      </c>
      <c r="D857" s="267">
        <v>21</v>
      </c>
      <c r="E857" s="267"/>
      <c r="F857" s="267"/>
      <c r="G857" s="267"/>
      <c r="H857" s="267"/>
      <c r="I857" s="267"/>
      <c r="J857" s="267"/>
      <c r="K857" s="267">
        <v>130</v>
      </c>
      <c r="L857" s="196" t="s">
        <v>37</v>
      </c>
      <c r="M857" s="196" t="s">
        <v>6781</v>
      </c>
      <c r="N857" s="196" t="s">
        <v>25</v>
      </c>
      <c r="O857" s="196" t="s">
        <v>26</v>
      </c>
      <c r="P857" s="196" t="s">
        <v>4552</v>
      </c>
      <c r="Q857" s="266" t="s">
        <v>4666</v>
      </c>
      <c r="R857" s="218" t="s">
        <v>66</v>
      </c>
      <c r="S857" s="218"/>
      <c r="T857" s="218"/>
      <c r="U857" s="322" t="s">
        <v>6776</v>
      </c>
      <c r="V857" s="197" t="s">
        <v>776</v>
      </c>
      <c r="W857" s="220">
        <v>1</v>
      </c>
      <c r="X857" s="223">
        <v>2223</v>
      </c>
      <c r="Y857" s="304">
        <v>2156</v>
      </c>
      <c r="Z857" s="304">
        <v>2021</v>
      </c>
      <c r="AA857" s="304">
        <v>1900</v>
      </c>
      <c r="AB857" s="5"/>
      <c r="AC857" s="224">
        <f t="shared" si="36"/>
        <v>0</v>
      </c>
      <c r="AD857" s="270">
        <f t="shared" si="37"/>
        <v>0</v>
      </c>
      <c r="AE857" s="198"/>
      <c r="AF857" s="199"/>
      <c r="AG857" s="200"/>
      <c r="AH857" s="200"/>
      <c r="AI857" s="169" t="str">
        <f>IF(AB857/W857=0,"",IF(MOD(AB857,W857)&gt;0,"ОШИБКА!!! неверная кратность на сорт",""))</f>
        <v/>
      </c>
    </row>
    <row r="858" spans="2:35" s="170" customFormat="1">
      <c r="B858" s="250"/>
      <c r="C858" s="168" t="s">
        <v>4630</v>
      </c>
      <c r="D858" s="267">
        <v>10</v>
      </c>
      <c r="E858" s="267"/>
      <c r="F858" s="267"/>
      <c r="G858" s="267"/>
      <c r="H858" s="267"/>
      <c r="I858" s="267"/>
      <c r="J858" s="267"/>
      <c r="K858" s="267">
        <v>216</v>
      </c>
      <c r="L858" s="196" t="s">
        <v>37</v>
      </c>
      <c r="M858" s="196" t="s">
        <v>6781</v>
      </c>
      <c r="N858" s="196" t="s">
        <v>25</v>
      </c>
      <c r="O858" s="196" t="s">
        <v>26</v>
      </c>
      <c r="P858" s="196" t="s">
        <v>4552</v>
      </c>
      <c r="Q858" s="266" t="s">
        <v>4666</v>
      </c>
      <c r="R858" s="218" t="s">
        <v>4654</v>
      </c>
      <c r="S858" s="218"/>
      <c r="T858" s="218"/>
      <c r="U858" s="322" t="s">
        <v>6776</v>
      </c>
      <c r="V858" s="197" t="s">
        <v>776</v>
      </c>
      <c r="W858" s="220">
        <v>1</v>
      </c>
      <c r="X858" s="223">
        <v>3284</v>
      </c>
      <c r="Y858" s="304">
        <v>3184</v>
      </c>
      <c r="Z858" s="304">
        <v>2985</v>
      </c>
      <c r="AA858" s="304">
        <v>2806</v>
      </c>
      <c r="AB858" s="5"/>
      <c r="AC858" s="224">
        <f t="shared" si="36"/>
        <v>0</v>
      </c>
      <c r="AD858" s="270">
        <f t="shared" si="37"/>
        <v>0</v>
      </c>
      <c r="AE858" s="198"/>
      <c r="AF858" s="199"/>
      <c r="AG858" s="200"/>
      <c r="AH858" s="200"/>
      <c r="AI858" s="169" t="str">
        <f>IF(AB858/W858=0,"",IF(MOD(AB858,W858)&gt;0,"ОШИБКА!!! неверная кратность на сорт",""))</f>
        <v/>
      </c>
    </row>
    <row r="859" spans="2:35" s="170" customFormat="1">
      <c r="B859" s="250"/>
      <c r="C859" s="168" t="s">
        <v>6777</v>
      </c>
      <c r="D859" s="267"/>
      <c r="E859" s="267"/>
      <c r="F859" s="267"/>
      <c r="G859" s="267"/>
      <c r="H859" s="267"/>
      <c r="I859" s="267"/>
      <c r="J859" s="267"/>
      <c r="K859" s="267">
        <v>86</v>
      </c>
      <c r="L859" s="196" t="s">
        <v>37</v>
      </c>
      <c r="M859" s="196" t="s">
        <v>6781</v>
      </c>
      <c r="N859" s="196" t="s">
        <v>25</v>
      </c>
      <c r="O859" s="196" t="s">
        <v>26</v>
      </c>
      <c r="P859" s="196" t="s">
        <v>4552</v>
      </c>
      <c r="Q859" s="266" t="s">
        <v>4666</v>
      </c>
      <c r="R859" s="218" t="s">
        <v>436</v>
      </c>
      <c r="S859" s="218"/>
      <c r="T859" s="218"/>
      <c r="U859" s="322" t="s">
        <v>6776</v>
      </c>
      <c r="V859" s="197" t="s">
        <v>776</v>
      </c>
      <c r="W859" s="220">
        <v>1</v>
      </c>
      <c r="X859" s="223">
        <v>4389</v>
      </c>
      <c r="Y859" s="304">
        <v>4256</v>
      </c>
      <c r="Z859" s="304">
        <v>3990</v>
      </c>
      <c r="AA859" s="304">
        <v>3751</v>
      </c>
      <c r="AB859" s="5"/>
      <c r="AC859" s="224">
        <f t="shared" si="36"/>
        <v>0</v>
      </c>
      <c r="AD859" s="270">
        <f t="shared" si="37"/>
        <v>0</v>
      </c>
      <c r="AE859" s="198"/>
      <c r="AF859" s="199"/>
      <c r="AG859" s="200"/>
      <c r="AH859" s="200"/>
      <c r="AI859" s="169" t="str">
        <f>IF(AB859/W859=0,"",IF(MOD(AB859,W859)&gt;0,"ОШИБКА!!! неверная кратность на сорт",""))</f>
        <v/>
      </c>
    </row>
    <row r="860" spans="2:35" s="170" customFormat="1">
      <c r="B860" s="250"/>
      <c r="C860" s="168" t="s">
        <v>7018</v>
      </c>
      <c r="D860" s="267"/>
      <c r="E860" s="267"/>
      <c r="F860" s="267"/>
      <c r="G860" s="267"/>
      <c r="H860" s="267"/>
      <c r="I860" s="267"/>
      <c r="J860" s="267"/>
      <c r="K860" s="267">
        <v>4</v>
      </c>
      <c r="L860" s="196" t="s">
        <v>37</v>
      </c>
      <c r="M860" s="196" t="s">
        <v>6781</v>
      </c>
      <c r="N860" s="196" t="s">
        <v>185</v>
      </c>
      <c r="O860" s="196" t="s">
        <v>184</v>
      </c>
      <c r="P860" s="196"/>
      <c r="Q860" s="266" t="s">
        <v>4666</v>
      </c>
      <c r="R860" s="218" t="s">
        <v>66</v>
      </c>
      <c r="S860" s="218"/>
      <c r="T860" s="218"/>
      <c r="U860" s="345" t="s">
        <v>7019</v>
      </c>
      <c r="V860" s="197" t="s">
        <v>776</v>
      </c>
      <c r="W860" s="220">
        <v>1</v>
      </c>
      <c r="X860" s="223">
        <v>1649</v>
      </c>
      <c r="Y860" s="304">
        <v>1599</v>
      </c>
      <c r="Z860" s="304">
        <v>1499</v>
      </c>
      <c r="AA860" s="304">
        <v>1409</v>
      </c>
      <c r="AB860" s="5"/>
      <c r="AC860" s="224">
        <f t="shared" si="36"/>
        <v>0</v>
      </c>
      <c r="AD860" s="270">
        <f t="shared" si="37"/>
        <v>0</v>
      </c>
      <c r="AE860" s="198"/>
      <c r="AF860" s="199"/>
      <c r="AG860" s="200"/>
      <c r="AH860" s="200"/>
      <c r="AI860" s="169"/>
    </row>
    <row r="861" spans="2:35" s="170" customFormat="1">
      <c r="B861" s="250"/>
      <c r="C861" s="168" t="s">
        <v>4516</v>
      </c>
      <c r="D861" s="267"/>
      <c r="E861" s="267"/>
      <c r="F861" s="267"/>
      <c r="G861" s="267"/>
      <c r="H861" s="267"/>
      <c r="I861" s="267"/>
      <c r="J861" s="267"/>
      <c r="K861" s="267">
        <v>4</v>
      </c>
      <c r="L861" s="196" t="s">
        <v>37</v>
      </c>
      <c r="M861" s="196" t="s">
        <v>6781</v>
      </c>
      <c r="N861" s="196" t="s">
        <v>185</v>
      </c>
      <c r="O861" s="196" t="s">
        <v>184</v>
      </c>
      <c r="P861" s="196"/>
      <c r="Q861" s="266" t="s">
        <v>4666</v>
      </c>
      <c r="R861" s="218" t="s">
        <v>4654</v>
      </c>
      <c r="S861" s="218"/>
      <c r="T861" s="334"/>
      <c r="U861" s="345" t="s">
        <v>7019</v>
      </c>
      <c r="V861" s="197" t="s">
        <v>776</v>
      </c>
      <c r="W861" s="220">
        <v>1</v>
      </c>
      <c r="X861" s="223">
        <v>2388</v>
      </c>
      <c r="Y861" s="304">
        <v>2316</v>
      </c>
      <c r="Z861" s="304">
        <v>2171</v>
      </c>
      <c r="AA861" s="304">
        <v>2041</v>
      </c>
      <c r="AB861" s="5"/>
      <c r="AC861" s="224">
        <f t="shared" si="36"/>
        <v>0</v>
      </c>
      <c r="AD861" s="270">
        <f t="shared" si="37"/>
        <v>0</v>
      </c>
      <c r="AE861" s="198"/>
      <c r="AF861" s="199"/>
      <c r="AG861" s="200"/>
      <c r="AH861" s="200"/>
      <c r="AI861" s="169" t="str">
        <f>IF(AB861/W861=0,"",IF(MOD(AB861,W861)&gt;0,"ОШИБКА!!! неверная кратность на сорт",""))</f>
        <v/>
      </c>
    </row>
    <row r="862" spans="2:35" s="170" customFormat="1">
      <c r="B862" s="250"/>
      <c r="C862" s="168" t="s">
        <v>4517</v>
      </c>
      <c r="D862" s="267"/>
      <c r="E862" s="267"/>
      <c r="F862" s="267"/>
      <c r="G862" s="267"/>
      <c r="H862" s="267"/>
      <c r="I862" s="267"/>
      <c r="J862" s="267"/>
      <c r="K862" s="267">
        <v>1</v>
      </c>
      <c r="L862" s="196" t="s">
        <v>37</v>
      </c>
      <c r="M862" s="196" t="s">
        <v>6781</v>
      </c>
      <c r="N862" s="196" t="s">
        <v>185</v>
      </c>
      <c r="O862" s="196" t="s">
        <v>184</v>
      </c>
      <c r="P862" s="196"/>
      <c r="Q862" s="266" t="s">
        <v>4666</v>
      </c>
      <c r="R862" s="218" t="s">
        <v>436</v>
      </c>
      <c r="S862" s="219"/>
      <c r="T862" s="218"/>
      <c r="U862" s="345" t="s">
        <v>7019</v>
      </c>
      <c r="V862" s="197" t="s">
        <v>776</v>
      </c>
      <c r="W862" s="220">
        <v>1</v>
      </c>
      <c r="X862" s="223">
        <v>4158</v>
      </c>
      <c r="Y862" s="304">
        <v>4032</v>
      </c>
      <c r="Z862" s="304">
        <v>3780</v>
      </c>
      <c r="AA862" s="304">
        <v>3554</v>
      </c>
      <c r="AB862" s="5"/>
      <c r="AC862" s="224">
        <f t="shared" si="36"/>
        <v>0</v>
      </c>
      <c r="AD862" s="270">
        <f t="shared" si="37"/>
        <v>0</v>
      </c>
      <c r="AE862" s="198"/>
      <c r="AF862" s="199"/>
      <c r="AG862" s="200"/>
      <c r="AH862" s="200"/>
      <c r="AI862" s="169" t="str">
        <f>IF(AB862/W862=0,"",IF(MOD(AB862,W862)&gt;0,"ОШИБКА!!! неверная кратность на сорт",""))</f>
        <v/>
      </c>
    </row>
    <row r="863" spans="2:35" s="170" customFormat="1">
      <c r="B863" s="250"/>
      <c r="C863" s="168" t="s">
        <v>4518</v>
      </c>
      <c r="D863" s="267"/>
      <c r="E863" s="267"/>
      <c r="F863" s="267"/>
      <c r="G863" s="267"/>
      <c r="H863" s="267"/>
      <c r="I863" s="267"/>
      <c r="J863" s="267"/>
      <c r="K863" s="267">
        <v>6</v>
      </c>
      <c r="L863" s="196" t="s">
        <v>37</v>
      </c>
      <c r="M863" s="196" t="s">
        <v>6781</v>
      </c>
      <c r="N863" s="196" t="s">
        <v>185</v>
      </c>
      <c r="O863" s="196" t="s">
        <v>184</v>
      </c>
      <c r="P863" s="196"/>
      <c r="Q863" s="266" t="s">
        <v>4666</v>
      </c>
      <c r="R863" s="218" t="s">
        <v>4655</v>
      </c>
      <c r="S863" s="219"/>
      <c r="T863" s="334"/>
      <c r="U863" s="345" t="s">
        <v>7019</v>
      </c>
      <c r="V863" s="197" t="s">
        <v>776</v>
      </c>
      <c r="W863" s="220">
        <v>1</v>
      </c>
      <c r="X863" s="223">
        <v>4752</v>
      </c>
      <c r="Y863" s="304">
        <v>4608</v>
      </c>
      <c r="Z863" s="304">
        <v>4320</v>
      </c>
      <c r="AA863" s="304">
        <v>4061</v>
      </c>
      <c r="AB863" s="5"/>
      <c r="AC863" s="224">
        <f t="shared" si="36"/>
        <v>0</v>
      </c>
      <c r="AD863" s="270">
        <f t="shared" si="37"/>
        <v>0</v>
      </c>
      <c r="AE863" s="198"/>
      <c r="AF863" s="199"/>
      <c r="AG863" s="200"/>
      <c r="AH863" s="200"/>
      <c r="AI863" s="169" t="str">
        <f>IF(AB863/W863=0,"",IF(MOD(AB863,W863)&gt;0,"ОШИБКА!!! неверная кратность на сорт",""))</f>
        <v/>
      </c>
    </row>
    <row r="864" spans="2:35" s="170" customFormat="1">
      <c r="B864" s="250"/>
      <c r="C864" s="168" t="s">
        <v>4519</v>
      </c>
      <c r="D864" s="267"/>
      <c r="E864" s="267"/>
      <c r="F864" s="267"/>
      <c r="G864" s="267"/>
      <c r="H864" s="267"/>
      <c r="I864" s="267"/>
      <c r="J864" s="267"/>
      <c r="K864" s="267">
        <v>8</v>
      </c>
      <c r="L864" s="196" t="s">
        <v>37</v>
      </c>
      <c r="M864" s="196" t="s">
        <v>6781</v>
      </c>
      <c r="N864" s="196" t="s">
        <v>185</v>
      </c>
      <c r="O864" s="196" t="s">
        <v>184</v>
      </c>
      <c r="P864" s="196"/>
      <c r="Q864" s="266" t="s">
        <v>4666</v>
      </c>
      <c r="R864" s="218" t="s">
        <v>4656</v>
      </c>
      <c r="S864" s="219"/>
      <c r="T864" s="334"/>
      <c r="U864" s="345" t="s">
        <v>7019</v>
      </c>
      <c r="V864" s="197" t="s">
        <v>776</v>
      </c>
      <c r="W864" s="220">
        <v>1</v>
      </c>
      <c r="X864" s="223">
        <v>5346</v>
      </c>
      <c r="Y864" s="304">
        <v>5184</v>
      </c>
      <c r="Z864" s="304">
        <v>4860</v>
      </c>
      <c r="AA864" s="304">
        <v>4569</v>
      </c>
      <c r="AB864" s="5"/>
      <c r="AC864" s="224">
        <f t="shared" si="36"/>
        <v>0</v>
      </c>
      <c r="AD864" s="270">
        <f t="shared" si="37"/>
        <v>0</v>
      </c>
      <c r="AE864" s="198"/>
      <c r="AF864" s="199"/>
      <c r="AG864" s="200"/>
      <c r="AH864" s="200"/>
      <c r="AI864" s="169" t="str">
        <f>IF(AB864/W864=0,"",IF(MOD(AB864,W864)&gt;0,"ОШИБКА!!! неверная кратность на сорт",""))</f>
        <v/>
      </c>
    </row>
    <row r="865" spans="2:35" s="170" customFormat="1">
      <c r="B865" s="250"/>
      <c r="C865" s="168" t="s">
        <v>4520</v>
      </c>
      <c r="D865" s="267"/>
      <c r="E865" s="267"/>
      <c r="F865" s="267"/>
      <c r="G865" s="267"/>
      <c r="H865" s="267"/>
      <c r="I865" s="267"/>
      <c r="J865" s="267"/>
      <c r="K865" s="267">
        <v>13</v>
      </c>
      <c r="L865" s="196" t="s">
        <v>37</v>
      </c>
      <c r="M865" s="196" t="s">
        <v>6781</v>
      </c>
      <c r="N865" s="196" t="s">
        <v>185</v>
      </c>
      <c r="O865" s="196" t="s">
        <v>184</v>
      </c>
      <c r="P865" s="196"/>
      <c r="Q865" s="266" t="s">
        <v>4666</v>
      </c>
      <c r="R865" s="218" t="s">
        <v>4651</v>
      </c>
      <c r="S865" s="219"/>
      <c r="T865" s="334"/>
      <c r="U865" s="345" t="s">
        <v>7019</v>
      </c>
      <c r="V865" s="197" t="s">
        <v>776</v>
      </c>
      <c r="W865" s="220">
        <v>1</v>
      </c>
      <c r="X865" s="223">
        <v>6336</v>
      </c>
      <c r="Y865" s="304">
        <v>6144</v>
      </c>
      <c r="Z865" s="304">
        <v>5760</v>
      </c>
      <c r="AA865" s="304">
        <v>5415</v>
      </c>
      <c r="AB865" s="5"/>
      <c r="AC865" s="224">
        <f t="shared" si="36"/>
        <v>0</v>
      </c>
      <c r="AD865" s="270">
        <f t="shared" si="37"/>
        <v>0</v>
      </c>
      <c r="AE865" s="198"/>
      <c r="AF865" s="199"/>
      <c r="AG865" s="200"/>
      <c r="AH865" s="200"/>
      <c r="AI865" s="169" t="str">
        <f>IF(AB865/W865=0,"",IF(MOD(AB865,W865)&gt;0,"ОШИБКА!!! неверная кратность на сорт",""))</f>
        <v/>
      </c>
    </row>
    <row r="866" spans="2:35" s="170" customFormat="1">
      <c r="B866" s="250"/>
      <c r="C866" s="168" t="s">
        <v>7016</v>
      </c>
      <c r="D866" s="267"/>
      <c r="E866" s="267"/>
      <c r="F866" s="267"/>
      <c r="G866" s="267"/>
      <c r="H866" s="267"/>
      <c r="I866" s="267"/>
      <c r="J866" s="267"/>
      <c r="K866" s="267">
        <v>13</v>
      </c>
      <c r="L866" s="196" t="s">
        <v>37</v>
      </c>
      <c r="M866" s="196" t="s">
        <v>6781</v>
      </c>
      <c r="N866" s="196" t="s">
        <v>185</v>
      </c>
      <c r="O866" s="196" t="s">
        <v>184</v>
      </c>
      <c r="P866" s="196"/>
      <c r="Q866" s="266" t="s">
        <v>4666</v>
      </c>
      <c r="R866" s="218" t="s">
        <v>4657</v>
      </c>
      <c r="S866" s="219"/>
      <c r="T866" s="334"/>
      <c r="U866" s="345" t="s">
        <v>7019</v>
      </c>
      <c r="V866" s="197" t="s">
        <v>776</v>
      </c>
      <c r="W866" s="220">
        <v>1</v>
      </c>
      <c r="X866" s="223">
        <v>6930</v>
      </c>
      <c r="Y866" s="304">
        <v>6720</v>
      </c>
      <c r="Z866" s="304">
        <v>6300</v>
      </c>
      <c r="AA866" s="304">
        <v>5922</v>
      </c>
      <c r="AB866" s="5"/>
      <c r="AC866" s="224">
        <f t="shared" si="36"/>
        <v>0</v>
      </c>
      <c r="AD866" s="270">
        <f t="shared" si="37"/>
        <v>0</v>
      </c>
      <c r="AE866" s="198"/>
      <c r="AF866" s="199"/>
      <c r="AG866" s="200"/>
      <c r="AH866" s="200"/>
      <c r="AI866" s="169"/>
    </row>
    <row r="867" spans="2:35" s="170" customFormat="1">
      <c r="B867" s="250"/>
      <c r="C867" s="168" t="s">
        <v>7017</v>
      </c>
      <c r="D867" s="267"/>
      <c r="E867" s="267"/>
      <c r="F867" s="267"/>
      <c r="G867" s="267"/>
      <c r="H867" s="267"/>
      <c r="I867" s="267"/>
      <c r="J867" s="267"/>
      <c r="K867" s="267">
        <v>9</v>
      </c>
      <c r="L867" s="196" t="s">
        <v>37</v>
      </c>
      <c r="M867" s="196" t="s">
        <v>6781</v>
      </c>
      <c r="N867" s="196" t="s">
        <v>185</v>
      </c>
      <c r="O867" s="196" t="s">
        <v>184</v>
      </c>
      <c r="P867" s="196"/>
      <c r="Q867" s="266" t="s">
        <v>4666</v>
      </c>
      <c r="R867" s="218" t="s">
        <v>4652</v>
      </c>
      <c r="S867" s="219"/>
      <c r="T867" s="334"/>
      <c r="U867" s="345" t="s">
        <v>7019</v>
      </c>
      <c r="V867" s="197" t="s">
        <v>776</v>
      </c>
      <c r="W867" s="220">
        <v>1</v>
      </c>
      <c r="X867" s="223">
        <v>7343</v>
      </c>
      <c r="Y867" s="304">
        <v>7120</v>
      </c>
      <c r="Z867" s="304">
        <v>6675</v>
      </c>
      <c r="AA867" s="304">
        <v>6275</v>
      </c>
      <c r="AB867" s="5"/>
      <c r="AC867" s="224">
        <f t="shared" si="36"/>
        <v>0</v>
      </c>
      <c r="AD867" s="270">
        <f t="shared" si="37"/>
        <v>0</v>
      </c>
      <c r="AE867" s="198"/>
      <c r="AF867" s="199"/>
      <c r="AG867" s="200"/>
      <c r="AH867" s="200"/>
      <c r="AI867" s="169"/>
    </row>
    <row r="868" spans="2:35" s="170" customFormat="1">
      <c r="B868" s="250"/>
      <c r="C868" s="168" t="s">
        <v>3624</v>
      </c>
      <c r="D868" s="267"/>
      <c r="E868" s="267"/>
      <c r="F868" s="267"/>
      <c r="G868" s="267"/>
      <c r="H868" s="267"/>
      <c r="I868" s="267"/>
      <c r="J868" s="267"/>
      <c r="K868" s="267"/>
      <c r="L868" s="196" t="s">
        <v>37</v>
      </c>
      <c r="M868" s="332" t="s">
        <v>6781</v>
      </c>
      <c r="N868" s="332" t="s">
        <v>185</v>
      </c>
      <c r="O868" s="332" t="s">
        <v>184</v>
      </c>
      <c r="P868" s="332" t="s">
        <v>4192</v>
      </c>
      <c r="Q868" s="342" t="s">
        <v>4666</v>
      </c>
      <c r="R868" s="334" t="s">
        <v>66</v>
      </c>
      <c r="S868" s="334"/>
      <c r="T868" s="334"/>
      <c r="U868" s="286"/>
      <c r="V868" s="197" t="s">
        <v>776</v>
      </c>
      <c r="W868" s="220">
        <v>1</v>
      </c>
      <c r="X868" s="223">
        <v>86025</v>
      </c>
      <c r="Y868" s="304">
        <v>83418</v>
      </c>
      <c r="Z868" s="304">
        <v>78204</v>
      </c>
      <c r="AA868" s="304">
        <v>73512</v>
      </c>
      <c r="AB868" s="5"/>
      <c r="AC868" s="224">
        <f t="shared" ref="AC868:AC931" si="38">X868*AB868</f>
        <v>0</v>
      </c>
      <c r="AD868" s="270">
        <f t="shared" ref="AD868:AD931" si="39">IF(Y868&lt;&gt;"",IF(AND($AC$25&gt;=200000,AB868&gt;=20),AB868*AA868,IF(AND($AC$25&gt;=200000,AB868&lt;20),AB868*Z868,IF(AND($AC$25&lt;200000,AB868&gt;=20),AB868*Y868,AB868*X868))),IF($AC$25&gt;=200000,AB868*Z868,AB868*X868))</f>
        <v>0</v>
      </c>
      <c r="AE868" s="198" t="s">
        <v>4484</v>
      </c>
      <c r="AF868" s="199"/>
      <c r="AG868" s="200"/>
      <c r="AH868" s="200"/>
      <c r="AI868" s="169" t="str">
        <f>IF(AB868/W868=0,"",IF(MOD(AB868,W868)&gt;0,"ОШИБКА!!! неверная кратность на сорт",""))</f>
        <v/>
      </c>
    </row>
    <row r="869" spans="2:35" s="170" customFormat="1">
      <c r="B869" s="250"/>
      <c r="C869" s="168" t="s">
        <v>4546</v>
      </c>
      <c r="D869" s="267"/>
      <c r="E869" s="267"/>
      <c r="F869" s="267"/>
      <c r="G869" s="267"/>
      <c r="H869" s="267"/>
      <c r="I869" s="267"/>
      <c r="J869" s="267">
        <v>1</v>
      </c>
      <c r="K869" s="267">
        <v>4</v>
      </c>
      <c r="L869" s="196" t="s">
        <v>37</v>
      </c>
      <c r="M869" s="196" t="s">
        <v>6781</v>
      </c>
      <c r="N869" s="196" t="s">
        <v>12</v>
      </c>
      <c r="O869" s="196" t="s">
        <v>13</v>
      </c>
      <c r="P869" s="196"/>
      <c r="Q869" s="266" t="s">
        <v>4666</v>
      </c>
      <c r="R869" s="218" t="s">
        <v>73</v>
      </c>
      <c r="S869" s="218"/>
      <c r="T869" s="218"/>
      <c r="U869" s="286"/>
      <c r="V869" s="197" t="s">
        <v>776</v>
      </c>
      <c r="W869" s="220">
        <v>1</v>
      </c>
      <c r="X869" s="223">
        <v>5346</v>
      </c>
      <c r="Y869" s="304">
        <v>5184</v>
      </c>
      <c r="Z869" s="304">
        <v>4860</v>
      </c>
      <c r="AA869" s="304">
        <v>4569</v>
      </c>
      <c r="AB869" s="5"/>
      <c r="AC869" s="224">
        <f t="shared" si="38"/>
        <v>0</v>
      </c>
      <c r="AD869" s="270">
        <f t="shared" si="39"/>
        <v>0</v>
      </c>
      <c r="AE869" s="198"/>
      <c r="AF869" s="199"/>
      <c r="AG869" s="200"/>
      <c r="AH869" s="200"/>
      <c r="AI869" s="169" t="str">
        <f>IF(AB869/W869=0,"",IF(MOD(AB869,W869)&gt;0,"ОШИБКА!!! неверная кратность на сорт",""))</f>
        <v/>
      </c>
    </row>
    <row r="870" spans="2:35" s="170" customFormat="1">
      <c r="B870" s="250"/>
      <c r="C870" s="168" t="s">
        <v>4547</v>
      </c>
      <c r="D870" s="267"/>
      <c r="E870" s="267"/>
      <c r="F870" s="267"/>
      <c r="G870" s="267"/>
      <c r="H870" s="267"/>
      <c r="I870" s="267"/>
      <c r="J870" s="267"/>
      <c r="K870" s="267"/>
      <c r="L870" s="196" t="s">
        <v>37</v>
      </c>
      <c r="M870" s="332" t="s">
        <v>6781</v>
      </c>
      <c r="N870" s="332" t="s">
        <v>12</v>
      </c>
      <c r="O870" s="332" t="s">
        <v>13</v>
      </c>
      <c r="P870" s="332"/>
      <c r="Q870" s="342" t="s">
        <v>4666</v>
      </c>
      <c r="R870" s="334" t="s">
        <v>64</v>
      </c>
      <c r="S870" s="334"/>
      <c r="T870" s="334"/>
      <c r="U870" s="286"/>
      <c r="V870" s="197" t="s">
        <v>776</v>
      </c>
      <c r="W870" s="220">
        <v>1</v>
      </c>
      <c r="X870" s="223">
        <v>5940</v>
      </c>
      <c r="Y870" s="304">
        <v>5760</v>
      </c>
      <c r="Z870" s="304">
        <v>5400</v>
      </c>
      <c r="AA870" s="304">
        <v>5076</v>
      </c>
      <c r="AB870" s="5"/>
      <c r="AC870" s="224">
        <f t="shared" si="38"/>
        <v>0</v>
      </c>
      <c r="AD870" s="270">
        <f t="shared" si="39"/>
        <v>0</v>
      </c>
      <c r="AE870" s="198" t="s">
        <v>4484</v>
      </c>
      <c r="AF870" s="199"/>
      <c r="AG870" s="200"/>
      <c r="AH870" s="200"/>
      <c r="AI870" s="169" t="str">
        <f>IF(AB870/W870=0,"",IF(MOD(AB870,W870)&gt;0,"ОШИБКА!!! неверная кратность на сорт",""))</f>
        <v/>
      </c>
    </row>
    <row r="871" spans="2:35" s="170" customFormat="1">
      <c r="B871" s="250"/>
      <c r="C871" s="168" t="s">
        <v>7064</v>
      </c>
      <c r="D871" s="267"/>
      <c r="E871" s="267"/>
      <c r="F871" s="267"/>
      <c r="G871" s="267"/>
      <c r="H871" s="267"/>
      <c r="I871" s="267"/>
      <c r="J871" s="267"/>
      <c r="K871" s="267">
        <v>2</v>
      </c>
      <c r="L871" s="196" t="s">
        <v>37</v>
      </c>
      <c r="M871" s="196" t="s">
        <v>6781</v>
      </c>
      <c r="N871" s="196" t="s">
        <v>12</v>
      </c>
      <c r="O871" s="196" t="s">
        <v>13</v>
      </c>
      <c r="P871" s="196" t="s">
        <v>7063</v>
      </c>
      <c r="Q871" s="266" t="s">
        <v>4666</v>
      </c>
      <c r="R871" s="218" t="s">
        <v>28</v>
      </c>
      <c r="S871" s="334"/>
      <c r="T871" s="334"/>
      <c r="U871" s="286"/>
      <c r="V871" s="197" t="s">
        <v>776</v>
      </c>
      <c r="W871" s="220">
        <v>1</v>
      </c>
      <c r="X871" s="223">
        <v>5280</v>
      </c>
      <c r="Y871" s="304">
        <v>5120</v>
      </c>
      <c r="Z871" s="304">
        <v>4800</v>
      </c>
      <c r="AA871" s="304">
        <v>4512</v>
      </c>
      <c r="AB871" s="5"/>
      <c r="AC871" s="224">
        <f t="shared" si="38"/>
        <v>0</v>
      </c>
      <c r="AD871" s="270">
        <f t="shared" si="39"/>
        <v>0</v>
      </c>
      <c r="AE871" s="198"/>
      <c r="AF871" s="199"/>
      <c r="AG871" s="200"/>
      <c r="AH871" s="200"/>
      <c r="AI871" s="169"/>
    </row>
    <row r="872" spans="2:35" s="170" customFormat="1">
      <c r="B872" s="250"/>
      <c r="C872" s="168" t="s">
        <v>7020</v>
      </c>
      <c r="D872" s="267"/>
      <c r="E872" s="267"/>
      <c r="F872" s="267"/>
      <c r="G872" s="267"/>
      <c r="H872" s="267"/>
      <c r="I872" s="267"/>
      <c r="J872" s="267"/>
      <c r="K872" s="267">
        <v>4</v>
      </c>
      <c r="L872" s="196" t="s">
        <v>37</v>
      </c>
      <c r="M872" s="196" t="s">
        <v>6781</v>
      </c>
      <c r="N872" s="196" t="s">
        <v>12</v>
      </c>
      <c r="O872" s="196" t="s">
        <v>13</v>
      </c>
      <c r="P872" s="196" t="s">
        <v>7053</v>
      </c>
      <c r="Q872" s="266" t="s">
        <v>4666</v>
      </c>
      <c r="R872" s="218" t="s">
        <v>15</v>
      </c>
      <c r="S872" s="334"/>
      <c r="T872" s="334"/>
      <c r="U872" s="286"/>
      <c r="V872" s="197" t="s">
        <v>776</v>
      </c>
      <c r="W872" s="220">
        <v>1</v>
      </c>
      <c r="X872" s="223">
        <v>4670</v>
      </c>
      <c r="Y872" s="304">
        <v>4528</v>
      </c>
      <c r="Z872" s="304">
        <v>4245</v>
      </c>
      <c r="AA872" s="304">
        <v>3991</v>
      </c>
      <c r="AB872" s="5"/>
      <c r="AC872" s="224">
        <f t="shared" si="38"/>
        <v>0</v>
      </c>
      <c r="AD872" s="270">
        <f t="shared" si="39"/>
        <v>0</v>
      </c>
      <c r="AE872" s="198"/>
      <c r="AF872" s="199"/>
      <c r="AG872" s="200"/>
      <c r="AH872" s="200"/>
      <c r="AI872" s="169"/>
    </row>
    <row r="873" spans="2:35" s="170" customFormat="1">
      <c r="B873" s="250"/>
      <c r="C873" s="168" t="s">
        <v>7021</v>
      </c>
      <c r="D873" s="267"/>
      <c r="E873" s="267"/>
      <c r="F873" s="267"/>
      <c r="G873" s="267"/>
      <c r="H873" s="267"/>
      <c r="I873" s="267"/>
      <c r="J873" s="267"/>
      <c r="K873" s="267">
        <v>34</v>
      </c>
      <c r="L873" s="196" t="s">
        <v>37</v>
      </c>
      <c r="M873" s="196" t="s">
        <v>6781</v>
      </c>
      <c r="N873" s="196" t="s">
        <v>12</v>
      </c>
      <c r="O873" s="196" t="s">
        <v>13</v>
      </c>
      <c r="P873" s="196" t="s">
        <v>7053</v>
      </c>
      <c r="Q873" s="266" t="s">
        <v>4666</v>
      </c>
      <c r="R873" s="218" t="s">
        <v>28</v>
      </c>
      <c r="S873" s="334"/>
      <c r="T873" s="334"/>
      <c r="U873" s="286"/>
      <c r="V873" s="197" t="s">
        <v>776</v>
      </c>
      <c r="W873" s="220">
        <v>1</v>
      </c>
      <c r="X873" s="223">
        <v>5280</v>
      </c>
      <c r="Y873" s="304">
        <v>5120</v>
      </c>
      <c r="Z873" s="304">
        <v>4800</v>
      </c>
      <c r="AA873" s="304">
        <v>4512</v>
      </c>
      <c r="AB873" s="5"/>
      <c r="AC873" s="224">
        <f t="shared" si="38"/>
        <v>0</v>
      </c>
      <c r="AD873" s="270">
        <f t="shared" si="39"/>
        <v>0</v>
      </c>
      <c r="AE873" s="198"/>
      <c r="AF873" s="199"/>
      <c r="AG873" s="200"/>
      <c r="AH873" s="200"/>
      <c r="AI873" s="169"/>
    </row>
    <row r="874" spans="2:35" s="170" customFormat="1">
      <c r="B874" s="250"/>
      <c r="C874" s="168" t="s">
        <v>959</v>
      </c>
      <c r="D874" s="267"/>
      <c r="E874" s="267"/>
      <c r="F874" s="267"/>
      <c r="G874" s="267"/>
      <c r="H874" s="267"/>
      <c r="I874" s="267"/>
      <c r="J874" s="267"/>
      <c r="K874" s="267">
        <v>192</v>
      </c>
      <c r="L874" s="196" t="s">
        <v>37</v>
      </c>
      <c r="M874" s="196" t="s">
        <v>6781</v>
      </c>
      <c r="N874" s="196" t="s">
        <v>12</v>
      </c>
      <c r="O874" s="196" t="s">
        <v>13</v>
      </c>
      <c r="P874" s="196" t="s">
        <v>7053</v>
      </c>
      <c r="Q874" s="266" t="s">
        <v>4666</v>
      </c>
      <c r="R874" s="218" t="s">
        <v>73</v>
      </c>
      <c r="S874" s="334"/>
      <c r="T874" s="334"/>
      <c r="U874" s="286"/>
      <c r="V874" s="197" t="s">
        <v>776</v>
      </c>
      <c r="W874" s="220">
        <v>1</v>
      </c>
      <c r="X874" s="223">
        <v>6119</v>
      </c>
      <c r="Y874" s="304">
        <v>5933</v>
      </c>
      <c r="Z874" s="304">
        <v>5562</v>
      </c>
      <c r="AA874" s="304">
        <v>5229</v>
      </c>
      <c r="AB874" s="5"/>
      <c r="AC874" s="224">
        <f t="shared" si="38"/>
        <v>0</v>
      </c>
      <c r="AD874" s="270">
        <f t="shared" si="39"/>
        <v>0</v>
      </c>
      <c r="AE874" s="198"/>
      <c r="AF874" s="199"/>
      <c r="AG874" s="200"/>
      <c r="AH874" s="200"/>
      <c r="AI874" s="169"/>
    </row>
    <row r="875" spans="2:35" s="170" customFormat="1">
      <c r="B875" s="250"/>
      <c r="C875" s="168" t="s">
        <v>4548</v>
      </c>
      <c r="D875" s="267"/>
      <c r="E875" s="267"/>
      <c r="F875" s="267"/>
      <c r="G875" s="267"/>
      <c r="H875" s="267"/>
      <c r="I875" s="267"/>
      <c r="J875" s="267"/>
      <c r="K875" s="267">
        <v>23</v>
      </c>
      <c r="L875" s="196" t="s">
        <v>37</v>
      </c>
      <c r="M875" s="196" t="s">
        <v>6781</v>
      </c>
      <c r="N875" s="196" t="s">
        <v>12</v>
      </c>
      <c r="O875" s="196" t="s">
        <v>13</v>
      </c>
      <c r="P875" s="196" t="s">
        <v>7053</v>
      </c>
      <c r="Q875" s="266" t="s">
        <v>4666</v>
      </c>
      <c r="R875" s="218" t="s">
        <v>64</v>
      </c>
      <c r="S875" s="334"/>
      <c r="T875" s="334"/>
      <c r="U875" s="286"/>
      <c r="V875" s="197" t="s">
        <v>776</v>
      </c>
      <c r="W875" s="220">
        <v>1</v>
      </c>
      <c r="X875" s="223">
        <v>6930</v>
      </c>
      <c r="Y875" s="304">
        <v>6720</v>
      </c>
      <c r="Z875" s="304">
        <v>6300</v>
      </c>
      <c r="AA875" s="304">
        <v>5922</v>
      </c>
      <c r="AB875" s="5"/>
      <c r="AC875" s="224">
        <f t="shared" si="38"/>
        <v>0</v>
      </c>
      <c r="AD875" s="270">
        <f t="shared" si="39"/>
        <v>0</v>
      </c>
      <c r="AE875" s="198"/>
      <c r="AF875" s="199"/>
      <c r="AG875" s="200"/>
      <c r="AH875" s="200"/>
      <c r="AI875" s="169" t="str">
        <f>IF(AB875/W875=0,"",IF(MOD(AB875,W875)&gt;0,"ОШИБКА!!! неверная кратность на сорт",""))</f>
        <v/>
      </c>
    </row>
    <row r="876" spans="2:35" s="170" customFormat="1">
      <c r="B876" s="250"/>
      <c r="C876" s="168" t="s">
        <v>4553</v>
      </c>
      <c r="D876" s="267">
        <v>17</v>
      </c>
      <c r="E876" s="267"/>
      <c r="F876" s="267"/>
      <c r="G876" s="267"/>
      <c r="H876" s="267"/>
      <c r="I876" s="267"/>
      <c r="J876" s="267">
        <v>1</v>
      </c>
      <c r="K876" s="267"/>
      <c r="L876" s="196" t="s">
        <v>37</v>
      </c>
      <c r="M876" s="196" t="s">
        <v>6781</v>
      </c>
      <c r="N876" s="196" t="s">
        <v>12</v>
      </c>
      <c r="O876" s="196" t="s">
        <v>13</v>
      </c>
      <c r="P876" s="196" t="s">
        <v>7052</v>
      </c>
      <c r="Q876" s="266" t="s">
        <v>4666</v>
      </c>
      <c r="R876" s="218"/>
      <c r="S876" s="218" t="s">
        <v>106</v>
      </c>
      <c r="T876" s="218"/>
      <c r="U876" s="322" t="s">
        <v>6776</v>
      </c>
      <c r="V876" s="197" t="s">
        <v>776</v>
      </c>
      <c r="W876" s="220">
        <v>1</v>
      </c>
      <c r="X876" s="223">
        <v>4290</v>
      </c>
      <c r="Y876" s="304">
        <v>4160</v>
      </c>
      <c r="Z876" s="304">
        <v>3900</v>
      </c>
      <c r="AA876" s="304">
        <v>3666</v>
      </c>
      <c r="AB876" s="5"/>
      <c r="AC876" s="224">
        <f t="shared" si="38"/>
        <v>0</v>
      </c>
      <c r="AD876" s="270">
        <f t="shared" si="39"/>
        <v>0</v>
      </c>
      <c r="AE876" s="198"/>
      <c r="AF876" s="199"/>
      <c r="AG876" s="200"/>
      <c r="AH876" s="200"/>
      <c r="AI876" s="169" t="str">
        <f>IF(AB876/W876=0,"",IF(MOD(AB876,W876)&gt;0,"ОШИБКА!!! неверная кратность на сорт",""))</f>
        <v/>
      </c>
    </row>
    <row r="877" spans="2:35" s="170" customFormat="1">
      <c r="B877" s="250"/>
      <c r="C877" s="168" t="s">
        <v>7054</v>
      </c>
      <c r="D877" s="267"/>
      <c r="E877" s="267"/>
      <c r="F877" s="267"/>
      <c r="G877" s="267"/>
      <c r="H877" s="267"/>
      <c r="I877" s="267"/>
      <c r="J877" s="267"/>
      <c r="K877" s="267">
        <v>16</v>
      </c>
      <c r="L877" s="196" t="s">
        <v>37</v>
      </c>
      <c r="M877" s="196" t="s">
        <v>6781</v>
      </c>
      <c r="N877" s="196" t="s">
        <v>12</v>
      </c>
      <c r="O877" s="196" t="s">
        <v>13</v>
      </c>
      <c r="P877" s="196" t="s">
        <v>7052</v>
      </c>
      <c r="Q877" s="266" t="s">
        <v>4666</v>
      </c>
      <c r="R877" s="218"/>
      <c r="S877" s="218" t="s">
        <v>15</v>
      </c>
      <c r="T877" s="218"/>
      <c r="U877" s="322"/>
      <c r="V877" s="197" t="s">
        <v>776</v>
      </c>
      <c r="W877" s="220">
        <v>1</v>
      </c>
      <c r="X877" s="223">
        <v>4208</v>
      </c>
      <c r="Y877" s="304">
        <v>4080</v>
      </c>
      <c r="Z877" s="304">
        <v>3825</v>
      </c>
      <c r="AA877" s="304">
        <v>3596</v>
      </c>
      <c r="AB877" s="5"/>
      <c r="AC877" s="224">
        <f t="shared" si="38"/>
        <v>0</v>
      </c>
      <c r="AD877" s="270">
        <f t="shared" si="39"/>
        <v>0</v>
      </c>
      <c r="AE877" s="198"/>
      <c r="AF877" s="199"/>
      <c r="AG877" s="200"/>
      <c r="AH877" s="200"/>
      <c r="AI877" s="169"/>
    </row>
    <row r="878" spans="2:35" s="170" customFormat="1">
      <c r="B878" s="250"/>
      <c r="C878" s="168" t="s">
        <v>7055</v>
      </c>
      <c r="D878" s="267"/>
      <c r="E878" s="267"/>
      <c r="F878" s="267"/>
      <c r="G878" s="267"/>
      <c r="H878" s="267"/>
      <c r="I878" s="267"/>
      <c r="J878" s="267"/>
      <c r="K878" s="267">
        <v>17</v>
      </c>
      <c r="L878" s="196" t="s">
        <v>37</v>
      </c>
      <c r="M878" s="196" t="s">
        <v>6781</v>
      </c>
      <c r="N878" s="196" t="s">
        <v>12</v>
      </c>
      <c r="O878" s="196" t="s">
        <v>13</v>
      </c>
      <c r="P878" s="196" t="s">
        <v>7052</v>
      </c>
      <c r="Q878" s="266" t="s">
        <v>4666</v>
      </c>
      <c r="R878" s="218"/>
      <c r="S878" s="218" t="s">
        <v>28</v>
      </c>
      <c r="T878" s="218"/>
      <c r="U878" s="322"/>
      <c r="V878" s="197" t="s">
        <v>776</v>
      </c>
      <c r="W878" s="220">
        <v>1</v>
      </c>
      <c r="X878" s="223">
        <v>4950</v>
      </c>
      <c r="Y878" s="304">
        <v>4800</v>
      </c>
      <c r="Z878" s="304">
        <v>4500</v>
      </c>
      <c r="AA878" s="304">
        <v>4230</v>
      </c>
      <c r="AB878" s="5"/>
      <c r="AC878" s="224">
        <f t="shared" si="38"/>
        <v>0</v>
      </c>
      <c r="AD878" s="270">
        <f t="shared" si="39"/>
        <v>0</v>
      </c>
      <c r="AE878" s="198"/>
      <c r="AF878" s="199"/>
      <c r="AG878" s="200"/>
      <c r="AH878" s="200"/>
      <c r="AI878" s="169"/>
    </row>
    <row r="879" spans="2:35" s="170" customFormat="1">
      <c r="B879" s="250"/>
      <c r="C879" s="168" t="s">
        <v>7056</v>
      </c>
      <c r="D879" s="267"/>
      <c r="E879" s="267"/>
      <c r="F879" s="267"/>
      <c r="G879" s="267"/>
      <c r="H879" s="267"/>
      <c r="I879" s="267"/>
      <c r="J879" s="267"/>
      <c r="K879" s="267">
        <v>119</v>
      </c>
      <c r="L879" s="196" t="s">
        <v>37</v>
      </c>
      <c r="M879" s="196" t="s">
        <v>6781</v>
      </c>
      <c r="N879" s="196" t="s">
        <v>12</v>
      </c>
      <c r="O879" s="196" t="s">
        <v>13</v>
      </c>
      <c r="P879" s="196" t="s">
        <v>7052</v>
      </c>
      <c r="Q879" s="266" t="s">
        <v>4666</v>
      </c>
      <c r="R879" s="218"/>
      <c r="S879" s="218" t="s">
        <v>73</v>
      </c>
      <c r="T879" s="218"/>
      <c r="U879" s="322"/>
      <c r="V879" s="197" t="s">
        <v>776</v>
      </c>
      <c r="W879" s="220">
        <v>1</v>
      </c>
      <c r="X879" s="223">
        <v>5775</v>
      </c>
      <c r="Y879" s="304">
        <v>5600</v>
      </c>
      <c r="Z879" s="304">
        <v>5250</v>
      </c>
      <c r="AA879" s="304">
        <v>4935</v>
      </c>
      <c r="AB879" s="5"/>
      <c r="AC879" s="224">
        <f t="shared" si="38"/>
        <v>0</v>
      </c>
      <c r="AD879" s="270">
        <f t="shared" si="39"/>
        <v>0</v>
      </c>
      <c r="AE879" s="198"/>
      <c r="AF879" s="199"/>
      <c r="AG879" s="200"/>
      <c r="AH879" s="200"/>
      <c r="AI879" s="169"/>
    </row>
    <row r="880" spans="2:35" s="170" customFormat="1">
      <c r="B880" s="250"/>
      <c r="C880" s="168" t="s">
        <v>7057</v>
      </c>
      <c r="D880" s="267"/>
      <c r="E880" s="267"/>
      <c r="F880" s="267"/>
      <c r="G880" s="267"/>
      <c r="H880" s="267"/>
      <c r="I880" s="267"/>
      <c r="J880" s="267"/>
      <c r="K880" s="267">
        <v>56</v>
      </c>
      <c r="L880" s="196" t="s">
        <v>37</v>
      </c>
      <c r="M880" s="196" t="s">
        <v>6781</v>
      </c>
      <c r="N880" s="196" t="s">
        <v>12</v>
      </c>
      <c r="O880" s="196" t="s">
        <v>13</v>
      </c>
      <c r="P880" s="196" t="s">
        <v>7052</v>
      </c>
      <c r="Q880" s="266" t="s">
        <v>4666</v>
      </c>
      <c r="R880" s="218"/>
      <c r="S880" s="218" t="s">
        <v>64</v>
      </c>
      <c r="T880" s="218"/>
      <c r="U880" s="322"/>
      <c r="V880" s="197" t="s">
        <v>776</v>
      </c>
      <c r="W880" s="220">
        <v>1</v>
      </c>
      <c r="X880" s="223">
        <v>6584</v>
      </c>
      <c r="Y880" s="304">
        <v>6384</v>
      </c>
      <c r="Z880" s="304">
        <v>5985</v>
      </c>
      <c r="AA880" s="304">
        <v>5626</v>
      </c>
      <c r="AB880" s="5"/>
      <c r="AC880" s="224">
        <f t="shared" si="38"/>
        <v>0</v>
      </c>
      <c r="AD880" s="270">
        <f t="shared" si="39"/>
        <v>0</v>
      </c>
      <c r="AE880" s="198"/>
      <c r="AF880" s="199"/>
      <c r="AG880" s="200"/>
      <c r="AH880" s="200"/>
      <c r="AI880" s="169"/>
    </row>
    <row r="881" spans="2:35" s="170" customFormat="1">
      <c r="B881" s="250"/>
      <c r="C881" s="168" t="s">
        <v>3654</v>
      </c>
      <c r="D881" s="267"/>
      <c r="E881" s="267"/>
      <c r="F881" s="267"/>
      <c r="G881" s="267"/>
      <c r="H881" s="267"/>
      <c r="I881" s="267"/>
      <c r="J881" s="267"/>
      <c r="K881" s="267">
        <v>1</v>
      </c>
      <c r="L881" s="196" t="s">
        <v>37</v>
      </c>
      <c r="M881" s="196" t="s">
        <v>6781</v>
      </c>
      <c r="N881" s="196" t="s">
        <v>253</v>
      </c>
      <c r="O881" s="196" t="s">
        <v>252</v>
      </c>
      <c r="P881" s="196"/>
      <c r="Q881" s="266" t="s">
        <v>4666</v>
      </c>
      <c r="R881" s="218" t="s">
        <v>436</v>
      </c>
      <c r="S881" s="334"/>
      <c r="T881" s="334"/>
      <c r="U881" s="345" t="s">
        <v>7019</v>
      </c>
      <c r="V881" s="197" t="s">
        <v>776</v>
      </c>
      <c r="W881" s="220">
        <v>1</v>
      </c>
      <c r="X881" s="223">
        <v>3876</v>
      </c>
      <c r="Y881" s="304">
        <v>3759</v>
      </c>
      <c r="Z881" s="304">
        <v>3524</v>
      </c>
      <c r="AA881" s="304">
        <v>3313</v>
      </c>
      <c r="AB881" s="5"/>
      <c r="AC881" s="224">
        <f t="shared" si="38"/>
        <v>0</v>
      </c>
      <c r="AD881" s="270">
        <f t="shared" si="39"/>
        <v>0</v>
      </c>
      <c r="AE881" s="198"/>
      <c r="AF881" s="199"/>
      <c r="AG881" s="200"/>
      <c r="AH881" s="200"/>
      <c r="AI881" s="169" t="str">
        <f>IF(AB881/W881=0,"",IF(MOD(AB881,W881)&gt;0,"ОШИБКА!!! неверная кратность на сорт",""))</f>
        <v/>
      </c>
    </row>
    <row r="882" spans="2:35" s="170" customFormat="1">
      <c r="B882" s="250"/>
      <c r="C882" s="168" t="s">
        <v>960</v>
      </c>
      <c r="D882" s="267"/>
      <c r="E882" s="267"/>
      <c r="F882" s="267"/>
      <c r="G882" s="267"/>
      <c r="H882" s="267"/>
      <c r="I882" s="267"/>
      <c r="J882" s="267"/>
      <c r="K882" s="267"/>
      <c r="L882" s="196" t="s">
        <v>37</v>
      </c>
      <c r="M882" s="332" t="s">
        <v>6781</v>
      </c>
      <c r="N882" s="332" t="s">
        <v>253</v>
      </c>
      <c r="O882" s="332" t="s">
        <v>252</v>
      </c>
      <c r="P882" s="332"/>
      <c r="Q882" s="342" t="s">
        <v>4666</v>
      </c>
      <c r="R882" s="334" t="s">
        <v>4655</v>
      </c>
      <c r="S882" s="336"/>
      <c r="T882" s="334"/>
      <c r="U882" s="345" t="s">
        <v>7019</v>
      </c>
      <c r="V882" s="197" t="s">
        <v>776</v>
      </c>
      <c r="W882" s="220">
        <v>1</v>
      </c>
      <c r="X882" s="223">
        <v>4488</v>
      </c>
      <c r="Y882" s="304">
        <v>4352</v>
      </c>
      <c r="Z882" s="304">
        <v>4080</v>
      </c>
      <c r="AA882" s="304">
        <v>3836</v>
      </c>
      <c r="AB882" s="5"/>
      <c r="AC882" s="224">
        <f t="shared" si="38"/>
        <v>0</v>
      </c>
      <c r="AD882" s="270">
        <f t="shared" si="39"/>
        <v>0</v>
      </c>
      <c r="AE882" s="198" t="s">
        <v>4484</v>
      </c>
      <c r="AF882" s="199"/>
      <c r="AG882" s="200"/>
      <c r="AH882" s="200"/>
      <c r="AI882" s="169" t="str">
        <f>IF(AB882/W882=0,"",IF(MOD(AB882,W882)&gt;0,"ОШИБКА!!! неверная кратность на сорт",""))</f>
        <v/>
      </c>
    </row>
    <row r="883" spans="2:35" s="170" customFormat="1">
      <c r="B883" s="250"/>
      <c r="C883" s="168" t="s">
        <v>4509</v>
      </c>
      <c r="D883" s="267"/>
      <c r="E883" s="267"/>
      <c r="F883" s="267"/>
      <c r="G883" s="267"/>
      <c r="H883" s="267"/>
      <c r="I883" s="267"/>
      <c r="J883" s="267"/>
      <c r="K883" s="267">
        <v>3</v>
      </c>
      <c r="L883" s="196" t="s">
        <v>37</v>
      </c>
      <c r="M883" s="196" t="s">
        <v>6781</v>
      </c>
      <c r="N883" s="196" t="s">
        <v>253</v>
      </c>
      <c r="O883" s="196" t="s">
        <v>252</v>
      </c>
      <c r="P883" s="196"/>
      <c r="Q883" s="266" t="s">
        <v>4666</v>
      </c>
      <c r="R883" s="218" t="s">
        <v>4656</v>
      </c>
      <c r="S883" s="336"/>
      <c r="T883" s="334"/>
      <c r="U883" s="345" t="s">
        <v>7019</v>
      </c>
      <c r="V883" s="197" t="s">
        <v>776</v>
      </c>
      <c r="W883" s="220">
        <v>1</v>
      </c>
      <c r="X883" s="223">
        <v>4950</v>
      </c>
      <c r="Y883" s="304">
        <v>4800</v>
      </c>
      <c r="Z883" s="304">
        <v>4500</v>
      </c>
      <c r="AA883" s="304">
        <v>4230</v>
      </c>
      <c r="AB883" s="5"/>
      <c r="AC883" s="224">
        <f t="shared" si="38"/>
        <v>0</v>
      </c>
      <c r="AD883" s="270">
        <f t="shared" si="39"/>
        <v>0</v>
      </c>
      <c r="AE883" s="198"/>
      <c r="AF883" s="199"/>
      <c r="AG883" s="200"/>
      <c r="AH883" s="200"/>
      <c r="AI883" s="169" t="str">
        <f>IF(AB883/W883=0,"",IF(MOD(AB883,W883)&gt;0,"ОШИБКА!!! неверная кратность на сорт",""))</f>
        <v/>
      </c>
    </row>
    <row r="884" spans="2:35" s="170" customFormat="1">
      <c r="B884" s="250"/>
      <c r="C884" s="168" t="s">
        <v>4510</v>
      </c>
      <c r="D884" s="267"/>
      <c r="E884" s="267"/>
      <c r="F884" s="267"/>
      <c r="G884" s="267"/>
      <c r="H884" s="267"/>
      <c r="I884" s="267"/>
      <c r="J884" s="267"/>
      <c r="K884" s="267">
        <v>28</v>
      </c>
      <c r="L884" s="196" t="s">
        <v>37</v>
      </c>
      <c r="M884" s="196" t="s">
        <v>6781</v>
      </c>
      <c r="N884" s="196" t="s">
        <v>253</v>
      </c>
      <c r="O884" s="196" t="s">
        <v>252</v>
      </c>
      <c r="P884" s="196"/>
      <c r="Q884" s="266" t="s">
        <v>4666</v>
      </c>
      <c r="R884" s="218" t="s">
        <v>4651</v>
      </c>
      <c r="S884" s="336"/>
      <c r="T884" s="334"/>
      <c r="U884" s="345" t="s">
        <v>7019</v>
      </c>
      <c r="V884" s="197" t="s">
        <v>776</v>
      </c>
      <c r="W884" s="220">
        <v>1</v>
      </c>
      <c r="X884" s="223">
        <v>5940</v>
      </c>
      <c r="Y884" s="304">
        <v>5760</v>
      </c>
      <c r="Z884" s="304">
        <v>5400</v>
      </c>
      <c r="AA884" s="304">
        <v>5076</v>
      </c>
      <c r="AB884" s="5"/>
      <c r="AC884" s="224">
        <f t="shared" si="38"/>
        <v>0</v>
      </c>
      <c r="AD884" s="270">
        <f t="shared" si="39"/>
        <v>0</v>
      </c>
      <c r="AE884" s="198"/>
      <c r="AF884" s="199"/>
      <c r="AG884" s="200"/>
      <c r="AH884" s="200"/>
      <c r="AI884" s="169" t="str">
        <f>IF(AB884/W884=0,"",IF(MOD(AB884,W884)&gt;0,"ОШИБКА!!! неверная кратность на сорт",""))</f>
        <v/>
      </c>
    </row>
    <row r="885" spans="2:35" s="170" customFormat="1">
      <c r="B885" s="250"/>
      <c r="C885" s="168" t="s">
        <v>4511</v>
      </c>
      <c r="D885" s="267">
        <v>4</v>
      </c>
      <c r="E885" s="267"/>
      <c r="F885" s="267"/>
      <c r="G885" s="267"/>
      <c r="H885" s="267"/>
      <c r="I885" s="267"/>
      <c r="J885" s="267">
        <v>1</v>
      </c>
      <c r="K885" s="267">
        <v>30</v>
      </c>
      <c r="L885" s="196" t="s">
        <v>37</v>
      </c>
      <c r="M885" s="196" t="s">
        <v>6781</v>
      </c>
      <c r="N885" s="196" t="s">
        <v>253</v>
      </c>
      <c r="O885" s="196" t="s">
        <v>252</v>
      </c>
      <c r="P885" s="196"/>
      <c r="Q885" s="266" t="s">
        <v>4666</v>
      </c>
      <c r="R885" s="218" t="s">
        <v>4657</v>
      </c>
      <c r="S885" s="219"/>
      <c r="T885" s="218"/>
      <c r="U885" s="345" t="s">
        <v>7019</v>
      </c>
      <c r="V885" s="197" t="s">
        <v>776</v>
      </c>
      <c r="W885" s="220">
        <v>1</v>
      </c>
      <c r="X885" s="223">
        <v>7920</v>
      </c>
      <c r="Y885" s="304">
        <v>7680</v>
      </c>
      <c r="Z885" s="304">
        <v>7200</v>
      </c>
      <c r="AA885" s="304">
        <v>6768</v>
      </c>
      <c r="AB885" s="5"/>
      <c r="AC885" s="224">
        <f t="shared" si="38"/>
        <v>0</v>
      </c>
      <c r="AD885" s="270">
        <f t="shared" si="39"/>
        <v>0</v>
      </c>
      <c r="AE885" s="198"/>
      <c r="AF885" s="199"/>
      <c r="AG885" s="200"/>
      <c r="AH885" s="200"/>
      <c r="AI885" s="169" t="str">
        <f>IF(AB885/W885=0,"",IF(MOD(AB885,W885)&gt;0,"ОШИБКА!!! неверная кратность на сорт",""))</f>
        <v/>
      </c>
    </row>
    <row r="886" spans="2:35" s="170" customFormat="1">
      <c r="B886" s="250"/>
      <c r="C886" s="168" t="s">
        <v>4512</v>
      </c>
      <c r="D886" s="267"/>
      <c r="E886" s="267"/>
      <c r="F886" s="267"/>
      <c r="G886" s="267"/>
      <c r="H886" s="267"/>
      <c r="I886" s="267"/>
      <c r="J886" s="267"/>
      <c r="K886" s="267">
        <v>11</v>
      </c>
      <c r="L886" s="196" t="s">
        <v>37</v>
      </c>
      <c r="M886" s="196" t="s">
        <v>6781</v>
      </c>
      <c r="N886" s="196" t="s">
        <v>253</v>
      </c>
      <c r="O886" s="196" t="s">
        <v>252</v>
      </c>
      <c r="P886" s="196"/>
      <c r="Q886" s="266" t="s">
        <v>4666</v>
      </c>
      <c r="R886" s="218" t="s">
        <v>4652</v>
      </c>
      <c r="S886" s="336"/>
      <c r="T886" s="334"/>
      <c r="U886" s="345" t="s">
        <v>7019</v>
      </c>
      <c r="V886" s="197" t="s">
        <v>776</v>
      </c>
      <c r="W886" s="220">
        <v>1</v>
      </c>
      <c r="X886" s="223">
        <v>9900</v>
      </c>
      <c r="Y886" s="304">
        <v>9600</v>
      </c>
      <c r="Z886" s="304">
        <v>9000</v>
      </c>
      <c r="AA886" s="304">
        <v>8460</v>
      </c>
      <c r="AB886" s="5"/>
      <c r="AC886" s="224">
        <f t="shared" si="38"/>
        <v>0</v>
      </c>
      <c r="AD886" s="270">
        <f t="shared" si="39"/>
        <v>0</v>
      </c>
      <c r="AE886" s="198"/>
      <c r="AF886" s="199"/>
      <c r="AG886" s="200"/>
      <c r="AH886" s="200"/>
      <c r="AI886" s="169" t="str">
        <f>IF(AB886/W886=0,"",IF(MOD(AB886,W886)&gt;0,"ОШИБКА!!! неверная кратность на сорт",""))</f>
        <v/>
      </c>
    </row>
    <row r="887" spans="2:35" s="170" customFormat="1">
      <c r="B887" s="250"/>
      <c r="C887" s="168" t="s">
        <v>7023</v>
      </c>
      <c r="D887" s="267"/>
      <c r="E887" s="267"/>
      <c r="F887" s="267"/>
      <c r="G887" s="267"/>
      <c r="H887" s="267"/>
      <c r="I887" s="267"/>
      <c r="J887" s="267"/>
      <c r="K887" s="267">
        <v>7</v>
      </c>
      <c r="L887" s="196" t="s">
        <v>37</v>
      </c>
      <c r="M887" s="196" t="s">
        <v>6781</v>
      </c>
      <c r="N887" s="196" t="s">
        <v>253</v>
      </c>
      <c r="O887" s="196" t="s">
        <v>252</v>
      </c>
      <c r="P887" s="196"/>
      <c r="Q887" s="266" t="s">
        <v>4666</v>
      </c>
      <c r="R887" s="218" t="s">
        <v>7002</v>
      </c>
      <c r="S887" s="336"/>
      <c r="T887" s="334"/>
      <c r="U887" s="345" t="s">
        <v>7019</v>
      </c>
      <c r="V887" s="197" t="s">
        <v>776</v>
      </c>
      <c r="W887" s="220">
        <v>1</v>
      </c>
      <c r="X887" s="223">
        <v>10808</v>
      </c>
      <c r="Y887" s="304">
        <v>10480</v>
      </c>
      <c r="Z887" s="304">
        <v>9825</v>
      </c>
      <c r="AA887" s="304">
        <v>9236</v>
      </c>
      <c r="AB887" s="5"/>
      <c r="AC887" s="224">
        <f t="shared" si="38"/>
        <v>0</v>
      </c>
      <c r="AD887" s="270">
        <f t="shared" si="39"/>
        <v>0</v>
      </c>
      <c r="AE887" s="198"/>
      <c r="AF887" s="199"/>
      <c r="AG887" s="200"/>
      <c r="AH887" s="200"/>
      <c r="AI887" s="169"/>
    </row>
    <row r="888" spans="2:35" s="170" customFormat="1">
      <c r="B888" s="250"/>
      <c r="C888" s="168" t="s">
        <v>7024</v>
      </c>
      <c r="D888" s="267"/>
      <c r="E888" s="267"/>
      <c r="F888" s="267"/>
      <c r="G888" s="267"/>
      <c r="H888" s="267"/>
      <c r="I888" s="267"/>
      <c r="J888" s="267"/>
      <c r="K888" s="267">
        <v>4</v>
      </c>
      <c r="L888" s="196" t="s">
        <v>37</v>
      </c>
      <c r="M888" s="196" t="s">
        <v>6781</v>
      </c>
      <c r="N888" s="196" t="s">
        <v>253</v>
      </c>
      <c r="O888" s="196" t="s">
        <v>252</v>
      </c>
      <c r="P888" s="196"/>
      <c r="Q888" s="266" t="s">
        <v>4666</v>
      </c>
      <c r="R888" s="218" t="s">
        <v>7022</v>
      </c>
      <c r="S888" s="336"/>
      <c r="T888" s="334"/>
      <c r="U888" s="345" t="s">
        <v>7019</v>
      </c>
      <c r="V888" s="197" t="s">
        <v>776</v>
      </c>
      <c r="W888" s="220">
        <v>1</v>
      </c>
      <c r="X888" s="223">
        <v>11699</v>
      </c>
      <c r="Y888" s="304">
        <v>11344</v>
      </c>
      <c r="Z888" s="304">
        <v>10635</v>
      </c>
      <c r="AA888" s="304">
        <v>9997</v>
      </c>
      <c r="AB888" s="5"/>
      <c r="AC888" s="224">
        <f t="shared" si="38"/>
        <v>0</v>
      </c>
      <c r="AD888" s="270">
        <f t="shared" si="39"/>
        <v>0</v>
      </c>
      <c r="AE888" s="198"/>
      <c r="AF888" s="199"/>
      <c r="AG888" s="200"/>
      <c r="AH888" s="200"/>
      <c r="AI888" s="169"/>
    </row>
    <row r="889" spans="2:35" s="170" customFormat="1">
      <c r="B889" s="250"/>
      <c r="C889" s="168" t="s">
        <v>962</v>
      </c>
      <c r="D889" s="267"/>
      <c r="E889" s="267"/>
      <c r="F889" s="267"/>
      <c r="G889" s="267"/>
      <c r="H889" s="267"/>
      <c r="I889" s="267"/>
      <c r="J889" s="267">
        <v>3</v>
      </c>
      <c r="K889" s="267"/>
      <c r="L889" s="196" t="s">
        <v>37</v>
      </c>
      <c r="M889" s="196" t="s">
        <v>6781</v>
      </c>
      <c r="N889" s="196" t="s">
        <v>848</v>
      </c>
      <c r="O889" s="196" t="s">
        <v>961</v>
      </c>
      <c r="P889" s="196"/>
      <c r="Q889" s="266" t="s">
        <v>4666</v>
      </c>
      <c r="R889" s="218" t="s">
        <v>436</v>
      </c>
      <c r="S889" s="218"/>
      <c r="T889" s="218"/>
      <c r="U889" s="286"/>
      <c r="V889" s="197" t="s">
        <v>776</v>
      </c>
      <c r="W889" s="220">
        <v>1</v>
      </c>
      <c r="X889" s="223">
        <v>13257</v>
      </c>
      <c r="Y889" s="304">
        <v>12855</v>
      </c>
      <c r="Z889" s="304">
        <v>12051</v>
      </c>
      <c r="AA889" s="304">
        <v>11328</v>
      </c>
      <c r="AB889" s="5"/>
      <c r="AC889" s="224">
        <f t="shared" si="38"/>
        <v>0</v>
      </c>
      <c r="AD889" s="270">
        <f t="shared" si="39"/>
        <v>0</v>
      </c>
      <c r="AE889" s="198"/>
      <c r="AF889" s="199"/>
      <c r="AG889" s="200"/>
      <c r="AH889" s="200"/>
      <c r="AI889" s="169" t="str">
        <f>IF(AB889/W889=0,"",IF(MOD(AB889,W889)&gt;0,"ОШИБКА!!! неверная кратность на сорт",""))</f>
        <v/>
      </c>
    </row>
    <row r="890" spans="2:35" s="170" customFormat="1">
      <c r="B890" s="250"/>
      <c r="C890" s="168" t="s">
        <v>963</v>
      </c>
      <c r="D890" s="267"/>
      <c r="E890" s="267"/>
      <c r="F890" s="267"/>
      <c r="G890" s="267"/>
      <c r="H890" s="267"/>
      <c r="I890" s="267"/>
      <c r="J890" s="267">
        <v>1</v>
      </c>
      <c r="K890" s="267"/>
      <c r="L890" s="196" t="s">
        <v>37</v>
      </c>
      <c r="M890" s="196" t="s">
        <v>6781</v>
      </c>
      <c r="N890" s="196" t="s">
        <v>848</v>
      </c>
      <c r="O890" s="196" t="s">
        <v>961</v>
      </c>
      <c r="P890" s="196"/>
      <c r="Q890" s="266" t="s">
        <v>4666</v>
      </c>
      <c r="R890" s="218" t="s">
        <v>4655</v>
      </c>
      <c r="S890" s="219"/>
      <c r="T890" s="218"/>
      <c r="U890" s="286"/>
      <c r="V890" s="197" t="s">
        <v>776</v>
      </c>
      <c r="W890" s="220">
        <v>1</v>
      </c>
      <c r="X890" s="223">
        <v>14276</v>
      </c>
      <c r="Y890" s="304">
        <v>13844</v>
      </c>
      <c r="Z890" s="304">
        <v>12978</v>
      </c>
      <c r="AA890" s="304">
        <v>12200</v>
      </c>
      <c r="AB890" s="5"/>
      <c r="AC890" s="224">
        <f t="shared" si="38"/>
        <v>0</v>
      </c>
      <c r="AD890" s="270">
        <f t="shared" si="39"/>
        <v>0</v>
      </c>
      <c r="AE890" s="198"/>
      <c r="AF890" s="199"/>
      <c r="AG890" s="200"/>
      <c r="AH890" s="200"/>
      <c r="AI890" s="169" t="str">
        <f>IF(AB890/W890=0,"",IF(MOD(AB890,W890)&gt;0,"ОШИБКА!!! неверная кратность на сорт",""))</f>
        <v/>
      </c>
    </row>
    <row r="891" spans="2:35" s="170" customFormat="1">
      <c r="B891" s="250"/>
      <c r="C891" s="168" t="s">
        <v>4513</v>
      </c>
      <c r="D891" s="267"/>
      <c r="E891" s="267"/>
      <c r="F891" s="267"/>
      <c r="G891" s="267"/>
      <c r="H891" s="267"/>
      <c r="I891" s="267"/>
      <c r="J891" s="267"/>
      <c r="K891" s="267"/>
      <c r="L891" s="196" t="s">
        <v>37</v>
      </c>
      <c r="M891" s="332" t="s">
        <v>6781</v>
      </c>
      <c r="N891" s="332" t="s">
        <v>848</v>
      </c>
      <c r="O891" s="332" t="s">
        <v>961</v>
      </c>
      <c r="P891" s="332"/>
      <c r="Q891" s="342" t="s">
        <v>4666</v>
      </c>
      <c r="R891" s="334" t="s">
        <v>4651</v>
      </c>
      <c r="S891" s="336"/>
      <c r="T891" s="334"/>
      <c r="U891" s="286"/>
      <c r="V891" s="197" t="s">
        <v>776</v>
      </c>
      <c r="W891" s="220">
        <v>1</v>
      </c>
      <c r="X891" s="223">
        <v>15840</v>
      </c>
      <c r="Y891" s="304">
        <v>15360</v>
      </c>
      <c r="Z891" s="304">
        <v>14400</v>
      </c>
      <c r="AA891" s="304">
        <v>13536</v>
      </c>
      <c r="AB891" s="5"/>
      <c r="AC891" s="224">
        <f t="shared" si="38"/>
        <v>0</v>
      </c>
      <c r="AD891" s="270">
        <f t="shared" si="39"/>
        <v>0</v>
      </c>
      <c r="AE891" s="198" t="s">
        <v>4484</v>
      </c>
      <c r="AF891" s="199"/>
      <c r="AG891" s="200"/>
      <c r="AH891" s="200"/>
      <c r="AI891" s="169" t="str">
        <f>IF(AB891/W891=0,"",IF(MOD(AB891,W891)&gt;0,"ОШИБКА!!! неверная кратность на сорт",""))</f>
        <v/>
      </c>
    </row>
    <row r="892" spans="2:35" s="170" customFormat="1">
      <c r="B892" s="250"/>
      <c r="C892" s="168" t="s">
        <v>4514</v>
      </c>
      <c r="D892" s="267"/>
      <c r="E892" s="267"/>
      <c r="F892" s="267"/>
      <c r="G892" s="267"/>
      <c r="H892" s="267"/>
      <c r="I892" s="267"/>
      <c r="J892" s="267"/>
      <c r="K892" s="267"/>
      <c r="L892" s="196" t="s">
        <v>37</v>
      </c>
      <c r="M892" s="332" t="s">
        <v>6781</v>
      </c>
      <c r="N892" s="332" t="s">
        <v>848</v>
      </c>
      <c r="O892" s="332" t="s">
        <v>961</v>
      </c>
      <c r="P892" s="332"/>
      <c r="Q892" s="342" t="s">
        <v>4666</v>
      </c>
      <c r="R892" s="334" t="s">
        <v>4657</v>
      </c>
      <c r="S892" s="336"/>
      <c r="T892" s="334"/>
      <c r="U892" s="286"/>
      <c r="V892" s="197" t="s">
        <v>776</v>
      </c>
      <c r="W892" s="220">
        <v>1</v>
      </c>
      <c r="X892" s="223">
        <v>18810</v>
      </c>
      <c r="Y892" s="304">
        <v>18240</v>
      </c>
      <c r="Z892" s="304">
        <v>17100</v>
      </c>
      <c r="AA892" s="304">
        <v>16074</v>
      </c>
      <c r="AB892" s="5"/>
      <c r="AC892" s="224">
        <f t="shared" si="38"/>
        <v>0</v>
      </c>
      <c r="AD892" s="270">
        <f t="shared" si="39"/>
        <v>0</v>
      </c>
      <c r="AE892" s="198" t="s">
        <v>4484</v>
      </c>
      <c r="AF892" s="199"/>
      <c r="AG892" s="200"/>
      <c r="AH892" s="200"/>
      <c r="AI892" s="169" t="str">
        <f>IF(AB892/W892=0,"",IF(MOD(AB892,W892)&gt;0,"ОШИБКА!!! неверная кратность на сорт",""))</f>
        <v/>
      </c>
    </row>
    <row r="893" spans="2:35" s="170" customFormat="1">
      <c r="B893" s="250"/>
      <c r="C893" s="168" t="s">
        <v>4515</v>
      </c>
      <c r="D893" s="267"/>
      <c r="E893" s="267"/>
      <c r="F893" s="267"/>
      <c r="G893" s="267"/>
      <c r="H893" s="267"/>
      <c r="I893" s="267"/>
      <c r="J893" s="267"/>
      <c r="K893" s="267">
        <v>4</v>
      </c>
      <c r="L893" s="196" t="s">
        <v>37</v>
      </c>
      <c r="M893" s="196" t="s">
        <v>6781</v>
      </c>
      <c r="N893" s="196" t="s">
        <v>848</v>
      </c>
      <c r="O893" s="196" t="s">
        <v>961</v>
      </c>
      <c r="P893" s="196"/>
      <c r="Q893" s="266" t="s">
        <v>4666</v>
      </c>
      <c r="R893" s="218" t="s">
        <v>4652</v>
      </c>
      <c r="S893" s="336"/>
      <c r="T893" s="334"/>
      <c r="U893" s="286"/>
      <c r="V893" s="197" t="s">
        <v>776</v>
      </c>
      <c r="W893" s="220">
        <v>1</v>
      </c>
      <c r="X893" s="223">
        <v>19800</v>
      </c>
      <c r="Y893" s="304">
        <v>19200</v>
      </c>
      <c r="Z893" s="304">
        <v>18000</v>
      </c>
      <c r="AA893" s="304">
        <v>16920</v>
      </c>
      <c r="AB893" s="5"/>
      <c r="AC893" s="224">
        <f t="shared" si="38"/>
        <v>0</v>
      </c>
      <c r="AD893" s="270">
        <f t="shared" si="39"/>
        <v>0</v>
      </c>
      <c r="AE893" s="198"/>
      <c r="AF893" s="199"/>
      <c r="AG893" s="200"/>
      <c r="AH893" s="200"/>
      <c r="AI893" s="169" t="str">
        <f>IF(AB893/W893=0,"",IF(MOD(AB893,W893)&gt;0,"ОШИБКА!!! неверная кратность на сорт",""))</f>
        <v/>
      </c>
    </row>
    <row r="894" spans="2:35" s="170" customFormat="1">
      <c r="B894" s="250"/>
      <c r="C894" s="168" t="s">
        <v>7025</v>
      </c>
      <c r="D894" s="267"/>
      <c r="E894" s="267"/>
      <c r="F894" s="267"/>
      <c r="G894" s="267"/>
      <c r="H894" s="267"/>
      <c r="I894" s="267"/>
      <c r="J894" s="267"/>
      <c r="K894" s="267">
        <v>1</v>
      </c>
      <c r="L894" s="196" t="s">
        <v>37</v>
      </c>
      <c r="M894" s="196" t="s">
        <v>6781</v>
      </c>
      <c r="N894" s="196" t="s">
        <v>848</v>
      </c>
      <c r="O894" s="196" t="s">
        <v>961</v>
      </c>
      <c r="P894" s="196"/>
      <c r="Q894" s="266" t="s">
        <v>4666</v>
      </c>
      <c r="R894" s="218" t="s">
        <v>7002</v>
      </c>
      <c r="S894" s="336"/>
      <c r="T894" s="334"/>
      <c r="U894" s="286"/>
      <c r="V894" s="197" t="s">
        <v>776</v>
      </c>
      <c r="W894" s="220">
        <v>1</v>
      </c>
      <c r="X894" s="223">
        <v>20625</v>
      </c>
      <c r="Y894" s="304">
        <v>20000</v>
      </c>
      <c r="Z894" s="304">
        <v>18750</v>
      </c>
      <c r="AA894" s="304">
        <v>17625</v>
      </c>
      <c r="AB894" s="5"/>
      <c r="AC894" s="224">
        <f t="shared" si="38"/>
        <v>0</v>
      </c>
      <c r="AD894" s="270">
        <f t="shared" si="39"/>
        <v>0</v>
      </c>
      <c r="AE894" s="198"/>
      <c r="AF894" s="199"/>
      <c r="AG894" s="200"/>
      <c r="AH894" s="200"/>
      <c r="AI894" s="169"/>
    </row>
    <row r="895" spans="2:35" s="170" customFormat="1">
      <c r="B895" s="250"/>
      <c r="C895" s="168" t="s">
        <v>7026</v>
      </c>
      <c r="D895" s="267"/>
      <c r="E895" s="267"/>
      <c r="F895" s="267"/>
      <c r="G895" s="267"/>
      <c r="H895" s="267"/>
      <c r="I895" s="267"/>
      <c r="J895" s="267"/>
      <c r="K895" s="267">
        <v>22</v>
      </c>
      <c r="L895" s="196" t="s">
        <v>37</v>
      </c>
      <c r="M895" s="196" t="s">
        <v>6781</v>
      </c>
      <c r="N895" s="196" t="s">
        <v>848</v>
      </c>
      <c r="O895" s="196" t="s">
        <v>961</v>
      </c>
      <c r="P895" s="196"/>
      <c r="Q895" s="266" t="s">
        <v>4666</v>
      </c>
      <c r="R895" s="218" t="s">
        <v>4653</v>
      </c>
      <c r="S895" s="336"/>
      <c r="T895" s="334"/>
      <c r="U895" s="286"/>
      <c r="V895" s="197" t="s">
        <v>776</v>
      </c>
      <c r="W895" s="220">
        <v>1</v>
      </c>
      <c r="X895" s="223">
        <v>21434</v>
      </c>
      <c r="Y895" s="304">
        <v>20784</v>
      </c>
      <c r="Z895" s="304">
        <v>19485</v>
      </c>
      <c r="AA895" s="304">
        <v>18316</v>
      </c>
      <c r="AB895" s="5"/>
      <c r="AC895" s="224">
        <f t="shared" si="38"/>
        <v>0</v>
      </c>
      <c r="AD895" s="270">
        <f t="shared" si="39"/>
        <v>0</v>
      </c>
      <c r="AE895" s="198"/>
      <c r="AF895" s="199"/>
      <c r="AG895" s="200"/>
      <c r="AH895" s="200"/>
      <c r="AI895" s="169"/>
    </row>
    <row r="896" spans="2:35" s="170" customFormat="1">
      <c r="B896" s="250"/>
      <c r="C896" s="168" t="s">
        <v>7027</v>
      </c>
      <c r="D896" s="267"/>
      <c r="E896" s="267"/>
      <c r="F896" s="267"/>
      <c r="G896" s="267"/>
      <c r="H896" s="267"/>
      <c r="I896" s="267"/>
      <c r="J896" s="267"/>
      <c r="K896" s="267">
        <v>7</v>
      </c>
      <c r="L896" s="196" t="s">
        <v>37</v>
      </c>
      <c r="M896" s="196" t="s">
        <v>6781</v>
      </c>
      <c r="N896" s="196" t="s">
        <v>848</v>
      </c>
      <c r="O896" s="196" t="s">
        <v>961</v>
      </c>
      <c r="P896" s="196"/>
      <c r="Q896" s="266" t="s">
        <v>4666</v>
      </c>
      <c r="R896" s="218" t="s">
        <v>7022</v>
      </c>
      <c r="S896" s="336"/>
      <c r="T896" s="334"/>
      <c r="U896" s="286"/>
      <c r="V896" s="197" t="s">
        <v>776</v>
      </c>
      <c r="W896" s="220">
        <v>1</v>
      </c>
      <c r="X896" s="223">
        <v>22193</v>
      </c>
      <c r="Y896" s="304">
        <v>21520</v>
      </c>
      <c r="Z896" s="304">
        <v>20175</v>
      </c>
      <c r="AA896" s="304">
        <v>18965</v>
      </c>
      <c r="AB896" s="5"/>
      <c r="AC896" s="224">
        <f t="shared" si="38"/>
        <v>0</v>
      </c>
      <c r="AD896" s="270">
        <f t="shared" si="39"/>
        <v>0</v>
      </c>
      <c r="AE896" s="198"/>
      <c r="AF896" s="199"/>
      <c r="AG896" s="200"/>
      <c r="AH896" s="200"/>
      <c r="AI896" s="169"/>
    </row>
    <row r="897" spans="2:35" s="170" customFormat="1">
      <c r="B897" s="250"/>
      <c r="C897" s="168" t="s">
        <v>7028</v>
      </c>
      <c r="D897" s="267"/>
      <c r="E897" s="267"/>
      <c r="F897" s="267"/>
      <c r="G897" s="267"/>
      <c r="H897" s="267"/>
      <c r="I897" s="267"/>
      <c r="J897" s="267"/>
      <c r="K897" s="267">
        <v>5</v>
      </c>
      <c r="L897" s="196" t="s">
        <v>37</v>
      </c>
      <c r="M897" s="196" t="s">
        <v>6781</v>
      </c>
      <c r="N897" s="196" t="s">
        <v>848</v>
      </c>
      <c r="O897" s="196" t="s">
        <v>961</v>
      </c>
      <c r="P897" s="196"/>
      <c r="Q897" s="266" t="s">
        <v>4666</v>
      </c>
      <c r="R897" s="218" t="s">
        <v>7029</v>
      </c>
      <c r="S897" s="336"/>
      <c r="T897" s="334"/>
      <c r="U897" s="286"/>
      <c r="V897" s="197" t="s">
        <v>776</v>
      </c>
      <c r="W897" s="220">
        <v>1</v>
      </c>
      <c r="X897" s="223">
        <v>22935</v>
      </c>
      <c r="Y897" s="304">
        <v>22240</v>
      </c>
      <c r="Z897" s="304">
        <v>20850</v>
      </c>
      <c r="AA897" s="304">
        <v>19599</v>
      </c>
      <c r="AB897" s="5"/>
      <c r="AC897" s="224">
        <f t="shared" si="38"/>
        <v>0</v>
      </c>
      <c r="AD897" s="270">
        <f t="shared" si="39"/>
        <v>0</v>
      </c>
      <c r="AE897" s="198"/>
      <c r="AF897" s="199"/>
      <c r="AG897" s="200"/>
      <c r="AH897" s="200"/>
      <c r="AI897" s="169"/>
    </row>
    <row r="898" spans="2:35" s="170" customFormat="1">
      <c r="B898" s="250"/>
      <c r="C898" s="168" t="s">
        <v>7058</v>
      </c>
      <c r="D898" s="267"/>
      <c r="E898" s="267"/>
      <c r="F898" s="267"/>
      <c r="G898" s="267"/>
      <c r="H898" s="267"/>
      <c r="I898" s="267"/>
      <c r="J898" s="267"/>
      <c r="K898" s="267">
        <v>2</v>
      </c>
      <c r="L898" s="196" t="s">
        <v>37</v>
      </c>
      <c r="M898" s="196" t="s">
        <v>6781</v>
      </c>
      <c r="N898" s="196" t="s">
        <v>17</v>
      </c>
      <c r="O898" s="196" t="s">
        <v>18</v>
      </c>
      <c r="P898" s="196" t="s">
        <v>279</v>
      </c>
      <c r="Q898" s="266" t="s">
        <v>4666</v>
      </c>
      <c r="R898" s="218" t="s">
        <v>64</v>
      </c>
      <c r="S898" s="336"/>
      <c r="T898" s="334"/>
      <c r="U898" s="286"/>
      <c r="V898" s="197" t="s">
        <v>776</v>
      </c>
      <c r="W898" s="220">
        <v>1</v>
      </c>
      <c r="X898" s="223">
        <v>1764</v>
      </c>
      <c r="Y898" s="304">
        <v>1711</v>
      </c>
      <c r="Z898" s="304">
        <v>1604</v>
      </c>
      <c r="AA898" s="304">
        <v>1508</v>
      </c>
      <c r="AB898" s="5"/>
      <c r="AC898" s="224">
        <f t="shared" si="38"/>
        <v>0</v>
      </c>
      <c r="AD898" s="270">
        <f t="shared" si="39"/>
        <v>0</v>
      </c>
      <c r="AE898" s="198"/>
      <c r="AF898" s="199"/>
      <c r="AG898" s="200"/>
      <c r="AH898" s="200"/>
      <c r="AI898" s="169"/>
    </row>
    <row r="899" spans="2:35" s="170" customFormat="1">
      <c r="B899" s="250"/>
      <c r="C899" s="168" t="s">
        <v>3671</v>
      </c>
      <c r="D899" s="267">
        <v>10</v>
      </c>
      <c r="E899" s="267"/>
      <c r="F899" s="267"/>
      <c r="G899" s="267"/>
      <c r="H899" s="267"/>
      <c r="I899" s="267"/>
      <c r="J899" s="267"/>
      <c r="K899" s="267">
        <v>10</v>
      </c>
      <c r="L899" s="196" t="s">
        <v>37</v>
      </c>
      <c r="M899" s="196" t="s">
        <v>6781</v>
      </c>
      <c r="N899" s="196" t="s">
        <v>17</v>
      </c>
      <c r="O899" s="196" t="s">
        <v>18</v>
      </c>
      <c r="P899" s="196" t="s">
        <v>279</v>
      </c>
      <c r="Q899" s="266" t="s">
        <v>4666</v>
      </c>
      <c r="R899" s="218" t="s">
        <v>66</v>
      </c>
      <c r="S899" s="218"/>
      <c r="T899" s="218"/>
      <c r="U899" s="286"/>
      <c r="V899" s="197" t="s">
        <v>776</v>
      </c>
      <c r="W899" s="220">
        <v>1</v>
      </c>
      <c r="X899" s="223">
        <v>1990</v>
      </c>
      <c r="Y899" s="304">
        <v>1930</v>
      </c>
      <c r="Z899" s="304">
        <v>1809</v>
      </c>
      <c r="AA899" s="304">
        <v>1701</v>
      </c>
      <c r="AB899" s="5"/>
      <c r="AC899" s="224">
        <f t="shared" si="38"/>
        <v>0</v>
      </c>
      <c r="AD899" s="270">
        <f t="shared" si="39"/>
        <v>0</v>
      </c>
      <c r="AE899" s="198"/>
      <c r="AF899" s="199"/>
      <c r="AG899" s="200"/>
      <c r="AH899" s="200"/>
      <c r="AI899" s="169" t="str">
        <f>IF(AB899/W899=0,"",IF(MOD(AB899,W899)&gt;0,"ОШИБКА!!! неверная кратность на сорт",""))</f>
        <v/>
      </c>
    </row>
    <row r="900" spans="2:35" s="170" customFormat="1">
      <c r="B900" s="250"/>
      <c r="C900" s="168" t="s">
        <v>4596</v>
      </c>
      <c r="D900" s="267"/>
      <c r="E900" s="267"/>
      <c r="F900" s="267"/>
      <c r="G900" s="267"/>
      <c r="H900" s="267"/>
      <c r="I900" s="267"/>
      <c r="J900" s="267">
        <v>5</v>
      </c>
      <c r="K900" s="267">
        <v>68</v>
      </c>
      <c r="L900" s="196" t="s">
        <v>37</v>
      </c>
      <c r="M900" s="196" t="s">
        <v>6781</v>
      </c>
      <c r="N900" s="196" t="s">
        <v>17</v>
      </c>
      <c r="O900" s="196" t="s">
        <v>18</v>
      </c>
      <c r="P900" s="196" t="s">
        <v>279</v>
      </c>
      <c r="Q900" s="266" t="s">
        <v>4666</v>
      </c>
      <c r="R900" s="218" t="s">
        <v>4654</v>
      </c>
      <c r="S900" s="218"/>
      <c r="T900" s="218"/>
      <c r="U900" s="286"/>
      <c r="V900" s="197" t="s">
        <v>776</v>
      </c>
      <c r="W900" s="220">
        <v>1</v>
      </c>
      <c r="X900" s="223">
        <v>2972</v>
      </c>
      <c r="Y900" s="304">
        <v>2882</v>
      </c>
      <c r="Z900" s="304">
        <v>2702</v>
      </c>
      <c r="AA900" s="304">
        <v>2540</v>
      </c>
      <c r="AB900" s="5"/>
      <c r="AC900" s="224">
        <f t="shared" si="38"/>
        <v>0</v>
      </c>
      <c r="AD900" s="270">
        <f t="shared" si="39"/>
        <v>0</v>
      </c>
      <c r="AE900" s="198"/>
      <c r="AF900" s="199"/>
      <c r="AG900" s="200"/>
      <c r="AH900" s="200"/>
      <c r="AI900" s="169" t="str">
        <f>IF(AB900/W900=0,"",IF(MOD(AB900,W900)&gt;0,"ОШИБКА!!! неверная кратность на сорт",""))</f>
        <v/>
      </c>
    </row>
    <row r="901" spans="2:35" s="170" customFormat="1">
      <c r="B901" s="250"/>
      <c r="C901" s="168" t="s">
        <v>4594</v>
      </c>
      <c r="D901" s="267"/>
      <c r="E901" s="267"/>
      <c r="F901" s="267"/>
      <c r="G901" s="267"/>
      <c r="H901" s="267"/>
      <c r="I901" s="267"/>
      <c r="J901" s="267"/>
      <c r="K901" s="267"/>
      <c r="L901" s="196" t="s">
        <v>37</v>
      </c>
      <c r="M901" s="332" t="s">
        <v>6781</v>
      </c>
      <c r="N901" s="332" t="s">
        <v>17</v>
      </c>
      <c r="O901" s="332" t="s">
        <v>18</v>
      </c>
      <c r="P901" s="332" t="s">
        <v>279</v>
      </c>
      <c r="Q901" s="342" t="s">
        <v>4666</v>
      </c>
      <c r="R901" s="334" t="s">
        <v>4654</v>
      </c>
      <c r="S901" s="334"/>
      <c r="T901" s="334"/>
      <c r="U901" s="322" t="s">
        <v>6776</v>
      </c>
      <c r="V901" s="197" t="s">
        <v>776</v>
      </c>
      <c r="W901" s="220">
        <v>1</v>
      </c>
      <c r="X901" s="223">
        <v>2972</v>
      </c>
      <c r="Y901" s="304">
        <v>2882</v>
      </c>
      <c r="Z901" s="304">
        <v>2702</v>
      </c>
      <c r="AA901" s="304">
        <v>2540</v>
      </c>
      <c r="AB901" s="5"/>
      <c r="AC901" s="224">
        <f t="shared" si="38"/>
        <v>0</v>
      </c>
      <c r="AD901" s="270">
        <f t="shared" si="39"/>
        <v>0</v>
      </c>
      <c r="AE901" s="198" t="s">
        <v>4484</v>
      </c>
      <c r="AF901" s="199"/>
      <c r="AG901" s="200"/>
      <c r="AH901" s="200"/>
      <c r="AI901" s="169" t="str">
        <f>IF(AB901/W901=0,"",IF(MOD(AB901,W901)&gt;0,"ОШИБКА!!! неверная кратность на сорт",""))</f>
        <v/>
      </c>
    </row>
    <row r="902" spans="2:35" s="170" customFormat="1">
      <c r="B902" s="250"/>
      <c r="C902" s="168" t="s">
        <v>3669</v>
      </c>
      <c r="D902" s="267">
        <v>4</v>
      </c>
      <c r="E902" s="267"/>
      <c r="F902" s="267"/>
      <c r="G902" s="267"/>
      <c r="H902" s="267"/>
      <c r="I902" s="267"/>
      <c r="J902" s="267"/>
      <c r="K902" s="267">
        <v>157</v>
      </c>
      <c r="L902" s="196" t="s">
        <v>37</v>
      </c>
      <c r="M902" s="196" t="s">
        <v>6781</v>
      </c>
      <c r="N902" s="196" t="s">
        <v>17</v>
      </c>
      <c r="O902" s="196" t="s">
        <v>18</v>
      </c>
      <c r="P902" s="196" t="s">
        <v>279</v>
      </c>
      <c r="Q902" s="266" t="s">
        <v>4666</v>
      </c>
      <c r="R902" s="218" t="s">
        <v>436</v>
      </c>
      <c r="S902" s="218"/>
      <c r="T902" s="218"/>
      <c r="U902" s="286"/>
      <c r="V902" s="197" t="s">
        <v>776</v>
      </c>
      <c r="W902" s="220">
        <v>1</v>
      </c>
      <c r="X902" s="223">
        <v>3134</v>
      </c>
      <c r="Y902" s="304">
        <v>3039</v>
      </c>
      <c r="Z902" s="304">
        <v>2849</v>
      </c>
      <c r="AA902" s="304">
        <v>2678</v>
      </c>
      <c r="AB902" s="5"/>
      <c r="AC902" s="224">
        <f t="shared" si="38"/>
        <v>0</v>
      </c>
      <c r="AD902" s="270">
        <f t="shared" si="39"/>
        <v>0</v>
      </c>
      <c r="AE902" s="198"/>
      <c r="AF902" s="199"/>
      <c r="AG902" s="200"/>
      <c r="AH902" s="200"/>
      <c r="AI902" s="169" t="str">
        <f>IF(AB902/W902=0,"",IF(MOD(AB902,W902)&gt;0,"ОШИБКА!!! неверная кратность на сорт",""))</f>
        <v/>
      </c>
    </row>
    <row r="903" spans="2:35" s="170" customFormat="1">
      <c r="B903" s="250"/>
      <c r="C903" s="168" t="s">
        <v>4505</v>
      </c>
      <c r="D903" s="267">
        <v>16</v>
      </c>
      <c r="E903" s="267"/>
      <c r="F903" s="267"/>
      <c r="G903" s="267"/>
      <c r="H903" s="267"/>
      <c r="I903" s="267"/>
      <c r="J903" s="267">
        <v>10</v>
      </c>
      <c r="K903" s="267">
        <v>388</v>
      </c>
      <c r="L903" s="196" t="s">
        <v>37</v>
      </c>
      <c r="M903" s="196" t="s">
        <v>6781</v>
      </c>
      <c r="N903" s="196" t="s">
        <v>17</v>
      </c>
      <c r="O903" s="196" t="s">
        <v>18</v>
      </c>
      <c r="P903" s="196" t="s">
        <v>279</v>
      </c>
      <c r="Q903" s="266" t="s">
        <v>4666</v>
      </c>
      <c r="R903" s="218" t="s">
        <v>436</v>
      </c>
      <c r="S903" s="218"/>
      <c r="T903" s="218"/>
      <c r="U903" s="322" t="s">
        <v>6776</v>
      </c>
      <c r="V903" s="197" t="s">
        <v>776</v>
      </c>
      <c r="W903" s="220">
        <v>1</v>
      </c>
      <c r="X903" s="223">
        <v>3134</v>
      </c>
      <c r="Y903" s="304">
        <v>3039</v>
      </c>
      <c r="Z903" s="304">
        <v>2849</v>
      </c>
      <c r="AA903" s="304">
        <v>2678</v>
      </c>
      <c r="AB903" s="5"/>
      <c r="AC903" s="224">
        <f t="shared" si="38"/>
        <v>0</v>
      </c>
      <c r="AD903" s="270">
        <f t="shared" si="39"/>
        <v>0</v>
      </c>
      <c r="AE903" s="198"/>
      <c r="AF903" s="199"/>
      <c r="AG903" s="200"/>
      <c r="AH903" s="200"/>
      <c r="AI903" s="169" t="str">
        <f>IF(AB903/W903=0,"",IF(MOD(AB903,W903)&gt;0,"ОШИБКА!!! неверная кратность на сорт",""))</f>
        <v/>
      </c>
    </row>
    <row r="904" spans="2:35" s="170" customFormat="1">
      <c r="B904" s="250"/>
      <c r="C904" s="168" t="s">
        <v>3670</v>
      </c>
      <c r="D904" s="267">
        <v>4</v>
      </c>
      <c r="E904" s="267"/>
      <c r="F904" s="267"/>
      <c r="G904" s="267"/>
      <c r="H904" s="267"/>
      <c r="I904" s="267"/>
      <c r="J904" s="267">
        <v>3</v>
      </c>
      <c r="K904" s="267">
        <v>524</v>
      </c>
      <c r="L904" s="196" t="s">
        <v>37</v>
      </c>
      <c r="M904" s="196" t="s">
        <v>6781</v>
      </c>
      <c r="N904" s="196" t="s">
        <v>17</v>
      </c>
      <c r="O904" s="196" t="s">
        <v>18</v>
      </c>
      <c r="P904" s="196" t="s">
        <v>279</v>
      </c>
      <c r="Q904" s="266" t="s">
        <v>4666</v>
      </c>
      <c r="R904" s="218" t="s">
        <v>4655</v>
      </c>
      <c r="S904" s="218"/>
      <c r="T904" s="218"/>
      <c r="U904" s="286"/>
      <c r="V904" s="197" t="s">
        <v>776</v>
      </c>
      <c r="W904" s="220">
        <v>1</v>
      </c>
      <c r="X904" s="223">
        <v>3398</v>
      </c>
      <c r="Y904" s="304">
        <v>3295</v>
      </c>
      <c r="Z904" s="304">
        <v>3089</v>
      </c>
      <c r="AA904" s="304">
        <v>2904</v>
      </c>
      <c r="AB904" s="5"/>
      <c r="AC904" s="224">
        <f t="shared" si="38"/>
        <v>0</v>
      </c>
      <c r="AD904" s="270">
        <f t="shared" si="39"/>
        <v>0</v>
      </c>
      <c r="AE904" s="198"/>
      <c r="AF904" s="199"/>
      <c r="AG904" s="200"/>
      <c r="AH904" s="200"/>
      <c r="AI904" s="169" t="str">
        <f>IF(AB904/W904=0,"",IF(MOD(AB904,W904)&gt;0,"ОШИБКА!!! неверная кратность на сорт",""))</f>
        <v/>
      </c>
    </row>
    <row r="905" spans="2:35" s="170" customFormat="1">
      <c r="B905" s="250"/>
      <c r="C905" s="316" t="s">
        <v>4631</v>
      </c>
      <c r="D905" s="267">
        <v>5</v>
      </c>
      <c r="E905" s="267"/>
      <c r="F905" s="267"/>
      <c r="G905" s="267"/>
      <c r="H905" s="267"/>
      <c r="I905" s="267"/>
      <c r="J905" s="267">
        <v>10</v>
      </c>
      <c r="K905" s="267">
        <v>583</v>
      </c>
      <c r="L905" s="196" t="s">
        <v>37</v>
      </c>
      <c r="M905" s="196" t="s">
        <v>6781</v>
      </c>
      <c r="N905" s="196" t="s">
        <v>17</v>
      </c>
      <c r="O905" s="196" t="s">
        <v>18</v>
      </c>
      <c r="P905" s="196" t="s">
        <v>279</v>
      </c>
      <c r="Q905" s="266" t="s">
        <v>4666</v>
      </c>
      <c r="R905" s="218" t="s">
        <v>4655</v>
      </c>
      <c r="S905" s="218"/>
      <c r="T905" s="218"/>
      <c r="U905" s="322" t="s">
        <v>6776</v>
      </c>
      <c r="V905" s="197" t="s">
        <v>776</v>
      </c>
      <c r="W905" s="220">
        <v>1</v>
      </c>
      <c r="X905" s="223">
        <v>3398</v>
      </c>
      <c r="Y905" s="304">
        <v>3295</v>
      </c>
      <c r="Z905" s="304">
        <v>3089</v>
      </c>
      <c r="AA905" s="304">
        <v>2904</v>
      </c>
      <c r="AB905" s="5"/>
      <c r="AC905" s="224">
        <f t="shared" si="38"/>
        <v>0</v>
      </c>
      <c r="AD905" s="270">
        <f t="shared" si="39"/>
        <v>0</v>
      </c>
      <c r="AE905" s="198"/>
      <c r="AF905" s="199"/>
      <c r="AG905" s="200"/>
      <c r="AH905" s="200"/>
      <c r="AI905" s="169" t="str">
        <f>IF(AB905/W905=0,"",IF(MOD(AB905,W905)&gt;0,"ОШИБКА!!! неверная кратность на сорт",""))</f>
        <v/>
      </c>
    </row>
    <row r="906" spans="2:35" s="170" customFormat="1">
      <c r="B906" s="250"/>
      <c r="C906" s="168" t="s">
        <v>7059</v>
      </c>
      <c r="D906" s="267">
        <v>10</v>
      </c>
      <c r="E906" s="267"/>
      <c r="F906" s="267"/>
      <c r="G906" s="267"/>
      <c r="H906" s="267"/>
      <c r="I906" s="267"/>
      <c r="J906" s="267"/>
      <c r="K906" s="267">
        <v>667</v>
      </c>
      <c r="L906" s="196" t="s">
        <v>37</v>
      </c>
      <c r="M906" s="196" t="s">
        <v>6781</v>
      </c>
      <c r="N906" s="196" t="s">
        <v>17</v>
      </c>
      <c r="O906" s="196" t="s">
        <v>18</v>
      </c>
      <c r="P906" s="196" t="s">
        <v>279</v>
      </c>
      <c r="Q906" s="266" t="s">
        <v>4666</v>
      </c>
      <c r="R906" s="218" t="s">
        <v>4656</v>
      </c>
      <c r="S906" s="218"/>
      <c r="T906" s="218"/>
      <c r="U906" s="322"/>
      <c r="V906" s="197" t="s">
        <v>776</v>
      </c>
      <c r="W906" s="220">
        <v>1</v>
      </c>
      <c r="X906" s="223">
        <v>4564</v>
      </c>
      <c r="Y906" s="304">
        <v>4426</v>
      </c>
      <c r="Z906" s="304">
        <v>4149</v>
      </c>
      <c r="AA906" s="304">
        <v>3901</v>
      </c>
      <c r="AB906" s="5"/>
      <c r="AC906" s="224">
        <f t="shared" si="38"/>
        <v>0</v>
      </c>
      <c r="AD906" s="270">
        <f t="shared" si="39"/>
        <v>0</v>
      </c>
      <c r="AE906" s="198"/>
      <c r="AF906" s="199"/>
      <c r="AG906" s="200"/>
      <c r="AH906" s="200"/>
      <c r="AI906" s="169"/>
    </row>
    <row r="907" spans="2:35" s="170" customFormat="1">
      <c r="B907" s="250"/>
      <c r="C907" s="168" t="s">
        <v>4595</v>
      </c>
      <c r="D907" s="267"/>
      <c r="E907" s="267"/>
      <c r="F907" s="267"/>
      <c r="G907" s="267"/>
      <c r="H907" s="267"/>
      <c r="I907" s="267"/>
      <c r="J907" s="267">
        <v>4</v>
      </c>
      <c r="K907" s="267"/>
      <c r="L907" s="196" t="s">
        <v>37</v>
      </c>
      <c r="M907" s="196" t="s">
        <v>6781</v>
      </c>
      <c r="N907" s="196" t="s">
        <v>17</v>
      </c>
      <c r="O907" s="196" t="s">
        <v>18</v>
      </c>
      <c r="P907" s="196" t="s">
        <v>279</v>
      </c>
      <c r="Q907" s="266" t="s">
        <v>4666</v>
      </c>
      <c r="R907" s="218" t="s">
        <v>4656</v>
      </c>
      <c r="S907" s="218"/>
      <c r="T907" s="218"/>
      <c r="U907" s="322" t="s">
        <v>6776</v>
      </c>
      <c r="V907" s="197" t="s">
        <v>776</v>
      </c>
      <c r="W907" s="220">
        <v>1</v>
      </c>
      <c r="X907" s="223">
        <v>4564</v>
      </c>
      <c r="Y907" s="304">
        <v>4426</v>
      </c>
      <c r="Z907" s="304">
        <v>4149</v>
      </c>
      <c r="AA907" s="304">
        <v>3901</v>
      </c>
      <c r="AB907" s="5"/>
      <c r="AC907" s="224">
        <f t="shared" si="38"/>
        <v>0</v>
      </c>
      <c r="AD907" s="270">
        <f t="shared" si="39"/>
        <v>0</v>
      </c>
      <c r="AE907" s="198"/>
      <c r="AF907" s="199"/>
      <c r="AG907" s="200"/>
      <c r="AH907" s="200"/>
      <c r="AI907" s="169" t="str">
        <f>IF(AB907/W907=0,"",IF(MOD(AB907,W907)&gt;0,"ОШИБКА!!! неверная кратность на сорт",""))</f>
        <v/>
      </c>
    </row>
    <row r="908" spans="2:35" s="170" customFormat="1">
      <c r="B908" s="250"/>
      <c r="C908" s="168" t="s">
        <v>7060</v>
      </c>
      <c r="D908" s="267">
        <v>8</v>
      </c>
      <c r="E908" s="267"/>
      <c r="F908" s="267"/>
      <c r="G908" s="267"/>
      <c r="H908" s="267"/>
      <c r="I908" s="267"/>
      <c r="J908" s="267"/>
      <c r="K908" s="267">
        <v>601</v>
      </c>
      <c r="L908" s="196" t="s">
        <v>37</v>
      </c>
      <c r="M908" s="196" t="s">
        <v>6781</v>
      </c>
      <c r="N908" s="196" t="s">
        <v>17</v>
      </c>
      <c r="O908" s="196" t="s">
        <v>18</v>
      </c>
      <c r="P908" s="196" t="s">
        <v>279</v>
      </c>
      <c r="Q908" s="266" t="s">
        <v>4666</v>
      </c>
      <c r="R908" s="218" t="s">
        <v>4651</v>
      </c>
      <c r="S908" s="218"/>
      <c r="T908" s="218"/>
      <c r="U908" s="322"/>
      <c r="V908" s="197" t="s">
        <v>776</v>
      </c>
      <c r="W908" s="220">
        <v>1</v>
      </c>
      <c r="X908" s="223">
        <v>5363</v>
      </c>
      <c r="Y908" s="304">
        <v>5200</v>
      </c>
      <c r="Z908" s="304">
        <v>4875</v>
      </c>
      <c r="AA908" s="304">
        <v>4583</v>
      </c>
      <c r="AB908" s="5"/>
      <c r="AC908" s="224">
        <f t="shared" si="38"/>
        <v>0</v>
      </c>
      <c r="AD908" s="270">
        <f t="shared" si="39"/>
        <v>0</v>
      </c>
      <c r="AE908" s="198"/>
      <c r="AF908" s="199"/>
      <c r="AG908" s="200"/>
      <c r="AH908" s="200"/>
      <c r="AI908" s="169"/>
    </row>
    <row r="909" spans="2:35" s="170" customFormat="1">
      <c r="B909" s="250"/>
      <c r="C909" s="168" t="s">
        <v>7061</v>
      </c>
      <c r="D909" s="267">
        <v>6</v>
      </c>
      <c r="E909" s="267"/>
      <c r="F909" s="267"/>
      <c r="G909" s="267"/>
      <c r="H909" s="267"/>
      <c r="I909" s="267"/>
      <c r="J909" s="267"/>
      <c r="K909" s="267">
        <v>289</v>
      </c>
      <c r="L909" s="196" t="s">
        <v>37</v>
      </c>
      <c r="M909" s="196" t="s">
        <v>6781</v>
      </c>
      <c r="N909" s="196" t="s">
        <v>17</v>
      </c>
      <c r="O909" s="196" t="s">
        <v>18</v>
      </c>
      <c r="P909" s="196" t="s">
        <v>279</v>
      </c>
      <c r="Q909" s="266" t="s">
        <v>4666</v>
      </c>
      <c r="R909" s="218" t="s">
        <v>4657</v>
      </c>
      <c r="S909" s="218"/>
      <c r="T909" s="218"/>
      <c r="U909" s="322"/>
      <c r="V909" s="197" t="s">
        <v>776</v>
      </c>
      <c r="W909" s="220">
        <v>1</v>
      </c>
      <c r="X909" s="223">
        <v>6914</v>
      </c>
      <c r="Y909" s="304">
        <v>6704</v>
      </c>
      <c r="Z909" s="304">
        <v>6285</v>
      </c>
      <c r="AA909" s="304">
        <v>5908</v>
      </c>
      <c r="AB909" s="5"/>
      <c r="AC909" s="224">
        <f t="shared" si="38"/>
        <v>0</v>
      </c>
      <c r="AD909" s="270">
        <f t="shared" si="39"/>
        <v>0</v>
      </c>
      <c r="AE909" s="198"/>
      <c r="AF909" s="199"/>
      <c r="AG909" s="200"/>
      <c r="AH909" s="200"/>
      <c r="AI909" s="169"/>
    </row>
    <row r="910" spans="2:35" s="170" customFormat="1">
      <c r="B910" s="250"/>
      <c r="C910" s="168" t="s">
        <v>7062</v>
      </c>
      <c r="D910" s="267">
        <v>4</v>
      </c>
      <c r="E910" s="267"/>
      <c r="F910" s="267"/>
      <c r="G910" s="267"/>
      <c r="H910" s="267"/>
      <c r="I910" s="267"/>
      <c r="J910" s="267"/>
      <c r="K910" s="267">
        <v>20</v>
      </c>
      <c r="L910" s="196" t="s">
        <v>37</v>
      </c>
      <c r="M910" s="196" t="s">
        <v>6781</v>
      </c>
      <c r="N910" s="196" t="s">
        <v>17</v>
      </c>
      <c r="O910" s="196" t="s">
        <v>18</v>
      </c>
      <c r="P910" s="196" t="s">
        <v>279</v>
      </c>
      <c r="Q910" s="266" t="s">
        <v>4666</v>
      </c>
      <c r="R910" s="218" t="s">
        <v>4652</v>
      </c>
      <c r="S910" s="218"/>
      <c r="T910" s="218"/>
      <c r="U910" s="322"/>
      <c r="V910" s="197" t="s">
        <v>776</v>
      </c>
      <c r="W910" s="220">
        <v>1</v>
      </c>
      <c r="X910" s="223">
        <v>7475</v>
      </c>
      <c r="Y910" s="304">
        <v>7248</v>
      </c>
      <c r="Z910" s="304">
        <v>6795</v>
      </c>
      <c r="AA910" s="304">
        <v>6388</v>
      </c>
      <c r="AB910" s="5"/>
      <c r="AC910" s="224">
        <f t="shared" si="38"/>
        <v>0</v>
      </c>
      <c r="AD910" s="270">
        <f t="shared" si="39"/>
        <v>0</v>
      </c>
      <c r="AE910" s="198"/>
      <c r="AF910" s="199"/>
      <c r="AG910" s="200"/>
      <c r="AH910" s="200"/>
      <c r="AI910" s="169"/>
    </row>
    <row r="911" spans="2:35" s="170" customFormat="1">
      <c r="B911" s="250"/>
      <c r="C911" s="168" t="s">
        <v>4560</v>
      </c>
      <c r="D911" s="267"/>
      <c r="E911" s="267"/>
      <c r="F911" s="267"/>
      <c r="G911" s="267"/>
      <c r="H911" s="267"/>
      <c r="I911" s="267"/>
      <c r="J911" s="267"/>
      <c r="K911" s="267"/>
      <c r="L911" s="196" t="s">
        <v>37</v>
      </c>
      <c r="M911" s="332" t="s">
        <v>6781</v>
      </c>
      <c r="N911" s="332" t="s">
        <v>17</v>
      </c>
      <c r="O911" s="332" t="s">
        <v>18</v>
      </c>
      <c r="P911" s="332" t="s">
        <v>279</v>
      </c>
      <c r="Q911" s="342" t="s">
        <v>4666</v>
      </c>
      <c r="R911" s="334" t="s">
        <v>4658</v>
      </c>
      <c r="S911" s="336"/>
      <c r="T911" s="334"/>
      <c r="U911" s="286"/>
      <c r="V911" s="197" t="s">
        <v>776</v>
      </c>
      <c r="W911" s="220">
        <v>1</v>
      </c>
      <c r="X911" s="223">
        <v>6914</v>
      </c>
      <c r="Y911" s="304">
        <v>6704</v>
      </c>
      <c r="Z911" s="304">
        <v>6285</v>
      </c>
      <c r="AA911" s="304">
        <v>5908</v>
      </c>
      <c r="AB911" s="5"/>
      <c r="AC911" s="224">
        <f t="shared" si="38"/>
        <v>0</v>
      </c>
      <c r="AD911" s="270">
        <f t="shared" si="39"/>
        <v>0</v>
      </c>
      <c r="AE911" s="198" t="s">
        <v>4484</v>
      </c>
      <c r="AF911" s="199"/>
      <c r="AG911" s="200"/>
      <c r="AH911" s="200"/>
      <c r="AI911" s="169" t="str">
        <f>IF(AB911/W911=0,"",IF(MOD(AB911,W911)&gt;0,"ОШИБКА!!! неверная кратность на сорт",""))</f>
        <v/>
      </c>
    </row>
    <row r="912" spans="2:35" s="170" customFormat="1">
      <c r="B912" s="250"/>
      <c r="C912" s="168" t="s">
        <v>4561</v>
      </c>
      <c r="D912" s="267"/>
      <c r="E912" s="267"/>
      <c r="F912" s="267"/>
      <c r="G912" s="267"/>
      <c r="H912" s="267"/>
      <c r="I912" s="267"/>
      <c r="J912" s="267"/>
      <c r="K912" s="267"/>
      <c r="L912" s="196" t="s">
        <v>37</v>
      </c>
      <c r="M912" s="332" t="s">
        <v>6781</v>
      </c>
      <c r="N912" s="332" t="s">
        <v>17</v>
      </c>
      <c r="O912" s="332" t="s">
        <v>18</v>
      </c>
      <c r="P912" s="332" t="s">
        <v>279</v>
      </c>
      <c r="Q912" s="342" t="s">
        <v>4666</v>
      </c>
      <c r="R912" s="334" t="s">
        <v>4659</v>
      </c>
      <c r="S912" s="336"/>
      <c r="T912" s="334"/>
      <c r="U912" s="286"/>
      <c r="V912" s="197" t="s">
        <v>776</v>
      </c>
      <c r="W912" s="220">
        <v>1</v>
      </c>
      <c r="X912" s="223">
        <v>7475</v>
      </c>
      <c r="Y912" s="304">
        <v>7248</v>
      </c>
      <c r="Z912" s="304">
        <v>6795</v>
      </c>
      <c r="AA912" s="304">
        <v>6388</v>
      </c>
      <c r="AB912" s="5"/>
      <c r="AC912" s="224">
        <f t="shared" si="38"/>
        <v>0</v>
      </c>
      <c r="AD912" s="270">
        <f t="shared" si="39"/>
        <v>0</v>
      </c>
      <c r="AE912" s="198" t="s">
        <v>4484</v>
      </c>
      <c r="AF912" s="199"/>
      <c r="AG912" s="200"/>
      <c r="AH912" s="200"/>
      <c r="AI912" s="169" t="str">
        <f>IF(AB912/W912=0,"",IF(MOD(AB912,W912)&gt;0,"ОШИБКА!!! неверная кратность на сорт",""))</f>
        <v/>
      </c>
    </row>
    <row r="913" spans="2:35" s="170" customFormat="1">
      <c r="B913" s="250"/>
      <c r="C913" s="168" t="s">
        <v>7030</v>
      </c>
      <c r="D913" s="267"/>
      <c r="E913" s="267"/>
      <c r="F913" s="267"/>
      <c r="G913" s="267"/>
      <c r="H913" s="267"/>
      <c r="I913" s="267"/>
      <c r="J913" s="267"/>
      <c r="K913" s="267">
        <v>17</v>
      </c>
      <c r="L913" s="196" t="s">
        <v>37</v>
      </c>
      <c r="M913" s="196" t="s">
        <v>6781</v>
      </c>
      <c r="N913" s="196" t="s">
        <v>17</v>
      </c>
      <c r="O913" s="196" t="s">
        <v>18</v>
      </c>
      <c r="P913" s="196" t="s">
        <v>34</v>
      </c>
      <c r="Q913" s="266" t="s">
        <v>4666</v>
      </c>
      <c r="R913" s="218" t="s">
        <v>4647</v>
      </c>
      <c r="S913" s="336"/>
      <c r="T913" s="334"/>
      <c r="U913" s="286"/>
      <c r="V913" s="197" t="s">
        <v>776</v>
      </c>
      <c r="W913" s="220">
        <v>1</v>
      </c>
      <c r="X913" s="223">
        <v>3630</v>
      </c>
      <c r="Y913" s="304">
        <v>3520</v>
      </c>
      <c r="Z913" s="304">
        <v>3300</v>
      </c>
      <c r="AA913" s="304">
        <v>3102</v>
      </c>
      <c r="AB913" s="5"/>
      <c r="AC913" s="224">
        <f t="shared" si="38"/>
        <v>0</v>
      </c>
      <c r="AD913" s="270">
        <f t="shared" si="39"/>
        <v>0</v>
      </c>
      <c r="AE913" s="198"/>
      <c r="AF913" s="199"/>
      <c r="AG913" s="200"/>
      <c r="AH913" s="200"/>
      <c r="AI913" s="169"/>
    </row>
    <row r="914" spans="2:35" s="170" customFormat="1">
      <c r="B914" s="250"/>
      <c r="C914" s="168" t="s">
        <v>964</v>
      </c>
      <c r="D914" s="267"/>
      <c r="E914" s="267"/>
      <c r="F914" s="267"/>
      <c r="G914" s="267"/>
      <c r="H914" s="267"/>
      <c r="I914" s="267"/>
      <c r="J914" s="267"/>
      <c r="K914" s="267">
        <v>142</v>
      </c>
      <c r="L914" s="196" t="s">
        <v>37</v>
      </c>
      <c r="M914" s="196" t="s">
        <v>6781</v>
      </c>
      <c r="N914" s="196" t="s">
        <v>17</v>
      </c>
      <c r="O914" s="196" t="s">
        <v>18</v>
      </c>
      <c r="P914" s="196" t="s">
        <v>34</v>
      </c>
      <c r="Q914" s="266" t="s">
        <v>4666</v>
      </c>
      <c r="R914" s="218" t="s">
        <v>15</v>
      </c>
      <c r="S914" s="334"/>
      <c r="T914" s="334"/>
      <c r="U914" s="286"/>
      <c r="V914" s="197" t="s">
        <v>776</v>
      </c>
      <c r="W914" s="220">
        <v>1</v>
      </c>
      <c r="X914" s="223">
        <v>4325</v>
      </c>
      <c r="Y914" s="304">
        <v>4194</v>
      </c>
      <c r="Z914" s="304">
        <v>3932</v>
      </c>
      <c r="AA914" s="304">
        <v>3696</v>
      </c>
      <c r="AB914" s="5"/>
      <c r="AC914" s="224">
        <f t="shared" si="38"/>
        <v>0</v>
      </c>
      <c r="AD914" s="270">
        <f t="shared" si="39"/>
        <v>0</v>
      </c>
      <c r="AE914" s="198"/>
      <c r="AF914" s="199"/>
      <c r="AG914" s="200"/>
      <c r="AH914" s="200"/>
      <c r="AI914" s="169" t="str">
        <f>IF(AB914/W914=0,"",IF(MOD(AB914,W914)&gt;0,"ОШИБКА!!! неверная кратность на сорт",""))</f>
        <v/>
      </c>
    </row>
    <row r="915" spans="2:35" s="170" customFormat="1">
      <c r="B915" s="250"/>
      <c r="C915" s="168" t="s">
        <v>7031</v>
      </c>
      <c r="D915" s="267"/>
      <c r="E915" s="267"/>
      <c r="F915" s="267"/>
      <c r="G915" s="267"/>
      <c r="H915" s="267"/>
      <c r="I915" s="267"/>
      <c r="J915" s="267"/>
      <c r="K915" s="267">
        <v>166</v>
      </c>
      <c r="L915" s="196" t="s">
        <v>37</v>
      </c>
      <c r="M915" s="196" t="s">
        <v>6781</v>
      </c>
      <c r="N915" s="196" t="s">
        <v>17</v>
      </c>
      <c r="O915" s="196" t="s">
        <v>18</v>
      </c>
      <c r="P915" s="196" t="s">
        <v>34</v>
      </c>
      <c r="Q915" s="266" t="s">
        <v>4666</v>
      </c>
      <c r="R915" s="218" t="s">
        <v>28</v>
      </c>
      <c r="S915" s="334"/>
      <c r="T915" s="334"/>
      <c r="U915" s="286"/>
      <c r="V915" s="197" t="s">
        <v>776</v>
      </c>
      <c r="W915" s="220">
        <v>1</v>
      </c>
      <c r="X915" s="223">
        <v>4835</v>
      </c>
      <c r="Y915" s="304">
        <v>4688</v>
      </c>
      <c r="Z915" s="304">
        <v>4395</v>
      </c>
      <c r="AA915" s="304">
        <v>4132</v>
      </c>
      <c r="AB915" s="5"/>
      <c r="AC915" s="224">
        <f t="shared" si="38"/>
        <v>0</v>
      </c>
      <c r="AD915" s="270">
        <f t="shared" si="39"/>
        <v>0</v>
      </c>
      <c r="AE915" s="198"/>
      <c r="AF915" s="199"/>
      <c r="AG915" s="200"/>
      <c r="AH915" s="200"/>
      <c r="AI915" s="169"/>
    </row>
    <row r="916" spans="2:35" s="170" customFormat="1">
      <c r="B916" s="250"/>
      <c r="C916" s="168" t="s">
        <v>4608</v>
      </c>
      <c r="D916" s="267">
        <v>7</v>
      </c>
      <c r="E916" s="267"/>
      <c r="F916" s="267"/>
      <c r="G916" s="267"/>
      <c r="H916" s="267"/>
      <c r="I916" s="267"/>
      <c r="J916" s="267">
        <v>1</v>
      </c>
      <c r="K916" s="267">
        <v>7</v>
      </c>
      <c r="L916" s="196" t="s">
        <v>37</v>
      </c>
      <c r="M916" s="196" t="s">
        <v>6781</v>
      </c>
      <c r="N916" s="196" t="s">
        <v>17</v>
      </c>
      <c r="O916" s="196" t="s">
        <v>18</v>
      </c>
      <c r="P916" s="196" t="s">
        <v>34</v>
      </c>
      <c r="Q916" s="266" t="s">
        <v>4666</v>
      </c>
      <c r="R916" s="218" t="s">
        <v>73</v>
      </c>
      <c r="S916" s="218"/>
      <c r="T916" s="218"/>
      <c r="U916" s="286"/>
      <c r="V916" s="197" t="s">
        <v>776</v>
      </c>
      <c r="W916" s="220">
        <v>1</v>
      </c>
      <c r="X916" s="223">
        <v>5346</v>
      </c>
      <c r="Y916" s="304">
        <v>5184</v>
      </c>
      <c r="Z916" s="304">
        <v>4860</v>
      </c>
      <c r="AA916" s="304">
        <v>4569</v>
      </c>
      <c r="AB916" s="5"/>
      <c r="AC916" s="224">
        <f t="shared" si="38"/>
        <v>0</v>
      </c>
      <c r="AD916" s="270">
        <f t="shared" si="39"/>
        <v>0</v>
      </c>
      <c r="AE916" s="198"/>
      <c r="AF916" s="199"/>
      <c r="AG916" s="200"/>
      <c r="AH916" s="200"/>
      <c r="AI916" s="169" t="str">
        <f>IF(AB916/W916=0,"",IF(MOD(AB916,W916)&gt;0,"ОШИБКА!!! неверная кратность на сорт",""))</f>
        <v/>
      </c>
    </row>
    <row r="917" spans="2:35" s="170" customFormat="1">
      <c r="B917" s="250"/>
      <c r="C917" s="168" t="s">
        <v>3672</v>
      </c>
      <c r="D917" s="267"/>
      <c r="E917" s="267"/>
      <c r="F917" s="267"/>
      <c r="G917" s="267"/>
      <c r="H917" s="267"/>
      <c r="I917" s="267"/>
      <c r="J917" s="267"/>
      <c r="K917" s="267"/>
      <c r="L917" s="196" t="s">
        <v>37</v>
      </c>
      <c r="M917" s="332" t="s">
        <v>6781</v>
      </c>
      <c r="N917" s="332" t="s">
        <v>17</v>
      </c>
      <c r="O917" s="332" t="s">
        <v>18</v>
      </c>
      <c r="P917" s="332" t="s">
        <v>34</v>
      </c>
      <c r="Q917" s="342" t="s">
        <v>4666</v>
      </c>
      <c r="R917" s="334" t="s">
        <v>54</v>
      </c>
      <c r="S917" s="334"/>
      <c r="T917" s="334"/>
      <c r="U917" s="286"/>
      <c r="V917" s="197" t="s">
        <v>776</v>
      </c>
      <c r="W917" s="220">
        <v>1</v>
      </c>
      <c r="X917" s="223">
        <v>8600</v>
      </c>
      <c r="Y917" s="304">
        <v>8340</v>
      </c>
      <c r="Z917" s="304">
        <v>7818</v>
      </c>
      <c r="AA917" s="304">
        <v>7349</v>
      </c>
      <c r="AB917" s="5"/>
      <c r="AC917" s="224">
        <f t="shared" si="38"/>
        <v>0</v>
      </c>
      <c r="AD917" s="270">
        <f t="shared" si="39"/>
        <v>0</v>
      </c>
      <c r="AE917" s="198" t="s">
        <v>4484</v>
      </c>
      <c r="AF917" s="199"/>
      <c r="AG917" s="200"/>
      <c r="AH917" s="200"/>
      <c r="AI917" s="169" t="str">
        <f>IF(AB917/W917=0,"",IF(MOD(AB917,W917)&gt;0,"ОШИБКА!!! неверная кратность на сорт",""))</f>
        <v/>
      </c>
    </row>
    <row r="918" spans="2:35" s="170" customFormat="1">
      <c r="B918" s="250"/>
      <c r="C918" s="168" t="s">
        <v>7032</v>
      </c>
      <c r="D918" s="267"/>
      <c r="E918" s="267"/>
      <c r="F918" s="267"/>
      <c r="G918" s="267"/>
      <c r="H918" s="267"/>
      <c r="I918" s="267"/>
      <c r="J918" s="267"/>
      <c r="K918" s="267">
        <v>1</v>
      </c>
      <c r="L918" s="196" t="s">
        <v>37</v>
      </c>
      <c r="M918" s="196" t="s">
        <v>6781</v>
      </c>
      <c r="N918" s="196" t="s">
        <v>17</v>
      </c>
      <c r="O918" s="196" t="s">
        <v>18</v>
      </c>
      <c r="P918" s="196" t="s">
        <v>966</v>
      </c>
      <c r="Q918" s="266" t="s">
        <v>4666</v>
      </c>
      <c r="R918" s="218" t="s">
        <v>28</v>
      </c>
      <c r="S918" s="334"/>
      <c r="T918" s="334"/>
      <c r="U918" s="286"/>
      <c r="V918" s="197" t="s">
        <v>776</v>
      </c>
      <c r="W918" s="220">
        <v>1</v>
      </c>
      <c r="X918" s="223">
        <v>5609</v>
      </c>
      <c r="Y918" s="304">
        <v>5439</v>
      </c>
      <c r="Z918" s="304">
        <v>5099</v>
      </c>
      <c r="AA918" s="304">
        <v>4793</v>
      </c>
      <c r="AB918" s="5"/>
      <c r="AC918" s="224">
        <f t="shared" si="38"/>
        <v>0</v>
      </c>
      <c r="AD918" s="270">
        <f t="shared" si="39"/>
        <v>0</v>
      </c>
      <c r="AE918" s="198"/>
      <c r="AF918" s="199"/>
      <c r="AG918" s="200"/>
      <c r="AH918" s="200"/>
      <c r="AI918" s="169"/>
    </row>
    <row r="919" spans="2:35" s="170" customFormat="1">
      <c r="B919" s="250"/>
      <c r="C919" s="168" t="s">
        <v>965</v>
      </c>
      <c r="D919" s="267">
        <v>10</v>
      </c>
      <c r="E919" s="267"/>
      <c r="F919" s="267"/>
      <c r="G919" s="267"/>
      <c r="H919" s="267"/>
      <c r="I919" s="267"/>
      <c r="J919" s="267"/>
      <c r="K919" s="267">
        <v>15</v>
      </c>
      <c r="L919" s="196" t="s">
        <v>37</v>
      </c>
      <c r="M919" s="196" t="s">
        <v>6781</v>
      </c>
      <c r="N919" s="196" t="s">
        <v>17</v>
      </c>
      <c r="O919" s="196" t="s">
        <v>18</v>
      </c>
      <c r="P919" s="196" t="s">
        <v>966</v>
      </c>
      <c r="Q919" s="266" t="s">
        <v>4666</v>
      </c>
      <c r="R919" s="218" t="s">
        <v>73</v>
      </c>
      <c r="S919" s="334"/>
      <c r="T919" s="334"/>
      <c r="U919" s="286"/>
      <c r="V919" s="197" t="s">
        <v>776</v>
      </c>
      <c r="W919" s="220">
        <v>1</v>
      </c>
      <c r="X919" s="223">
        <v>6323</v>
      </c>
      <c r="Y919" s="304">
        <v>6132</v>
      </c>
      <c r="Z919" s="304">
        <v>5748</v>
      </c>
      <c r="AA919" s="304">
        <v>5404</v>
      </c>
      <c r="AB919" s="5"/>
      <c r="AC919" s="224">
        <f t="shared" si="38"/>
        <v>0</v>
      </c>
      <c r="AD919" s="270">
        <f t="shared" si="39"/>
        <v>0</v>
      </c>
      <c r="AE919" s="198"/>
      <c r="AF919" s="199"/>
      <c r="AG919" s="200"/>
      <c r="AH919" s="200"/>
      <c r="AI919" s="169" t="str">
        <f>IF(AB919/W919=0,"",IF(MOD(AB919,W919)&gt;0,"ОШИБКА!!! неверная кратность на сорт",""))</f>
        <v/>
      </c>
    </row>
    <row r="920" spans="2:35" s="170" customFormat="1">
      <c r="B920" s="250"/>
      <c r="C920" s="168" t="s">
        <v>967</v>
      </c>
      <c r="D920" s="267">
        <v>8</v>
      </c>
      <c r="E920" s="267"/>
      <c r="F920" s="267"/>
      <c r="G920" s="267"/>
      <c r="H920" s="267"/>
      <c r="I920" s="267"/>
      <c r="J920" s="267">
        <v>3</v>
      </c>
      <c r="K920" s="267">
        <v>8</v>
      </c>
      <c r="L920" s="196" t="s">
        <v>37</v>
      </c>
      <c r="M920" s="196" t="s">
        <v>6781</v>
      </c>
      <c r="N920" s="196" t="s">
        <v>17</v>
      </c>
      <c r="O920" s="196" t="s">
        <v>18</v>
      </c>
      <c r="P920" s="196" t="s">
        <v>966</v>
      </c>
      <c r="Q920" s="266" t="s">
        <v>4666</v>
      </c>
      <c r="R920" s="218" t="s">
        <v>64</v>
      </c>
      <c r="S920" s="218"/>
      <c r="T920" s="218"/>
      <c r="U920" s="286"/>
      <c r="V920" s="197" t="s">
        <v>776</v>
      </c>
      <c r="W920" s="220">
        <v>1</v>
      </c>
      <c r="X920" s="223">
        <v>6731</v>
      </c>
      <c r="Y920" s="304">
        <v>6527</v>
      </c>
      <c r="Z920" s="304">
        <v>6119</v>
      </c>
      <c r="AA920" s="304">
        <v>5752</v>
      </c>
      <c r="AB920" s="5"/>
      <c r="AC920" s="224">
        <f t="shared" si="38"/>
        <v>0</v>
      </c>
      <c r="AD920" s="270">
        <f t="shared" si="39"/>
        <v>0</v>
      </c>
      <c r="AE920" s="198"/>
      <c r="AF920" s="199"/>
      <c r="AG920" s="200"/>
      <c r="AH920" s="200"/>
      <c r="AI920" s="169" t="str">
        <f>IF(AB920/W920=0,"",IF(MOD(AB920,W920)&gt;0,"ОШИБКА!!! неверная кратность на сорт",""))</f>
        <v/>
      </c>
    </row>
    <row r="921" spans="2:35" s="170" customFormat="1">
      <c r="B921" s="250"/>
      <c r="C921" s="168" t="s">
        <v>7033</v>
      </c>
      <c r="D921" s="267">
        <v>2</v>
      </c>
      <c r="E921" s="267"/>
      <c r="F921" s="267"/>
      <c r="G921" s="267"/>
      <c r="H921" s="267"/>
      <c r="I921" s="267"/>
      <c r="J921" s="267"/>
      <c r="K921" s="267">
        <v>2</v>
      </c>
      <c r="L921" s="196" t="s">
        <v>37</v>
      </c>
      <c r="M921" s="196" t="s">
        <v>6781</v>
      </c>
      <c r="N921" s="196" t="s">
        <v>17</v>
      </c>
      <c r="O921" s="196" t="s">
        <v>18</v>
      </c>
      <c r="P921" s="196" t="s">
        <v>966</v>
      </c>
      <c r="Q921" s="266" t="s">
        <v>4666</v>
      </c>
      <c r="R921" s="218" t="s">
        <v>66</v>
      </c>
      <c r="S921" s="218"/>
      <c r="T921" s="218"/>
      <c r="U921" s="286"/>
      <c r="V921" s="197" t="s">
        <v>776</v>
      </c>
      <c r="W921" s="220">
        <v>1</v>
      </c>
      <c r="X921" s="223">
        <v>7557</v>
      </c>
      <c r="Y921" s="304">
        <v>7328</v>
      </c>
      <c r="Z921" s="304">
        <v>6870</v>
      </c>
      <c r="AA921" s="304">
        <v>6458</v>
      </c>
      <c r="AB921" s="5"/>
      <c r="AC921" s="224">
        <f t="shared" si="38"/>
        <v>0</v>
      </c>
      <c r="AD921" s="270">
        <f t="shared" si="39"/>
        <v>0</v>
      </c>
      <c r="AE921" s="198"/>
      <c r="AF921" s="199"/>
      <c r="AG921" s="200"/>
      <c r="AH921" s="200"/>
      <c r="AI921" s="169"/>
    </row>
    <row r="922" spans="2:35" s="170" customFormat="1">
      <c r="B922" s="250"/>
      <c r="C922" s="168" t="s">
        <v>971</v>
      </c>
      <c r="D922" s="267"/>
      <c r="E922" s="267"/>
      <c r="F922" s="267"/>
      <c r="G922" s="267"/>
      <c r="H922" s="267"/>
      <c r="I922" s="267"/>
      <c r="J922" s="267">
        <v>5</v>
      </c>
      <c r="K922" s="267"/>
      <c r="L922" s="196" t="s">
        <v>37</v>
      </c>
      <c r="M922" s="196" t="s">
        <v>6781</v>
      </c>
      <c r="N922" s="196" t="s">
        <v>17</v>
      </c>
      <c r="O922" s="196" t="s">
        <v>18</v>
      </c>
      <c r="P922" s="196" t="s">
        <v>972</v>
      </c>
      <c r="Q922" s="266" t="s">
        <v>4666</v>
      </c>
      <c r="R922" s="218" t="s">
        <v>73</v>
      </c>
      <c r="S922" s="218"/>
      <c r="T922" s="334"/>
      <c r="U922" s="286"/>
      <c r="V922" s="197" t="s">
        <v>776</v>
      </c>
      <c r="W922" s="220">
        <v>1</v>
      </c>
      <c r="X922" s="223">
        <v>6119</v>
      </c>
      <c r="Y922" s="304">
        <v>5933</v>
      </c>
      <c r="Z922" s="304">
        <v>5562</v>
      </c>
      <c r="AA922" s="304">
        <v>5229</v>
      </c>
      <c r="AB922" s="5"/>
      <c r="AC922" s="224">
        <f t="shared" si="38"/>
        <v>0</v>
      </c>
      <c r="AD922" s="270">
        <f t="shared" si="39"/>
        <v>0</v>
      </c>
      <c r="AE922" s="198"/>
      <c r="AF922" s="199"/>
      <c r="AG922" s="200"/>
      <c r="AH922" s="200"/>
      <c r="AI922" s="169" t="str">
        <f>IF(AB922/W922=0,"",IF(MOD(AB922,W922)&gt;0,"ОШИБКА!!! неверная кратность на сорт",""))</f>
        <v/>
      </c>
    </row>
    <row r="923" spans="2:35" s="170" customFormat="1">
      <c r="B923" s="250"/>
      <c r="C923" s="168" t="s">
        <v>973</v>
      </c>
      <c r="D923" s="267">
        <v>2</v>
      </c>
      <c r="E923" s="267"/>
      <c r="F923" s="267"/>
      <c r="G923" s="267"/>
      <c r="H923" s="267"/>
      <c r="I923" s="267"/>
      <c r="J923" s="267">
        <v>8</v>
      </c>
      <c r="K923" s="267">
        <v>2</v>
      </c>
      <c r="L923" s="196" t="s">
        <v>37</v>
      </c>
      <c r="M923" s="196" t="s">
        <v>6781</v>
      </c>
      <c r="N923" s="196" t="s">
        <v>17</v>
      </c>
      <c r="O923" s="196" t="s">
        <v>18</v>
      </c>
      <c r="P923" s="196" t="s">
        <v>972</v>
      </c>
      <c r="Q923" s="266" t="s">
        <v>4666</v>
      </c>
      <c r="R923" s="218" t="s">
        <v>64</v>
      </c>
      <c r="S923" s="218"/>
      <c r="T923" s="218"/>
      <c r="U923" s="286"/>
      <c r="V923" s="197" t="s">
        <v>776</v>
      </c>
      <c r="W923" s="220">
        <v>1</v>
      </c>
      <c r="X923" s="223">
        <v>6323</v>
      </c>
      <c r="Y923" s="304">
        <v>6132</v>
      </c>
      <c r="Z923" s="304">
        <v>5748</v>
      </c>
      <c r="AA923" s="304">
        <v>5404</v>
      </c>
      <c r="AB923" s="5"/>
      <c r="AC923" s="224">
        <f t="shared" si="38"/>
        <v>0</v>
      </c>
      <c r="AD923" s="270">
        <f t="shared" si="39"/>
        <v>0</v>
      </c>
      <c r="AE923" s="198"/>
      <c r="AF923" s="199"/>
      <c r="AG923" s="200"/>
      <c r="AH923" s="200"/>
      <c r="AI923" s="169" t="str">
        <f>IF(AB923/W923=0,"",IF(MOD(AB923,W923)&gt;0,"ОШИБКА!!! неверная кратность на сорт",""))</f>
        <v/>
      </c>
    </row>
    <row r="924" spans="2:35" s="170" customFormat="1">
      <c r="B924" s="250"/>
      <c r="C924" s="168" t="s">
        <v>7071</v>
      </c>
      <c r="D924" s="267">
        <v>8</v>
      </c>
      <c r="E924" s="267"/>
      <c r="F924" s="267"/>
      <c r="G924" s="267"/>
      <c r="H924" s="267"/>
      <c r="I924" s="267"/>
      <c r="J924" s="267"/>
      <c r="K924" s="267">
        <v>20</v>
      </c>
      <c r="L924" s="196" t="s">
        <v>37</v>
      </c>
      <c r="M924" s="196" t="s">
        <v>6781</v>
      </c>
      <c r="N924" s="196" t="s">
        <v>17</v>
      </c>
      <c r="O924" s="196" t="s">
        <v>18</v>
      </c>
      <c r="P924" s="196" t="s">
        <v>972</v>
      </c>
      <c r="Q924" s="266" t="s">
        <v>4666</v>
      </c>
      <c r="R924" s="218" t="s">
        <v>66</v>
      </c>
      <c r="S924" s="218"/>
      <c r="T924" s="218"/>
      <c r="U924" s="286"/>
      <c r="V924" s="197" t="s">
        <v>776</v>
      </c>
      <c r="W924" s="220">
        <v>1</v>
      </c>
      <c r="X924" s="223">
        <v>6584</v>
      </c>
      <c r="Y924" s="304">
        <v>6384</v>
      </c>
      <c r="Z924" s="304">
        <v>5985</v>
      </c>
      <c r="AA924" s="304">
        <v>5626</v>
      </c>
      <c r="AB924" s="5"/>
      <c r="AC924" s="224">
        <f t="shared" si="38"/>
        <v>0</v>
      </c>
      <c r="AD924" s="270">
        <f t="shared" si="39"/>
        <v>0</v>
      </c>
      <c r="AE924" s="198"/>
      <c r="AF924" s="199"/>
      <c r="AG924" s="200"/>
      <c r="AH924" s="200"/>
      <c r="AI924" s="169"/>
    </row>
    <row r="925" spans="2:35" s="170" customFormat="1">
      <c r="B925" s="250"/>
      <c r="C925" s="168" t="s">
        <v>7067</v>
      </c>
      <c r="D925" s="267"/>
      <c r="E925" s="267"/>
      <c r="F925" s="267"/>
      <c r="G925" s="267"/>
      <c r="H925" s="267"/>
      <c r="I925" s="267"/>
      <c r="J925" s="267"/>
      <c r="K925" s="267">
        <v>443</v>
      </c>
      <c r="L925" s="196" t="s">
        <v>37</v>
      </c>
      <c r="M925" s="196" t="s">
        <v>6781</v>
      </c>
      <c r="N925" s="196" t="s">
        <v>17</v>
      </c>
      <c r="O925" s="196" t="s">
        <v>18</v>
      </c>
      <c r="P925" s="196" t="s">
        <v>852</v>
      </c>
      <c r="Q925" s="266" t="s">
        <v>4666</v>
      </c>
      <c r="R925" s="218" t="s">
        <v>73</v>
      </c>
      <c r="S925" s="218"/>
      <c r="T925" s="218"/>
      <c r="U925" s="322" t="s">
        <v>6776</v>
      </c>
      <c r="V925" s="197" t="s">
        <v>776</v>
      </c>
      <c r="W925" s="220">
        <v>1</v>
      </c>
      <c r="X925" s="223">
        <v>1898</v>
      </c>
      <c r="Y925" s="304">
        <v>1840</v>
      </c>
      <c r="Z925" s="304">
        <v>1725</v>
      </c>
      <c r="AA925" s="304">
        <v>1622</v>
      </c>
      <c r="AB925" s="5"/>
      <c r="AC925" s="224">
        <f t="shared" si="38"/>
        <v>0</v>
      </c>
      <c r="AD925" s="270">
        <f t="shared" si="39"/>
        <v>0</v>
      </c>
      <c r="AE925" s="198"/>
      <c r="AF925" s="199"/>
      <c r="AG925" s="200"/>
      <c r="AH925" s="200"/>
      <c r="AI925" s="169" t="str">
        <f>IF(AB925/W925=0,"",IF(MOD(AB925,W925)&gt;0,"ОШИБКА!!! неверная кратность на сорт",""))</f>
        <v/>
      </c>
    </row>
    <row r="926" spans="2:35" s="170" customFormat="1">
      <c r="B926" s="250"/>
      <c r="C926" s="168" t="s">
        <v>7068</v>
      </c>
      <c r="D926" s="267"/>
      <c r="E926" s="267"/>
      <c r="F926" s="267"/>
      <c r="G926" s="267"/>
      <c r="H926" s="267"/>
      <c r="I926" s="267"/>
      <c r="J926" s="267"/>
      <c r="K926" s="267">
        <v>168</v>
      </c>
      <c r="L926" s="196" t="s">
        <v>37</v>
      </c>
      <c r="M926" s="196" t="s">
        <v>6781</v>
      </c>
      <c r="N926" s="196" t="s">
        <v>17</v>
      </c>
      <c r="O926" s="196" t="s">
        <v>18</v>
      </c>
      <c r="P926" s="196" t="s">
        <v>852</v>
      </c>
      <c r="Q926" s="266" t="s">
        <v>4666</v>
      </c>
      <c r="R926" s="218" t="s">
        <v>64</v>
      </c>
      <c r="S926" s="218"/>
      <c r="T926" s="218"/>
      <c r="U926" s="322" t="s">
        <v>6776</v>
      </c>
      <c r="V926" s="197" t="s">
        <v>776</v>
      </c>
      <c r="W926" s="220">
        <v>1</v>
      </c>
      <c r="X926" s="223">
        <v>2228</v>
      </c>
      <c r="Y926" s="304">
        <v>2160</v>
      </c>
      <c r="Z926" s="304">
        <v>2025</v>
      </c>
      <c r="AA926" s="304">
        <v>1904</v>
      </c>
      <c r="AB926" s="5"/>
      <c r="AC926" s="224">
        <f t="shared" si="38"/>
        <v>0</v>
      </c>
      <c r="AD926" s="270">
        <f t="shared" si="39"/>
        <v>0</v>
      </c>
      <c r="AE926" s="198"/>
      <c r="AF926" s="199"/>
      <c r="AG926" s="200"/>
      <c r="AH926" s="200"/>
      <c r="AI926" s="169" t="str">
        <f>IF(AB926/W926=0,"",IF(MOD(AB926,W926)&gt;0,"ОШИБКА!!! неверная кратность на сорт",""))</f>
        <v/>
      </c>
    </row>
    <row r="927" spans="2:35" s="170" customFormat="1">
      <c r="B927" s="250"/>
      <c r="C927" s="168" t="s">
        <v>4597</v>
      </c>
      <c r="D927" s="267"/>
      <c r="E927" s="267"/>
      <c r="F927" s="267"/>
      <c r="G927" s="267"/>
      <c r="H927" s="267"/>
      <c r="I927" s="267"/>
      <c r="J927" s="267"/>
      <c r="K927" s="267"/>
      <c r="L927" s="196" t="s">
        <v>37</v>
      </c>
      <c r="M927" s="332" t="s">
        <v>6781</v>
      </c>
      <c r="N927" s="332" t="s">
        <v>17</v>
      </c>
      <c r="O927" s="332" t="s">
        <v>18</v>
      </c>
      <c r="P927" s="332" t="s">
        <v>968</v>
      </c>
      <c r="Q927" s="342" t="s">
        <v>4666</v>
      </c>
      <c r="R927" s="334" t="s">
        <v>66</v>
      </c>
      <c r="S927" s="334"/>
      <c r="T927" s="334"/>
      <c r="U927" s="322" t="s">
        <v>6776</v>
      </c>
      <c r="V927" s="197" t="s">
        <v>776</v>
      </c>
      <c r="W927" s="220">
        <v>1</v>
      </c>
      <c r="X927" s="223">
        <v>2449</v>
      </c>
      <c r="Y927" s="304">
        <v>2375</v>
      </c>
      <c r="Z927" s="304">
        <v>2226</v>
      </c>
      <c r="AA927" s="304">
        <v>2093</v>
      </c>
      <c r="AB927" s="5"/>
      <c r="AC927" s="224">
        <f t="shared" si="38"/>
        <v>0</v>
      </c>
      <c r="AD927" s="270">
        <f t="shared" si="39"/>
        <v>0</v>
      </c>
      <c r="AE927" s="198" t="s">
        <v>4484</v>
      </c>
      <c r="AF927" s="199"/>
      <c r="AG927" s="200"/>
      <c r="AH927" s="200"/>
      <c r="AI927" s="169" t="str">
        <f>IF(AB927/W927=0,"",IF(MOD(AB927,W927)&gt;0,"ОШИБКА!!! неверная кратность на сорт",""))</f>
        <v/>
      </c>
    </row>
    <row r="928" spans="2:35" s="170" customFormat="1">
      <c r="B928" s="250"/>
      <c r="C928" s="168" t="s">
        <v>969</v>
      </c>
      <c r="D928" s="267"/>
      <c r="E928" s="267"/>
      <c r="F928" s="267"/>
      <c r="G928" s="267"/>
      <c r="H928" s="267"/>
      <c r="I928" s="267"/>
      <c r="J928" s="267"/>
      <c r="K928" s="267"/>
      <c r="L928" s="196" t="s">
        <v>37</v>
      </c>
      <c r="M928" s="332" t="s">
        <v>6781</v>
      </c>
      <c r="N928" s="332" t="s">
        <v>17</v>
      </c>
      <c r="O928" s="332" t="s">
        <v>18</v>
      </c>
      <c r="P928" s="332" t="s">
        <v>968</v>
      </c>
      <c r="Q928" s="342" t="s">
        <v>4666</v>
      </c>
      <c r="R928" s="334" t="s">
        <v>4654</v>
      </c>
      <c r="S928" s="334"/>
      <c r="T928" s="334"/>
      <c r="U928" s="286"/>
      <c r="V928" s="197" t="s">
        <v>776</v>
      </c>
      <c r="W928" s="220">
        <v>1</v>
      </c>
      <c r="X928" s="223">
        <v>2449</v>
      </c>
      <c r="Y928" s="304">
        <v>2375</v>
      </c>
      <c r="Z928" s="304">
        <v>2226</v>
      </c>
      <c r="AA928" s="304">
        <v>2093</v>
      </c>
      <c r="AB928" s="5"/>
      <c r="AC928" s="224">
        <f t="shared" si="38"/>
        <v>0</v>
      </c>
      <c r="AD928" s="270">
        <f t="shared" si="39"/>
        <v>0</v>
      </c>
      <c r="AE928" s="198" t="s">
        <v>4484</v>
      </c>
      <c r="AF928" s="199"/>
      <c r="AG928" s="200"/>
      <c r="AH928" s="200"/>
      <c r="AI928" s="169" t="str">
        <f>IF(AB928/W928=0,"",IF(MOD(AB928,W928)&gt;0,"ОШИБКА!!! неверная кратность на сорт",""))</f>
        <v/>
      </c>
    </row>
    <row r="929" spans="2:35" s="170" customFormat="1">
      <c r="B929" s="250"/>
      <c r="C929" s="168" t="s">
        <v>4549</v>
      </c>
      <c r="D929" s="267"/>
      <c r="E929" s="267"/>
      <c r="F929" s="267"/>
      <c r="G929" s="267"/>
      <c r="H929" s="267"/>
      <c r="I929" s="267"/>
      <c r="J929" s="267"/>
      <c r="K929" s="267"/>
      <c r="L929" s="196" t="s">
        <v>37</v>
      </c>
      <c r="M929" s="332" t="s">
        <v>6781</v>
      </c>
      <c r="N929" s="332" t="s">
        <v>17</v>
      </c>
      <c r="O929" s="332" t="s">
        <v>18</v>
      </c>
      <c r="P929" s="332" t="s">
        <v>968</v>
      </c>
      <c r="Q929" s="342" t="s">
        <v>4666</v>
      </c>
      <c r="R929" s="334" t="s">
        <v>436</v>
      </c>
      <c r="S929" s="334"/>
      <c r="T929" s="334"/>
      <c r="U929" s="322" t="s">
        <v>6776</v>
      </c>
      <c r="V929" s="197" t="s">
        <v>776</v>
      </c>
      <c r="W929" s="220">
        <v>1</v>
      </c>
      <c r="X929" s="223">
        <v>2652</v>
      </c>
      <c r="Y929" s="304">
        <v>2572</v>
      </c>
      <c r="Z929" s="304">
        <v>2411</v>
      </c>
      <c r="AA929" s="304">
        <v>2266</v>
      </c>
      <c r="AB929" s="5"/>
      <c r="AC929" s="224">
        <f t="shared" si="38"/>
        <v>0</v>
      </c>
      <c r="AD929" s="270">
        <f t="shared" si="39"/>
        <v>0</v>
      </c>
      <c r="AE929" s="198" t="s">
        <v>4484</v>
      </c>
      <c r="AF929" s="199"/>
      <c r="AG929" s="200"/>
      <c r="AH929" s="200"/>
      <c r="AI929" s="169" t="str">
        <f>IF(AB929/W929=0,"",IF(MOD(AB929,W929)&gt;0,"ОШИБКА!!! неверная кратность на сорт",""))</f>
        <v/>
      </c>
    </row>
    <row r="930" spans="2:35" s="170" customFormat="1">
      <c r="B930" s="250"/>
      <c r="C930" s="168" t="s">
        <v>970</v>
      </c>
      <c r="D930" s="267"/>
      <c r="E930" s="267"/>
      <c r="F930" s="267"/>
      <c r="G930" s="267"/>
      <c r="H930" s="267"/>
      <c r="I930" s="267"/>
      <c r="J930" s="267"/>
      <c r="K930" s="267"/>
      <c r="L930" s="196" t="s">
        <v>37</v>
      </c>
      <c r="M930" s="332" t="s">
        <v>6781</v>
      </c>
      <c r="N930" s="332" t="s">
        <v>17</v>
      </c>
      <c r="O930" s="332" t="s">
        <v>18</v>
      </c>
      <c r="P930" s="332" t="s">
        <v>968</v>
      </c>
      <c r="Q930" s="342" t="s">
        <v>4666</v>
      </c>
      <c r="R930" s="334" t="s">
        <v>436</v>
      </c>
      <c r="S930" s="334"/>
      <c r="T930" s="334"/>
      <c r="U930" s="286"/>
      <c r="V930" s="197" t="s">
        <v>776</v>
      </c>
      <c r="W930" s="220">
        <v>1</v>
      </c>
      <c r="X930" s="223">
        <v>2652</v>
      </c>
      <c r="Y930" s="304">
        <v>2572</v>
      </c>
      <c r="Z930" s="304">
        <v>2411</v>
      </c>
      <c r="AA930" s="304">
        <v>2266</v>
      </c>
      <c r="AB930" s="5"/>
      <c r="AC930" s="224">
        <f t="shared" si="38"/>
        <v>0</v>
      </c>
      <c r="AD930" s="270">
        <f t="shared" si="39"/>
        <v>0</v>
      </c>
      <c r="AE930" s="198" t="s">
        <v>4484</v>
      </c>
      <c r="AF930" s="199"/>
      <c r="AG930" s="200"/>
      <c r="AH930" s="200"/>
      <c r="AI930" s="169" t="str">
        <f>IF(AB930/W930=0,"",IF(MOD(AB930,W930)&gt;0,"ОШИБКА!!! неверная кратность на сорт",""))</f>
        <v/>
      </c>
    </row>
    <row r="931" spans="2:35" s="170" customFormat="1">
      <c r="B931" s="250"/>
      <c r="C931" s="168" t="s">
        <v>4598</v>
      </c>
      <c r="D931" s="267">
        <v>5</v>
      </c>
      <c r="E931" s="267"/>
      <c r="F931" s="267"/>
      <c r="G931" s="267"/>
      <c r="H931" s="267"/>
      <c r="I931" s="267"/>
      <c r="J931" s="267"/>
      <c r="K931" s="267"/>
      <c r="L931" s="196" t="s">
        <v>37</v>
      </c>
      <c r="M931" s="196" t="s">
        <v>6781</v>
      </c>
      <c r="N931" s="196" t="s">
        <v>17</v>
      </c>
      <c r="O931" s="196" t="s">
        <v>18</v>
      </c>
      <c r="P931" s="196" t="s">
        <v>968</v>
      </c>
      <c r="Q931" s="266" t="s">
        <v>4666</v>
      </c>
      <c r="R931" s="218" t="s">
        <v>4655</v>
      </c>
      <c r="S931" s="218"/>
      <c r="T931" s="218"/>
      <c r="U931" s="322" t="s">
        <v>6776</v>
      </c>
      <c r="V931" s="197" t="s">
        <v>776</v>
      </c>
      <c r="W931" s="220">
        <v>1</v>
      </c>
      <c r="X931" s="223">
        <v>3236</v>
      </c>
      <c r="Y931" s="304">
        <v>3138</v>
      </c>
      <c r="Z931" s="304">
        <v>2942</v>
      </c>
      <c r="AA931" s="304">
        <v>2766</v>
      </c>
      <c r="AB931" s="5"/>
      <c r="AC931" s="224">
        <f t="shared" si="38"/>
        <v>0</v>
      </c>
      <c r="AD931" s="270">
        <f t="shared" si="39"/>
        <v>0</v>
      </c>
      <c r="AE931" s="198"/>
      <c r="AF931" s="199"/>
      <c r="AG931" s="200"/>
      <c r="AH931" s="200"/>
      <c r="AI931" s="169" t="str">
        <f>IF(AB931/W931=0,"",IF(MOD(AB931,W931)&gt;0,"ОШИБКА!!! неверная кратность на сорт",""))</f>
        <v/>
      </c>
    </row>
    <row r="932" spans="2:35" s="170" customFormat="1">
      <c r="B932" s="250"/>
      <c r="C932" s="168" t="s">
        <v>4599</v>
      </c>
      <c r="D932" s="267">
        <v>1</v>
      </c>
      <c r="E932" s="267"/>
      <c r="F932" s="267"/>
      <c r="G932" s="267"/>
      <c r="H932" s="267"/>
      <c r="I932" s="267"/>
      <c r="J932" s="267"/>
      <c r="K932" s="267"/>
      <c r="L932" s="196" t="s">
        <v>37</v>
      </c>
      <c r="M932" s="196" t="s">
        <v>6781</v>
      </c>
      <c r="N932" s="196" t="s">
        <v>17</v>
      </c>
      <c r="O932" s="196" t="s">
        <v>18</v>
      </c>
      <c r="P932" s="196" t="s">
        <v>975</v>
      </c>
      <c r="Q932" s="266" t="s">
        <v>4666</v>
      </c>
      <c r="R932" s="218" t="s">
        <v>66</v>
      </c>
      <c r="S932" s="218"/>
      <c r="T932" s="218"/>
      <c r="U932" s="322" t="s">
        <v>6776</v>
      </c>
      <c r="V932" s="197" t="s">
        <v>776</v>
      </c>
      <c r="W932" s="220">
        <v>1</v>
      </c>
      <c r="X932" s="223">
        <v>2972</v>
      </c>
      <c r="Y932" s="304">
        <v>2882</v>
      </c>
      <c r="Z932" s="304">
        <v>2702</v>
      </c>
      <c r="AA932" s="304">
        <v>2540</v>
      </c>
      <c r="AB932" s="5"/>
      <c r="AC932" s="224">
        <f t="shared" ref="AC932:AC980" si="40">X932*AB932</f>
        <v>0</v>
      </c>
      <c r="AD932" s="270">
        <f t="shared" ref="AD932:AD980" si="41">IF(Y932&lt;&gt;"",IF(AND($AC$25&gt;=200000,AB932&gt;=20),AB932*AA932,IF(AND($AC$25&gt;=200000,AB932&lt;20),AB932*Z932,IF(AND($AC$25&lt;200000,AB932&gt;=20),AB932*Y932,AB932*X932))),IF($AC$25&gt;=200000,AB932*Z932,AB932*X932))</f>
        <v>0</v>
      </c>
      <c r="AE932" s="198"/>
      <c r="AF932" s="199"/>
      <c r="AG932" s="200"/>
      <c r="AH932" s="200"/>
      <c r="AI932" s="169" t="str">
        <f>IF(AB932/W932=0,"",IF(MOD(AB932,W932)&gt;0,"ОШИБКА!!! неверная кратность на сорт",""))</f>
        <v/>
      </c>
    </row>
    <row r="933" spans="2:35" s="170" customFormat="1">
      <c r="B933" s="250"/>
      <c r="C933" s="168" t="s">
        <v>4600</v>
      </c>
      <c r="D933" s="267"/>
      <c r="E933" s="267"/>
      <c r="F933" s="267"/>
      <c r="G933" s="267"/>
      <c r="H933" s="267"/>
      <c r="I933" s="267"/>
      <c r="J933" s="267"/>
      <c r="K933" s="267"/>
      <c r="L933" s="196" t="s">
        <v>37</v>
      </c>
      <c r="M933" s="332" t="s">
        <v>6781</v>
      </c>
      <c r="N933" s="332" t="s">
        <v>17</v>
      </c>
      <c r="O933" s="332" t="s">
        <v>18</v>
      </c>
      <c r="P933" s="332" t="s">
        <v>975</v>
      </c>
      <c r="Q933" s="342" t="s">
        <v>4666</v>
      </c>
      <c r="R933" s="334" t="s">
        <v>4655</v>
      </c>
      <c r="S933" s="334"/>
      <c r="T933" s="334"/>
      <c r="U933" s="322" t="s">
        <v>6776</v>
      </c>
      <c r="V933" s="197" t="s">
        <v>776</v>
      </c>
      <c r="W933" s="220">
        <v>1</v>
      </c>
      <c r="X933" s="223">
        <v>3398</v>
      </c>
      <c r="Y933" s="304">
        <v>3295</v>
      </c>
      <c r="Z933" s="304">
        <v>3089</v>
      </c>
      <c r="AA933" s="304">
        <v>2904</v>
      </c>
      <c r="AB933" s="5"/>
      <c r="AC933" s="224">
        <f t="shared" si="40"/>
        <v>0</v>
      </c>
      <c r="AD933" s="270">
        <f t="shared" si="41"/>
        <v>0</v>
      </c>
      <c r="AE933" s="198" t="s">
        <v>4484</v>
      </c>
      <c r="AF933" s="199"/>
      <c r="AG933" s="200"/>
      <c r="AH933" s="200"/>
      <c r="AI933" s="169" t="str">
        <f>IF(AB933/W933=0,"",IF(MOD(AB933,W933)&gt;0,"ОШИБКА!!! неверная кратность на сорт",""))</f>
        <v/>
      </c>
    </row>
    <row r="934" spans="2:35" s="170" customFormat="1">
      <c r="B934" s="250"/>
      <c r="C934" s="168" t="s">
        <v>974</v>
      </c>
      <c r="D934" s="267">
        <v>2</v>
      </c>
      <c r="E934" s="267"/>
      <c r="F934" s="267"/>
      <c r="G934" s="267"/>
      <c r="H934" s="267"/>
      <c r="I934" s="267"/>
      <c r="J934" s="267"/>
      <c r="K934" s="267"/>
      <c r="L934" s="196" t="s">
        <v>37</v>
      </c>
      <c r="M934" s="196" t="s">
        <v>6781</v>
      </c>
      <c r="N934" s="196" t="s">
        <v>17</v>
      </c>
      <c r="O934" s="196" t="s">
        <v>18</v>
      </c>
      <c r="P934" s="196" t="s">
        <v>975</v>
      </c>
      <c r="Q934" s="266" t="s">
        <v>4666</v>
      </c>
      <c r="R934" s="218" t="s">
        <v>4656</v>
      </c>
      <c r="S934" s="218"/>
      <c r="T934" s="218"/>
      <c r="U934" s="286"/>
      <c r="V934" s="197" t="s">
        <v>776</v>
      </c>
      <c r="W934" s="220">
        <v>1</v>
      </c>
      <c r="X934" s="223">
        <v>4564</v>
      </c>
      <c r="Y934" s="304">
        <v>4426</v>
      </c>
      <c r="Z934" s="304">
        <v>4149</v>
      </c>
      <c r="AA934" s="304">
        <v>3901</v>
      </c>
      <c r="AB934" s="5"/>
      <c r="AC934" s="224">
        <f t="shared" si="40"/>
        <v>0</v>
      </c>
      <c r="AD934" s="270">
        <f t="shared" si="41"/>
        <v>0</v>
      </c>
      <c r="AE934" s="198"/>
      <c r="AF934" s="199"/>
      <c r="AG934" s="200"/>
      <c r="AH934" s="200"/>
      <c r="AI934" s="169" t="str">
        <f>IF(AB934/W934=0,"",IF(MOD(AB934,W934)&gt;0,"ОШИБКА!!! неверная кратность на сорт",""))</f>
        <v/>
      </c>
    </row>
    <row r="935" spans="2:35" s="170" customFormat="1">
      <c r="B935" s="250"/>
      <c r="C935" s="168" t="s">
        <v>4506</v>
      </c>
      <c r="D935" s="267">
        <v>220</v>
      </c>
      <c r="E935" s="267"/>
      <c r="F935" s="267"/>
      <c r="G935" s="267"/>
      <c r="H935" s="267"/>
      <c r="I935" s="267"/>
      <c r="J935" s="267">
        <v>9</v>
      </c>
      <c r="K935" s="267"/>
      <c r="L935" s="196" t="s">
        <v>37</v>
      </c>
      <c r="M935" s="196" t="s">
        <v>6781</v>
      </c>
      <c r="N935" s="196" t="s">
        <v>17</v>
      </c>
      <c r="O935" s="196" t="s">
        <v>18</v>
      </c>
      <c r="P935" s="196" t="s">
        <v>975</v>
      </c>
      <c r="Q935" s="266" t="s">
        <v>4666</v>
      </c>
      <c r="R935" s="218" t="s">
        <v>4656</v>
      </c>
      <c r="S935" s="218"/>
      <c r="T935" s="218"/>
      <c r="U935" s="322" t="s">
        <v>6776</v>
      </c>
      <c r="V935" s="197" t="s">
        <v>776</v>
      </c>
      <c r="W935" s="220">
        <v>1</v>
      </c>
      <c r="X935" s="223">
        <v>4564</v>
      </c>
      <c r="Y935" s="304">
        <v>4426</v>
      </c>
      <c r="Z935" s="304">
        <v>4149</v>
      </c>
      <c r="AA935" s="304">
        <v>3901</v>
      </c>
      <c r="AB935" s="5"/>
      <c r="AC935" s="224">
        <f t="shared" si="40"/>
        <v>0</v>
      </c>
      <c r="AD935" s="270">
        <f t="shared" si="41"/>
        <v>0</v>
      </c>
      <c r="AE935" s="198"/>
      <c r="AF935" s="199"/>
      <c r="AG935" s="200"/>
      <c r="AH935" s="200"/>
      <c r="AI935" s="169" t="str">
        <f>IF(AB935/W935=0,"",IF(MOD(AB935,W935)&gt;0,"ОШИБКА!!! неверная кратность на сорт",""))</f>
        <v/>
      </c>
    </row>
    <row r="936" spans="2:35" s="170" customFormat="1">
      <c r="B936" s="250"/>
      <c r="C936" s="168" t="s">
        <v>4507</v>
      </c>
      <c r="D936" s="267">
        <v>462</v>
      </c>
      <c r="E936" s="267"/>
      <c r="F936" s="267"/>
      <c r="G936" s="267"/>
      <c r="H936" s="267"/>
      <c r="I936" s="267"/>
      <c r="J936" s="267">
        <v>43</v>
      </c>
      <c r="K936" s="267"/>
      <c r="L936" s="196" t="s">
        <v>37</v>
      </c>
      <c r="M936" s="196" t="s">
        <v>6781</v>
      </c>
      <c r="N936" s="196" t="s">
        <v>17</v>
      </c>
      <c r="O936" s="196" t="s">
        <v>18</v>
      </c>
      <c r="P936" s="196" t="s">
        <v>975</v>
      </c>
      <c r="Q936" s="266" t="s">
        <v>4666</v>
      </c>
      <c r="R936" s="218" t="s">
        <v>4651</v>
      </c>
      <c r="S936" s="218"/>
      <c r="T936" s="218"/>
      <c r="U936" s="322" t="s">
        <v>6776</v>
      </c>
      <c r="V936" s="197" t="s">
        <v>776</v>
      </c>
      <c r="W936" s="220">
        <v>1</v>
      </c>
      <c r="X936" s="223">
        <v>5734</v>
      </c>
      <c r="Y936" s="304">
        <v>5560</v>
      </c>
      <c r="Z936" s="304">
        <v>5213</v>
      </c>
      <c r="AA936" s="304">
        <v>4900</v>
      </c>
      <c r="AB936" s="5"/>
      <c r="AC936" s="224">
        <f t="shared" si="40"/>
        <v>0</v>
      </c>
      <c r="AD936" s="270">
        <f t="shared" si="41"/>
        <v>0</v>
      </c>
      <c r="AE936" s="198"/>
      <c r="AF936" s="199"/>
      <c r="AG936" s="200"/>
      <c r="AH936" s="200"/>
      <c r="AI936" s="169" t="str">
        <f>IF(AB936/W936=0,"",IF(MOD(AB936,W936)&gt;0,"ОШИБКА!!! неверная кратность на сорт",""))</f>
        <v/>
      </c>
    </row>
    <row r="937" spans="2:35" s="170" customFormat="1">
      <c r="B937" s="250"/>
      <c r="C937" s="168" t="s">
        <v>4601</v>
      </c>
      <c r="D937" s="267">
        <v>35</v>
      </c>
      <c r="E937" s="267"/>
      <c r="F937" s="267"/>
      <c r="G937" s="267"/>
      <c r="H937" s="267"/>
      <c r="I937" s="267"/>
      <c r="J937" s="267"/>
      <c r="K937" s="267"/>
      <c r="L937" s="196" t="s">
        <v>37</v>
      </c>
      <c r="M937" s="196" t="s">
        <v>6781</v>
      </c>
      <c r="N937" s="196" t="s">
        <v>17</v>
      </c>
      <c r="O937" s="196" t="s">
        <v>18</v>
      </c>
      <c r="P937" s="196" t="s">
        <v>975</v>
      </c>
      <c r="Q937" s="266" t="s">
        <v>4666</v>
      </c>
      <c r="R937" s="218" t="s">
        <v>4660</v>
      </c>
      <c r="S937" s="218"/>
      <c r="T937" s="218"/>
      <c r="U937" s="322" t="s">
        <v>6776</v>
      </c>
      <c r="V937" s="197" t="s">
        <v>776</v>
      </c>
      <c r="W937" s="220">
        <v>1</v>
      </c>
      <c r="X937" s="223">
        <v>8076</v>
      </c>
      <c r="Y937" s="304">
        <v>7831</v>
      </c>
      <c r="Z937" s="304">
        <v>7341</v>
      </c>
      <c r="AA937" s="304">
        <v>6901</v>
      </c>
      <c r="AB937" s="5"/>
      <c r="AC937" s="224">
        <f t="shared" si="40"/>
        <v>0</v>
      </c>
      <c r="AD937" s="270">
        <f t="shared" si="41"/>
        <v>0</v>
      </c>
      <c r="AE937" s="198"/>
      <c r="AF937" s="199"/>
      <c r="AG937" s="200"/>
      <c r="AH937" s="200"/>
      <c r="AI937" s="169" t="str">
        <f>IF(AB937/W937=0,"",IF(MOD(AB937,W937)&gt;0,"ОШИБКА!!! неверная кратность на сорт",""))</f>
        <v/>
      </c>
    </row>
    <row r="938" spans="2:35" s="170" customFormat="1">
      <c r="B938" s="250"/>
      <c r="C938" s="168" t="s">
        <v>4508</v>
      </c>
      <c r="D938" s="267"/>
      <c r="E938" s="267"/>
      <c r="F938" s="267"/>
      <c r="G938" s="267"/>
      <c r="H938" s="267"/>
      <c r="I938" s="267"/>
      <c r="J938" s="267"/>
      <c r="K938" s="267"/>
      <c r="L938" s="196" t="s">
        <v>37</v>
      </c>
      <c r="M938" s="332" t="s">
        <v>6781</v>
      </c>
      <c r="N938" s="332" t="s">
        <v>17</v>
      </c>
      <c r="O938" s="332" t="s">
        <v>18</v>
      </c>
      <c r="P938" s="332" t="s">
        <v>975</v>
      </c>
      <c r="Q938" s="342" t="s">
        <v>4666</v>
      </c>
      <c r="R938" s="334" t="s">
        <v>4661</v>
      </c>
      <c r="S938" s="334"/>
      <c r="T938" s="334"/>
      <c r="U938" s="322" t="s">
        <v>6776</v>
      </c>
      <c r="V938" s="197" t="s">
        <v>776</v>
      </c>
      <c r="W938" s="220">
        <v>1</v>
      </c>
      <c r="X938" s="223">
        <v>8076</v>
      </c>
      <c r="Y938" s="304">
        <v>7831</v>
      </c>
      <c r="Z938" s="304">
        <v>7341</v>
      </c>
      <c r="AA938" s="304">
        <v>6901</v>
      </c>
      <c r="AB938" s="5"/>
      <c r="AC938" s="224">
        <f t="shared" si="40"/>
        <v>0</v>
      </c>
      <c r="AD938" s="270">
        <f t="shared" si="41"/>
        <v>0</v>
      </c>
      <c r="AE938" s="198" t="s">
        <v>4484</v>
      </c>
      <c r="AF938" s="199"/>
      <c r="AG938" s="200"/>
      <c r="AH938" s="200"/>
      <c r="AI938" s="169" t="str">
        <f>IF(AB938/W938=0,"",IF(MOD(AB938,W938)&gt;0,"ОШИБКА!!! неверная кратность на сорт",""))</f>
        <v/>
      </c>
    </row>
    <row r="939" spans="2:35" s="170" customFormat="1">
      <c r="B939" s="250"/>
      <c r="C939" s="168" t="s">
        <v>7034</v>
      </c>
      <c r="D939" s="267"/>
      <c r="E939" s="267"/>
      <c r="F939" s="267"/>
      <c r="G939" s="267"/>
      <c r="H939" s="267"/>
      <c r="I939" s="267"/>
      <c r="J939" s="267"/>
      <c r="K939" s="267">
        <v>90</v>
      </c>
      <c r="L939" s="196" t="s">
        <v>37</v>
      </c>
      <c r="M939" s="196" t="s">
        <v>6781</v>
      </c>
      <c r="N939" s="196" t="s">
        <v>17</v>
      </c>
      <c r="O939" s="196" t="s">
        <v>18</v>
      </c>
      <c r="P939" s="196" t="s">
        <v>975</v>
      </c>
      <c r="Q939" s="266" t="s">
        <v>4666</v>
      </c>
      <c r="R939" s="218" t="s">
        <v>4657</v>
      </c>
      <c r="S939" s="334"/>
      <c r="T939" s="334"/>
      <c r="U939" s="322"/>
      <c r="V939" s="197" t="s">
        <v>776</v>
      </c>
      <c r="W939" s="220">
        <v>1</v>
      </c>
      <c r="X939" s="223">
        <v>8069</v>
      </c>
      <c r="Y939" s="304">
        <v>7824</v>
      </c>
      <c r="Z939" s="304">
        <v>7335</v>
      </c>
      <c r="AA939" s="304">
        <v>6895</v>
      </c>
      <c r="AB939" s="5"/>
      <c r="AC939" s="224">
        <f t="shared" si="40"/>
        <v>0</v>
      </c>
      <c r="AD939" s="270">
        <f t="shared" si="41"/>
        <v>0</v>
      </c>
      <c r="AE939" s="198"/>
      <c r="AF939" s="199"/>
      <c r="AG939" s="200"/>
      <c r="AH939" s="200"/>
      <c r="AI939" s="169"/>
    </row>
    <row r="940" spans="2:35" s="170" customFormat="1">
      <c r="B940" s="250"/>
      <c r="C940" s="168" t="s">
        <v>7035</v>
      </c>
      <c r="D940" s="267">
        <v>4</v>
      </c>
      <c r="E940" s="267"/>
      <c r="F940" s="267"/>
      <c r="G940" s="267"/>
      <c r="H940" s="267"/>
      <c r="I940" s="267"/>
      <c r="J940" s="267"/>
      <c r="K940" s="267">
        <v>196</v>
      </c>
      <c r="L940" s="196" t="s">
        <v>37</v>
      </c>
      <c r="M940" s="196" t="s">
        <v>6781</v>
      </c>
      <c r="N940" s="196" t="s">
        <v>17</v>
      </c>
      <c r="O940" s="196" t="s">
        <v>18</v>
      </c>
      <c r="P940" s="196" t="s">
        <v>975</v>
      </c>
      <c r="Q940" s="266" t="s">
        <v>4666</v>
      </c>
      <c r="R940" s="218" t="s">
        <v>4652</v>
      </c>
      <c r="S940" s="334"/>
      <c r="T940" s="334"/>
      <c r="U940" s="322"/>
      <c r="V940" s="197" t="s">
        <v>776</v>
      </c>
      <c r="W940" s="220">
        <v>1</v>
      </c>
      <c r="X940" s="223">
        <v>8663</v>
      </c>
      <c r="Y940" s="304">
        <v>8400</v>
      </c>
      <c r="Z940" s="304">
        <v>7875</v>
      </c>
      <c r="AA940" s="304">
        <v>7403</v>
      </c>
      <c r="AB940" s="5"/>
      <c r="AC940" s="224">
        <f t="shared" si="40"/>
        <v>0</v>
      </c>
      <c r="AD940" s="270">
        <f t="shared" si="41"/>
        <v>0</v>
      </c>
      <c r="AE940" s="198"/>
      <c r="AF940" s="199"/>
      <c r="AG940" s="200"/>
      <c r="AH940" s="200"/>
      <c r="AI940" s="169"/>
    </row>
    <row r="941" spans="2:35" s="170" customFormat="1">
      <c r="B941" s="250"/>
      <c r="C941" s="168" t="s">
        <v>7036</v>
      </c>
      <c r="D941" s="267"/>
      <c r="E941" s="267"/>
      <c r="F941" s="267"/>
      <c r="G941" s="267"/>
      <c r="H941" s="267"/>
      <c r="I941" s="267"/>
      <c r="J941" s="267"/>
      <c r="K941" s="267">
        <v>17</v>
      </c>
      <c r="L941" s="196" t="s">
        <v>37</v>
      </c>
      <c r="M941" s="196" t="s">
        <v>6781</v>
      </c>
      <c r="N941" s="196" t="s">
        <v>17</v>
      </c>
      <c r="O941" s="196" t="s">
        <v>18</v>
      </c>
      <c r="P941" s="196" t="s">
        <v>975</v>
      </c>
      <c r="Q941" s="266" t="s">
        <v>4666</v>
      </c>
      <c r="R941" s="218" t="s">
        <v>7002</v>
      </c>
      <c r="S941" s="334"/>
      <c r="T941" s="334"/>
      <c r="U941" s="322"/>
      <c r="V941" s="197" t="s">
        <v>776</v>
      </c>
      <c r="W941" s="220">
        <v>1</v>
      </c>
      <c r="X941" s="223">
        <v>9554</v>
      </c>
      <c r="Y941" s="304">
        <v>9264</v>
      </c>
      <c r="Z941" s="304">
        <v>8685</v>
      </c>
      <c r="AA941" s="304">
        <v>8164</v>
      </c>
      <c r="AB941" s="5"/>
      <c r="AC941" s="224">
        <f t="shared" si="40"/>
        <v>0</v>
      </c>
      <c r="AD941" s="270">
        <f t="shared" si="41"/>
        <v>0</v>
      </c>
      <c r="AE941" s="198"/>
      <c r="AF941" s="199"/>
      <c r="AG941" s="200"/>
      <c r="AH941" s="200"/>
      <c r="AI941" s="169"/>
    </row>
    <row r="942" spans="2:35" s="170" customFormat="1">
      <c r="B942" s="250"/>
      <c r="C942" s="168" t="s">
        <v>7038</v>
      </c>
      <c r="D942" s="267">
        <v>1</v>
      </c>
      <c r="E942" s="267"/>
      <c r="F942" s="267"/>
      <c r="G942" s="267"/>
      <c r="H942" s="267"/>
      <c r="I942" s="267"/>
      <c r="J942" s="267"/>
      <c r="K942" s="267">
        <v>1</v>
      </c>
      <c r="L942" s="196" t="s">
        <v>37</v>
      </c>
      <c r="M942" s="196" t="s">
        <v>6781</v>
      </c>
      <c r="N942" s="196" t="s">
        <v>17</v>
      </c>
      <c r="O942" s="196" t="s">
        <v>18</v>
      </c>
      <c r="P942" s="196" t="s">
        <v>7037</v>
      </c>
      <c r="Q942" s="266" t="s">
        <v>4666</v>
      </c>
      <c r="R942" s="218" t="s">
        <v>64</v>
      </c>
      <c r="S942" s="334"/>
      <c r="T942" s="334"/>
      <c r="U942" s="322"/>
      <c r="V942" s="197" t="s">
        <v>776</v>
      </c>
      <c r="W942" s="220">
        <v>1</v>
      </c>
      <c r="X942" s="223">
        <v>6683</v>
      </c>
      <c r="Y942" s="304">
        <v>6480</v>
      </c>
      <c r="Z942" s="304">
        <v>6075</v>
      </c>
      <c r="AA942" s="304">
        <v>5711</v>
      </c>
      <c r="AB942" s="5"/>
      <c r="AC942" s="224">
        <f t="shared" si="40"/>
        <v>0</v>
      </c>
      <c r="AD942" s="270">
        <f t="shared" si="41"/>
        <v>0</v>
      </c>
      <c r="AE942" s="198"/>
      <c r="AF942" s="199"/>
      <c r="AG942" s="200"/>
      <c r="AH942" s="200"/>
      <c r="AI942" s="169"/>
    </row>
    <row r="943" spans="2:35" s="170" customFormat="1">
      <c r="B943" s="250"/>
      <c r="C943" s="168" t="s">
        <v>7039</v>
      </c>
      <c r="D943" s="267">
        <v>5</v>
      </c>
      <c r="E943" s="267"/>
      <c r="F943" s="267"/>
      <c r="G943" s="267"/>
      <c r="H943" s="267"/>
      <c r="I943" s="267"/>
      <c r="J943" s="267"/>
      <c r="K943" s="267">
        <v>5</v>
      </c>
      <c r="L943" s="196" t="s">
        <v>37</v>
      </c>
      <c r="M943" s="196" t="s">
        <v>6781</v>
      </c>
      <c r="N943" s="196" t="s">
        <v>17</v>
      </c>
      <c r="O943" s="196" t="s">
        <v>18</v>
      </c>
      <c r="P943" s="196" t="s">
        <v>7037</v>
      </c>
      <c r="Q943" s="266" t="s">
        <v>4666</v>
      </c>
      <c r="R943" s="218" t="s">
        <v>66</v>
      </c>
      <c r="S943" s="334"/>
      <c r="T943" s="334"/>
      <c r="U943" s="322"/>
      <c r="V943" s="197" t="s">
        <v>776</v>
      </c>
      <c r="W943" s="220">
        <v>1</v>
      </c>
      <c r="X943" s="223">
        <v>7425</v>
      </c>
      <c r="Y943" s="304">
        <v>7200</v>
      </c>
      <c r="Z943" s="304">
        <v>6750</v>
      </c>
      <c r="AA943" s="304">
        <v>6345</v>
      </c>
      <c r="AB943" s="5"/>
      <c r="AC943" s="224">
        <f t="shared" si="40"/>
        <v>0</v>
      </c>
      <c r="AD943" s="270">
        <f t="shared" si="41"/>
        <v>0</v>
      </c>
      <c r="AE943" s="198"/>
      <c r="AF943" s="199"/>
      <c r="AG943" s="200"/>
      <c r="AH943" s="200"/>
      <c r="AI943" s="169"/>
    </row>
    <row r="944" spans="2:35" s="170" customFormat="1">
      <c r="B944" s="250"/>
      <c r="C944" s="168" t="s">
        <v>7040</v>
      </c>
      <c r="D944" s="267">
        <v>3</v>
      </c>
      <c r="E944" s="267"/>
      <c r="F944" s="267"/>
      <c r="G944" s="267"/>
      <c r="H944" s="267"/>
      <c r="I944" s="267"/>
      <c r="J944" s="267"/>
      <c r="K944" s="267">
        <v>7</v>
      </c>
      <c r="L944" s="196" t="s">
        <v>37</v>
      </c>
      <c r="M944" s="196" t="s">
        <v>6781</v>
      </c>
      <c r="N944" s="196" t="s">
        <v>17</v>
      </c>
      <c r="O944" s="196" t="s">
        <v>18</v>
      </c>
      <c r="P944" s="196" t="s">
        <v>7037</v>
      </c>
      <c r="Q944" s="266" t="s">
        <v>4666</v>
      </c>
      <c r="R944" s="218" t="s">
        <v>4654</v>
      </c>
      <c r="S944" s="334"/>
      <c r="T944" s="334"/>
      <c r="U944" s="322"/>
      <c r="V944" s="197" t="s">
        <v>776</v>
      </c>
      <c r="W944" s="220">
        <v>1</v>
      </c>
      <c r="X944" s="223">
        <v>8234</v>
      </c>
      <c r="Y944" s="304">
        <v>7984</v>
      </c>
      <c r="Z944" s="304">
        <v>7485</v>
      </c>
      <c r="AA944" s="304">
        <v>7036</v>
      </c>
      <c r="AB944" s="5"/>
      <c r="AC944" s="224">
        <f t="shared" si="40"/>
        <v>0</v>
      </c>
      <c r="AD944" s="270">
        <f t="shared" si="41"/>
        <v>0</v>
      </c>
      <c r="AE944" s="198"/>
      <c r="AF944" s="199"/>
      <c r="AG944" s="200"/>
      <c r="AH944" s="200"/>
      <c r="AI944" s="169"/>
    </row>
    <row r="945" spans="2:35" s="170" customFormat="1">
      <c r="B945" s="250"/>
      <c r="C945" s="168" t="s">
        <v>4533</v>
      </c>
      <c r="D945" s="267"/>
      <c r="E945" s="267"/>
      <c r="F945" s="267"/>
      <c r="G945" s="267"/>
      <c r="H945" s="267"/>
      <c r="I945" s="267"/>
      <c r="J945" s="267"/>
      <c r="K945" s="267"/>
      <c r="L945" s="196" t="s">
        <v>37</v>
      </c>
      <c r="M945" s="332" t="s">
        <v>6781</v>
      </c>
      <c r="N945" s="332" t="s">
        <v>17</v>
      </c>
      <c r="O945" s="332" t="s">
        <v>18</v>
      </c>
      <c r="P945" s="332" t="s">
        <v>2712</v>
      </c>
      <c r="Q945" s="342" t="s">
        <v>4666</v>
      </c>
      <c r="R945" s="334" t="s">
        <v>73</v>
      </c>
      <c r="S945" s="334"/>
      <c r="T945" s="334"/>
      <c r="U945" s="286"/>
      <c r="V945" s="197" t="s">
        <v>776</v>
      </c>
      <c r="W945" s="220">
        <v>1</v>
      </c>
      <c r="X945" s="223">
        <v>2970</v>
      </c>
      <c r="Y945" s="304">
        <v>2880</v>
      </c>
      <c r="Z945" s="304">
        <v>2700</v>
      </c>
      <c r="AA945" s="304">
        <v>2538</v>
      </c>
      <c r="AB945" s="5"/>
      <c r="AC945" s="224">
        <f t="shared" si="40"/>
        <v>0</v>
      </c>
      <c r="AD945" s="270">
        <f t="shared" si="41"/>
        <v>0</v>
      </c>
      <c r="AE945" s="198" t="s">
        <v>4484</v>
      </c>
      <c r="AF945" s="199"/>
      <c r="AG945" s="200"/>
      <c r="AH945" s="200"/>
      <c r="AI945" s="169" t="str">
        <f>IF(AB945/W945=0,"",IF(MOD(AB945,W945)&gt;0,"ОШИБКА!!! неверная кратность на сорт",""))</f>
        <v/>
      </c>
    </row>
    <row r="946" spans="2:35" s="170" customFormat="1">
      <c r="B946" s="250"/>
      <c r="C946" s="168" t="s">
        <v>4534</v>
      </c>
      <c r="D946" s="267"/>
      <c r="E946" s="267"/>
      <c r="F946" s="267"/>
      <c r="G946" s="267"/>
      <c r="H946" s="267"/>
      <c r="I946" s="267"/>
      <c r="J946" s="267"/>
      <c r="K946" s="267"/>
      <c r="L946" s="196" t="s">
        <v>37</v>
      </c>
      <c r="M946" s="332" t="s">
        <v>6781</v>
      </c>
      <c r="N946" s="332" t="s">
        <v>17</v>
      </c>
      <c r="O946" s="332" t="s">
        <v>18</v>
      </c>
      <c r="P946" s="332" t="s">
        <v>2712</v>
      </c>
      <c r="Q946" s="342" t="s">
        <v>4666</v>
      </c>
      <c r="R946" s="334" t="s">
        <v>64</v>
      </c>
      <c r="S946" s="334"/>
      <c r="T946" s="334"/>
      <c r="U946" s="286"/>
      <c r="V946" s="197" t="s">
        <v>776</v>
      </c>
      <c r="W946" s="220">
        <v>1</v>
      </c>
      <c r="X946" s="223">
        <v>4158</v>
      </c>
      <c r="Y946" s="304">
        <v>4032</v>
      </c>
      <c r="Z946" s="304">
        <v>3780</v>
      </c>
      <c r="AA946" s="304">
        <v>3554</v>
      </c>
      <c r="AB946" s="5"/>
      <c r="AC946" s="224">
        <f t="shared" si="40"/>
        <v>0</v>
      </c>
      <c r="AD946" s="270">
        <f t="shared" si="41"/>
        <v>0</v>
      </c>
      <c r="AE946" s="198" t="s">
        <v>4484</v>
      </c>
      <c r="AF946" s="199"/>
      <c r="AG946" s="200"/>
      <c r="AH946" s="200"/>
      <c r="AI946" s="169" t="str">
        <f>IF(AB946/W946=0,"",IF(MOD(AB946,W946)&gt;0,"ОШИБКА!!! неверная кратность на сорт",""))</f>
        <v/>
      </c>
    </row>
    <row r="947" spans="2:35" s="170" customFormat="1">
      <c r="B947" s="250"/>
      <c r="C947" s="168" t="s">
        <v>3675</v>
      </c>
      <c r="D947" s="267">
        <v>2</v>
      </c>
      <c r="E947" s="267"/>
      <c r="F947" s="267"/>
      <c r="G947" s="267"/>
      <c r="H947" s="267"/>
      <c r="I947" s="267"/>
      <c r="J947" s="267"/>
      <c r="K947" s="267">
        <v>33</v>
      </c>
      <c r="L947" s="196" t="s">
        <v>37</v>
      </c>
      <c r="M947" s="196" t="s">
        <v>6781</v>
      </c>
      <c r="N947" s="196" t="s">
        <v>17</v>
      </c>
      <c r="O947" s="196" t="s">
        <v>18</v>
      </c>
      <c r="P947" s="196" t="s">
        <v>2983</v>
      </c>
      <c r="Q947" s="266" t="s">
        <v>4666</v>
      </c>
      <c r="R947" s="218" t="s">
        <v>64</v>
      </c>
      <c r="S947" s="218"/>
      <c r="T947" s="218"/>
      <c r="U947" s="286"/>
      <c r="V947" s="197" t="s">
        <v>776</v>
      </c>
      <c r="W947" s="220">
        <v>1</v>
      </c>
      <c r="X947" s="223">
        <v>1929</v>
      </c>
      <c r="Y947" s="304">
        <v>1871</v>
      </c>
      <c r="Z947" s="304">
        <v>1754</v>
      </c>
      <c r="AA947" s="304">
        <v>1649</v>
      </c>
      <c r="AB947" s="5"/>
      <c r="AC947" s="224">
        <f t="shared" si="40"/>
        <v>0</v>
      </c>
      <c r="AD947" s="270">
        <f t="shared" si="41"/>
        <v>0</v>
      </c>
      <c r="AE947" s="198"/>
      <c r="AF947" s="199"/>
      <c r="AG947" s="200"/>
      <c r="AH947" s="200"/>
      <c r="AI947" s="169" t="str">
        <f>IF(AB947/W947=0,"",IF(MOD(AB947,W947)&gt;0,"ОШИБКА!!! неверная кратность на сорт",""))</f>
        <v/>
      </c>
    </row>
    <row r="948" spans="2:35" s="170" customFormat="1">
      <c r="B948" s="250"/>
      <c r="C948" s="168" t="s">
        <v>4602</v>
      </c>
      <c r="D948" s="267">
        <v>1</v>
      </c>
      <c r="E948" s="267"/>
      <c r="F948" s="267"/>
      <c r="G948" s="267"/>
      <c r="H948" s="267"/>
      <c r="I948" s="267"/>
      <c r="J948" s="267"/>
      <c r="K948" s="267"/>
      <c r="L948" s="196" t="s">
        <v>37</v>
      </c>
      <c r="M948" s="196" t="s">
        <v>6781</v>
      </c>
      <c r="N948" s="196" t="s">
        <v>17</v>
      </c>
      <c r="O948" s="196" t="s">
        <v>18</v>
      </c>
      <c r="P948" s="196" t="s">
        <v>2983</v>
      </c>
      <c r="Q948" s="266" t="s">
        <v>4666</v>
      </c>
      <c r="R948" s="218" t="s">
        <v>64</v>
      </c>
      <c r="S948" s="218"/>
      <c r="T948" s="218"/>
      <c r="U948" s="322" t="s">
        <v>6776</v>
      </c>
      <c r="V948" s="197" t="s">
        <v>776</v>
      </c>
      <c r="W948" s="220">
        <v>1</v>
      </c>
      <c r="X948" s="223">
        <v>1929</v>
      </c>
      <c r="Y948" s="304">
        <v>1871</v>
      </c>
      <c r="Z948" s="304">
        <v>1754</v>
      </c>
      <c r="AA948" s="304">
        <v>1649</v>
      </c>
      <c r="AB948" s="5"/>
      <c r="AC948" s="224">
        <f t="shared" si="40"/>
        <v>0</v>
      </c>
      <c r="AD948" s="270">
        <f t="shared" si="41"/>
        <v>0</v>
      </c>
      <c r="AE948" s="198"/>
      <c r="AF948" s="199"/>
      <c r="AG948" s="200"/>
      <c r="AH948" s="200"/>
      <c r="AI948" s="169" t="str">
        <f>IF(AB948/W948=0,"",IF(MOD(AB948,W948)&gt;0,"ОШИБКА!!! неверная кратность на сорт",""))</f>
        <v/>
      </c>
    </row>
    <row r="949" spans="2:35" s="170" customFormat="1">
      <c r="B949" s="250"/>
      <c r="C949" s="168" t="s">
        <v>3676</v>
      </c>
      <c r="D949" s="267">
        <v>3</v>
      </c>
      <c r="E949" s="267"/>
      <c r="F949" s="267"/>
      <c r="G949" s="267"/>
      <c r="H949" s="267"/>
      <c r="I949" s="267"/>
      <c r="J949" s="267"/>
      <c r="K949" s="267">
        <v>137</v>
      </c>
      <c r="L949" s="196" t="s">
        <v>37</v>
      </c>
      <c r="M949" s="196" t="s">
        <v>6781</v>
      </c>
      <c r="N949" s="196" t="s">
        <v>17</v>
      </c>
      <c r="O949" s="196" t="s">
        <v>18</v>
      </c>
      <c r="P949" s="196" t="s">
        <v>2983</v>
      </c>
      <c r="Q949" s="266" t="s">
        <v>4666</v>
      </c>
      <c r="R949" s="218" t="s">
        <v>66</v>
      </c>
      <c r="S949" s="218"/>
      <c r="T949" s="218"/>
      <c r="U949" s="286"/>
      <c r="V949" s="197" t="s">
        <v>776</v>
      </c>
      <c r="W949" s="220">
        <v>1</v>
      </c>
      <c r="X949" s="223">
        <v>1990</v>
      </c>
      <c r="Y949" s="304">
        <v>1930</v>
      </c>
      <c r="Z949" s="304">
        <v>1809</v>
      </c>
      <c r="AA949" s="304">
        <v>1701</v>
      </c>
      <c r="AB949" s="5"/>
      <c r="AC949" s="224">
        <f t="shared" si="40"/>
        <v>0</v>
      </c>
      <c r="AD949" s="270">
        <f t="shared" si="41"/>
        <v>0</v>
      </c>
      <c r="AE949" s="198"/>
      <c r="AF949" s="199"/>
      <c r="AG949" s="200"/>
      <c r="AH949" s="200"/>
      <c r="AI949" s="169" t="str">
        <f>IF(AB949/W949=0,"",IF(MOD(AB949,W949)&gt;0,"ОШИБКА!!! неверная кратность на сорт",""))</f>
        <v/>
      </c>
    </row>
    <row r="950" spans="2:35" s="170" customFormat="1">
      <c r="B950" s="250"/>
      <c r="C950" s="168" t="s">
        <v>4603</v>
      </c>
      <c r="D950" s="267">
        <v>6</v>
      </c>
      <c r="E950" s="267"/>
      <c r="F950" s="267"/>
      <c r="G950" s="267"/>
      <c r="H950" s="267"/>
      <c r="I950" s="267"/>
      <c r="J950" s="267">
        <v>9</v>
      </c>
      <c r="K950" s="267"/>
      <c r="L950" s="196" t="s">
        <v>37</v>
      </c>
      <c r="M950" s="196" t="s">
        <v>6781</v>
      </c>
      <c r="N950" s="196" t="s">
        <v>17</v>
      </c>
      <c r="O950" s="196" t="s">
        <v>18</v>
      </c>
      <c r="P950" s="196" t="s">
        <v>2983</v>
      </c>
      <c r="Q950" s="266" t="s">
        <v>4666</v>
      </c>
      <c r="R950" s="218" t="s">
        <v>66</v>
      </c>
      <c r="S950" s="218"/>
      <c r="T950" s="218"/>
      <c r="U950" s="322" t="s">
        <v>6776</v>
      </c>
      <c r="V950" s="197" t="s">
        <v>776</v>
      </c>
      <c r="W950" s="220">
        <v>1</v>
      </c>
      <c r="X950" s="223">
        <v>1990</v>
      </c>
      <c r="Y950" s="304">
        <v>1930</v>
      </c>
      <c r="Z950" s="304">
        <v>1809</v>
      </c>
      <c r="AA950" s="304">
        <v>1701</v>
      </c>
      <c r="AB950" s="5"/>
      <c r="AC950" s="224">
        <f t="shared" si="40"/>
        <v>0</v>
      </c>
      <c r="AD950" s="270">
        <f t="shared" si="41"/>
        <v>0</v>
      </c>
      <c r="AE950" s="198"/>
      <c r="AF950" s="199"/>
      <c r="AG950" s="200"/>
      <c r="AH950" s="200"/>
      <c r="AI950" s="169" t="str">
        <f>IF(AB950/W950=0,"",IF(MOD(AB950,W950)&gt;0,"ОШИБКА!!! неверная кратность на сорт",""))</f>
        <v/>
      </c>
    </row>
    <row r="951" spans="2:35" s="170" customFormat="1">
      <c r="B951" s="250"/>
      <c r="C951" s="168" t="s">
        <v>4604</v>
      </c>
      <c r="D951" s="267">
        <v>117</v>
      </c>
      <c r="E951" s="267"/>
      <c r="F951" s="267"/>
      <c r="G951" s="267"/>
      <c r="H951" s="267"/>
      <c r="I951" s="267"/>
      <c r="J951" s="267">
        <v>16</v>
      </c>
      <c r="K951" s="267"/>
      <c r="L951" s="196" t="s">
        <v>37</v>
      </c>
      <c r="M951" s="196" t="s">
        <v>6781</v>
      </c>
      <c r="N951" s="196" t="s">
        <v>17</v>
      </c>
      <c r="O951" s="196" t="s">
        <v>18</v>
      </c>
      <c r="P951" s="196" t="s">
        <v>2983</v>
      </c>
      <c r="Q951" s="266" t="s">
        <v>4666</v>
      </c>
      <c r="R951" s="218" t="s">
        <v>4654</v>
      </c>
      <c r="S951" s="218"/>
      <c r="T951" s="218"/>
      <c r="U951" s="322" t="s">
        <v>6776</v>
      </c>
      <c r="V951" s="197" t="s">
        <v>776</v>
      </c>
      <c r="W951" s="220">
        <v>1</v>
      </c>
      <c r="X951" s="223">
        <v>2972</v>
      </c>
      <c r="Y951" s="304">
        <v>2882</v>
      </c>
      <c r="Z951" s="304">
        <v>2702</v>
      </c>
      <c r="AA951" s="304">
        <v>2540</v>
      </c>
      <c r="AB951" s="5"/>
      <c r="AC951" s="224">
        <f t="shared" si="40"/>
        <v>0</v>
      </c>
      <c r="AD951" s="270">
        <f t="shared" si="41"/>
        <v>0</v>
      </c>
      <c r="AE951" s="198"/>
      <c r="AF951" s="199"/>
      <c r="AG951" s="200"/>
      <c r="AH951" s="200"/>
      <c r="AI951" s="169" t="str">
        <f>IF(AB951/W951=0,"",IF(MOD(AB951,W951)&gt;0,"ОШИБКА!!! неверная кратность на сорт",""))</f>
        <v/>
      </c>
    </row>
    <row r="952" spans="2:35" s="170" customFormat="1">
      <c r="B952" s="250"/>
      <c r="C952" s="168" t="s">
        <v>4605</v>
      </c>
      <c r="D952" s="267"/>
      <c r="E952" s="267"/>
      <c r="F952" s="267"/>
      <c r="G952" s="267"/>
      <c r="H952" s="267"/>
      <c r="I952" s="267"/>
      <c r="J952" s="267"/>
      <c r="K952" s="267">
        <v>363</v>
      </c>
      <c r="L952" s="196" t="s">
        <v>37</v>
      </c>
      <c r="M952" s="196" t="s">
        <v>6781</v>
      </c>
      <c r="N952" s="196" t="s">
        <v>17</v>
      </c>
      <c r="O952" s="196" t="s">
        <v>18</v>
      </c>
      <c r="P952" s="196" t="s">
        <v>2983</v>
      </c>
      <c r="Q952" s="266" t="s">
        <v>4666</v>
      </c>
      <c r="R952" s="218" t="s">
        <v>4654</v>
      </c>
      <c r="S952" s="334"/>
      <c r="T952" s="334"/>
      <c r="U952" s="286"/>
      <c r="V952" s="197" t="s">
        <v>776</v>
      </c>
      <c r="W952" s="220">
        <v>1</v>
      </c>
      <c r="X952" s="223">
        <v>2972</v>
      </c>
      <c r="Y952" s="304">
        <v>2882</v>
      </c>
      <c r="Z952" s="304">
        <v>2702</v>
      </c>
      <c r="AA952" s="304">
        <v>2540</v>
      </c>
      <c r="AB952" s="5"/>
      <c r="AC952" s="224">
        <f t="shared" si="40"/>
        <v>0</v>
      </c>
      <c r="AD952" s="270">
        <f t="shared" si="41"/>
        <v>0</v>
      </c>
      <c r="AE952" s="198"/>
      <c r="AF952" s="199"/>
      <c r="AG952" s="200"/>
      <c r="AH952" s="200"/>
      <c r="AI952" s="169" t="str">
        <f>IF(AB952/W952=0,"",IF(MOD(AB952,W952)&gt;0,"ОШИБКА!!! неверная кратность на сорт",""))</f>
        <v/>
      </c>
    </row>
    <row r="953" spans="2:35" s="170" customFormat="1">
      <c r="B953" s="250"/>
      <c r="C953" s="168" t="s">
        <v>3673</v>
      </c>
      <c r="D953" s="267">
        <v>4</v>
      </c>
      <c r="E953" s="267"/>
      <c r="F953" s="267"/>
      <c r="G953" s="267"/>
      <c r="H953" s="267"/>
      <c r="I953" s="267"/>
      <c r="J953" s="267">
        <v>5</v>
      </c>
      <c r="K953" s="267">
        <v>966</v>
      </c>
      <c r="L953" s="196" t="s">
        <v>37</v>
      </c>
      <c r="M953" s="196" t="s">
        <v>6781</v>
      </c>
      <c r="N953" s="196" t="s">
        <v>17</v>
      </c>
      <c r="O953" s="196" t="s">
        <v>18</v>
      </c>
      <c r="P953" s="196" t="s">
        <v>2983</v>
      </c>
      <c r="Q953" s="266" t="s">
        <v>4666</v>
      </c>
      <c r="R953" s="218" t="s">
        <v>436</v>
      </c>
      <c r="S953" s="218"/>
      <c r="T953" s="218"/>
      <c r="U953" s="286"/>
      <c r="V953" s="197" t="s">
        <v>776</v>
      </c>
      <c r="W953" s="220">
        <v>1</v>
      </c>
      <c r="X953" s="223">
        <v>3134</v>
      </c>
      <c r="Y953" s="304">
        <v>3039</v>
      </c>
      <c r="Z953" s="304">
        <v>2849</v>
      </c>
      <c r="AA953" s="304">
        <v>2678</v>
      </c>
      <c r="AB953" s="5"/>
      <c r="AC953" s="224">
        <f t="shared" si="40"/>
        <v>0</v>
      </c>
      <c r="AD953" s="270">
        <f t="shared" si="41"/>
        <v>0</v>
      </c>
      <c r="AE953" s="198"/>
      <c r="AF953" s="199"/>
      <c r="AG953" s="200"/>
      <c r="AH953" s="200"/>
      <c r="AI953" s="169" t="str">
        <f>IF(AB953/W953=0,"",IF(MOD(AB953,W953)&gt;0,"ОШИБКА!!! неверная кратность на сорт",""))</f>
        <v/>
      </c>
    </row>
    <row r="954" spans="2:35" s="170" customFormat="1">
      <c r="B954" s="250"/>
      <c r="C954" s="168" t="s">
        <v>4499</v>
      </c>
      <c r="D954" s="267"/>
      <c r="E954" s="267"/>
      <c r="F954" s="267"/>
      <c r="G954" s="267"/>
      <c r="H954" s="267"/>
      <c r="I954" s="267"/>
      <c r="J954" s="267">
        <v>19</v>
      </c>
      <c r="K954" s="267">
        <v>62</v>
      </c>
      <c r="L954" s="196" t="s">
        <v>37</v>
      </c>
      <c r="M954" s="196" t="s">
        <v>6781</v>
      </c>
      <c r="N954" s="196" t="s">
        <v>17</v>
      </c>
      <c r="O954" s="196" t="s">
        <v>18</v>
      </c>
      <c r="P954" s="196" t="s">
        <v>2983</v>
      </c>
      <c r="Q954" s="266" t="s">
        <v>4666</v>
      </c>
      <c r="R954" s="218" t="s">
        <v>436</v>
      </c>
      <c r="S954" s="218"/>
      <c r="T954" s="218"/>
      <c r="U954" s="322" t="s">
        <v>6776</v>
      </c>
      <c r="V954" s="197" t="s">
        <v>776</v>
      </c>
      <c r="W954" s="220">
        <v>1</v>
      </c>
      <c r="X954" s="223">
        <v>3134</v>
      </c>
      <c r="Y954" s="304">
        <v>3039</v>
      </c>
      <c r="Z954" s="304">
        <v>2849</v>
      </c>
      <c r="AA954" s="304">
        <v>2678</v>
      </c>
      <c r="AB954" s="5"/>
      <c r="AC954" s="224">
        <f t="shared" si="40"/>
        <v>0</v>
      </c>
      <c r="AD954" s="270">
        <f t="shared" si="41"/>
        <v>0</v>
      </c>
      <c r="AE954" s="198"/>
      <c r="AF954" s="199"/>
      <c r="AG954" s="200"/>
      <c r="AH954" s="200"/>
      <c r="AI954" s="169" t="str">
        <f>IF(AB954/W954=0,"",IF(MOD(AB954,W954)&gt;0,"ОШИБКА!!! неверная кратность на сорт",""))</f>
        <v/>
      </c>
    </row>
    <row r="955" spans="2:35" s="170" customFormat="1">
      <c r="B955" s="250"/>
      <c r="C955" s="168" t="s">
        <v>4501</v>
      </c>
      <c r="D955" s="267">
        <v>5</v>
      </c>
      <c r="E955" s="267"/>
      <c r="F955" s="267"/>
      <c r="G955" s="267"/>
      <c r="H955" s="267"/>
      <c r="I955" s="267"/>
      <c r="J955" s="267"/>
      <c r="K955" s="267"/>
      <c r="L955" s="196" t="s">
        <v>37</v>
      </c>
      <c r="M955" s="196" t="s">
        <v>6781</v>
      </c>
      <c r="N955" s="196" t="s">
        <v>17</v>
      </c>
      <c r="O955" s="196" t="s">
        <v>18</v>
      </c>
      <c r="P955" s="196" t="s">
        <v>2983</v>
      </c>
      <c r="Q955" s="266" t="s">
        <v>4666</v>
      </c>
      <c r="R955" s="218" t="s">
        <v>4662</v>
      </c>
      <c r="S955" s="218"/>
      <c r="T955" s="218"/>
      <c r="U955" s="286"/>
      <c r="V955" s="197" t="s">
        <v>776</v>
      </c>
      <c r="W955" s="220">
        <v>1</v>
      </c>
      <c r="X955" s="223">
        <v>3134</v>
      </c>
      <c r="Y955" s="304">
        <v>3039</v>
      </c>
      <c r="Z955" s="304">
        <v>2849</v>
      </c>
      <c r="AA955" s="304">
        <v>2678</v>
      </c>
      <c r="AB955" s="5"/>
      <c r="AC955" s="224">
        <f t="shared" si="40"/>
        <v>0</v>
      </c>
      <c r="AD955" s="270">
        <f t="shared" si="41"/>
        <v>0</v>
      </c>
      <c r="AE955" s="198"/>
      <c r="AF955" s="199"/>
      <c r="AG955" s="200"/>
      <c r="AH955" s="200"/>
      <c r="AI955" s="169" t="str">
        <f>IF(AB955/W955=0,"",IF(MOD(AB955,W955)&gt;0,"ОШИБКА!!! неверная кратность на сорт",""))</f>
        <v/>
      </c>
    </row>
    <row r="956" spans="2:35" s="170" customFormat="1">
      <c r="B956" s="250"/>
      <c r="C956" s="168" t="s">
        <v>3674</v>
      </c>
      <c r="D956" s="267"/>
      <c r="E956" s="267"/>
      <c r="F956" s="267"/>
      <c r="G956" s="267"/>
      <c r="H956" s="267"/>
      <c r="I956" s="267"/>
      <c r="J956" s="267"/>
      <c r="K956" s="267">
        <v>2487</v>
      </c>
      <c r="L956" s="196" t="s">
        <v>37</v>
      </c>
      <c r="M956" s="196" t="s">
        <v>6781</v>
      </c>
      <c r="N956" s="196" t="s">
        <v>17</v>
      </c>
      <c r="O956" s="196" t="s">
        <v>18</v>
      </c>
      <c r="P956" s="196" t="s">
        <v>2983</v>
      </c>
      <c r="Q956" s="266" t="s">
        <v>4666</v>
      </c>
      <c r="R956" s="218" t="s">
        <v>4655</v>
      </c>
      <c r="S956" s="218"/>
      <c r="T956" s="218"/>
      <c r="U956" s="286"/>
      <c r="V956" s="197" t="s">
        <v>776</v>
      </c>
      <c r="W956" s="220">
        <v>1</v>
      </c>
      <c r="X956" s="223">
        <v>4490</v>
      </c>
      <c r="Y956" s="304">
        <v>4354</v>
      </c>
      <c r="Z956" s="304">
        <v>4082</v>
      </c>
      <c r="AA956" s="304">
        <v>3837</v>
      </c>
      <c r="AB956" s="5"/>
      <c r="AC956" s="224">
        <f t="shared" si="40"/>
        <v>0</v>
      </c>
      <c r="AD956" s="270">
        <f t="shared" si="41"/>
        <v>0</v>
      </c>
      <c r="AE956" s="198"/>
      <c r="AF956" s="199"/>
      <c r="AG956" s="200"/>
      <c r="AH956" s="200"/>
      <c r="AI956" s="169" t="str">
        <f>IF(AB956/W956=0,"",IF(MOD(AB956,W956)&gt;0,"ОШИБКА!!! неверная кратность на сорт",""))</f>
        <v/>
      </c>
    </row>
    <row r="957" spans="2:35" s="170" customFormat="1">
      <c r="B957" s="250"/>
      <c r="C957" s="168" t="s">
        <v>2819</v>
      </c>
      <c r="D957" s="267">
        <v>266</v>
      </c>
      <c r="E957" s="267"/>
      <c r="F957" s="267"/>
      <c r="G957" s="267"/>
      <c r="H957" s="267"/>
      <c r="I957" s="267"/>
      <c r="J957" s="267">
        <v>27</v>
      </c>
      <c r="K957" s="267">
        <v>246</v>
      </c>
      <c r="L957" s="196" t="s">
        <v>37</v>
      </c>
      <c r="M957" s="196" t="s">
        <v>6781</v>
      </c>
      <c r="N957" s="196" t="s">
        <v>17</v>
      </c>
      <c r="O957" s="196" t="s">
        <v>18</v>
      </c>
      <c r="P957" s="196" t="s">
        <v>2983</v>
      </c>
      <c r="Q957" s="266" t="s">
        <v>4666</v>
      </c>
      <c r="R957" s="218" t="s">
        <v>4655</v>
      </c>
      <c r="S957" s="218"/>
      <c r="T957" s="218"/>
      <c r="U957" s="322" t="s">
        <v>6776</v>
      </c>
      <c r="V957" s="197" t="s">
        <v>776</v>
      </c>
      <c r="W957" s="220">
        <v>1</v>
      </c>
      <c r="X957" s="223">
        <v>4490</v>
      </c>
      <c r="Y957" s="304">
        <v>4354</v>
      </c>
      <c r="Z957" s="304">
        <v>4082</v>
      </c>
      <c r="AA957" s="304">
        <v>3837</v>
      </c>
      <c r="AB957" s="5"/>
      <c r="AC957" s="224">
        <f t="shared" si="40"/>
        <v>0</v>
      </c>
      <c r="AD957" s="270">
        <f t="shared" si="41"/>
        <v>0</v>
      </c>
      <c r="AE957" s="198"/>
      <c r="AF957" s="199"/>
      <c r="AG957" s="200"/>
      <c r="AH957" s="200"/>
      <c r="AI957" s="169" t="str">
        <f>IF(AB957/W957=0,"",IF(MOD(AB957,W957)&gt;0,"ОШИБКА!!! неверная кратность на сорт",""))</f>
        <v/>
      </c>
    </row>
    <row r="958" spans="2:35" s="170" customFormat="1">
      <c r="B958" s="250"/>
      <c r="C958" s="168" t="s">
        <v>4502</v>
      </c>
      <c r="D958" s="267">
        <v>6</v>
      </c>
      <c r="E958" s="267"/>
      <c r="F958" s="267"/>
      <c r="G958" s="267"/>
      <c r="H958" s="267"/>
      <c r="I958" s="267"/>
      <c r="J958" s="267"/>
      <c r="K958" s="267"/>
      <c r="L958" s="196" t="s">
        <v>37</v>
      </c>
      <c r="M958" s="196" t="s">
        <v>6781</v>
      </c>
      <c r="N958" s="196" t="s">
        <v>17</v>
      </c>
      <c r="O958" s="196" t="s">
        <v>18</v>
      </c>
      <c r="P958" s="196" t="s">
        <v>2983</v>
      </c>
      <c r="Q958" s="266" t="s">
        <v>4666</v>
      </c>
      <c r="R958" s="218" t="s">
        <v>4663</v>
      </c>
      <c r="S958" s="218"/>
      <c r="T958" s="218"/>
      <c r="U958" s="286"/>
      <c r="V958" s="197" t="s">
        <v>776</v>
      </c>
      <c r="W958" s="220">
        <v>1</v>
      </c>
      <c r="X958" s="223">
        <v>4490</v>
      </c>
      <c r="Y958" s="304">
        <v>4354</v>
      </c>
      <c r="Z958" s="304">
        <v>4082</v>
      </c>
      <c r="AA958" s="304">
        <v>3837</v>
      </c>
      <c r="AB958" s="5"/>
      <c r="AC958" s="224">
        <f t="shared" si="40"/>
        <v>0</v>
      </c>
      <c r="AD958" s="270">
        <f t="shared" si="41"/>
        <v>0</v>
      </c>
      <c r="AE958" s="198"/>
      <c r="AF958" s="199"/>
      <c r="AG958" s="200"/>
      <c r="AH958" s="200"/>
      <c r="AI958" s="169" t="str">
        <f>IF(AB958/W958=0,"",IF(MOD(AB958,W958)&gt;0,"ОШИБКА!!! неверная кратность на сорт",""))</f>
        <v/>
      </c>
    </row>
    <row r="959" spans="2:35" s="170" customFormat="1">
      <c r="B959" s="250"/>
      <c r="C959" s="168" t="s">
        <v>4500</v>
      </c>
      <c r="D959" s="267">
        <v>217</v>
      </c>
      <c r="E959" s="267"/>
      <c r="F959" s="267"/>
      <c r="G959" s="267"/>
      <c r="H959" s="267"/>
      <c r="I959" s="267"/>
      <c r="J959" s="267">
        <v>22</v>
      </c>
      <c r="K959" s="267"/>
      <c r="L959" s="196" t="s">
        <v>37</v>
      </c>
      <c r="M959" s="196" t="s">
        <v>6781</v>
      </c>
      <c r="N959" s="196" t="s">
        <v>17</v>
      </c>
      <c r="O959" s="196" t="s">
        <v>18</v>
      </c>
      <c r="P959" s="196" t="s">
        <v>2983</v>
      </c>
      <c r="Q959" s="266" t="s">
        <v>4666</v>
      </c>
      <c r="R959" s="218" t="s">
        <v>4656</v>
      </c>
      <c r="S959" s="218"/>
      <c r="T959" s="218"/>
      <c r="U959" s="322" t="s">
        <v>6776</v>
      </c>
      <c r="V959" s="197" t="s">
        <v>776</v>
      </c>
      <c r="W959" s="220">
        <v>1</v>
      </c>
      <c r="X959" s="223">
        <v>5091</v>
      </c>
      <c r="Y959" s="304">
        <v>4936</v>
      </c>
      <c r="Z959" s="304">
        <v>4628</v>
      </c>
      <c r="AA959" s="304">
        <v>4350</v>
      </c>
      <c r="AB959" s="5"/>
      <c r="AC959" s="224">
        <f t="shared" si="40"/>
        <v>0</v>
      </c>
      <c r="AD959" s="270">
        <f t="shared" si="41"/>
        <v>0</v>
      </c>
      <c r="AE959" s="198"/>
      <c r="AF959" s="199"/>
      <c r="AG959" s="200"/>
      <c r="AH959" s="200"/>
      <c r="AI959" s="169" t="str">
        <f>IF(AB959/W959=0,"",IF(MOD(AB959,W959)&gt;0,"ОШИБКА!!! неверная кратность на сорт",""))</f>
        <v/>
      </c>
    </row>
    <row r="960" spans="2:35" s="170" customFormat="1">
      <c r="B960" s="250"/>
      <c r="C960" s="168" t="s">
        <v>4606</v>
      </c>
      <c r="D960" s="267"/>
      <c r="E960" s="267"/>
      <c r="F960" s="267"/>
      <c r="G960" s="267"/>
      <c r="H960" s="267"/>
      <c r="I960" s="267"/>
      <c r="J960" s="267">
        <v>2</v>
      </c>
      <c r="K960" s="267">
        <v>3726</v>
      </c>
      <c r="L960" s="196" t="s">
        <v>37</v>
      </c>
      <c r="M960" s="196" t="s">
        <v>6781</v>
      </c>
      <c r="N960" s="196" t="s">
        <v>17</v>
      </c>
      <c r="O960" s="196" t="s">
        <v>18</v>
      </c>
      <c r="P960" s="196" t="s">
        <v>2983</v>
      </c>
      <c r="Q960" s="266" t="s">
        <v>4666</v>
      </c>
      <c r="R960" s="218" t="s">
        <v>4656</v>
      </c>
      <c r="S960" s="218"/>
      <c r="T960" s="218"/>
      <c r="U960" s="286"/>
      <c r="V960" s="197" t="s">
        <v>776</v>
      </c>
      <c r="W960" s="220">
        <v>1</v>
      </c>
      <c r="X960" s="223">
        <v>5091</v>
      </c>
      <c r="Y960" s="304">
        <v>4936</v>
      </c>
      <c r="Z960" s="304">
        <v>4628</v>
      </c>
      <c r="AA960" s="304">
        <v>4350</v>
      </c>
      <c r="AB960" s="5"/>
      <c r="AC960" s="224">
        <f t="shared" si="40"/>
        <v>0</v>
      </c>
      <c r="AD960" s="270">
        <f t="shared" si="41"/>
        <v>0</v>
      </c>
      <c r="AE960" s="198"/>
      <c r="AF960" s="199"/>
      <c r="AG960" s="200"/>
      <c r="AH960" s="200"/>
      <c r="AI960" s="169" t="str">
        <f>IF(AB960/W960=0,"",IF(MOD(AB960,W960)&gt;0,"ОШИБКА!!! неверная кратность на сорт",""))</f>
        <v/>
      </c>
    </row>
    <row r="961" spans="2:36" s="170" customFormat="1">
      <c r="B961" s="250"/>
      <c r="C961" s="168" t="s">
        <v>4503</v>
      </c>
      <c r="D961" s="267">
        <v>5</v>
      </c>
      <c r="E961" s="267"/>
      <c r="F961" s="267"/>
      <c r="G961" s="267"/>
      <c r="H961" s="267"/>
      <c r="I961" s="267"/>
      <c r="J961" s="267"/>
      <c r="K961" s="267"/>
      <c r="L961" s="196" t="s">
        <v>37</v>
      </c>
      <c r="M961" s="196" t="s">
        <v>6781</v>
      </c>
      <c r="N961" s="196" t="s">
        <v>17</v>
      </c>
      <c r="O961" s="196" t="s">
        <v>18</v>
      </c>
      <c r="P961" s="196" t="s">
        <v>2983</v>
      </c>
      <c r="Q961" s="266" t="s">
        <v>4666</v>
      </c>
      <c r="R961" s="218" t="s">
        <v>4664</v>
      </c>
      <c r="S961" s="218"/>
      <c r="T961" s="218"/>
      <c r="U961" s="286"/>
      <c r="V961" s="197" t="s">
        <v>776</v>
      </c>
      <c r="W961" s="220">
        <v>1</v>
      </c>
      <c r="X961" s="223">
        <v>5091</v>
      </c>
      <c r="Y961" s="304">
        <v>4936</v>
      </c>
      <c r="Z961" s="304">
        <v>4628</v>
      </c>
      <c r="AA961" s="304">
        <v>4350</v>
      </c>
      <c r="AB961" s="5"/>
      <c r="AC961" s="224">
        <f t="shared" si="40"/>
        <v>0</v>
      </c>
      <c r="AD961" s="270">
        <f t="shared" si="41"/>
        <v>0</v>
      </c>
      <c r="AE961" s="198"/>
      <c r="AF961" s="199"/>
      <c r="AG961" s="200"/>
      <c r="AH961" s="200"/>
      <c r="AI961" s="169" t="str">
        <f>IF(AB961/W961=0,"",IF(MOD(AB961,W961)&gt;0,"ОШИБКА!!! неверная кратность на сорт",""))</f>
        <v/>
      </c>
    </row>
    <row r="962" spans="2:36" s="170" customFormat="1">
      <c r="B962" s="250"/>
      <c r="C962" s="168" t="s">
        <v>4607</v>
      </c>
      <c r="D962" s="267"/>
      <c r="E962" s="267"/>
      <c r="F962" s="267"/>
      <c r="G962" s="267"/>
      <c r="H962" s="267"/>
      <c r="I962" s="267"/>
      <c r="J962" s="267"/>
      <c r="K962" s="267"/>
      <c r="L962" s="196" t="s">
        <v>37</v>
      </c>
      <c r="M962" s="332" t="s">
        <v>6781</v>
      </c>
      <c r="N962" s="332" t="s">
        <v>17</v>
      </c>
      <c r="O962" s="332" t="s">
        <v>18</v>
      </c>
      <c r="P962" s="332" t="s">
        <v>2983</v>
      </c>
      <c r="Q962" s="342" t="s">
        <v>4666</v>
      </c>
      <c r="R962" s="334" t="s">
        <v>4651</v>
      </c>
      <c r="S962" s="334"/>
      <c r="T962" s="334"/>
      <c r="U962" s="322" t="s">
        <v>6776</v>
      </c>
      <c r="V962" s="197" t="s">
        <v>776</v>
      </c>
      <c r="W962" s="220">
        <v>1</v>
      </c>
      <c r="X962" s="223">
        <v>6904</v>
      </c>
      <c r="Y962" s="304">
        <v>6695</v>
      </c>
      <c r="Z962" s="304">
        <v>6276</v>
      </c>
      <c r="AA962" s="304">
        <v>5900</v>
      </c>
      <c r="AB962" s="5"/>
      <c r="AC962" s="224">
        <f t="shared" si="40"/>
        <v>0</v>
      </c>
      <c r="AD962" s="270">
        <f t="shared" si="41"/>
        <v>0</v>
      </c>
      <c r="AE962" s="198" t="s">
        <v>4484</v>
      </c>
      <c r="AF962" s="199"/>
      <c r="AG962" s="200"/>
      <c r="AH962" s="200"/>
      <c r="AI962" s="169" t="str">
        <f>IF(AB962/W962=0,"",IF(MOD(AB962,W962)&gt;0,"ОШИБКА!!! неверная кратность на сорт",""))</f>
        <v/>
      </c>
    </row>
    <row r="963" spans="2:36" s="170" customFormat="1">
      <c r="B963" s="250"/>
      <c r="C963" s="168" t="s">
        <v>7048</v>
      </c>
      <c r="D963" s="267">
        <v>8</v>
      </c>
      <c r="E963" s="267"/>
      <c r="F963" s="267"/>
      <c r="G963" s="267"/>
      <c r="H963" s="267"/>
      <c r="I963" s="267"/>
      <c r="J963" s="267"/>
      <c r="K963" s="267">
        <v>1532</v>
      </c>
      <c r="L963" s="196" t="s">
        <v>37</v>
      </c>
      <c r="M963" s="196" t="s">
        <v>6781</v>
      </c>
      <c r="N963" s="196" t="s">
        <v>17</v>
      </c>
      <c r="O963" s="196" t="s">
        <v>18</v>
      </c>
      <c r="P963" s="196" t="s">
        <v>2983</v>
      </c>
      <c r="Q963" s="266" t="s">
        <v>4666</v>
      </c>
      <c r="R963" s="218" t="s">
        <v>4651</v>
      </c>
      <c r="S963" s="334"/>
      <c r="T963" s="334"/>
      <c r="U963" s="322"/>
      <c r="V963" s="197" t="s">
        <v>776</v>
      </c>
      <c r="W963" s="220">
        <v>1</v>
      </c>
      <c r="X963" s="223">
        <v>6904</v>
      </c>
      <c r="Y963" s="304">
        <v>6695</v>
      </c>
      <c r="Z963" s="304">
        <v>6276</v>
      </c>
      <c r="AA963" s="304">
        <v>5900</v>
      </c>
      <c r="AB963" s="5"/>
      <c r="AC963" s="224">
        <f t="shared" si="40"/>
        <v>0</v>
      </c>
      <c r="AD963" s="270">
        <f t="shared" si="41"/>
        <v>0</v>
      </c>
      <c r="AE963" s="198"/>
      <c r="AF963" s="199"/>
      <c r="AG963" s="200"/>
      <c r="AH963" s="200"/>
      <c r="AI963" s="169"/>
    </row>
    <row r="964" spans="2:36" s="170" customFormat="1">
      <c r="B964" s="250"/>
      <c r="C964" s="168" t="s">
        <v>7049</v>
      </c>
      <c r="D964" s="267">
        <v>6</v>
      </c>
      <c r="E964" s="267"/>
      <c r="F964" s="267"/>
      <c r="G964" s="267"/>
      <c r="H964" s="267"/>
      <c r="I964" s="267"/>
      <c r="J964" s="267"/>
      <c r="K964" s="267">
        <v>228</v>
      </c>
      <c r="L964" s="196" t="s">
        <v>37</v>
      </c>
      <c r="M964" s="196" t="s">
        <v>6781</v>
      </c>
      <c r="N964" s="196" t="s">
        <v>17</v>
      </c>
      <c r="O964" s="196" t="s">
        <v>18</v>
      </c>
      <c r="P964" s="196" t="s">
        <v>2983</v>
      </c>
      <c r="Q964" s="266" t="s">
        <v>4666</v>
      </c>
      <c r="R964" s="218" t="s">
        <v>4657</v>
      </c>
      <c r="S964" s="334"/>
      <c r="T964" s="334"/>
      <c r="U964" s="322"/>
      <c r="V964" s="197" t="s">
        <v>776</v>
      </c>
      <c r="W964" s="220">
        <v>1</v>
      </c>
      <c r="X964" s="223">
        <v>7574</v>
      </c>
      <c r="Y964" s="304">
        <v>7344</v>
      </c>
      <c r="Z964" s="304">
        <v>6885</v>
      </c>
      <c r="AA964" s="304">
        <v>6472</v>
      </c>
      <c r="AB964" s="5"/>
      <c r="AC964" s="224">
        <f t="shared" si="40"/>
        <v>0</v>
      </c>
      <c r="AD964" s="270">
        <f t="shared" si="41"/>
        <v>0</v>
      </c>
      <c r="AE964" s="198"/>
      <c r="AF964" s="199"/>
      <c r="AG964" s="200"/>
      <c r="AH964" s="200"/>
      <c r="AI964" s="169"/>
    </row>
    <row r="965" spans="2:36" s="170" customFormat="1">
      <c r="B965" s="250"/>
      <c r="C965" s="168" t="s">
        <v>7050</v>
      </c>
      <c r="D965" s="267">
        <v>4</v>
      </c>
      <c r="E965" s="267"/>
      <c r="F965" s="267"/>
      <c r="G965" s="267"/>
      <c r="H965" s="267"/>
      <c r="I965" s="267"/>
      <c r="J965" s="267"/>
      <c r="K965" s="267">
        <v>75</v>
      </c>
      <c r="L965" s="196" t="s">
        <v>37</v>
      </c>
      <c r="M965" s="196" t="s">
        <v>6781</v>
      </c>
      <c r="N965" s="196" t="s">
        <v>17</v>
      </c>
      <c r="O965" s="196" t="s">
        <v>18</v>
      </c>
      <c r="P965" s="196" t="s">
        <v>2983</v>
      </c>
      <c r="Q965" s="266" t="s">
        <v>4666</v>
      </c>
      <c r="R965" s="218" t="s">
        <v>4652</v>
      </c>
      <c r="S965" s="334"/>
      <c r="T965" s="334"/>
      <c r="U965" s="322"/>
      <c r="V965" s="197" t="s">
        <v>776</v>
      </c>
      <c r="W965" s="220">
        <v>1</v>
      </c>
      <c r="X965" s="223">
        <v>8249</v>
      </c>
      <c r="Y965" s="304">
        <v>7999</v>
      </c>
      <c r="Z965" s="304">
        <v>7499</v>
      </c>
      <c r="AA965" s="304">
        <v>7049</v>
      </c>
      <c r="AB965" s="5"/>
      <c r="AC965" s="224">
        <f t="shared" si="40"/>
        <v>0</v>
      </c>
      <c r="AD965" s="270">
        <f t="shared" si="41"/>
        <v>0</v>
      </c>
      <c r="AE965" s="198"/>
      <c r="AF965" s="199"/>
      <c r="AG965" s="200"/>
      <c r="AH965" s="200"/>
      <c r="AI965" s="169"/>
    </row>
    <row r="966" spans="2:36" s="170" customFormat="1">
      <c r="B966" s="250"/>
      <c r="C966" s="168" t="s">
        <v>7051</v>
      </c>
      <c r="D966" s="267"/>
      <c r="E966" s="267"/>
      <c r="F966" s="267"/>
      <c r="G966" s="267"/>
      <c r="H966" s="267"/>
      <c r="I966" s="267"/>
      <c r="J966" s="267"/>
      <c r="K966" s="267">
        <v>41</v>
      </c>
      <c r="L966" s="196" t="s">
        <v>37</v>
      </c>
      <c r="M966" s="196" t="s">
        <v>6781</v>
      </c>
      <c r="N966" s="196" t="s">
        <v>17</v>
      </c>
      <c r="O966" s="196" t="s">
        <v>18</v>
      </c>
      <c r="P966" s="196" t="s">
        <v>2983</v>
      </c>
      <c r="Q966" s="266" t="s">
        <v>4666</v>
      </c>
      <c r="R966" s="266" t="s">
        <v>7002</v>
      </c>
      <c r="S966" s="218"/>
      <c r="T966" s="334"/>
      <c r="U966" s="334"/>
      <c r="V966" s="197" t="s">
        <v>776</v>
      </c>
      <c r="W966" s="220">
        <v>1</v>
      </c>
      <c r="X966" s="223">
        <v>9075</v>
      </c>
      <c r="Y966" s="304">
        <v>8800</v>
      </c>
      <c r="Z966" s="304">
        <v>8250</v>
      </c>
      <c r="AA966" s="304">
        <v>7755</v>
      </c>
      <c r="AB966" s="5"/>
      <c r="AC966" s="224">
        <f t="shared" si="40"/>
        <v>0</v>
      </c>
      <c r="AD966" s="270">
        <f t="shared" si="41"/>
        <v>0</v>
      </c>
      <c r="AE966" s="270"/>
      <c r="AF966" s="198"/>
      <c r="AG966" s="199"/>
      <c r="AH966" s="200"/>
      <c r="AI966" s="200"/>
      <c r="AJ966" s="169"/>
    </row>
    <row r="967" spans="2:36" s="170" customFormat="1">
      <c r="B967" s="250"/>
      <c r="C967" s="168" t="s">
        <v>4504</v>
      </c>
      <c r="D967" s="267">
        <v>3</v>
      </c>
      <c r="E967" s="267">
        <v>88</v>
      </c>
      <c r="F967" s="267">
        <v>88</v>
      </c>
      <c r="G967" s="267"/>
      <c r="H967" s="267"/>
      <c r="I967" s="267"/>
      <c r="J967" s="267">
        <v>36</v>
      </c>
      <c r="K967" s="267"/>
      <c r="L967" s="196" t="s">
        <v>37</v>
      </c>
      <c r="M967" s="196" t="s">
        <v>6781</v>
      </c>
      <c r="N967" s="196" t="s">
        <v>17</v>
      </c>
      <c r="O967" s="196" t="s">
        <v>18</v>
      </c>
      <c r="P967" s="196" t="s">
        <v>2983</v>
      </c>
      <c r="Q967" s="266" t="s">
        <v>4666</v>
      </c>
      <c r="R967" s="218" t="s">
        <v>4665</v>
      </c>
      <c r="S967" s="218"/>
      <c r="T967" s="218"/>
      <c r="U967" s="286"/>
      <c r="V967" s="197" t="s">
        <v>776</v>
      </c>
      <c r="W967" s="220">
        <v>1</v>
      </c>
      <c r="X967" s="223">
        <v>22117</v>
      </c>
      <c r="Y967" s="304">
        <v>21447</v>
      </c>
      <c r="Z967" s="304">
        <v>20106</v>
      </c>
      <c r="AA967" s="304">
        <v>18900</v>
      </c>
      <c r="AB967" s="5"/>
      <c r="AC967" s="224">
        <f t="shared" si="40"/>
        <v>0</v>
      </c>
      <c r="AD967" s="270">
        <f t="shared" si="41"/>
        <v>0</v>
      </c>
      <c r="AE967" s="198"/>
      <c r="AF967" s="199"/>
      <c r="AG967" s="200"/>
      <c r="AH967" s="200"/>
      <c r="AI967" s="169" t="str">
        <f>IF(AB967/W967=0,"",IF(MOD(AB967,W967)&gt;0,"ОШИБКА!!! неверная кратность на сорт",""))</f>
        <v/>
      </c>
    </row>
    <row r="968" spans="2:36" s="170" customFormat="1">
      <c r="B968" s="250"/>
      <c r="C968" s="168" t="s">
        <v>7046</v>
      </c>
      <c r="D968" s="267">
        <v>8</v>
      </c>
      <c r="E968" s="267"/>
      <c r="F968" s="267"/>
      <c r="G968" s="267"/>
      <c r="H968" s="267"/>
      <c r="I968" s="267"/>
      <c r="J968" s="267"/>
      <c r="K968" s="267">
        <v>18</v>
      </c>
      <c r="L968" s="196" t="s">
        <v>37</v>
      </c>
      <c r="M968" s="196" t="s">
        <v>6781</v>
      </c>
      <c r="N968" s="196" t="s">
        <v>17</v>
      </c>
      <c r="O968" s="196" t="s">
        <v>18</v>
      </c>
      <c r="P968" s="196" t="s">
        <v>7045</v>
      </c>
      <c r="Q968" s="266" t="s">
        <v>4666</v>
      </c>
      <c r="R968" s="218" t="s">
        <v>436</v>
      </c>
      <c r="S968" s="218"/>
      <c r="T968" s="218"/>
      <c r="U968" s="286"/>
      <c r="V968" s="197" t="s">
        <v>776</v>
      </c>
      <c r="W968" s="220">
        <v>1</v>
      </c>
      <c r="X968" s="223">
        <v>3284</v>
      </c>
      <c r="Y968" s="304">
        <v>3184</v>
      </c>
      <c r="Z968" s="304">
        <v>2985</v>
      </c>
      <c r="AA968" s="304">
        <v>2806</v>
      </c>
      <c r="AB968" s="5"/>
      <c r="AC968" s="224">
        <f t="shared" si="40"/>
        <v>0</v>
      </c>
      <c r="AD968" s="270">
        <f t="shared" si="41"/>
        <v>0</v>
      </c>
      <c r="AE968" s="198"/>
      <c r="AF968" s="199"/>
      <c r="AG968" s="200"/>
      <c r="AH968" s="200"/>
      <c r="AI968" s="169"/>
    </row>
    <row r="969" spans="2:36" s="170" customFormat="1">
      <c r="B969" s="250"/>
      <c r="C969" s="168" t="s">
        <v>7047</v>
      </c>
      <c r="D969" s="267">
        <v>4</v>
      </c>
      <c r="E969" s="267"/>
      <c r="F969" s="267"/>
      <c r="G969" s="267"/>
      <c r="H969" s="267"/>
      <c r="I969" s="267"/>
      <c r="J969" s="267"/>
      <c r="K969" s="267">
        <v>4</v>
      </c>
      <c r="L969" s="196" t="s">
        <v>37</v>
      </c>
      <c r="M969" s="196" t="s">
        <v>6781</v>
      </c>
      <c r="N969" s="196" t="s">
        <v>17</v>
      </c>
      <c r="O969" s="196" t="s">
        <v>18</v>
      </c>
      <c r="P969" s="196" t="s">
        <v>7045</v>
      </c>
      <c r="Q969" s="266" t="s">
        <v>4666</v>
      </c>
      <c r="R969" s="218" t="s">
        <v>4655</v>
      </c>
      <c r="S969" s="218"/>
      <c r="T969" s="218"/>
      <c r="U969" s="286"/>
      <c r="V969" s="197" t="s">
        <v>776</v>
      </c>
      <c r="W969" s="220">
        <v>1</v>
      </c>
      <c r="X969" s="223">
        <v>4538</v>
      </c>
      <c r="Y969" s="304">
        <v>4400</v>
      </c>
      <c r="Z969" s="304">
        <v>4125</v>
      </c>
      <c r="AA969" s="304">
        <v>3878</v>
      </c>
      <c r="AB969" s="5"/>
      <c r="AC969" s="224">
        <f t="shared" si="40"/>
        <v>0</v>
      </c>
      <c r="AD969" s="270">
        <f t="shared" si="41"/>
        <v>0</v>
      </c>
      <c r="AE969" s="198"/>
      <c r="AF969" s="199"/>
      <c r="AG969" s="200"/>
      <c r="AH969" s="200"/>
      <c r="AI969" s="169"/>
    </row>
    <row r="970" spans="2:36" s="170" customFormat="1">
      <c r="B970" s="250"/>
      <c r="C970" s="168" t="s">
        <v>3681</v>
      </c>
      <c r="D970" s="267">
        <v>2</v>
      </c>
      <c r="E970" s="267"/>
      <c r="F970" s="267"/>
      <c r="G970" s="267"/>
      <c r="H970" s="267"/>
      <c r="I970" s="267"/>
      <c r="J970" s="267"/>
      <c r="K970" s="267"/>
      <c r="L970" s="196" t="s">
        <v>37</v>
      </c>
      <c r="M970" s="196" t="s">
        <v>6781</v>
      </c>
      <c r="N970" s="196" t="s">
        <v>17</v>
      </c>
      <c r="O970" s="196" t="s">
        <v>18</v>
      </c>
      <c r="P970" s="196" t="s">
        <v>976</v>
      </c>
      <c r="Q970" s="266" t="s">
        <v>4666</v>
      </c>
      <c r="R970" s="218" t="s">
        <v>436</v>
      </c>
      <c r="S970" s="218"/>
      <c r="T970" s="218"/>
      <c r="U970" s="286"/>
      <c r="V970" s="197" t="s">
        <v>776</v>
      </c>
      <c r="W970" s="220">
        <v>1</v>
      </c>
      <c r="X970" s="223">
        <v>3060</v>
      </c>
      <c r="Y970" s="304">
        <v>2967</v>
      </c>
      <c r="Z970" s="304">
        <v>2781</v>
      </c>
      <c r="AA970" s="304">
        <v>2615</v>
      </c>
      <c r="AB970" s="5"/>
      <c r="AC970" s="224">
        <f t="shared" si="40"/>
        <v>0</v>
      </c>
      <c r="AD970" s="270">
        <f t="shared" si="41"/>
        <v>0</v>
      </c>
      <c r="AE970" s="198"/>
      <c r="AF970" s="199"/>
      <c r="AG970" s="200"/>
      <c r="AH970" s="200"/>
      <c r="AI970" s="169" t="str">
        <f>IF(AB970/W970=0,"",IF(MOD(AB970,W970)&gt;0,"ОШИБКА!!! неверная кратность на сорт",""))</f>
        <v/>
      </c>
    </row>
    <row r="971" spans="2:36" s="170" customFormat="1">
      <c r="B971" s="250"/>
      <c r="C971" s="168" t="s">
        <v>7041</v>
      </c>
      <c r="D971" s="267"/>
      <c r="E971" s="267"/>
      <c r="F971" s="267"/>
      <c r="G971" s="267"/>
      <c r="H971" s="267"/>
      <c r="I971" s="267"/>
      <c r="J971" s="267"/>
      <c r="K971" s="267">
        <v>40</v>
      </c>
      <c r="L971" s="196" t="s">
        <v>37</v>
      </c>
      <c r="M971" s="196" t="s">
        <v>6781</v>
      </c>
      <c r="N971" s="196" t="s">
        <v>17</v>
      </c>
      <c r="O971" s="196" t="s">
        <v>18</v>
      </c>
      <c r="P971" s="196" t="s">
        <v>288</v>
      </c>
      <c r="Q971" s="266" t="s">
        <v>4666</v>
      </c>
      <c r="R971" s="218" t="s">
        <v>4647</v>
      </c>
      <c r="S971" s="218"/>
      <c r="T971" s="218"/>
      <c r="U971" s="286"/>
      <c r="V971" s="197" t="s">
        <v>776</v>
      </c>
      <c r="W971" s="220">
        <v>1</v>
      </c>
      <c r="X971" s="223">
        <v>3680</v>
      </c>
      <c r="Y971" s="304">
        <v>3568</v>
      </c>
      <c r="Z971" s="304">
        <v>3345</v>
      </c>
      <c r="AA971" s="304">
        <v>3145</v>
      </c>
      <c r="AB971" s="5"/>
      <c r="AC971" s="224">
        <f t="shared" si="40"/>
        <v>0</v>
      </c>
      <c r="AD971" s="270">
        <f t="shared" si="41"/>
        <v>0</v>
      </c>
      <c r="AE971" s="198"/>
      <c r="AF971" s="199"/>
      <c r="AG971" s="200"/>
      <c r="AH971" s="200"/>
      <c r="AI971" s="169"/>
    </row>
    <row r="972" spans="2:36" s="170" customFormat="1">
      <c r="B972" s="250"/>
      <c r="C972" s="168" t="s">
        <v>7042</v>
      </c>
      <c r="D972" s="267"/>
      <c r="E972" s="267"/>
      <c r="F972" s="267"/>
      <c r="G972" s="267"/>
      <c r="H972" s="267"/>
      <c r="I972" s="267"/>
      <c r="J972" s="267"/>
      <c r="K972" s="267">
        <v>126</v>
      </c>
      <c r="L972" s="196" t="s">
        <v>37</v>
      </c>
      <c r="M972" s="196" t="s">
        <v>6781</v>
      </c>
      <c r="N972" s="196" t="s">
        <v>17</v>
      </c>
      <c r="O972" s="196" t="s">
        <v>18</v>
      </c>
      <c r="P972" s="196" t="s">
        <v>288</v>
      </c>
      <c r="Q972" s="266" t="s">
        <v>4666</v>
      </c>
      <c r="R972" s="218" t="s">
        <v>15</v>
      </c>
      <c r="S972" s="218"/>
      <c r="T972" s="218"/>
      <c r="U972" s="286"/>
      <c r="V972" s="197" t="s">
        <v>776</v>
      </c>
      <c r="W972" s="220">
        <v>1</v>
      </c>
      <c r="X972" s="223">
        <v>4274</v>
      </c>
      <c r="Y972" s="304">
        <v>4144</v>
      </c>
      <c r="Z972" s="304">
        <v>3885</v>
      </c>
      <c r="AA972" s="304">
        <v>3652</v>
      </c>
      <c r="AB972" s="5"/>
      <c r="AC972" s="224">
        <f t="shared" si="40"/>
        <v>0</v>
      </c>
      <c r="AD972" s="270">
        <f t="shared" si="41"/>
        <v>0</v>
      </c>
      <c r="AE972" s="198"/>
      <c r="AF972" s="199"/>
      <c r="AG972" s="200"/>
      <c r="AH972" s="200"/>
      <c r="AI972" s="169"/>
    </row>
    <row r="973" spans="2:36" s="170" customFormat="1">
      <c r="B973" s="250"/>
      <c r="C973" s="168" t="s">
        <v>977</v>
      </c>
      <c r="D973" s="267"/>
      <c r="E973" s="267"/>
      <c r="F973" s="267"/>
      <c r="G973" s="267"/>
      <c r="H973" s="267"/>
      <c r="I973" s="267"/>
      <c r="J973" s="267"/>
      <c r="K973" s="267">
        <v>338</v>
      </c>
      <c r="L973" s="196" t="s">
        <v>37</v>
      </c>
      <c r="M973" s="196" t="s">
        <v>6781</v>
      </c>
      <c r="N973" s="196" t="s">
        <v>17</v>
      </c>
      <c r="O973" s="196" t="s">
        <v>18</v>
      </c>
      <c r="P973" s="196" t="s">
        <v>288</v>
      </c>
      <c r="Q973" s="266" t="s">
        <v>4666</v>
      </c>
      <c r="R973" s="218" t="s">
        <v>28</v>
      </c>
      <c r="S973" s="334"/>
      <c r="T973" s="334"/>
      <c r="U973" s="286"/>
      <c r="V973" s="197" t="s">
        <v>776</v>
      </c>
      <c r="W973" s="220">
        <v>1</v>
      </c>
      <c r="X973" s="223">
        <v>4736</v>
      </c>
      <c r="Y973" s="304">
        <v>4592</v>
      </c>
      <c r="Z973" s="304">
        <v>4305</v>
      </c>
      <c r="AA973" s="304">
        <v>4047</v>
      </c>
      <c r="AB973" s="5"/>
      <c r="AC973" s="224">
        <f t="shared" si="40"/>
        <v>0</v>
      </c>
      <c r="AD973" s="270">
        <f t="shared" si="41"/>
        <v>0</v>
      </c>
      <c r="AE973" s="198"/>
      <c r="AF973" s="199"/>
      <c r="AG973" s="200"/>
      <c r="AH973" s="200"/>
      <c r="AI973" s="169" t="str">
        <f>IF(AB973/W973=0,"",IF(MOD(AB973,W973)&gt;0,"ОШИБКА!!! неверная кратность на сорт",""))</f>
        <v/>
      </c>
    </row>
    <row r="974" spans="2:36" s="170" customFormat="1">
      <c r="B974" s="250"/>
      <c r="C974" s="168" t="s">
        <v>4609</v>
      </c>
      <c r="D974" s="267">
        <v>10</v>
      </c>
      <c r="E974" s="267"/>
      <c r="F974" s="267"/>
      <c r="G974" s="267"/>
      <c r="H974" s="267"/>
      <c r="I974" s="267"/>
      <c r="J974" s="267">
        <v>5</v>
      </c>
      <c r="K974" s="267">
        <v>92</v>
      </c>
      <c r="L974" s="196" t="s">
        <v>37</v>
      </c>
      <c r="M974" s="196" t="s">
        <v>6781</v>
      </c>
      <c r="N974" s="196" t="s">
        <v>17</v>
      </c>
      <c r="O974" s="196" t="s">
        <v>18</v>
      </c>
      <c r="P974" s="196" t="s">
        <v>288</v>
      </c>
      <c r="Q974" s="266" t="s">
        <v>4666</v>
      </c>
      <c r="R974" s="218" t="s">
        <v>73</v>
      </c>
      <c r="S974" s="218"/>
      <c r="T974" s="218"/>
      <c r="U974" s="286"/>
      <c r="V974" s="197" t="s">
        <v>776</v>
      </c>
      <c r="W974" s="220">
        <v>1</v>
      </c>
      <c r="X974" s="223">
        <v>4993</v>
      </c>
      <c r="Y974" s="304">
        <v>4842</v>
      </c>
      <c r="Z974" s="304">
        <v>4539</v>
      </c>
      <c r="AA974" s="304">
        <v>4267</v>
      </c>
      <c r="AB974" s="5"/>
      <c r="AC974" s="224">
        <f t="shared" si="40"/>
        <v>0</v>
      </c>
      <c r="AD974" s="270">
        <f t="shared" si="41"/>
        <v>0</v>
      </c>
      <c r="AE974" s="198"/>
      <c r="AF974" s="199"/>
      <c r="AG974" s="200"/>
      <c r="AH974" s="200"/>
      <c r="AI974" s="169" t="str">
        <f>IF(AB974/W974=0,"",IF(MOD(AB974,W974)&gt;0,"ОШИБКА!!! неверная кратность на сорт",""))</f>
        <v/>
      </c>
    </row>
    <row r="975" spans="2:36" s="170" customFormat="1">
      <c r="B975" s="250"/>
      <c r="C975" s="168" t="s">
        <v>4610</v>
      </c>
      <c r="D975" s="267"/>
      <c r="E975" s="267"/>
      <c r="F975" s="267"/>
      <c r="G975" s="267"/>
      <c r="H975" s="267"/>
      <c r="I975" s="267"/>
      <c r="J975" s="267">
        <v>1</v>
      </c>
      <c r="K975" s="267"/>
      <c r="L975" s="196" t="s">
        <v>37</v>
      </c>
      <c r="M975" s="196" t="s">
        <v>6781</v>
      </c>
      <c r="N975" s="196" t="s">
        <v>17</v>
      </c>
      <c r="O975" s="196" t="s">
        <v>18</v>
      </c>
      <c r="P975" s="196" t="s">
        <v>288</v>
      </c>
      <c r="Q975" s="266" t="s">
        <v>4666</v>
      </c>
      <c r="R975" s="218" t="s">
        <v>64</v>
      </c>
      <c r="S975" s="218"/>
      <c r="T975" s="218"/>
      <c r="U975" s="286"/>
      <c r="V975" s="197" t="s">
        <v>776</v>
      </c>
      <c r="W975" s="220">
        <v>1</v>
      </c>
      <c r="X975" s="223">
        <v>5389</v>
      </c>
      <c r="Y975" s="304">
        <v>5226</v>
      </c>
      <c r="Z975" s="304">
        <v>4899</v>
      </c>
      <c r="AA975" s="304">
        <v>4606</v>
      </c>
      <c r="AB975" s="5"/>
      <c r="AC975" s="224">
        <f t="shared" si="40"/>
        <v>0</v>
      </c>
      <c r="AD975" s="270">
        <f t="shared" si="41"/>
        <v>0</v>
      </c>
      <c r="AE975" s="198"/>
      <c r="AF975" s="199"/>
      <c r="AG975" s="200"/>
      <c r="AH975" s="200"/>
      <c r="AI975" s="169" t="str">
        <f>IF(AB975/W975=0,"",IF(MOD(AB975,W975)&gt;0,"ОШИБКА!!! неверная кратность на сорт",""))</f>
        <v/>
      </c>
    </row>
    <row r="976" spans="2:36" s="170" customFormat="1">
      <c r="B976" s="250"/>
      <c r="C976" s="168" t="s">
        <v>4551</v>
      </c>
      <c r="D976" s="267"/>
      <c r="E976" s="267"/>
      <c r="F976" s="267"/>
      <c r="G976" s="267"/>
      <c r="H976" s="267"/>
      <c r="I976" s="267"/>
      <c r="J976" s="267"/>
      <c r="K976" s="267"/>
      <c r="L976" s="196" t="s">
        <v>37</v>
      </c>
      <c r="M976" s="332" t="s">
        <v>6781</v>
      </c>
      <c r="N976" s="332" t="s">
        <v>17</v>
      </c>
      <c r="O976" s="332" t="s">
        <v>18</v>
      </c>
      <c r="P976" s="332" t="s">
        <v>4550</v>
      </c>
      <c r="Q976" s="342" t="s">
        <v>4666</v>
      </c>
      <c r="R976" s="334" t="s">
        <v>64</v>
      </c>
      <c r="S976" s="334"/>
      <c r="T976" s="334"/>
      <c r="U976" s="286"/>
      <c r="V976" s="197" t="s">
        <v>776</v>
      </c>
      <c r="W976" s="220">
        <v>1</v>
      </c>
      <c r="X976" s="223">
        <v>2376</v>
      </c>
      <c r="Y976" s="304">
        <v>2304</v>
      </c>
      <c r="Z976" s="304">
        <v>2160</v>
      </c>
      <c r="AA976" s="304">
        <v>2031</v>
      </c>
      <c r="AB976" s="5"/>
      <c r="AC976" s="224">
        <f t="shared" si="40"/>
        <v>0</v>
      </c>
      <c r="AD976" s="270">
        <f t="shared" si="41"/>
        <v>0</v>
      </c>
      <c r="AE976" s="198" t="s">
        <v>4484</v>
      </c>
      <c r="AF976" s="199"/>
      <c r="AG976" s="200"/>
      <c r="AH976" s="200"/>
      <c r="AI976" s="169" t="str">
        <f>IF(AB976/W976=0,"",IF(MOD(AB976,W976)&gt;0,"ОШИБКА!!! неверная кратность на сорт",""))</f>
        <v/>
      </c>
    </row>
    <row r="977" spans="2:35" s="170" customFormat="1">
      <c r="B977" s="250"/>
      <c r="C977" s="168" t="s">
        <v>7043</v>
      </c>
      <c r="D977" s="267"/>
      <c r="E977" s="267"/>
      <c r="F977" s="267"/>
      <c r="G977" s="267"/>
      <c r="H977" s="267"/>
      <c r="I977" s="267"/>
      <c r="J977" s="267"/>
      <c r="K977" s="267">
        <v>1</v>
      </c>
      <c r="L977" s="196" t="s">
        <v>37</v>
      </c>
      <c r="M977" s="196" t="s">
        <v>6781</v>
      </c>
      <c r="N977" s="196" t="s">
        <v>17</v>
      </c>
      <c r="O977" s="196" t="s">
        <v>18</v>
      </c>
      <c r="P977" s="196" t="s">
        <v>289</v>
      </c>
      <c r="Q977" s="266" t="s">
        <v>4666</v>
      </c>
      <c r="R977" s="334"/>
      <c r="S977" s="218" t="s">
        <v>28</v>
      </c>
      <c r="T977" s="334"/>
      <c r="U977" s="286"/>
      <c r="V977" s="197" t="s">
        <v>776</v>
      </c>
      <c r="W977" s="220">
        <v>1</v>
      </c>
      <c r="X977" s="223">
        <v>5693</v>
      </c>
      <c r="Y977" s="304">
        <v>5520</v>
      </c>
      <c r="Z977" s="304">
        <v>5175</v>
      </c>
      <c r="AA977" s="304">
        <v>4865</v>
      </c>
      <c r="AB977" s="5"/>
      <c r="AC977" s="224">
        <f t="shared" si="40"/>
        <v>0</v>
      </c>
      <c r="AD977" s="270">
        <f t="shared" si="41"/>
        <v>0</v>
      </c>
      <c r="AE977" s="198"/>
      <c r="AF977" s="199"/>
      <c r="AG977" s="200"/>
      <c r="AH977" s="200"/>
      <c r="AI977" s="169"/>
    </row>
    <row r="978" spans="2:35" s="170" customFormat="1">
      <c r="B978" s="250"/>
      <c r="C978" s="168" t="s">
        <v>978</v>
      </c>
      <c r="D978" s="267">
        <v>10</v>
      </c>
      <c r="E978" s="267"/>
      <c r="F978" s="267"/>
      <c r="G978" s="267"/>
      <c r="H978" s="267"/>
      <c r="I978" s="267"/>
      <c r="J978" s="267">
        <v>2</v>
      </c>
      <c r="K978" s="267">
        <v>17</v>
      </c>
      <c r="L978" s="196" t="s">
        <v>37</v>
      </c>
      <c r="M978" s="196" t="s">
        <v>6781</v>
      </c>
      <c r="N978" s="196" t="s">
        <v>17</v>
      </c>
      <c r="O978" s="196" t="s">
        <v>18</v>
      </c>
      <c r="P978" s="196" t="s">
        <v>289</v>
      </c>
      <c r="Q978" s="266" t="s">
        <v>4666</v>
      </c>
      <c r="R978" s="218"/>
      <c r="S978" s="218" t="s">
        <v>73</v>
      </c>
      <c r="T978" s="218"/>
      <c r="U978" s="286"/>
      <c r="V978" s="197" t="s">
        <v>776</v>
      </c>
      <c r="W978" s="220">
        <v>1</v>
      </c>
      <c r="X978" s="223">
        <v>6323</v>
      </c>
      <c r="Y978" s="304">
        <v>6132</v>
      </c>
      <c r="Z978" s="304">
        <v>5748</v>
      </c>
      <c r="AA978" s="304">
        <v>5404</v>
      </c>
      <c r="AB978" s="5"/>
      <c r="AC978" s="224">
        <f t="shared" si="40"/>
        <v>0</v>
      </c>
      <c r="AD978" s="270">
        <f t="shared" si="41"/>
        <v>0</v>
      </c>
      <c r="AE978" s="198"/>
      <c r="AF978" s="199"/>
      <c r="AG978" s="200"/>
      <c r="AH978" s="200"/>
      <c r="AI978" s="169" t="str">
        <f>IF(AB978/W978=0,"",IF(MOD(AB978,W978)&gt;0,"ОШИБКА!!! неверная кратность на сорт",""))</f>
        <v/>
      </c>
    </row>
    <row r="979" spans="2:35" s="170" customFormat="1">
      <c r="B979" s="250"/>
      <c r="C979" s="168" t="s">
        <v>4611</v>
      </c>
      <c r="D979" s="267">
        <v>10</v>
      </c>
      <c r="E979" s="267"/>
      <c r="F979" s="267"/>
      <c r="G979" s="267"/>
      <c r="H979" s="267"/>
      <c r="I979" s="267"/>
      <c r="J979" s="267">
        <v>2</v>
      </c>
      <c r="K979" s="267">
        <v>26</v>
      </c>
      <c r="L979" s="196" t="s">
        <v>37</v>
      </c>
      <c r="M979" s="196" t="s">
        <v>6781</v>
      </c>
      <c r="N979" s="196" t="s">
        <v>17</v>
      </c>
      <c r="O979" s="196" t="s">
        <v>18</v>
      </c>
      <c r="P979" s="196" t="s">
        <v>289</v>
      </c>
      <c r="Q979" s="266" t="s">
        <v>4666</v>
      </c>
      <c r="R979" s="218"/>
      <c r="S979" s="218" t="s">
        <v>64</v>
      </c>
      <c r="T979" s="218"/>
      <c r="U979" s="286"/>
      <c r="V979" s="197" t="s">
        <v>776</v>
      </c>
      <c r="W979" s="220">
        <v>1</v>
      </c>
      <c r="X979" s="223">
        <v>6534</v>
      </c>
      <c r="Y979" s="304">
        <v>6336</v>
      </c>
      <c r="Z979" s="304">
        <v>5940</v>
      </c>
      <c r="AA979" s="304">
        <v>5584</v>
      </c>
      <c r="AB979" s="5"/>
      <c r="AC979" s="224">
        <f t="shared" si="40"/>
        <v>0</v>
      </c>
      <c r="AD979" s="270">
        <f t="shared" si="41"/>
        <v>0</v>
      </c>
      <c r="AE979" s="198"/>
      <c r="AF979" s="199"/>
      <c r="AG979" s="200"/>
      <c r="AH979" s="200"/>
      <c r="AI979" s="169" t="str">
        <f>IF(AB979/W979=0,"",IF(MOD(AB979,W979)&gt;0,"ОШИБКА!!! неверная кратность на сорт",""))</f>
        <v/>
      </c>
    </row>
    <row r="980" spans="2:35" s="170" customFormat="1">
      <c r="B980" s="250"/>
      <c r="C980" s="168" t="s">
        <v>7044</v>
      </c>
      <c r="D980" s="267">
        <v>10</v>
      </c>
      <c r="E980" s="267"/>
      <c r="F980" s="267"/>
      <c r="G980" s="267"/>
      <c r="H980" s="267"/>
      <c r="I980" s="267"/>
      <c r="J980" s="267"/>
      <c r="K980" s="267">
        <v>112</v>
      </c>
      <c r="L980" s="196" t="s">
        <v>37</v>
      </c>
      <c r="M980" s="196" t="s">
        <v>6781</v>
      </c>
      <c r="N980" s="196" t="s">
        <v>17</v>
      </c>
      <c r="O980" s="196" t="s">
        <v>18</v>
      </c>
      <c r="P980" s="196" t="s">
        <v>289</v>
      </c>
      <c r="Q980" s="266" t="s">
        <v>4666</v>
      </c>
      <c r="R980" s="218"/>
      <c r="S980" s="218" t="s">
        <v>66</v>
      </c>
      <c r="T980" s="218"/>
      <c r="U980" s="286"/>
      <c r="V980" s="197" t="s">
        <v>776</v>
      </c>
      <c r="W980" s="220">
        <v>1</v>
      </c>
      <c r="X980" s="223">
        <v>6930</v>
      </c>
      <c r="Y980" s="304">
        <v>6720</v>
      </c>
      <c r="Z980" s="304">
        <v>6300</v>
      </c>
      <c r="AA980" s="304">
        <v>5922</v>
      </c>
      <c r="AB980" s="5"/>
      <c r="AC980" s="224">
        <f t="shared" si="40"/>
        <v>0</v>
      </c>
      <c r="AD980" s="270">
        <f t="shared" si="41"/>
        <v>0</v>
      </c>
      <c r="AE980" s="198"/>
      <c r="AF980" s="199"/>
      <c r="AG980" s="200"/>
      <c r="AH980" s="200"/>
      <c r="AI980" s="169"/>
    </row>
    <row r="981" spans="2:35" s="165" customFormat="1" ht="18" customHeight="1">
      <c r="B981" s="249"/>
      <c r="C981" s="166" t="s">
        <v>775</v>
      </c>
      <c r="D981" s="215"/>
      <c r="E981" s="215"/>
      <c r="F981" s="215"/>
      <c r="G981" s="215"/>
      <c r="H981" s="215"/>
      <c r="I981" s="215"/>
      <c r="J981" s="215"/>
      <c r="K981" s="215"/>
      <c r="L981" s="291"/>
      <c r="M981" s="189" t="s">
        <v>299</v>
      </c>
      <c r="N981" s="279"/>
      <c r="O981" s="277"/>
      <c r="P981" s="277"/>
      <c r="Q981" s="278"/>
      <c r="R981" s="278"/>
      <c r="S981" s="278"/>
      <c r="T981" s="277"/>
      <c r="U981" s="277"/>
      <c r="V981" s="191"/>
      <c r="W981" s="192"/>
      <c r="X981" s="193"/>
      <c r="Y981" s="193"/>
      <c r="Z981" s="193"/>
      <c r="AA981" s="193"/>
      <c r="AB981" s="4"/>
      <c r="AC981" s="193"/>
      <c r="AD981" s="193"/>
      <c r="AE981" s="193"/>
      <c r="AF981" s="194"/>
      <c r="AG981" s="194"/>
      <c r="AH981" s="195"/>
      <c r="AI981" s="163"/>
    </row>
    <row r="982" spans="2:35" s="170" customFormat="1">
      <c r="B982" s="250"/>
      <c r="C982" s="196" t="s">
        <v>302</v>
      </c>
      <c r="D982" s="267">
        <v>4</v>
      </c>
      <c r="E982" s="267"/>
      <c r="F982" s="267"/>
      <c r="G982" s="267"/>
      <c r="H982" s="267"/>
      <c r="I982" s="267"/>
      <c r="J982" s="267"/>
      <c r="K982" s="267"/>
      <c r="L982" s="196" t="s">
        <v>37</v>
      </c>
      <c r="M982" s="196" t="s">
        <v>299</v>
      </c>
      <c r="N982" s="196" t="s">
        <v>301</v>
      </c>
      <c r="O982" s="196" t="s">
        <v>300</v>
      </c>
      <c r="P982" s="196" t="s">
        <v>303</v>
      </c>
      <c r="Q982" s="196" t="s">
        <v>49</v>
      </c>
      <c r="R982" s="196" t="s">
        <v>4702</v>
      </c>
      <c r="S982" s="196"/>
      <c r="T982" s="196"/>
      <c r="U982" s="219"/>
      <c r="V982" s="197" t="s">
        <v>176</v>
      </c>
      <c r="W982" s="220">
        <v>1</v>
      </c>
      <c r="X982" s="223">
        <v>2672</v>
      </c>
      <c r="Y982" s="223">
        <v>2591</v>
      </c>
      <c r="Z982" s="223">
        <v>2429</v>
      </c>
      <c r="AA982" s="223">
        <v>2283</v>
      </c>
      <c r="AB982" s="5"/>
      <c r="AC982" s="224">
        <f t="shared" ref="AC982:AC1038" si="42">X982*AB982</f>
        <v>0</v>
      </c>
      <c r="AD982" s="270">
        <f t="shared" ref="AD982:AD1038" si="43">IF(Y982&lt;&gt;"",IF(AND($AC$25&gt;=200000,AB982&gt;=20),AB982*AA982,IF(AND($AC$25&gt;=200000,AB982&lt;20),AB982*Z982,IF(AND($AC$25&lt;200000,AB982&gt;=20),AB982*Y982,AB982*X982))),IF($AC$25&gt;=200000,AB982*Z982,AB982*X982))</f>
        <v>0</v>
      </c>
      <c r="AE982" s="198"/>
      <c r="AF982" s="199"/>
      <c r="AG982" s="200"/>
      <c r="AH982" s="200"/>
      <c r="AI982" s="169" t="str">
        <f>IF(AB982/W982=0,"",IF(MOD(AB982,W982)&gt;0,"ОШИБКА!!! неверная кратность на сорт",""))</f>
        <v/>
      </c>
    </row>
    <row r="983" spans="2:35" s="170" customFormat="1">
      <c r="B983" s="250"/>
      <c r="C983" s="196" t="s">
        <v>304</v>
      </c>
      <c r="D983" s="267">
        <v>9</v>
      </c>
      <c r="E983" s="267"/>
      <c r="F983" s="267"/>
      <c r="G983" s="267"/>
      <c r="H983" s="267"/>
      <c r="I983" s="267"/>
      <c r="J983" s="267"/>
      <c r="K983" s="267"/>
      <c r="L983" s="196" t="s">
        <v>37</v>
      </c>
      <c r="M983" s="196" t="s">
        <v>299</v>
      </c>
      <c r="N983" s="196" t="s">
        <v>301</v>
      </c>
      <c r="O983" s="196" t="s">
        <v>300</v>
      </c>
      <c r="P983" s="196" t="s">
        <v>305</v>
      </c>
      <c r="Q983" s="196" t="s">
        <v>4697</v>
      </c>
      <c r="R983" s="196"/>
      <c r="S983" s="196"/>
      <c r="T983" s="196"/>
      <c r="U983" s="219"/>
      <c r="V983" s="197" t="s">
        <v>776</v>
      </c>
      <c r="W983" s="220">
        <v>1</v>
      </c>
      <c r="X983" s="223">
        <v>3663</v>
      </c>
      <c r="Y983" s="223">
        <v>3552</v>
      </c>
      <c r="Z983" s="223">
        <v>3330</v>
      </c>
      <c r="AA983" s="223">
        <v>3131</v>
      </c>
      <c r="AB983" s="5"/>
      <c r="AC983" s="224">
        <f t="shared" si="42"/>
        <v>0</v>
      </c>
      <c r="AD983" s="270">
        <f t="shared" si="43"/>
        <v>0</v>
      </c>
      <c r="AE983" s="198"/>
      <c r="AF983" s="199"/>
      <c r="AG983" s="200"/>
      <c r="AH983" s="200"/>
      <c r="AI983" s="169" t="str">
        <f>IF(AB983/W983=0,"",IF(MOD(AB983,W983)&gt;0,"ОШИБКА!!! неверная кратность на сорт",""))</f>
        <v/>
      </c>
    </row>
    <row r="984" spans="2:35" s="170" customFormat="1">
      <c r="B984" s="250"/>
      <c r="C984" s="196" t="s">
        <v>306</v>
      </c>
      <c r="D984" s="267"/>
      <c r="E984" s="267"/>
      <c r="F984" s="267"/>
      <c r="G984" s="267"/>
      <c r="H984" s="267"/>
      <c r="I984" s="267"/>
      <c r="J984" s="267"/>
      <c r="K984" s="267"/>
      <c r="L984" s="196" t="s">
        <v>36</v>
      </c>
      <c r="M984" s="332" t="s">
        <v>299</v>
      </c>
      <c r="N984" s="332" t="s">
        <v>301</v>
      </c>
      <c r="O984" s="332" t="s">
        <v>300</v>
      </c>
      <c r="P984" s="332" t="s">
        <v>307</v>
      </c>
      <c r="Q984" s="332" t="s">
        <v>48</v>
      </c>
      <c r="R984" s="332"/>
      <c r="S984" s="332"/>
      <c r="T984" s="332"/>
      <c r="U984" s="219"/>
      <c r="V984" s="197" t="s">
        <v>176</v>
      </c>
      <c r="W984" s="220">
        <v>1</v>
      </c>
      <c r="X984" s="223">
        <v>1382</v>
      </c>
      <c r="Y984" s="223">
        <v>1340</v>
      </c>
      <c r="Z984" s="223">
        <v>1256</v>
      </c>
      <c r="AA984" s="223">
        <v>1181</v>
      </c>
      <c r="AB984" s="5"/>
      <c r="AC984" s="224">
        <f t="shared" si="42"/>
        <v>0</v>
      </c>
      <c r="AD984" s="270">
        <f t="shared" si="43"/>
        <v>0</v>
      </c>
      <c r="AE984" s="198" t="s">
        <v>4484</v>
      </c>
      <c r="AF984" s="199"/>
      <c r="AG984" s="200"/>
      <c r="AH984" s="200"/>
      <c r="AI984" s="169" t="str">
        <f>IF(AB984/W984=0,"",IF(MOD(AB984,W984)&gt;0,"ОШИБКА!!! неверная кратность на сорт",""))</f>
        <v/>
      </c>
    </row>
    <row r="985" spans="2:35" s="170" customFormat="1">
      <c r="B985" s="250"/>
      <c r="C985" s="196" t="s">
        <v>309</v>
      </c>
      <c r="D985" s="267">
        <v>7</v>
      </c>
      <c r="E985" s="267"/>
      <c r="F985" s="267"/>
      <c r="G985" s="267"/>
      <c r="H985" s="267"/>
      <c r="I985" s="267"/>
      <c r="J985" s="267"/>
      <c r="K985" s="267"/>
      <c r="L985" s="196" t="s">
        <v>37</v>
      </c>
      <c r="M985" s="196" t="s">
        <v>299</v>
      </c>
      <c r="N985" s="196" t="s">
        <v>301</v>
      </c>
      <c r="O985" s="196" t="s">
        <v>300</v>
      </c>
      <c r="P985" s="196" t="s">
        <v>308</v>
      </c>
      <c r="Q985" s="196" t="s">
        <v>4612</v>
      </c>
      <c r="R985" s="196"/>
      <c r="S985" s="196"/>
      <c r="T985" s="196"/>
      <c r="U985" s="219"/>
      <c r="V985" s="197" t="s">
        <v>176</v>
      </c>
      <c r="W985" s="220">
        <v>1</v>
      </c>
      <c r="X985" s="223">
        <v>3269</v>
      </c>
      <c r="Y985" s="223">
        <v>3170</v>
      </c>
      <c r="Z985" s="223">
        <v>2972</v>
      </c>
      <c r="AA985" s="223">
        <v>2794</v>
      </c>
      <c r="AB985" s="5"/>
      <c r="AC985" s="224">
        <f t="shared" si="42"/>
        <v>0</v>
      </c>
      <c r="AD985" s="270">
        <f t="shared" si="43"/>
        <v>0</v>
      </c>
      <c r="AE985" s="198"/>
      <c r="AF985" s="199"/>
      <c r="AG985" s="200"/>
      <c r="AH985" s="200"/>
      <c r="AI985" s="169" t="str">
        <f>IF(AB985/W985=0,"",IF(MOD(AB985,W985)&gt;0,"ОШИБКА!!! неверная кратность на сорт",""))</f>
        <v/>
      </c>
    </row>
    <row r="986" spans="2:35" s="170" customFormat="1">
      <c r="B986" s="250"/>
      <c r="C986" s="196" t="s">
        <v>312</v>
      </c>
      <c r="D986" s="267"/>
      <c r="E986" s="267"/>
      <c r="F986" s="267"/>
      <c r="G986" s="267"/>
      <c r="H986" s="267"/>
      <c r="I986" s="267"/>
      <c r="J986" s="267"/>
      <c r="K986" s="267"/>
      <c r="L986" s="196" t="s">
        <v>36</v>
      </c>
      <c r="M986" s="332" t="s">
        <v>299</v>
      </c>
      <c r="N986" s="332" t="s">
        <v>311</v>
      </c>
      <c r="O986" s="332" t="s">
        <v>310</v>
      </c>
      <c r="P986" s="332" t="s">
        <v>313</v>
      </c>
      <c r="Q986" s="332" t="s">
        <v>141</v>
      </c>
      <c r="R986" s="332"/>
      <c r="S986" s="332"/>
      <c r="T986" s="332"/>
      <c r="U986" s="219"/>
      <c r="V986" s="197" t="s">
        <v>176</v>
      </c>
      <c r="W986" s="220">
        <v>1</v>
      </c>
      <c r="X986" s="223">
        <v>933</v>
      </c>
      <c r="Y986" s="223">
        <v>904</v>
      </c>
      <c r="Z986" s="223">
        <v>848</v>
      </c>
      <c r="AA986" s="223">
        <v>797</v>
      </c>
      <c r="AB986" s="5"/>
      <c r="AC986" s="224">
        <f t="shared" si="42"/>
        <v>0</v>
      </c>
      <c r="AD986" s="270">
        <f t="shared" si="43"/>
        <v>0</v>
      </c>
      <c r="AE986" s="198" t="s">
        <v>4484</v>
      </c>
      <c r="AF986" s="199"/>
      <c r="AG986" s="200"/>
      <c r="AH986" s="200"/>
      <c r="AI986" s="169" t="str">
        <f>IF(AB986/W986=0,"",IF(MOD(AB986,W986)&gt;0,"ОШИБКА!!! неверная кратность на сорт",""))</f>
        <v/>
      </c>
    </row>
    <row r="987" spans="2:35" s="170" customFormat="1">
      <c r="B987" s="250"/>
      <c r="C987" s="196" t="s">
        <v>3121</v>
      </c>
      <c r="D987" s="267"/>
      <c r="E987" s="267"/>
      <c r="F987" s="267"/>
      <c r="G987" s="267"/>
      <c r="H987" s="267"/>
      <c r="I987" s="267"/>
      <c r="J987" s="267"/>
      <c r="K987" s="267"/>
      <c r="L987" s="196" t="s">
        <v>37</v>
      </c>
      <c r="M987" s="332" t="s">
        <v>299</v>
      </c>
      <c r="N987" s="332" t="s">
        <v>311</v>
      </c>
      <c r="O987" s="332" t="s">
        <v>310</v>
      </c>
      <c r="P987" s="332" t="s">
        <v>3907</v>
      </c>
      <c r="Q987" s="332" t="s">
        <v>4698</v>
      </c>
      <c r="R987" s="332"/>
      <c r="S987" s="332"/>
      <c r="T987" s="332"/>
      <c r="U987" s="219"/>
      <c r="V987" s="197" t="s">
        <v>176</v>
      </c>
      <c r="W987" s="220">
        <v>1</v>
      </c>
      <c r="X987" s="223">
        <v>1358</v>
      </c>
      <c r="Y987" s="223">
        <v>1317</v>
      </c>
      <c r="Z987" s="223">
        <v>1235</v>
      </c>
      <c r="AA987" s="223">
        <v>1161</v>
      </c>
      <c r="AB987" s="5"/>
      <c r="AC987" s="224">
        <f t="shared" si="42"/>
        <v>0</v>
      </c>
      <c r="AD987" s="270">
        <f t="shared" si="43"/>
        <v>0</v>
      </c>
      <c r="AE987" s="198" t="s">
        <v>4484</v>
      </c>
      <c r="AF987" s="199"/>
      <c r="AG987" s="200"/>
      <c r="AH987" s="200"/>
      <c r="AI987" s="169" t="str">
        <f>IF(AB987/W987=0,"",IF(MOD(AB987,W987)&gt;0,"ОШИБКА!!! неверная кратность на сорт",""))</f>
        <v/>
      </c>
    </row>
    <row r="988" spans="2:35" s="170" customFormat="1">
      <c r="B988" s="250"/>
      <c r="C988" s="196" t="s">
        <v>3122</v>
      </c>
      <c r="D988" s="267">
        <v>1</v>
      </c>
      <c r="E988" s="267"/>
      <c r="F988" s="267"/>
      <c r="G988" s="267"/>
      <c r="H988" s="267"/>
      <c r="I988" s="267"/>
      <c r="J988" s="267"/>
      <c r="K988" s="267"/>
      <c r="L988" s="196" t="s">
        <v>37</v>
      </c>
      <c r="M988" s="196" t="s">
        <v>299</v>
      </c>
      <c r="N988" s="196" t="s">
        <v>311</v>
      </c>
      <c r="O988" s="196" t="s">
        <v>310</v>
      </c>
      <c r="P988" s="196" t="s">
        <v>3908</v>
      </c>
      <c r="Q988" s="196" t="s">
        <v>35</v>
      </c>
      <c r="R988" s="196"/>
      <c r="S988" s="196"/>
      <c r="T988" s="196"/>
      <c r="U988" s="219"/>
      <c r="V988" s="197" t="s">
        <v>176</v>
      </c>
      <c r="W988" s="220">
        <v>1</v>
      </c>
      <c r="X988" s="223">
        <v>944</v>
      </c>
      <c r="Y988" s="223">
        <v>916</v>
      </c>
      <c r="Z988" s="223">
        <v>858</v>
      </c>
      <c r="AA988" s="223">
        <v>807</v>
      </c>
      <c r="AB988" s="5"/>
      <c r="AC988" s="224">
        <f t="shared" si="42"/>
        <v>0</v>
      </c>
      <c r="AD988" s="270">
        <f t="shared" si="43"/>
        <v>0</v>
      </c>
      <c r="AE988" s="198"/>
      <c r="AF988" s="199"/>
      <c r="AG988" s="200"/>
      <c r="AH988" s="200"/>
      <c r="AI988" s="169" t="str">
        <f>IF(AB988/W988=0,"",IF(MOD(AB988,W988)&gt;0,"ОШИБКА!!! неверная кратность на сорт",""))</f>
        <v/>
      </c>
    </row>
    <row r="989" spans="2:35" s="170" customFormat="1">
      <c r="B989" s="250"/>
      <c r="C989" s="196" t="s">
        <v>318</v>
      </c>
      <c r="D989" s="267"/>
      <c r="E989" s="267"/>
      <c r="F989" s="267"/>
      <c r="G989" s="267"/>
      <c r="H989" s="267"/>
      <c r="I989" s="267"/>
      <c r="J989" s="267"/>
      <c r="K989" s="267"/>
      <c r="L989" s="196" t="s">
        <v>37</v>
      </c>
      <c r="M989" s="332" t="s">
        <v>299</v>
      </c>
      <c r="N989" s="332" t="s">
        <v>315</v>
      </c>
      <c r="O989" s="332" t="s">
        <v>314</v>
      </c>
      <c r="P989" s="332" t="s">
        <v>317</v>
      </c>
      <c r="Q989" s="332" t="s">
        <v>4699</v>
      </c>
      <c r="R989" s="332"/>
      <c r="S989" s="332"/>
      <c r="T989" s="332"/>
      <c r="U989" s="219"/>
      <c r="V989" s="197" t="s">
        <v>176</v>
      </c>
      <c r="W989" s="220">
        <v>1</v>
      </c>
      <c r="X989" s="223">
        <v>7892</v>
      </c>
      <c r="Y989" s="223">
        <v>7653</v>
      </c>
      <c r="Z989" s="223">
        <v>7175</v>
      </c>
      <c r="AA989" s="223">
        <v>6745</v>
      </c>
      <c r="AB989" s="5"/>
      <c r="AC989" s="224">
        <f t="shared" si="42"/>
        <v>0</v>
      </c>
      <c r="AD989" s="270">
        <f t="shared" si="43"/>
        <v>0</v>
      </c>
      <c r="AE989" s="198" t="s">
        <v>4484</v>
      </c>
      <c r="AF989" s="199"/>
      <c r="AG989" s="200"/>
      <c r="AH989" s="200"/>
      <c r="AI989" s="169" t="str">
        <f>IF(AB989/W989=0,"",IF(MOD(AB989,W989)&gt;0,"ОШИБКА!!! неверная кратность на сорт",""))</f>
        <v/>
      </c>
    </row>
    <row r="990" spans="2:35" s="170" customFormat="1">
      <c r="B990" s="250"/>
      <c r="C990" s="196" t="s">
        <v>316</v>
      </c>
      <c r="D990" s="267"/>
      <c r="E990" s="267"/>
      <c r="F990" s="267"/>
      <c r="G990" s="267"/>
      <c r="H990" s="267"/>
      <c r="I990" s="267"/>
      <c r="J990" s="267"/>
      <c r="K990" s="267"/>
      <c r="L990" s="196" t="s">
        <v>37</v>
      </c>
      <c r="M990" s="332" t="s">
        <v>299</v>
      </c>
      <c r="N990" s="332" t="s">
        <v>315</v>
      </c>
      <c r="O990" s="332" t="s">
        <v>314</v>
      </c>
      <c r="P990" s="332" t="s">
        <v>317</v>
      </c>
      <c r="Q990" s="332" t="s">
        <v>4612</v>
      </c>
      <c r="R990" s="332"/>
      <c r="S990" s="332"/>
      <c r="T990" s="332"/>
      <c r="U990" s="219"/>
      <c r="V990" s="197" t="s">
        <v>176</v>
      </c>
      <c r="W990" s="220">
        <v>1</v>
      </c>
      <c r="X990" s="223">
        <v>3040</v>
      </c>
      <c r="Y990" s="223">
        <v>2948</v>
      </c>
      <c r="Z990" s="223">
        <v>2763</v>
      </c>
      <c r="AA990" s="223">
        <v>2598</v>
      </c>
      <c r="AB990" s="5"/>
      <c r="AC990" s="224">
        <f t="shared" si="42"/>
        <v>0</v>
      </c>
      <c r="AD990" s="270">
        <f t="shared" si="43"/>
        <v>0</v>
      </c>
      <c r="AE990" s="198" t="s">
        <v>4484</v>
      </c>
      <c r="AF990" s="199"/>
      <c r="AG990" s="200"/>
      <c r="AH990" s="200"/>
      <c r="AI990" s="169" t="str">
        <f>IF(AB990/W990=0,"",IF(MOD(AB990,W990)&gt;0,"ОШИБКА!!! неверная кратность на сорт",""))</f>
        <v/>
      </c>
    </row>
    <row r="991" spans="2:35" s="170" customFormat="1">
      <c r="B991" s="250"/>
      <c r="C991" s="196" t="s">
        <v>319</v>
      </c>
      <c r="D991" s="267"/>
      <c r="E991" s="267"/>
      <c r="F991" s="267"/>
      <c r="G991" s="267"/>
      <c r="H991" s="267"/>
      <c r="I991" s="267"/>
      <c r="J991" s="267"/>
      <c r="K991" s="267"/>
      <c r="L991" s="196" t="s">
        <v>37</v>
      </c>
      <c r="M991" s="332" t="s">
        <v>299</v>
      </c>
      <c r="N991" s="332" t="s">
        <v>315</v>
      </c>
      <c r="O991" s="332" t="s">
        <v>314</v>
      </c>
      <c r="P991" s="332" t="s">
        <v>320</v>
      </c>
      <c r="Q991" s="332" t="s">
        <v>4612</v>
      </c>
      <c r="R991" s="332"/>
      <c r="S991" s="332"/>
      <c r="T991" s="332"/>
      <c r="U991" s="219"/>
      <c r="V991" s="197" t="s">
        <v>176</v>
      </c>
      <c r="W991" s="220">
        <v>1</v>
      </c>
      <c r="X991" s="223">
        <v>3858</v>
      </c>
      <c r="Y991" s="223">
        <v>3741</v>
      </c>
      <c r="Z991" s="223">
        <v>3507</v>
      </c>
      <c r="AA991" s="223">
        <v>3297</v>
      </c>
      <c r="AB991" s="5"/>
      <c r="AC991" s="224">
        <f t="shared" si="42"/>
        <v>0</v>
      </c>
      <c r="AD991" s="270">
        <f t="shared" si="43"/>
        <v>0</v>
      </c>
      <c r="AE991" s="198" t="s">
        <v>4484</v>
      </c>
      <c r="AF991" s="199"/>
      <c r="AG991" s="200"/>
      <c r="AH991" s="200"/>
      <c r="AI991" s="169" t="str">
        <f>IF(AB991/W991=0,"",IF(MOD(AB991,W991)&gt;0,"ОШИБКА!!! неверная кратность на сорт",""))</f>
        <v/>
      </c>
    </row>
    <row r="992" spans="2:35" s="170" customFormat="1">
      <c r="B992" s="250"/>
      <c r="C992" s="196" t="s">
        <v>2040</v>
      </c>
      <c r="D992" s="267">
        <v>20</v>
      </c>
      <c r="E992" s="267"/>
      <c r="F992" s="267"/>
      <c r="G992" s="267"/>
      <c r="H992" s="267"/>
      <c r="I992" s="267"/>
      <c r="J992" s="267"/>
      <c r="K992" s="267"/>
      <c r="L992" s="196" t="s">
        <v>37</v>
      </c>
      <c r="M992" s="196" t="s">
        <v>299</v>
      </c>
      <c r="N992" s="196" t="s">
        <v>315</v>
      </c>
      <c r="O992" s="196" t="s">
        <v>314</v>
      </c>
      <c r="P992" s="196" t="s">
        <v>321</v>
      </c>
      <c r="Q992" s="196" t="s">
        <v>48</v>
      </c>
      <c r="R992" s="196"/>
      <c r="S992" s="196"/>
      <c r="T992" s="196"/>
      <c r="U992" s="219"/>
      <c r="V992" s="197" t="s">
        <v>776</v>
      </c>
      <c r="W992" s="220">
        <v>1</v>
      </c>
      <c r="X992" s="223">
        <v>1108</v>
      </c>
      <c r="Y992" s="223">
        <v>1074</v>
      </c>
      <c r="Z992" s="223">
        <v>1007</v>
      </c>
      <c r="AA992" s="223">
        <v>947</v>
      </c>
      <c r="AB992" s="5"/>
      <c r="AC992" s="224">
        <f t="shared" si="42"/>
        <v>0</v>
      </c>
      <c r="AD992" s="270">
        <f t="shared" si="43"/>
        <v>0</v>
      </c>
      <c r="AE992" s="198"/>
      <c r="AF992" s="199"/>
      <c r="AG992" s="200"/>
      <c r="AH992" s="200"/>
      <c r="AI992" s="169" t="str">
        <f>IF(AB992/W992=0,"",IF(MOD(AB992,W992)&gt;0,"ОШИБКА!!! неверная кратность на сорт",""))</f>
        <v/>
      </c>
    </row>
    <row r="993" spans="2:35" s="170" customFormat="1">
      <c r="B993" s="250"/>
      <c r="C993" s="196" t="s">
        <v>3801</v>
      </c>
      <c r="D993" s="267"/>
      <c r="E993" s="267">
        <v>10</v>
      </c>
      <c r="F993" s="267">
        <v>10</v>
      </c>
      <c r="G993" s="267"/>
      <c r="H993" s="267"/>
      <c r="I993" s="267"/>
      <c r="J993" s="267"/>
      <c r="K993" s="267"/>
      <c r="L993" s="196" t="s">
        <v>37</v>
      </c>
      <c r="M993" s="196" t="s">
        <v>299</v>
      </c>
      <c r="N993" s="196" t="s">
        <v>315</v>
      </c>
      <c r="O993" s="196" t="s">
        <v>314</v>
      </c>
      <c r="P993" s="196" t="s">
        <v>4695</v>
      </c>
      <c r="Q993" s="196" t="s">
        <v>69</v>
      </c>
      <c r="R993" s="196"/>
      <c r="S993" s="196"/>
      <c r="T993" s="196"/>
      <c r="U993" s="219"/>
      <c r="V993" s="197" t="s">
        <v>776</v>
      </c>
      <c r="W993" s="220">
        <v>1</v>
      </c>
      <c r="X993" s="223">
        <v>1281</v>
      </c>
      <c r="Y993" s="223">
        <v>1242</v>
      </c>
      <c r="Z993" s="223">
        <v>1164</v>
      </c>
      <c r="AA993" s="223">
        <v>1095</v>
      </c>
      <c r="AB993" s="5"/>
      <c r="AC993" s="224">
        <f t="shared" si="42"/>
        <v>0</v>
      </c>
      <c r="AD993" s="270">
        <f t="shared" si="43"/>
        <v>0</v>
      </c>
      <c r="AE993" s="198"/>
      <c r="AF993" s="199"/>
      <c r="AG993" s="200"/>
      <c r="AH993" s="200"/>
      <c r="AI993" s="169" t="str">
        <f>IF(AB993/W993=0,"",IF(MOD(AB993,W993)&gt;0,"ОШИБКА!!! неверная кратность на сорт",""))</f>
        <v/>
      </c>
    </row>
    <row r="994" spans="2:35" s="170" customFormat="1">
      <c r="B994" s="250"/>
      <c r="C994" s="196" t="s">
        <v>4696</v>
      </c>
      <c r="D994" s="267">
        <v>1</v>
      </c>
      <c r="E994" s="267"/>
      <c r="F994" s="267"/>
      <c r="G994" s="267"/>
      <c r="H994" s="267"/>
      <c r="I994" s="267"/>
      <c r="J994" s="267"/>
      <c r="K994" s="267"/>
      <c r="L994" s="196" t="s">
        <v>37</v>
      </c>
      <c r="M994" s="196" t="s">
        <v>299</v>
      </c>
      <c r="N994" s="196" t="s">
        <v>315</v>
      </c>
      <c r="O994" s="196" t="s">
        <v>314</v>
      </c>
      <c r="P994" s="196" t="s">
        <v>4695</v>
      </c>
      <c r="Q994" s="196" t="s">
        <v>49</v>
      </c>
      <c r="R994" s="196"/>
      <c r="S994" s="196"/>
      <c r="T994" s="196"/>
      <c r="U994" s="219"/>
      <c r="V994" s="197" t="s">
        <v>176</v>
      </c>
      <c r="W994" s="220">
        <v>1</v>
      </c>
      <c r="X994" s="223">
        <v>2852</v>
      </c>
      <c r="Y994" s="223">
        <v>2765</v>
      </c>
      <c r="Z994" s="223">
        <v>2592</v>
      </c>
      <c r="AA994" s="223">
        <v>2437</v>
      </c>
      <c r="AB994" s="5"/>
      <c r="AC994" s="224">
        <f t="shared" si="42"/>
        <v>0</v>
      </c>
      <c r="AD994" s="270">
        <f t="shared" si="43"/>
        <v>0</v>
      </c>
      <c r="AE994" s="198"/>
      <c r="AF994" s="199"/>
      <c r="AG994" s="200"/>
      <c r="AH994" s="200"/>
      <c r="AI994" s="169" t="str">
        <f>IF(AB994/W994=0,"",IF(MOD(AB994,W994)&gt;0,"ОШИБКА!!! неверная кратность на сорт",""))</f>
        <v/>
      </c>
    </row>
    <row r="995" spans="2:35" s="170" customFormat="1">
      <c r="B995" s="250"/>
      <c r="C995" s="196" t="s">
        <v>2041</v>
      </c>
      <c r="D995" s="267"/>
      <c r="E995" s="267"/>
      <c r="F995" s="267"/>
      <c r="G995" s="267"/>
      <c r="H995" s="267"/>
      <c r="I995" s="267"/>
      <c r="J995" s="267"/>
      <c r="K995" s="267"/>
      <c r="L995" s="196" t="s">
        <v>37</v>
      </c>
      <c r="M995" s="332" t="s">
        <v>299</v>
      </c>
      <c r="N995" s="332" t="s">
        <v>315</v>
      </c>
      <c r="O995" s="332" t="s">
        <v>314</v>
      </c>
      <c r="P995" s="332" t="s">
        <v>322</v>
      </c>
      <c r="Q995" s="332" t="s">
        <v>48</v>
      </c>
      <c r="R995" s="332"/>
      <c r="S995" s="332"/>
      <c r="T995" s="332"/>
      <c r="U995" s="219"/>
      <c r="V995" s="197" t="s">
        <v>776</v>
      </c>
      <c r="W995" s="220">
        <v>1</v>
      </c>
      <c r="X995" s="223">
        <v>1108</v>
      </c>
      <c r="Y995" s="223">
        <v>1074</v>
      </c>
      <c r="Z995" s="223">
        <v>1007</v>
      </c>
      <c r="AA995" s="223">
        <v>947</v>
      </c>
      <c r="AB995" s="5"/>
      <c r="AC995" s="224">
        <f t="shared" si="42"/>
        <v>0</v>
      </c>
      <c r="AD995" s="270">
        <f t="shared" si="43"/>
        <v>0</v>
      </c>
      <c r="AE995" s="198" t="s">
        <v>4484</v>
      </c>
      <c r="AF995" s="199"/>
      <c r="AG995" s="200"/>
      <c r="AH995" s="200"/>
      <c r="AI995" s="169" t="str">
        <f>IF(AB995/W995=0,"",IF(MOD(AB995,W995)&gt;0,"ОШИБКА!!! неверная кратность на сорт",""))</f>
        <v/>
      </c>
    </row>
    <row r="996" spans="2:35" s="170" customFormat="1">
      <c r="B996" s="250"/>
      <c r="C996" s="196" t="s">
        <v>2042</v>
      </c>
      <c r="D996" s="267"/>
      <c r="E996" s="267"/>
      <c r="F996" s="267"/>
      <c r="G996" s="267"/>
      <c r="H996" s="267"/>
      <c r="I996" s="267"/>
      <c r="J996" s="267"/>
      <c r="K996" s="267"/>
      <c r="L996" s="196" t="s">
        <v>37</v>
      </c>
      <c r="M996" s="332" t="s">
        <v>299</v>
      </c>
      <c r="N996" s="332" t="s">
        <v>315</v>
      </c>
      <c r="O996" s="332" t="s">
        <v>314</v>
      </c>
      <c r="P996" s="332" t="s">
        <v>323</v>
      </c>
      <c r="Q996" s="332" t="s">
        <v>48</v>
      </c>
      <c r="R996" s="332"/>
      <c r="S996" s="332"/>
      <c r="T996" s="332"/>
      <c r="U996" s="219"/>
      <c r="V996" s="197" t="s">
        <v>776</v>
      </c>
      <c r="W996" s="220">
        <v>1</v>
      </c>
      <c r="X996" s="223">
        <v>1108</v>
      </c>
      <c r="Y996" s="223">
        <v>1074</v>
      </c>
      <c r="Z996" s="223">
        <v>1007</v>
      </c>
      <c r="AA996" s="223">
        <v>947</v>
      </c>
      <c r="AB996" s="5"/>
      <c r="AC996" s="224">
        <f t="shared" si="42"/>
        <v>0</v>
      </c>
      <c r="AD996" s="270">
        <f t="shared" si="43"/>
        <v>0</v>
      </c>
      <c r="AE996" s="198" t="s">
        <v>4484</v>
      </c>
      <c r="AF996" s="199"/>
      <c r="AG996" s="200"/>
      <c r="AH996" s="200"/>
      <c r="AI996" s="169" t="str">
        <f>IF(AB996/W996=0,"",IF(MOD(AB996,W996)&gt;0,"ОШИБКА!!! неверная кратность на сорт",""))</f>
        <v/>
      </c>
    </row>
    <row r="997" spans="2:35" s="170" customFormat="1">
      <c r="B997" s="250"/>
      <c r="C997" s="196" t="s">
        <v>2043</v>
      </c>
      <c r="D997" s="267"/>
      <c r="E997" s="267"/>
      <c r="F997" s="267"/>
      <c r="G997" s="267"/>
      <c r="H997" s="267"/>
      <c r="I997" s="267"/>
      <c r="J997" s="267"/>
      <c r="K997" s="267"/>
      <c r="L997" s="196" t="s">
        <v>37</v>
      </c>
      <c r="M997" s="332" t="s">
        <v>299</v>
      </c>
      <c r="N997" s="332" t="s">
        <v>315</v>
      </c>
      <c r="O997" s="332" t="s">
        <v>314</v>
      </c>
      <c r="P997" s="332" t="s">
        <v>324</v>
      </c>
      <c r="Q997" s="332" t="s">
        <v>48</v>
      </c>
      <c r="R997" s="332"/>
      <c r="S997" s="332"/>
      <c r="T997" s="332"/>
      <c r="U997" s="293"/>
      <c r="V997" s="197" t="s">
        <v>776</v>
      </c>
      <c r="W997" s="220">
        <v>1</v>
      </c>
      <c r="X997" s="223">
        <v>1108</v>
      </c>
      <c r="Y997" s="223">
        <v>1074</v>
      </c>
      <c r="Z997" s="223">
        <v>1007</v>
      </c>
      <c r="AA997" s="223">
        <v>947</v>
      </c>
      <c r="AB997" s="5"/>
      <c r="AC997" s="224">
        <f t="shared" si="42"/>
        <v>0</v>
      </c>
      <c r="AD997" s="270">
        <f t="shared" si="43"/>
        <v>0</v>
      </c>
      <c r="AE997" s="198" t="s">
        <v>4484</v>
      </c>
      <c r="AF997" s="199"/>
      <c r="AG997" s="200"/>
      <c r="AH997" s="200"/>
      <c r="AI997" s="169" t="str">
        <f>IF(AB997/W997=0,"",IF(MOD(AB997,W997)&gt;0,"ОШИБКА!!! неверная кратность на сорт",""))</f>
        <v/>
      </c>
    </row>
    <row r="998" spans="2:35" s="170" customFormat="1">
      <c r="B998" s="250"/>
      <c r="C998" s="196" t="s">
        <v>325</v>
      </c>
      <c r="D998" s="267"/>
      <c r="E998" s="267"/>
      <c r="F998" s="267"/>
      <c r="G998" s="267"/>
      <c r="H998" s="267"/>
      <c r="I998" s="267"/>
      <c r="J998" s="267"/>
      <c r="K998" s="267"/>
      <c r="L998" s="196" t="s">
        <v>37</v>
      </c>
      <c r="M998" s="332" t="s">
        <v>299</v>
      </c>
      <c r="N998" s="332" t="s">
        <v>315</v>
      </c>
      <c r="O998" s="332" t="s">
        <v>314</v>
      </c>
      <c r="P998" s="332" t="s">
        <v>326</v>
      </c>
      <c r="Q998" s="332" t="s">
        <v>57</v>
      </c>
      <c r="R998" s="332" t="s">
        <v>54</v>
      </c>
      <c r="S998" s="332"/>
      <c r="T998" s="332"/>
      <c r="U998" s="219"/>
      <c r="V998" s="197" t="s">
        <v>74</v>
      </c>
      <c r="W998" s="220">
        <v>1</v>
      </c>
      <c r="X998" s="223">
        <v>4650</v>
      </c>
      <c r="Y998" s="223">
        <v>4509</v>
      </c>
      <c r="Z998" s="223">
        <v>4227</v>
      </c>
      <c r="AA998" s="223">
        <v>3974</v>
      </c>
      <c r="AB998" s="5"/>
      <c r="AC998" s="224">
        <f t="shared" si="42"/>
        <v>0</v>
      </c>
      <c r="AD998" s="270">
        <f t="shared" si="43"/>
        <v>0</v>
      </c>
      <c r="AE998" s="198" t="s">
        <v>4484</v>
      </c>
      <c r="AF998" s="199"/>
      <c r="AG998" s="200"/>
      <c r="AH998" s="200"/>
      <c r="AI998" s="169" t="str">
        <f>IF(AB998/W998=0,"",IF(MOD(AB998,W998)&gt;0,"ОШИБКА!!! неверная кратность на сорт",""))</f>
        <v/>
      </c>
    </row>
    <row r="999" spans="2:35" s="170" customFormat="1">
      <c r="B999" s="250"/>
      <c r="C999" s="196" t="s">
        <v>2044</v>
      </c>
      <c r="D999" s="267">
        <v>10</v>
      </c>
      <c r="E999" s="267"/>
      <c r="F999" s="267"/>
      <c r="G999" s="267"/>
      <c r="H999" s="267"/>
      <c r="I999" s="267"/>
      <c r="J999" s="267"/>
      <c r="K999" s="267"/>
      <c r="L999" s="196" t="s">
        <v>37</v>
      </c>
      <c r="M999" s="196" t="s">
        <v>299</v>
      </c>
      <c r="N999" s="196" t="s">
        <v>315</v>
      </c>
      <c r="O999" s="196" t="s">
        <v>314</v>
      </c>
      <c r="P999" s="196" t="s">
        <v>327</v>
      </c>
      <c r="Q999" s="196" t="s">
        <v>48</v>
      </c>
      <c r="R999" s="196"/>
      <c r="S999" s="196"/>
      <c r="T999" s="196"/>
      <c r="U999" s="219"/>
      <c r="V999" s="197" t="s">
        <v>776</v>
      </c>
      <c r="W999" s="220">
        <v>1</v>
      </c>
      <c r="X999" s="223">
        <v>1108</v>
      </c>
      <c r="Y999" s="223">
        <v>1074</v>
      </c>
      <c r="Z999" s="223">
        <v>1007</v>
      </c>
      <c r="AA999" s="223">
        <v>947</v>
      </c>
      <c r="AB999" s="5"/>
      <c r="AC999" s="224">
        <f t="shared" si="42"/>
        <v>0</v>
      </c>
      <c r="AD999" s="270">
        <f t="shared" si="43"/>
        <v>0</v>
      </c>
      <c r="AE999" s="198"/>
      <c r="AF999" s="199"/>
      <c r="AG999" s="200"/>
      <c r="AH999" s="200"/>
      <c r="AI999" s="169" t="str">
        <f>IF(AB999/W999=0,"",IF(MOD(AB999,W999)&gt;0,"ОШИБКА!!! неверная кратность на сорт",""))</f>
        <v/>
      </c>
    </row>
    <row r="1000" spans="2:35" s="170" customFormat="1">
      <c r="B1000" s="250"/>
      <c r="C1000" s="196" t="s">
        <v>330</v>
      </c>
      <c r="D1000" s="267"/>
      <c r="E1000" s="267"/>
      <c r="F1000" s="267"/>
      <c r="G1000" s="267"/>
      <c r="H1000" s="267"/>
      <c r="I1000" s="267"/>
      <c r="J1000" s="267"/>
      <c r="K1000" s="267"/>
      <c r="L1000" s="196" t="s">
        <v>37</v>
      </c>
      <c r="M1000" s="332" t="s">
        <v>299</v>
      </c>
      <c r="N1000" s="332" t="s">
        <v>315</v>
      </c>
      <c r="O1000" s="332" t="s">
        <v>314</v>
      </c>
      <c r="P1000" s="332" t="s">
        <v>328</v>
      </c>
      <c r="Q1000" s="332" t="s">
        <v>4699</v>
      </c>
      <c r="R1000" s="332"/>
      <c r="S1000" s="332"/>
      <c r="T1000" s="332"/>
      <c r="U1000" s="219"/>
      <c r="V1000" s="197" t="s">
        <v>176</v>
      </c>
      <c r="W1000" s="220">
        <v>1</v>
      </c>
      <c r="X1000" s="223">
        <v>7701</v>
      </c>
      <c r="Y1000" s="223">
        <v>7468</v>
      </c>
      <c r="Z1000" s="223">
        <v>7001</v>
      </c>
      <c r="AA1000" s="223">
        <v>6581</v>
      </c>
      <c r="AB1000" s="5"/>
      <c r="AC1000" s="224">
        <f t="shared" si="42"/>
        <v>0</v>
      </c>
      <c r="AD1000" s="270">
        <f t="shared" si="43"/>
        <v>0</v>
      </c>
      <c r="AE1000" s="198" t="s">
        <v>4484</v>
      </c>
      <c r="AF1000" s="199"/>
      <c r="AG1000" s="200"/>
      <c r="AH1000" s="200"/>
      <c r="AI1000" s="169" t="str">
        <f>IF(AB1000/W1000=0,"",IF(MOD(AB1000,W1000)&gt;0,"ОШИБКА!!! неверная кратность на сорт",""))</f>
        <v/>
      </c>
    </row>
    <row r="1001" spans="2:35" s="170" customFormat="1">
      <c r="B1001" s="250"/>
      <c r="C1001" s="196" t="s">
        <v>329</v>
      </c>
      <c r="D1001" s="267">
        <v>4</v>
      </c>
      <c r="E1001" s="267"/>
      <c r="F1001" s="267"/>
      <c r="G1001" s="267"/>
      <c r="H1001" s="267"/>
      <c r="I1001" s="267"/>
      <c r="J1001" s="267"/>
      <c r="K1001" s="267"/>
      <c r="L1001" s="196" t="s">
        <v>37</v>
      </c>
      <c r="M1001" s="196" t="s">
        <v>299</v>
      </c>
      <c r="N1001" s="196" t="s">
        <v>315</v>
      </c>
      <c r="O1001" s="196" t="s">
        <v>314</v>
      </c>
      <c r="P1001" s="196" t="s">
        <v>328</v>
      </c>
      <c r="Q1001" s="196" t="s">
        <v>4612</v>
      </c>
      <c r="R1001" s="196"/>
      <c r="S1001" s="196"/>
      <c r="T1001" s="196"/>
      <c r="U1001" s="219"/>
      <c r="V1001" s="197" t="s">
        <v>176</v>
      </c>
      <c r="W1001" s="220">
        <v>1</v>
      </c>
      <c r="X1001" s="223">
        <v>3050</v>
      </c>
      <c r="Y1001" s="223">
        <v>2957</v>
      </c>
      <c r="Z1001" s="223">
        <v>2772</v>
      </c>
      <c r="AA1001" s="223">
        <v>2606</v>
      </c>
      <c r="AB1001" s="5"/>
      <c r="AC1001" s="224">
        <f t="shared" si="42"/>
        <v>0</v>
      </c>
      <c r="AD1001" s="270">
        <f t="shared" si="43"/>
        <v>0</v>
      </c>
      <c r="AE1001" s="198"/>
      <c r="AF1001" s="199"/>
      <c r="AG1001" s="200"/>
      <c r="AH1001" s="200"/>
      <c r="AI1001" s="169" t="str">
        <f>IF(AB1001/W1001=0,"",IF(MOD(AB1001,W1001)&gt;0,"ОШИБКА!!! неверная кратность на сорт",""))</f>
        <v/>
      </c>
    </row>
    <row r="1002" spans="2:35" s="170" customFormat="1">
      <c r="B1002" s="250"/>
      <c r="C1002" s="196" t="s">
        <v>2045</v>
      </c>
      <c r="D1002" s="267"/>
      <c r="E1002" s="267"/>
      <c r="F1002" s="267"/>
      <c r="G1002" s="267"/>
      <c r="H1002" s="267"/>
      <c r="I1002" s="267"/>
      <c r="J1002" s="267"/>
      <c r="K1002" s="267"/>
      <c r="L1002" s="196" t="s">
        <v>37</v>
      </c>
      <c r="M1002" s="332" t="s">
        <v>299</v>
      </c>
      <c r="N1002" s="332" t="s">
        <v>315</v>
      </c>
      <c r="O1002" s="332" t="s">
        <v>314</v>
      </c>
      <c r="P1002" s="332" t="s">
        <v>328</v>
      </c>
      <c r="Q1002" s="332" t="s">
        <v>48</v>
      </c>
      <c r="R1002" s="332"/>
      <c r="S1002" s="332"/>
      <c r="T1002" s="332"/>
      <c r="U1002" s="219"/>
      <c r="V1002" s="197" t="s">
        <v>776</v>
      </c>
      <c r="W1002" s="220">
        <v>1</v>
      </c>
      <c r="X1002" s="223">
        <v>1108</v>
      </c>
      <c r="Y1002" s="223">
        <v>1074</v>
      </c>
      <c r="Z1002" s="223">
        <v>1007</v>
      </c>
      <c r="AA1002" s="223">
        <v>947</v>
      </c>
      <c r="AB1002" s="5"/>
      <c r="AC1002" s="224">
        <f t="shared" si="42"/>
        <v>0</v>
      </c>
      <c r="AD1002" s="270">
        <f t="shared" si="43"/>
        <v>0</v>
      </c>
      <c r="AE1002" s="198" t="s">
        <v>4484</v>
      </c>
      <c r="AF1002" s="199"/>
      <c r="AG1002" s="200"/>
      <c r="AH1002" s="200"/>
      <c r="AI1002" s="169" t="str">
        <f>IF(AB1002/W1002=0,"",IF(MOD(AB1002,W1002)&gt;0,"ОШИБКА!!! неверная кратность на сорт",""))</f>
        <v/>
      </c>
    </row>
    <row r="1003" spans="2:35" s="170" customFormat="1">
      <c r="B1003" s="250"/>
      <c r="C1003" s="196" t="s">
        <v>3554</v>
      </c>
      <c r="D1003" s="267">
        <v>5</v>
      </c>
      <c r="E1003" s="267"/>
      <c r="F1003" s="267"/>
      <c r="G1003" s="267"/>
      <c r="H1003" s="267"/>
      <c r="I1003" s="267"/>
      <c r="J1003" s="267">
        <v>1</v>
      </c>
      <c r="K1003" s="267"/>
      <c r="L1003" s="196" t="s">
        <v>37</v>
      </c>
      <c r="M1003" s="196" t="s">
        <v>299</v>
      </c>
      <c r="N1003" s="196" t="s">
        <v>315</v>
      </c>
      <c r="O1003" s="196" t="s">
        <v>314</v>
      </c>
      <c r="P1003" s="196" t="s">
        <v>3909</v>
      </c>
      <c r="Q1003" s="196" t="s">
        <v>4612</v>
      </c>
      <c r="R1003" s="196"/>
      <c r="S1003" s="196"/>
      <c r="T1003" s="196"/>
      <c r="U1003" s="219"/>
      <c r="V1003" s="197" t="s">
        <v>176</v>
      </c>
      <c r="W1003" s="220">
        <v>1</v>
      </c>
      <c r="X1003" s="223">
        <v>3376</v>
      </c>
      <c r="Y1003" s="223">
        <v>3274</v>
      </c>
      <c r="Z1003" s="223">
        <v>3069</v>
      </c>
      <c r="AA1003" s="223">
        <v>2885</v>
      </c>
      <c r="AB1003" s="5"/>
      <c r="AC1003" s="224">
        <f t="shared" si="42"/>
        <v>0</v>
      </c>
      <c r="AD1003" s="270">
        <f t="shared" si="43"/>
        <v>0</v>
      </c>
      <c r="AE1003" s="198"/>
      <c r="AF1003" s="199"/>
      <c r="AG1003" s="200"/>
      <c r="AH1003" s="200"/>
      <c r="AI1003" s="169" t="str">
        <f>IF(AB1003/W1003=0,"",IF(MOD(AB1003,W1003)&gt;0,"ОШИБКА!!! неверная кратность на сорт",""))</f>
        <v/>
      </c>
    </row>
    <row r="1004" spans="2:35" s="170" customFormat="1">
      <c r="B1004" s="250"/>
      <c r="C1004" s="196" t="s">
        <v>2046</v>
      </c>
      <c r="D1004" s="267">
        <v>20</v>
      </c>
      <c r="E1004" s="267"/>
      <c r="F1004" s="267"/>
      <c r="G1004" s="267"/>
      <c r="H1004" s="267"/>
      <c r="I1004" s="267"/>
      <c r="J1004" s="267"/>
      <c r="K1004" s="267"/>
      <c r="L1004" s="196" t="s">
        <v>37</v>
      </c>
      <c r="M1004" s="196" t="s">
        <v>299</v>
      </c>
      <c r="N1004" s="196" t="s">
        <v>315</v>
      </c>
      <c r="O1004" s="196" t="s">
        <v>314</v>
      </c>
      <c r="P1004" s="196" t="s">
        <v>331</v>
      </c>
      <c r="Q1004" s="196" t="s">
        <v>48</v>
      </c>
      <c r="R1004" s="196"/>
      <c r="S1004" s="196"/>
      <c r="T1004" s="196"/>
      <c r="U1004" s="219"/>
      <c r="V1004" s="197" t="s">
        <v>776</v>
      </c>
      <c r="W1004" s="220">
        <v>1</v>
      </c>
      <c r="X1004" s="223">
        <v>1108</v>
      </c>
      <c r="Y1004" s="223">
        <v>1074</v>
      </c>
      <c r="Z1004" s="223">
        <v>1007</v>
      </c>
      <c r="AA1004" s="223">
        <v>947</v>
      </c>
      <c r="AB1004" s="5"/>
      <c r="AC1004" s="224">
        <f t="shared" si="42"/>
        <v>0</v>
      </c>
      <c r="AD1004" s="270">
        <f t="shared" si="43"/>
        <v>0</v>
      </c>
      <c r="AE1004" s="198"/>
      <c r="AF1004" s="199"/>
      <c r="AG1004" s="200"/>
      <c r="AH1004" s="200"/>
      <c r="AI1004" s="169" t="str">
        <f>IF(AB1004/W1004=0,"",IF(MOD(AB1004,W1004)&gt;0,"ОШИБКА!!! неверная кратность на сорт",""))</f>
        <v/>
      </c>
    </row>
    <row r="1005" spans="2:35" s="170" customFormat="1">
      <c r="B1005" s="250"/>
      <c r="C1005" s="196" t="s">
        <v>333</v>
      </c>
      <c r="D1005" s="267">
        <v>2</v>
      </c>
      <c r="E1005" s="267"/>
      <c r="F1005" s="267"/>
      <c r="G1005" s="267"/>
      <c r="H1005" s="267"/>
      <c r="I1005" s="267"/>
      <c r="J1005" s="267"/>
      <c r="K1005" s="267"/>
      <c r="L1005" s="196" t="s">
        <v>37</v>
      </c>
      <c r="M1005" s="196" t="s">
        <v>299</v>
      </c>
      <c r="N1005" s="196" t="s">
        <v>315</v>
      </c>
      <c r="O1005" s="196" t="s">
        <v>314</v>
      </c>
      <c r="P1005" s="196" t="s">
        <v>332</v>
      </c>
      <c r="Q1005" s="196" t="s">
        <v>4612</v>
      </c>
      <c r="R1005" s="196"/>
      <c r="S1005" s="196"/>
      <c r="T1005" s="196"/>
      <c r="U1005" s="219"/>
      <c r="V1005" s="197" t="s">
        <v>157</v>
      </c>
      <c r="W1005" s="220">
        <v>1</v>
      </c>
      <c r="X1005" s="223">
        <v>2695</v>
      </c>
      <c r="Y1005" s="223">
        <v>2613</v>
      </c>
      <c r="Z1005" s="223">
        <v>2450</v>
      </c>
      <c r="AA1005" s="223">
        <v>2303</v>
      </c>
      <c r="AB1005" s="5"/>
      <c r="AC1005" s="224">
        <f t="shared" si="42"/>
        <v>0</v>
      </c>
      <c r="AD1005" s="270">
        <f t="shared" si="43"/>
        <v>0</v>
      </c>
      <c r="AE1005" s="198"/>
      <c r="AF1005" s="199"/>
      <c r="AG1005" s="200"/>
      <c r="AH1005" s="200"/>
      <c r="AI1005" s="169" t="str">
        <f>IF(AB1005/W1005=0,"",IF(MOD(AB1005,W1005)&gt;0,"ОШИБКА!!! неверная кратность на сорт",""))</f>
        <v/>
      </c>
    </row>
    <row r="1006" spans="2:35" s="170" customFormat="1">
      <c r="B1006" s="250"/>
      <c r="C1006" s="196" t="s">
        <v>2047</v>
      </c>
      <c r="D1006" s="267"/>
      <c r="E1006" s="267"/>
      <c r="F1006" s="267"/>
      <c r="G1006" s="267"/>
      <c r="H1006" s="267"/>
      <c r="I1006" s="267"/>
      <c r="J1006" s="267"/>
      <c r="K1006" s="267"/>
      <c r="L1006" s="196" t="s">
        <v>37</v>
      </c>
      <c r="M1006" s="332" t="s">
        <v>299</v>
      </c>
      <c r="N1006" s="332" t="s">
        <v>315</v>
      </c>
      <c r="O1006" s="332" t="s">
        <v>314</v>
      </c>
      <c r="P1006" s="332" t="s">
        <v>332</v>
      </c>
      <c r="Q1006" s="332" t="s">
        <v>48</v>
      </c>
      <c r="R1006" s="332"/>
      <c r="S1006" s="332"/>
      <c r="T1006" s="332"/>
      <c r="U1006" s="219"/>
      <c r="V1006" s="197" t="s">
        <v>776</v>
      </c>
      <c r="W1006" s="220">
        <v>1</v>
      </c>
      <c r="X1006" s="223">
        <v>1101</v>
      </c>
      <c r="Y1006" s="223">
        <v>1068</v>
      </c>
      <c r="Z1006" s="223">
        <v>1001</v>
      </c>
      <c r="AA1006" s="223">
        <v>941</v>
      </c>
      <c r="AB1006" s="5"/>
      <c r="AC1006" s="224">
        <f t="shared" si="42"/>
        <v>0</v>
      </c>
      <c r="AD1006" s="270">
        <f t="shared" si="43"/>
        <v>0</v>
      </c>
      <c r="AE1006" s="198" t="s">
        <v>4484</v>
      </c>
      <c r="AF1006" s="199"/>
      <c r="AG1006" s="200"/>
      <c r="AH1006" s="200"/>
      <c r="AI1006" s="169" t="str">
        <f>IF(AB1006/W1006=0,"",IF(MOD(AB1006,W1006)&gt;0,"ОШИБКА!!! неверная кратность на сорт",""))</f>
        <v/>
      </c>
    </row>
    <row r="1007" spans="2:35" s="170" customFormat="1">
      <c r="B1007" s="250"/>
      <c r="C1007" s="196" t="s">
        <v>2049</v>
      </c>
      <c r="D1007" s="267"/>
      <c r="E1007" s="267"/>
      <c r="F1007" s="267"/>
      <c r="G1007" s="267"/>
      <c r="H1007" s="267"/>
      <c r="I1007" s="267"/>
      <c r="J1007" s="267"/>
      <c r="K1007" s="267"/>
      <c r="L1007" s="196" t="s">
        <v>37</v>
      </c>
      <c r="M1007" s="332" t="s">
        <v>299</v>
      </c>
      <c r="N1007" s="332" t="s">
        <v>315</v>
      </c>
      <c r="O1007" s="332" t="s">
        <v>314</v>
      </c>
      <c r="P1007" s="332" t="s">
        <v>2048</v>
      </c>
      <c r="Q1007" s="332" t="s">
        <v>48</v>
      </c>
      <c r="R1007" s="332"/>
      <c r="S1007" s="332"/>
      <c r="T1007" s="332"/>
      <c r="U1007" s="219"/>
      <c r="V1007" s="197" t="s">
        <v>776</v>
      </c>
      <c r="W1007" s="220">
        <v>1</v>
      </c>
      <c r="X1007" s="223">
        <v>1108</v>
      </c>
      <c r="Y1007" s="223">
        <v>1074</v>
      </c>
      <c r="Z1007" s="223">
        <v>1007</v>
      </c>
      <c r="AA1007" s="223">
        <v>947</v>
      </c>
      <c r="AB1007" s="5"/>
      <c r="AC1007" s="224">
        <f t="shared" si="42"/>
        <v>0</v>
      </c>
      <c r="AD1007" s="270">
        <f t="shared" si="43"/>
        <v>0</v>
      </c>
      <c r="AE1007" s="198" t="s">
        <v>4484</v>
      </c>
      <c r="AF1007" s="199"/>
      <c r="AG1007" s="200"/>
      <c r="AH1007" s="200"/>
      <c r="AI1007" s="169" t="str">
        <f>IF(AB1007/W1007=0,"",IF(MOD(AB1007,W1007)&gt;0,"ОШИБКА!!! неверная кратность на сорт",""))</f>
        <v/>
      </c>
    </row>
    <row r="1008" spans="2:35" s="170" customFormat="1">
      <c r="B1008" s="250"/>
      <c r="C1008" s="196" t="s">
        <v>2050</v>
      </c>
      <c r="D1008" s="267"/>
      <c r="E1008" s="267"/>
      <c r="F1008" s="267"/>
      <c r="G1008" s="267"/>
      <c r="H1008" s="267"/>
      <c r="I1008" s="267"/>
      <c r="J1008" s="267"/>
      <c r="K1008" s="267"/>
      <c r="L1008" s="196" t="s">
        <v>37</v>
      </c>
      <c r="M1008" s="332" t="s">
        <v>299</v>
      </c>
      <c r="N1008" s="332" t="s">
        <v>315</v>
      </c>
      <c r="O1008" s="332" t="s">
        <v>314</v>
      </c>
      <c r="P1008" s="332" t="s">
        <v>334</v>
      </c>
      <c r="Q1008" s="332" t="s">
        <v>48</v>
      </c>
      <c r="R1008" s="332"/>
      <c r="S1008" s="332"/>
      <c r="T1008" s="332"/>
      <c r="U1008" s="293"/>
      <c r="V1008" s="197" t="s">
        <v>776</v>
      </c>
      <c r="W1008" s="220">
        <v>1</v>
      </c>
      <c r="X1008" s="223">
        <v>1108</v>
      </c>
      <c r="Y1008" s="223">
        <v>1074</v>
      </c>
      <c r="Z1008" s="223">
        <v>1007</v>
      </c>
      <c r="AA1008" s="223">
        <v>947</v>
      </c>
      <c r="AB1008" s="5"/>
      <c r="AC1008" s="224">
        <f t="shared" si="42"/>
        <v>0</v>
      </c>
      <c r="AD1008" s="270">
        <f t="shared" si="43"/>
        <v>0</v>
      </c>
      <c r="AE1008" s="198" t="s">
        <v>4484</v>
      </c>
      <c r="AF1008" s="199"/>
      <c r="AG1008" s="200"/>
      <c r="AH1008" s="200"/>
      <c r="AI1008" s="169" t="str">
        <f>IF(AB1008/W1008=0,"",IF(MOD(AB1008,W1008)&gt;0,"ОШИБКА!!! неверная кратность на сорт",""))</f>
        <v/>
      </c>
    </row>
    <row r="1009" spans="2:35" s="170" customFormat="1">
      <c r="B1009" s="250"/>
      <c r="C1009" s="196" t="s">
        <v>2052</v>
      </c>
      <c r="D1009" s="267"/>
      <c r="E1009" s="267"/>
      <c r="F1009" s="267"/>
      <c r="G1009" s="267"/>
      <c r="H1009" s="267"/>
      <c r="I1009" s="267"/>
      <c r="J1009" s="267"/>
      <c r="K1009" s="267"/>
      <c r="L1009" s="196" t="s">
        <v>37</v>
      </c>
      <c r="M1009" s="332" t="s">
        <v>299</v>
      </c>
      <c r="N1009" s="332" t="s">
        <v>315</v>
      </c>
      <c r="O1009" s="332" t="s">
        <v>314</v>
      </c>
      <c r="P1009" s="332" t="s">
        <v>2051</v>
      </c>
      <c r="Q1009" s="332" t="s">
        <v>48</v>
      </c>
      <c r="R1009" s="332"/>
      <c r="S1009" s="332"/>
      <c r="T1009" s="332"/>
      <c r="U1009" s="219"/>
      <c r="V1009" s="197" t="s">
        <v>776</v>
      </c>
      <c r="W1009" s="220">
        <v>1</v>
      </c>
      <c r="X1009" s="223">
        <v>1108</v>
      </c>
      <c r="Y1009" s="223">
        <v>1074</v>
      </c>
      <c r="Z1009" s="223">
        <v>1007</v>
      </c>
      <c r="AA1009" s="223">
        <v>947</v>
      </c>
      <c r="AB1009" s="5"/>
      <c r="AC1009" s="224">
        <f t="shared" si="42"/>
        <v>0</v>
      </c>
      <c r="AD1009" s="270">
        <f t="shared" si="43"/>
        <v>0</v>
      </c>
      <c r="AE1009" s="198" t="s">
        <v>4484</v>
      </c>
      <c r="AF1009" s="199"/>
      <c r="AG1009" s="200"/>
      <c r="AH1009" s="200"/>
      <c r="AI1009" s="169" t="str">
        <f>IF(AB1009/W1009=0,"",IF(MOD(AB1009,W1009)&gt;0,"ОШИБКА!!! неверная кратность на сорт",""))</f>
        <v/>
      </c>
    </row>
    <row r="1010" spans="2:35" s="170" customFormat="1">
      <c r="B1010" s="250"/>
      <c r="C1010" s="196" t="s">
        <v>4694</v>
      </c>
      <c r="D1010" s="267"/>
      <c r="E1010" s="267"/>
      <c r="F1010" s="267"/>
      <c r="G1010" s="267"/>
      <c r="H1010" s="267"/>
      <c r="I1010" s="267"/>
      <c r="J1010" s="267"/>
      <c r="K1010" s="267"/>
      <c r="L1010" s="196" t="s">
        <v>37</v>
      </c>
      <c r="M1010" s="332" t="s">
        <v>299</v>
      </c>
      <c r="N1010" s="332" t="s">
        <v>315</v>
      </c>
      <c r="O1010" s="332" t="s">
        <v>314</v>
      </c>
      <c r="P1010" s="332" t="s">
        <v>2051</v>
      </c>
      <c r="Q1010" s="332" t="s">
        <v>49</v>
      </c>
      <c r="R1010" s="332"/>
      <c r="S1010" s="332"/>
      <c r="T1010" s="332"/>
      <c r="U1010" s="219"/>
      <c r="V1010" s="197" t="s">
        <v>176</v>
      </c>
      <c r="W1010" s="220">
        <v>1</v>
      </c>
      <c r="X1010" s="223">
        <v>3114</v>
      </c>
      <c r="Y1010" s="223">
        <v>3020</v>
      </c>
      <c r="Z1010" s="223">
        <v>2831</v>
      </c>
      <c r="AA1010" s="223">
        <v>2661</v>
      </c>
      <c r="AB1010" s="5"/>
      <c r="AC1010" s="224">
        <f t="shared" si="42"/>
        <v>0</v>
      </c>
      <c r="AD1010" s="270">
        <f t="shared" si="43"/>
        <v>0</v>
      </c>
      <c r="AE1010" s="198" t="s">
        <v>4484</v>
      </c>
      <c r="AF1010" s="199"/>
      <c r="AG1010" s="200"/>
      <c r="AH1010" s="200"/>
      <c r="AI1010" s="169" t="str">
        <f>IF(AB1010/W1010=0,"",IF(MOD(AB1010,W1010)&gt;0,"ОШИБКА!!! неверная кратность на сорт",""))</f>
        <v/>
      </c>
    </row>
    <row r="1011" spans="2:35" s="170" customFormat="1">
      <c r="B1011" s="250"/>
      <c r="C1011" s="196" t="s">
        <v>3555</v>
      </c>
      <c r="D1011" s="267"/>
      <c r="E1011" s="267"/>
      <c r="F1011" s="267"/>
      <c r="G1011" s="267"/>
      <c r="H1011" s="267"/>
      <c r="I1011" s="267"/>
      <c r="J1011" s="267"/>
      <c r="K1011" s="267"/>
      <c r="L1011" s="196" t="s">
        <v>37</v>
      </c>
      <c r="M1011" s="332" t="s">
        <v>299</v>
      </c>
      <c r="N1011" s="332" t="s">
        <v>315</v>
      </c>
      <c r="O1011" s="332" t="s">
        <v>314</v>
      </c>
      <c r="P1011" s="332" t="s">
        <v>3910</v>
      </c>
      <c r="Q1011" s="332" t="s">
        <v>48</v>
      </c>
      <c r="R1011" s="332"/>
      <c r="S1011" s="332"/>
      <c r="T1011" s="332"/>
      <c r="U1011" s="219"/>
      <c r="V1011" s="197" t="s">
        <v>176</v>
      </c>
      <c r="W1011" s="220">
        <v>1</v>
      </c>
      <c r="X1011" s="223">
        <v>1187</v>
      </c>
      <c r="Y1011" s="223">
        <v>1151</v>
      </c>
      <c r="Z1011" s="223">
        <v>1079</v>
      </c>
      <c r="AA1011" s="223">
        <v>1014</v>
      </c>
      <c r="AB1011" s="5"/>
      <c r="AC1011" s="224">
        <f t="shared" si="42"/>
        <v>0</v>
      </c>
      <c r="AD1011" s="270">
        <f t="shared" si="43"/>
        <v>0</v>
      </c>
      <c r="AE1011" s="198" t="s">
        <v>4484</v>
      </c>
      <c r="AF1011" s="199"/>
      <c r="AG1011" s="200"/>
      <c r="AH1011" s="200"/>
      <c r="AI1011" s="169" t="str">
        <f>IF(AB1011/W1011=0,"",IF(MOD(AB1011,W1011)&gt;0,"ОШИБКА!!! неверная кратность на сорт",""))</f>
        <v/>
      </c>
    </row>
    <row r="1012" spans="2:35" s="170" customFormat="1">
      <c r="B1012" s="250"/>
      <c r="C1012" s="196" t="s">
        <v>336</v>
      </c>
      <c r="D1012" s="267">
        <v>4</v>
      </c>
      <c r="E1012" s="267"/>
      <c r="F1012" s="267"/>
      <c r="G1012" s="267"/>
      <c r="H1012" s="267"/>
      <c r="I1012" s="267"/>
      <c r="J1012" s="267"/>
      <c r="K1012" s="267"/>
      <c r="L1012" s="196" t="s">
        <v>37</v>
      </c>
      <c r="M1012" s="196" t="s">
        <v>299</v>
      </c>
      <c r="N1012" s="196" t="s">
        <v>315</v>
      </c>
      <c r="O1012" s="196" t="s">
        <v>314</v>
      </c>
      <c r="P1012" s="196" t="s">
        <v>335</v>
      </c>
      <c r="Q1012" s="196" t="s">
        <v>4612</v>
      </c>
      <c r="R1012" s="196"/>
      <c r="S1012" s="196"/>
      <c r="T1012" s="196"/>
      <c r="U1012" s="219"/>
      <c r="V1012" s="197" t="s">
        <v>176</v>
      </c>
      <c r="W1012" s="220">
        <v>1</v>
      </c>
      <c r="X1012" s="223">
        <v>3320</v>
      </c>
      <c r="Y1012" s="223">
        <v>3220</v>
      </c>
      <c r="Z1012" s="223">
        <v>3018</v>
      </c>
      <c r="AA1012" s="223">
        <v>2837</v>
      </c>
      <c r="AB1012" s="5"/>
      <c r="AC1012" s="224">
        <f t="shared" si="42"/>
        <v>0</v>
      </c>
      <c r="AD1012" s="270">
        <f t="shared" si="43"/>
        <v>0</v>
      </c>
      <c r="AE1012" s="198"/>
      <c r="AF1012" s="199"/>
      <c r="AG1012" s="200"/>
      <c r="AH1012" s="200"/>
      <c r="AI1012" s="169" t="str">
        <f>IF(AB1012/W1012=0,"",IF(MOD(AB1012,W1012)&gt;0,"ОШИБКА!!! неверная кратность на сорт",""))</f>
        <v/>
      </c>
    </row>
    <row r="1013" spans="2:35" s="170" customFormat="1">
      <c r="B1013" s="250"/>
      <c r="C1013" s="196" t="s">
        <v>2053</v>
      </c>
      <c r="D1013" s="267"/>
      <c r="E1013" s="267"/>
      <c r="F1013" s="267"/>
      <c r="G1013" s="267"/>
      <c r="H1013" s="267"/>
      <c r="I1013" s="267"/>
      <c r="J1013" s="267"/>
      <c r="K1013" s="267"/>
      <c r="L1013" s="196" t="s">
        <v>37</v>
      </c>
      <c r="M1013" s="332" t="s">
        <v>299</v>
      </c>
      <c r="N1013" s="332" t="s">
        <v>315</v>
      </c>
      <c r="O1013" s="332" t="s">
        <v>314</v>
      </c>
      <c r="P1013" s="332" t="s">
        <v>335</v>
      </c>
      <c r="Q1013" s="332" t="s">
        <v>48</v>
      </c>
      <c r="R1013" s="332"/>
      <c r="S1013" s="332"/>
      <c r="T1013" s="332"/>
      <c r="U1013" s="219"/>
      <c r="V1013" s="197" t="s">
        <v>776</v>
      </c>
      <c r="W1013" s="220">
        <v>1</v>
      </c>
      <c r="X1013" s="223">
        <v>1108</v>
      </c>
      <c r="Y1013" s="223">
        <v>1074</v>
      </c>
      <c r="Z1013" s="223">
        <v>1007</v>
      </c>
      <c r="AA1013" s="223">
        <v>947</v>
      </c>
      <c r="AB1013" s="5"/>
      <c r="AC1013" s="224">
        <f t="shared" si="42"/>
        <v>0</v>
      </c>
      <c r="AD1013" s="270">
        <f t="shared" si="43"/>
        <v>0</v>
      </c>
      <c r="AE1013" s="198" t="s">
        <v>4484</v>
      </c>
      <c r="AF1013" s="199"/>
      <c r="AG1013" s="200"/>
      <c r="AH1013" s="200"/>
      <c r="AI1013" s="169" t="str">
        <f>IF(AB1013/W1013=0,"",IF(MOD(AB1013,W1013)&gt;0,"ОШИБКА!!! неверная кратность на сорт",""))</f>
        <v/>
      </c>
    </row>
    <row r="1014" spans="2:35" s="170" customFormat="1">
      <c r="B1014" s="250"/>
      <c r="C1014" s="196" t="s">
        <v>339</v>
      </c>
      <c r="D1014" s="267"/>
      <c r="E1014" s="267"/>
      <c r="F1014" s="267"/>
      <c r="G1014" s="267"/>
      <c r="H1014" s="267"/>
      <c r="I1014" s="267"/>
      <c r="J1014" s="267"/>
      <c r="K1014" s="267"/>
      <c r="L1014" s="196" t="s">
        <v>37</v>
      </c>
      <c r="M1014" s="332" t="s">
        <v>299</v>
      </c>
      <c r="N1014" s="332" t="s">
        <v>315</v>
      </c>
      <c r="O1014" s="332" t="s">
        <v>314</v>
      </c>
      <c r="P1014" s="332" t="s">
        <v>337</v>
      </c>
      <c r="Q1014" s="332" t="s">
        <v>4699</v>
      </c>
      <c r="R1014" s="332"/>
      <c r="S1014" s="332"/>
      <c r="T1014" s="332"/>
      <c r="U1014" s="219"/>
      <c r="V1014" s="197" t="s">
        <v>176</v>
      </c>
      <c r="W1014" s="220">
        <v>1</v>
      </c>
      <c r="X1014" s="223">
        <v>8920</v>
      </c>
      <c r="Y1014" s="223">
        <v>8650</v>
      </c>
      <c r="Z1014" s="223">
        <v>8109</v>
      </c>
      <c r="AA1014" s="223">
        <v>7623</v>
      </c>
      <c r="AB1014" s="5"/>
      <c r="AC1014" s="224">
        <f t="shared" si="42"/>
        <v>0</v>
      </c>
      <c r="AD1014" s="270">
        <f t="shared" si="43"/>
        <v>0</v>
      </c>
      <c r="AE1014" s="198" t="s">
        <v>4484</v>
      </c>
      <c r="AF1014" s="199"/>
      <c r="AG1014" s="200"/>
      <c r="AH1014" s="200"/>
      <c r="AI1014" s="169" t="str">
        <f>IF(AB1014/W1014=0,"",IF(MOD(AB1014,W1014)&gt;0,"ОШИБКА!!! неверная кратность на сорт",""))</f>
        <v/>
      </c>
    </row>
    <row r="1015" spans="2:35" s="170" customFormat="1">
      <c r="B1015" s="250"/>
      <c r="C1015" s="196" t="s">
        <v>338</v>
      </c>
      <c r="D1015" s="267">
        <v>3</v>
      </c>
      <c r="E1015" s="267"/>
      <c r="F1015" s="267"/>
      <c r="G1015" s="267"/>
      <c r="H1015" s="267"/>
      <c r="I1015" s="267"/>
      <c r="J1015" s="267"/>
      <c r="K1015" s="267"/>
      <c r="L1015" s="196" t="s">
        <v>37</v>
      </c>
      <c r="M1015" s="196" t="s">
        <v>299</v>
      </c>
      <c r="N1015" s="196" t="s">
        <v>315</v>
      </c>
      <c r="O1015" s="196" t="s">
        <v>314</v>
      </c>
      <c r="P1015" s="196" t="s">
        <v>337</v>
      </c>
      <c r="Q1015" s="196" t="s">
        <v>4612</v>
      </c>
      <c r="R1015" s="196"/>
      <c r="S1015" s="196"/>
      <c r="T1015" s="196"/>
      <c r="U1015" s="219"/>
      <c r="V1015" s="197" t="s">
        <v>176</v>
      </c>
      <c r="W1015" s="220">
        <v>1</v>
      </c>
      <c r="X1015" s="223">
        <v>3063</v>
      </c>
      <c r="Y1015" s="223">
        <v>2970</v>
      </c>
      <c r="Z1015" s="223">
        <v>2784</v>
      </c>
      <c r="AA1015" s="223">
        <v>2617</v>
      </c>
      <c r="AB1015" s="5"/>
      <c r="AC1015" s="224">
        <f t="shared" si="42"/>
        <v>0</v>
      </c>
      <c r="AD1015" s="270">
        <f t="shared" si="43"/>
        <v>0</v>
      </c>
      <c r="AE1015" s="198"/>
      <c r="AF1015" s="199"/>
      <c r="AG1015" s="200"/>
      <c r="AH1015" s="200"/>
      <c r="AI1015" s="169" t="str">
        <f>IF(AB1015/W1015=0,"",IF(MOD(AB1015,W1015)&gt;0,"ОШИБКА!!! неверная кратность на сорт",""))</f>
        <v/>
      </c>
    </row>
    <row r="1016" spans="2:35" s="170" customFormat="1">
      <c r="B1016" s="250"/>
      <c r="C1016" s="196" t="s">
        <v>2054</v>
      </c>
      <c r="D1016" s="267"/>
      <c r="E1016" s="267"/>
      <c r="F1016" s="267"/>
      <c r="G1016" s="267"/>
      <c r="H1016" s="267"/>
      <c r="I1016" s="267"/>
      <c r="J1016" s="267"/>
      <c r="K1016" s="267"/>
      <c r="L1016" s="196" t="s">
        <v>37</v>
      </c>
      <c r="M1016" s="332" t="s">
        <v>299</v>
      </c>
      <c r="N1016" s="332" t="s">
        <v>315</v>
      </c>
      <c r="O1016" s="332" t="s">
        <v>314</v>
      </c>
      <c r="P1016" s="332" t="s">
        <v>337</v>
      </c>
      <c r="Q1016" s="332" t="s">
        <v>48</v>
      </c>
      <c r="R1016" s="332"/>
      <c r="S1016" s="332"/>
      <c r="T1016" s="332"/>
      <c r="U1016" s="219"/>
      <c r="V1016" s="197" t="s">
        <v>776</v>
      </c>
      <c r="W1016" s="220">
        <v>1</v>
      </c>
      <c r="X1016" s="223">
        <v>1104</v>
      </c>
      <c r="Y1016" s="223">
        <v>1071</v>
      </c>
      <c r="Z1016" s="223">
        <v>1004</v>
      </c>
      <c r="AA1016" s="223">
        <v>944</v>
      </c>
      <c r="AB1016" s="5"/>
      <c r="AC1016" s="224">
        <f t="shared" si="42"/>
        <v>0</v>
      </c>
      <c r="AD1016" s="270">
        <f t="shared" si="43"/>
        <v>0</v>
      </c>
      <c r="AE1016" s="198" t="s">
        <v>4484</v>
      </c>
      <c r="AF1016" s="199"/>
      <c r="AG1016" s="200"/>
      <c r="AH1016" s="200"/>
      <c r="AI1016" s="169" t="str">
        <f>IF(AB1016/W1016=0,"",IF(MOD(AB1016,W1016)&gt;0,"ОШИБКА!!! неверная кратность на сорт",""))</f>
        <v/>
      </c>
    </row>
    <row r="1017" spans="2:35" s="170" customFormat="1">
      <c r="B1017" s="250"/>
      <c r="C1017" s="196" t="s">
        <v>2055</v>
      </c>
      <c r="D1017" s="267"/>
      <c r="E1017" s="267"/>
      <c r="F1017" s="267"/>
      <c r="G1017" s="267"/>
      <c r="H1017" s="267"/>
      <c r="I1017" s="267"/>
      <c r="J1017" s="267"/>
      <c r="K1017" s="267"/>
      <c r="L1017" s="196" t="s">
        <v>37</v>
      </c>
      <c r="M1017" s="332" t="s">
        <v>299</v>
      </c>
      <c r="N1017" s="332" t="s">
        <v>315</v>
      </c>
      <c r="O1017" s="332" t="s">
        <v>314</v>
      </c>
      <c r="P1017" s="332" t="s">
        <v>343</v>
      </c>
      <c r="Q1017" s="332" t="s">
        <v>48</v>
      </c>
      <c r="R1017" s="332"/>
      <c r="S1017" s="332"/>
      <c r="T1017" s="332"/>
      <c r="U1017" s="293"/>
      <c r="V1017" s="197" t="s">
        <v>776</v>
      </c>
      <c r="W1017" s="220">
        <v>1</v>
      </c>
      <c r="X1017" s="223">
        <v>1015</v>
      </c>
      <c r="Y1017" s="223">
        <v>984</v>
      </c>
      <c r="Z1017" s="223">
        <v>923</v>
      </c>
      <c r="AA1017" s="223">
        <v>868</v>
      </c>
      <c r="AB1017" s="5"/>
      <c r="AC1017" s="224">
        <f t="shared" si="42"/>
        <v>0</v>
      </c>
      <c r="AD1017" s="270">
        <f t="shared" si="43"/>
        <v>0</v>
      </c>
      <c r="AE1017" s="198" t="s">
        <v>4484</v>
      </c>
      <c r="AF1017" s="199"/>
      <c r="AG1017" s="200"/>
      <c r="AH1017" s="200"/>
      <c r="AI1017" s="169" t="str">
        <f>IF(AB1017/W1017=0,"",IF(MOD(AB1017,W1017)&gt;0,"ОШИБКА!!! неверная кратность на сорт",""))</f>
        <v/>
      </c>
    </row>
    <row r="1018" spans="2:35" s="170" customFormat="1">
      <c r="B1018" s="250"/>
      <c r="C1018" s="196" t="s">
        <v>3556</v>
      </c>
      <c r="D1018" s="267"/>
      <c r="E1018" s="267"/>
      <c r="F1018" s="267"/>
      <c r="G1018" s="267"/>
      <c r="H1018" s="267"/>
      <c r="I1018" s="267"/>
      <c r="J1018" s="267"/>
      <c r="K1018" s="267"/>
      <c r="L1018" s="196" t="s">
        <v>37</v>
      </c>
      <c r="M1018" s="332" t="s">
        <v>299</v>
      </c>
      <c r="N1018" s="332" t="s">
        <v>315</v>
      </c>
      <c r="O1018" s="332" t="s">
        <v>314</v>
      </c>
      <c r="P1018" s="332" t="s">
        <v>3911</v>
      </c>
      <c r="Q1018" s="332" t="s">
        <v>49</v>
      </c>
      <c r="R1018" s="332" t="s">
        <v>28</v>
      </c>
      <c r="S1018" s="332"/>
      <c r="T1018" s="332"/>
      <c r="U1018" s="219"/>
      <c r="V1018" s="197" t="s">
        <v>74</v>
      </c>
      <c r="W1018" s="220">
        <v>1</v>
      </c>
      <c r="X1018" s="223">
        <v>3385</v>
      </c>
      <c r="Y1018" s="223">
        <v>3282</v>
      </c>
      <c r="Z1018" s="223">
        <v>3077</v>
      </c>
      <c r="AA1018" s="223">
        <v>2892</v>
      </c>
      <c r="AB1018" s="5"/>
      <c r="AC1018" s="224">
        <f t="shared" si="42"/>
        <v>0</v>
      </c>
      <c r="AD1018" s="270">
        <f t="shared" si="43"/>
        <v>0</v>
      </c>
      <c r="AE1018" s="198" t="s">
        <v>4484</v>
      </c>
      <c r="AF1018" s="199"/>
      <c r="AG1018" s="200"/>
      <c r="AH1018" s="200"/>
      <c r="AI1018" s="169" t="str">
        <f>IF(AB1018/W1018=0,"",IF(MOD(AB1018,W1018)&gt;0,"ОШИБКА!!! неверная кратность на сорт",""))</f>
        <v/>
      </c>
    </row>
    <row r="1019" spans="2:35" s="170" customFormat="1">
      <c r="B1019" s="250"/>
      <c r="C1019" s="196" t="s">
        <v>345</v>
      </c>
      <c r="D1019" s="267"/>
      <c r="E1019" s="267"/>
      <c r="F1019" s="267"/>
      <c r="G1019" s="267"/>
      <c r="H1019" s="267"/>
      <c r="I1019" s="267"/>
      <c r="J1019" s="267">
        <v>2</v>
      </c>
      <c r="K1019" s="267"/>
      <c r="L1019" s="196" t="s">
        <v>37</v>
      </c>
      <c r="M1019" s="196" t="s">
        <v>299</v>
      </c>
      <c r="N1019" s="196" t="s">
        <v>1668</v>
      </c>
      <c r="O1019" s="196" t="s">
        <v>344</v>
      </c>
      <c r="P1019" s="196" t="s">
        <v>2056</v>
      </c>
      <c r="Q1019" s="196" t="s">
        <v>4701</v>
      </c>
      <c r="R1019" s="196"/>
      <c r="S1019" s="196"/>
      <c r="T1019" s="196"/>
      <c r="U1019" s="219"/>
      <c r="V1019" s="197" t="s">
        <v>176</v>
      </c>
      <c r="W1019" s="220">
        <v>1</v>
      </c>
      <c r="X1019" s="223">
        <v>9775</v>
      </c>
      <c r="Y1019" s="223">
        <v>9479</v>
      </c>
      <c r="Z1019" s="223">
        <v>8886</v>
      </c>
      <c r="AA1019" s="223">
        <v>8353</v>
      </c>
      <c r="AB1019" s="5"/>
      <c r="AC1019" s="224">
        <f t="shared" si="42"/>
        <v>0</v>
      </c>
      <c r="AD1019" s="270">
        <f t="shared" si="43"/>
        <v>0</v>
      </c>
      <c r="AE1019" s="198"/>
      <c r="AF1019" s="199"/>
      <c r="AG1019" s="200"/>
      <c r="AH1019" s="200"/>
      <c r="AI1019" s="169" t="str">
        <f>IF(AB1019/W1019=0,"",IF(MOD(AB1019,W1019)&gt;0,"ОШИБКА!!! неверная кратность на сорт",""))</f>
        <v/>
      </c>
    </row>
    <row r="1020" spans="2:35" s="170" customFormat="1">
      <c r="B1020" s="250"/>
      <c r="C1020" s="196" t="s">
        <v>347</v>
      </c>
      <c r="D1020" s="267">
        <v>2</v>
      </c>
      <c r="E1020" s="267"/>
      <c r="F1020" s="267"/>
      <c r="G1020" s="267"/>
      <c r="H1020" s="267"/>
      <c r="I1020" s="267"/>
      <c r="J1020" s="267"/>
      <c r="K1020" s="267"/>
      <c r="L1020" s="196" t="s">
        <v>37</v>
      </c>
      <c r="M1020" s="196" t="s">
        <v>299</v>
      </c>
      <c r="N1020" s="196" t="s">
        <v>1668</v>
      </c>
      <c r="O1020" s="196" t="s">
        <v>344</v>
      </c>
      <c r="P1020" s="196" t="s">
        <v>346</v>
      </c>
      <c r="Q1020" s="196" t="s">
        <v>4612</v>
      </c>
      <c r="R1020" s="196"/>
      <c r="S1020" s="196"/>
      <c r="T1020" s="196"/>
      <c r="U1020" s="219"/>
      <c r="V1020" s="197" t="s">
        <v>157</v>
      </c>
      <c r="W1020" s="220">
        <v>1</v>
      </c>
      <c r="X1020" s="223">
        <v>2797</v>
      </c>
      <c r="Y1020" s="223">
        <v>2712</v>
      </c>
      <c r="Z1020" s="223">
        <v>2543</v>
      </c>
      <c r="AA1020" s="223">
        <v>2390</v>
      </c>
      <c r="AB1020" s="5"/>
      <c r="AC1020" s="224">
        <f t="shared" si="42"/>
        <v>0</v>
      </c>
      <c r="AD1020" s="270">
        <f t="shared" si="43"/>
        <v>0</v>
      </c>
      <c r="AE1020" s="198"/>
      <c r="AF1020" s="199"/>
      <c r="AG1020" s="200"/>
      <c r="AH1020" s="200"/>
      <c r="AI1020" s="169" t="str">
        <f>IF(AB1020/W1020=0,"",IF(MOD(AB1020,W1020)&gt;0,"ОШИБКА!!! неверная кратность на сорт",""))</f>
        <v/>
      </c>
    </row>
    <row r="1021" spans="2:35" s="170" customFormat="1">
      <c r="B1021" s="250"/>
      <c r="C1021" s="196" t="s">
        <v>2057</v>
      </c>
      <c r="D1021" s="267"/>
      <c r="E1021" s="267"/>
      <c r="F1021" s="267"/>
      <c r="G1021" s="267"/>
      <c r="H1021" s="267"/>
      <c r="I1021" s="267"/>
      <c r="J1021" s="267"/>
      <c r="K1021" s="267"/>
      <c r="L1021" s="196" t="s">
        <v>37</v>
      </c>
      <c r="M1021" s="332" t="s">
        <v>299</v>
      </c>
      <c r="N1021" s="332" t="s">
        <v>1668</v>
      </c>
      <c r="O1021" s="332" t="s">
        <v>344</v>
      </c>
      <c r="P1021" s="332" t="s">
        <v>346</v>
      </c>
      <c r="Q1021" s="332" t="s">
        <v>48</v>
      </c>
      <c r="R1021" s="332"/>
      <c r="S1021" s="332"/>
      <c r="T1021" s="332"/>
      <c r="U1021" s="293"/>
      <c r="V1021" s="197" t="s">
        <v>776</v>
      </c>
      <c r="W1021" s="220">
        <v>1</v>
      </c>
      <c r="X1021" s="223">
        <v>1108</v>
      </c>
      <c r="Y1021" s="223">
        <v>1074</v>
      </c>
      <c r="Z1021" s="223">
        <v>1007</v>
      </c>
      <c r="AA1021" s="223">
        <v>947</v>
      </c>
      <c r="AB1021" s="5"/>
      <c r="AC1021" s="224">
        <f t="shared" si="42"/>
        <v>0</v>
      </c>
      <c r="AD1021" s="270">
        <f t="shared" si="43"/>
        <v>0</v>
      </c>
      <c r="AE1021" s="198" t="s">
        <v>4484</v>
      </c>
      <c r="AF1021" s="199"/>
      <c r="AG1021" s="200"/>
      <c r="AH1021" s="200"/>
      <c r="AI1021" s="169" t="str">
        <f>IF(AB1021/W1021=0,"",IF(MOD(AB1021,W1021)&gt;0,"ОШИБКА!!! неверная кратность на сорт",""))</f>
        <v/>
      </c>
    </row>
    <row r="1022" spans="2:35" s="170" customFormat="1">
      <c r="B1022" s="250"/>
      <c r="C1022" s="196" t="s">
        <v>342</v>
      </c>
      <c r="D1022" s="267"/>
      <c r="E1022" s="267"/>
      <c r="F1022" s="267"/>
      <c r="G1022" s="267"/>
      <c r="H1022" s="267"/>
      <c r="I1022" s="267"/>
      <c r="J1022" s="267"/>
      <c r="K1022" s="267"/>
      <c r="L1022" s="196" t="s">
        <v>37</v>
      </c>
      <c r="M1022" s="332" t="s">
        <v>299</v>
      </c>
      <c r="N1022" s="332" t="s">
        <v>1668</v>
      </c>
      <c r="O1022" s="332" t="s">
        <v>344</v>
      </c>
      <c r="P1022" s="332" t="s">
        <v>340</v>
      </c>
      <c r="Q1022" s="332" t="s">
        <v>4699</v>
      </c>
      <c r="R1022" s="332"/>
      <c r="S1022" s="332"/>
      <c r="T1022" s="332"/>
      <c r="U1022" s="219"/>
      <c r="V1022" s="197" t="s">
        <v>176</v>
      </c>
      <c r="W1022" s="220">
        <v>1</v>
      </c>
      <c r="X1022" s="223">
        <v>7846</v>
      </c>
      <c r="Y1022" s="223">
        <v>7608</v>
      </c>
      <c r="Z1022" s="223">
        <v>7133</v>
      </c>
      <c r="AA1022" s="223">
        <v>6705</v>
      </c>
      <c r="AB1022" s="5"/>
      <c r="AC1022" s="224">
        <f t="shared" si="42"/>
        <v>0</v>
      </c>
      <c r="AD1022" s="270">
        <f t="shared" si="43"/>
        <v>0</v>
      </c>
      <c r="AE1022" s="198" t="s">
        <v>4484</v>
      </c>
      <c r="AF1022" s="199"/>
      <c r="AG1022" s="200"/>
      <c r="AH1022" s="200"/>
      <c r="AI1022" s="169" t="str">
        <f>IF(AB1022/W1022=0,"",IF(MOD(AB1022,W1022)&gt;0,"ОШИБКА!!! неверная кратность на сорт",""))</f>
        <v/>
      </c>
    </row>
    <row r="1023" spans="2:35" s="170" customFormat="1">
      <c r="B1023" s="250"/>
      <c r="C1023" s="196" t="s">
        <v>341</v>
      </c>
      <c r="D1023" s="267"/>
      <c r="E1023" s="267"/>
      <c r="F1023" s="267"/>
      <c r="G1023" s="267"/>
      <c r="H1023" s="267"/>
      <c r="I1023" s="267"/>
      <c r="J1023" s="267"/>
      <c r="K1023" s="267"/>
      <c r="L1023" s="196" t="s">
        <v>37</v>
      </c>
      <c r="M1023" s="332" t="s">
        <v>299</v>
      </c>
      <c r="N1023" s="332" t="s">
        <v>1668</v>
      </c>
      <c r="O1023" s="332" t="s">
        <v>344</v>
      </c>
      <c r="P1023" s="332" t="s">
        <v>340</v>
      </c>
      <c r="Q1023" s="332" t="s">
        <v>4612</v>
      </c>
      <c r="R1023" s="332"/>
      <c r="S1023" s="332"/>
      <c r="T1023" s="332"/>
      <c r="U1023" s="219"/>
      <c r="V1023" s="197" t="s">
        <v>157</v>
      </c>
      <c r="W1023" s="220">
        <v>1</v>
      </c>
      <c r="X1023" s="223">
        <v>2847</v>
      </c>
      <c r="Y1023" s="223">
        <v>2760</v>
      </c>
      <c r="Z1023" s="223">
        <v>2588</v>
      </c>
      <c r="AA1023" s="223">
        <v>2433</v>
      </c>
      <c r="AB1023" s="5"/>
      <c r="AC1023" s="224">
        <f t="shared" si="42"/>
        <v>0</v>
      </c>
      <c r="AD1023" s="270">
        <f t="shared" si="43"/>
        <v>0</v>
      </c>
      <c r="AE1023" s="198" t="s">
        <v>4484</v>
      </c>
      <c r="AF1023" s="199"/>
      <c r="AG1023" s="200"/>
      <c r="AH1023" s="200"/>
      <c r="AI1023" s="169" t="str">
        <f>IF(AB1023/W1023=0,"",IF(MOD(AB1023,W1023)&gt;0,"ОШИБКА!!! неверная кратность на сорт",""))</f>
        <v/>
      </c>
    </row>
    <row r="1024" spans="2:35">
      <c r="B1024" s="250"/>
      <c r="C1024" s="196" t="s">
        <v>1669</v>
      </c>
      <c r="D1024" s="267">
        <v>20</v>
      </c>
      <c r="E1024" s="267"/>
      <c r="F1024" s="267"/>
      <c r="G1024" s="267"/>
      <c r="H1024" s="267"/>
      <c r="I1024" s="267"/>
      <c r="J1024" s="267"/>
      <c r="K1024" s="267"/>
      <c r="L1024" s="196" t="s">
        <v>37</v>
      </c>
      <c r="M1024" s="196" t="s">
        <v>299</v>
      </c>
      <c r="N1024" s="196" t="s">
        <v>1668</v>
      </c>
      <c r="O1024" s="196" t="s">
        <v>344</v>
      </c>
      <c r="P1024" s="196" t="s">
        <v>340</v>
      </c>
      <c r="Q1024" s="196" t="s">
        <v>48</v>
      </c>
      <c r="R1024" s="196"/>
      <c r="S1024" s="196"/>
      <c r="T1024" s="196"/>
      <c r="U1024" s="293"/>
      <c r="V1024" s="197" t="s">
        <v>776</v>
      </c>
      <c r="W1024" s="220">
        <v>1</v>
      </c>
      <c r="X1024" s="223">
        <v>1108</v>
      </c>
      <c r="Y1024" s="223">
        <v>1074</v>
      </c>
      <c r="Z1024" s="223">
        <v>1007</v>
      </c>
      <c r="AA1024" s="223">
        <v>947</v>
      </c>
      <c r="AB1024" s="5"/>
      <c r="AC1024" s="224">
        <f t="shared" si="42"/>
        <v>0</v>
      </c>
      <c r="AD1024" s="270">
        <f t="shared" si="43"/>
        <v>0</v>
      </c>
      <c r="AE1024" s="198"/>
      <c r="AF1024" s="199"/>
      <c r="AG1024" s="200"/>
      <c r="AH1024" s="200"/>
      <c r="AI1024" s="169" t="str">
        <f>IF(AB1024/W1024=0,"",IF(MOD(AB1024,W1024)&gt;0,"ОШИБКА!!! неверная кратность на сорт",""))</f>
        <v/>
      </c>
    </row>
    <row r="1025" spans="2:35">
      <c r="B1025" s="250"/>
      <c r="C1025" s="196" t="s">
        <v>351</v>
      </c>
      <c r="D1025" s="267">
        <v>1</v>
      </c>
      <c r="E1025" s="267"/>
      <c r="F1025" s="267"/>
      <c r="G1025" s="267"/>
      <c r="H1025" s="267"/>
      <c r="I1025" s="267"/>
      <c r="J1025" s="267"/>
      <c r="K1025" s="267"/>
      <c r="L1025" s="196" t="s">
        <v>37</v>
      </c>
      <c r="M1025" s="196" t="s">
        <v>299</v>
      </c>
      <c r="N1025" s="196" t="s">
        <v>349</v>
      </c>
      <c r="O1025" s="196" t="s">
        <v>348</v>
      </c>
      <c r="P1025" s="196" t="s">
        <v>350</v>
      </c>
      <c r="Q1025" s="196" t="s">
        <v>4700</v>
      </c>
      <c r="R1025" s="196"/>
      <c r="S1025" s="196"/>
      <c r="T1025" s="196"/>
      <c r="U1025" s="219"/>
      <c r="V1025" s="197" t="s">
        <v>176</v>
      </c>
      <c r="W1025" s="220">
        <v>1</v>
      </c>
      <c r="X1025" s="223">
        <v>1347</v>
      </c>
      <c r="Y1025" s="223">
        <v>1306</v>
      </c>
      <c r="Z1025" s="223">
        <v>1224</v>
      </c>
      <c r="AA1025" s="223">
        <v>1151</v>
      </c>
      <c r="AB1025" s="5"/>
      <c r="AC1025" s="224">
        <f t="shared" si="42"/>
        <v>0</v>
      </c>
      <c r="AD1025" s="270">
        <f t="shared" si="43"/>
        <v>0</v>
      </c>
      <c r="AE1025" s="198"/>
      <c r="AF1025" s="199"/>
      <c r="AG1025" s="200"/>
      <c r="AH1025" s="200"/>
      <c r="AI1025" s="169" t="str">
        <f>IF(AB1025/W1025=0,"",IF(MOD(AB1025,W1025)&gt;0,"ОШИБКА!!! неверная кратность на сорт",""))</f>
        <v/>
      </c>
    </row>
    <row r="1026" spans="2:35">
      <c r="B1026" s="250"/>
      <c r="C1026" s="196" t="s">
        <v>356</v>
      </c>
      <c r="D1026" s="267"/>
      <c r="E1026" s="267"/>
      <c r="F1026" s="267"/>
      <c r="G1026" s="267"/>
      <c r="H1026" s="267"/>
      <c r="I1026" s="267"/>
      <c r="J1026" s="267"/>
      <c r="K1026" s="267"/>
      <c r="L1026" s="196" t="s">
        <v>37</v>
      </c>
      <c r="M1026" s="332" t="s">
        <v>299</v>
      </c>
      <c r="N1026" s="332" t="s">
        <v>354</v>
      </c>
      <c r="O1026" s="332" t="s">
        <v>353</v>
      </c>
      <c r="P1026" s="332" t="s">
        <v>355</v>
      </c>
      <c r="Q1026" s="332" t="s">
        <v>4614</v>
      </c>
      <c r="R1026" s="332"/>
      <c r="S1026" s="332"/>
      <c r="T1026" s="332"/>
      <c r="U1026" s="219"/>
      <c r="V1026" s="197" t="s">
        <v>176</v>
      </c>
      <c r="W1026" s="220">
        <v>1</v>
      </c>
      <c r="X1026" s="223">
        <v>7541</v>
      </c>
      <c r="Y1026" s="223">
        <v>7312</v>
      </c>
      <c r="Z1026" s="223">
        <v>6855</v>
      </c>
      <c r="AA1026" s="223">
        <v>6444</v>
      </c>
      <c r="AB1026" s="5"/>
      <c r="AC1026" s="224">
        <f t="shared" si="42"/>
        <v>0</v>
      </c>
      <c r="AD1026" s="270">
        <f t="shared" si="43"/>
        <v>0</v>
      </c>
      <c r="AE1026" s="198" t="s">
        <v>4484</v>
      </c>
      <c r="AF1026" s="199"/>
      <c r="AG1026" s="200"/>
      <c r="AH1026" s="200"/>
      <c r="AI1026" s="169" t="str">
        <f>IF(AB1026/W1026=0,"",IF(MOD(AB1026,W1026)&gt;0,"ОШИБКА!!! неверная кратность на сорт",""))</f>
        <v/>
      </c>
    </row>
    <row r="1027" spans="2:35">
      <c r="B1027" s="250"/>
      <c r="C1027" s="196" t="s">
        <v>352</v>
      </c>
      <c r="D1027" s="267"/>
      <c r="E1027" s="267"/>
      <c r="F1027" s="267"/>
      <c r="G1027" s="267"/>
      <c r="H1027" s="267"/>
      <c r="I1027" s="267"/>
      <c r="J1027" s="267"/>
      <c r="K1027" s="267"/>
      <c r="L1027" s="196" t="s">
        <v>37</v>
      </c>
      <c r="M1027" s="332" t="s">
        <v>299</v>
      </c>
      <c r="N1027" s="332" t="s">
        <v>354</v>
      </c>
      <c r="O1027" s="332" t="s">
        <v>353</v>
      </c>
      <c r="P1027" s="332" t="s">
        <v>355</v>
      </c>
      <c r="Q1027" s="332" t="s">
        <v>4703</v>
      </c>
      <c r="R1027" s="332" t="s">
        <v>5</v>
      </c>
      <c r="S1027" s="332"/>
      <c r="T1027" s="332"/>
      <c r="U1027" s="219"/>
      <c r="V1027" s="197" t="s">
        <v>176</v>
      </c>
      <c r="W1027" s="220">
        <v>1</v>
      </c>
      <c r="X1027" s="223">
        <v>2545</v>
      </c>
      <c r="Y1027" s="223">
        <v>2468</v>
      </c>
      <c r="Z1027" s="223">
        <v>2313</v>
      </c>
      <c r="AA1027" s="223">
        <v>2175</v>
      </c>
      <c r="AB1027" s="5"/>
      <c r="AC1027" s="224">
        <f t="shared" si="42"/>
        <v>0</v>
      </c>
      <c r="AD1027" s="270">
        <f t="shared" si="43"/>
        <v>0</v>
      </c>
      <c r="AE1027" s="198" t="s">
        <v>4484</v>
      </c>
      <c r="AF1027" s="199"/>
      <c r="AG1027" s="200"/>
      <c r="AH1027" s="200"/>
      <c r="AI1027" s="169" t="str">
        <f>IF(AB1027/W1027=0,"",IF(MOD(AB1027,W1027)&gt;0,"ОШИБКА!!! неверная кратность на сорт",""))</f>
        <v/>
      </c>
    </row>
    <row r="1028" spans="2:35">
      <c r="B1028" s="250"/>
      <c r="C1028" s="196" t="s">
        <v>357</v>
      </c>
      <c r="D1028" s="267"/>
      <c r="E1028" s="267"/>
      <c r="F1028" s="267"/>
      <c r="G1028" s="267"/>
      <c r="H1028" s="267"/>
      <c r="I1028" s="267"/>
      <c r="J1028" s="267"/>
      <c r="K1028" s="267"/>
      <c r="L1028" s="196" t="s">
        <v>37</v>
      </c>
      <c r="M1028" s="332" t="s">
        <v>299</v>
      </c>
      <c r="N1028" s="332" t="s">
        <v>354</v>
      </c>
      <c r="O1028" s="332" t="s">
        <v>353</v>
      </c>
      <c r="P1028" s="332" t="s">
        <v>358</v>
      </c>
      <c r="Q1028" s="332" t="s">
        <v>49</v>
      </c>
      <c r="R1028" s="332" t="s">
        <v>70</v>
      </c>
      <c r="S1028" s="332"/>
      <c r="T1028" s="332"/>
      <c r="U1028" s="219"/>
      <c r="V1028" s="197" t="s">
        <v>74</v>
      </c>
      <c r="W1028" s="220">
        <v>1</v>
      </c>
      <c r="X1028" s="223">
        <v>3393</v>
      </c>
      <c r="Y1028" s="223">
        <v>3290</v>
      </c>
      <c r="Z1028" s="223">
        <v>3084</v>
      </c>
      <c r="AA1028" s="223">
        <v>2899</v>
      </c>
      <c r="AB1028" s="5"/>
      <c r="AC1028" s="224">
        <f t="shared" si="42"/>
        <v>0</v>
      </c>
      <c r="AD1028" s="270">
        <f t="shared" si="43"/>
        <v>0</v>
      </c>
      <c r="AE1028" s="198" t="s">
        <v>4484</v>
      </c>
      <c r="AF1028" s="199"/>
      <c r="AG1028" s="200"/>
      <c r="AH1028" s="200"/>
      <c r="AI1028" s="169" t="str">
        <f>IF(AB1028/W1028=0,"",IF(MOD(AB1028,W1028)&gt;0,"ОШИБКА!!! неверная кратность на сорт",""))</f>
        <v/>
      </c>
    </row>
    <row r="1029" spans="2:35">
      <c r="B1029" s="250"/>
      <c r="C1029" s="196" t="s">
        <v>359</v>
      </c>
      <c r="D1029" s="267"/>
      <c r="E1029" s="267"/>
      <c r="F1029" s="267"/>
      <c r="G1029" s="267"/>
      <c r="H1029" s="267"/>
      <c r="I1029" s="267"/>
      <c r="J1029" s="267"/>
      <c r="K1029" s="267"/>
      <c r="L1029" s="196" t="s">
        <v>37</v>
      </c>
      <c r="M1029" s="332" t="s">
        <v>299</v>
      </c>
      <c r="N1029" s="332" t="s">
        <v>354</v>
      </c>
      <c r="O1029" s="332" t="s">
        <v>353</v>
      </c>
      <c r="P1029" s="332" t="s">
        <v>360</v>
      </c>
      <c r="Q1029" s="332" t="s">
        <v>49</v>
      </c>
      <c r="R1029" s="332" t="s">
        <v>70</v>
      </c>
      <c r="S1029" s="332"/>
      <c r="T1029" s="332"/>
      <c r="U1029" s="219"/>
      <c r="V1029" s="197" t="s">
        <v>74</v>
      </c>
      <c r="W1029" s="220">
        <v>1</v>
      </c>
      <c r="X1029" s="223">
        <v>3409</v>
      </c>
      <c r="Y1029" s="223">
        <v>3306</v>
      </c>
      <c r="Z1029" s="223">
        <v>3099</v>
      </c>
      <c r="AA1029" s="223">
        <v>2914</v>
      </c>
      <c r="AB1029" s="5"/>
      <c r="AC1029" s="224">
        <f t="shared" si="42"/>
        <v>0</v>
      </c>
      <c r="AD1029" s="270">
        <f t="shared" si="43"/>
        <v>0</v>
      </c>
      <c r="AE1029" s="198" t="s">
        <v>4484</v>
      </c>
      <c r="AF1029" s="199"/>
      <c r="AG1029" s="200"/>
      <c r="AH1029" s="200"/>
      <c r="AI1029" s="169" t="str">
        <f>IF(AB1029/W1029=0,"",IF(MOD(AB1029,W1029)&gt;0,"ОШИБКА!!! неверная кратность на сорт",""))</f>
        <v/>
      </c>
    </row>
    <row r="1030" spans="2:35">
      <c r="B1030" s="250"/>
      <c r="C1030" s="196" t="s">
        <v>362</v>
      </c>
      <c r="D1030" s="267"/>
      <c r="E1030" s="267"/>
      <c r="F1030" s="267"/>
      <c r="G1030" s="267"/>
      <c r="H1030" s="267"/>
      <c r="I1030" s="267"/>
      <c r="J1030" s="267"/>
      <c r="K1030" s="267"/>
      <c r="L1030" s="196" t="s">
        <v>37</v>
      </c>
      <c r="M1030" s="332" t="s">
        <v>299</v>
      </c>
      <c r="N1030" s="332" t="s">
        <v>354</v>
      </c>
      <c r="O1030" s="332" t="s">
        <v>353</v>
      </c>
      <c r="P1030" s="332" t="s">
        <v>361</v>
      </c>
      <c r="Q1030" s="332" t="s">
        <v>4699</v>
      </c>
      <c r="R1030" s="332"/>
      <c r="S1030" s="332"/>
      <c r="T1030" s="332"/>
      <c r="U1030" s="219"/>
      <c r="V1030" s="197" t="s">
        <v>176</v>
      </c>
      <c r="W1030" s="220">
        <v>1</v>
      </c>
      <c r="X1030" s="223">
        <v>8712</v>
      </c>
      <c r="Y1030" s="223">
        <v>8448</v>
      </c>
      <c r="Z1030" s="223">
        <v>7920</v>
      </c>
      <c r="AA1030" s="223">
        <v>7445</v>
      </c>
      <c r="AB1030" s="5"/>
      <c r="AC1030" s="224">
        <f t="shared" si="42"/>
        <v>0</v>
      </c>
      <c r="AD1030" s="270">
        <f t="shared" si="43"/>
        <v>0</v>
      </c>
      <c r="AE1030" s="198" t="s">
        <v>4484</v>
      </c>
      <c r="AF1030" s="199"/>
      <c r="AG1030" s="200"/>
      <c r="AH1030" s="200"/>
      <c r="AI1030" s="169" t="str">
        <f>IF(AB1030/W1030=0,"",IF(MOD(AB1030,W1030)&gt;0,"ОШИБКА!!! неверная кратность на сорт",""))</f>
        <v/>
      </c>
    </row>
    <row r="1031" spans="2:35">
      <c r="B1031" s="250"/>
      <c r="C1031" s="196" t="s">
        <v>363</v>
      </c>
      <c r="D1031" s="267"/>
      <c r="E1031" s="267"/>
      <c r="F1031" s="267"/>
      <c r="G1031" s="267"/>
      <c r="H1031" s="267"/>
      <c r="I1031" s="267"/>
      <c r="J1031" s="267"/>
      <c r="K1031" s="267"/>
      <c r="L1031" s="196" t="s">
        <v>37</v>
      </c>
      <c r="M1031" s="332" t="s">
        <v>299</v>
      </c>
      <c r="N1031" s="332" t="s">
        <v>354</v>
      </c>
      <c r="O1031" s="332" t="s">
        <v>353</v>
      </c>
      <c r="P1031" s="332" t="s">
        <v>364</v>
      </c>
      <c r="Q1031" s="332" t="s">
        <v>51</v>
      </c>
      <c r="R1031" s="332" t="s">
        <v>54</v>
      </c>
      <c r="S1031" s="332"/>
      <c r="T1031" s="332"/>
      <c r="U1031" s="219"/>
      <c r="V1031" s="197" t="s">
        <v>176</v>
      </c>
      <c r="W1031" s="220">
        <v>1</v>
      </c>
      <c r="X1031" s="223">
        <v>6924</v>
      </c>
      <c r="Y1031" s="223">
        <v>6714</v>
      </c>
      <c r="Z1031" s="223">
        <v>6294</v>
      </c>
      <c r="AA1031" s="223">
        <v>5917</v>
      </c>
      <c r="AB1031" s="5"/>
      <c r="AC1031" s="224">
        <f t="shared" si="42"/>
        <v>0</v>
      </c>
      <c r="AD1031" s="270">
        <f t="shared" si="43"/>
        <v>0</v>
      </c>
      <c r="AE1031" s="198" t="s">
        <v>4484</v>
      </c>
      <c r="AF1031" s="199"/>
      <c r="AG1031" s="200"/>
      <c r="AH1031" s="200"/>
      <c r="AI1031" s="169" t="str">
        <f>IF(AB1031/W1031=0,"",IF(MOD(AB1031,W1031)&gt;0,"ОШИБКА!!! неверная кратность на сорт",""))</f>
        <v/>
      </c>
    </row>
    <row r="1032" spans="2:35">
      <c r="B1032" s="250"/>
      <c r="C1032" s="196" t="s">
        <v>366</v>
      </c>
      <c r="D1032" s="267"/>
      <c r="E1032" s="267"/>
      <c r="F1032" s="267"/>
      <c r="G1032" s="267"/>
      <c r="H1032" s="267"/>
      <c r="I1032" s="267"/>
      <c r="J1032" s="267">
        <v>2</v>
      </c>
      <c r="K1032" s="267"/>
      <c r="L1032" s="196" t="s">
        <v>37</v>
      </c>
      <c r="M1032" s="196" t="s">
        <v>299</v>
      </c>
      <c r="N1032" s="196" t="s">
        <v>354</v>
      </c>
      <c r="O1032" s="196" t="s">
        <v>353</v>
      </c>
      <c r="P1032" s="196" t="s">
        <v>365</v>
      </c>
      <c r="Q1032" s="196" t="s">
        <v>4614</v>
      </c>
      <c r="R1032" s="196"/>
      <c r="S1032" s="196"/>
      <c r="T1032" s="196"/>
      <c r="U1032" s="219"/>
      <c r="V1032" s="197" t="s">
        <v>176</v>
      </c>
      <c r="W1032" s="220">
        <v>1</v>
      </c>
      <c r="X1032" s="223">
        <v>7858</v>
      </c>
      <c r="Y1032" s="223">
        <v>7620</v>
      </c>
      <c r="Z1032" s="223">
        <v>7143</v>
      </c>
      <c r="AA1032" s="223">
        <v>6715</v>
      </c>
      <c r="AB1032" s="5"/>
      <c r="AC1032" s="224">
        <f t="shared" si="42"/>
        <v>0</v>
      </c>
      <c r="AD1032" s="270">
        <f t="shared" si="43"/>
        <v>0</v>
      </c>
      <c r="AE1032" s="198"/>
      <c r="AF1032" s="199"/>
      <c r="AG1032" s="200"/>
      <c r="AH1032" s="200"/>
      <c r="AI1032" s="169" t="str">
        <f>IF(AB1032/W1032=0,"",IF(MOD(AB1032,W1032)&gt;0,"ОШИБКА!!! неверная кратность на сорт",""))</f>
        <v/>
      </c>
    </row>
    <row r="1033" spans="2:35">
      <c r="B1033" s="250"/>
      <c r="C1033" s="196" t="s">
        <v>2058</v>
      </c>
      <c r="D1033" s="267">
        <v>20</v>
      </c>
      <c r="E1033" s="267"/>
      <c r="F1033" s="267"/>
      <c r="G1033" s="267"/>
      <c r="H1033" s="267"/>
      <c r="I1033" s="267"/>
      <c r="J1033" s="267"/>
      <c r="K1033" s="267"/>
      <c r="L1033" s="196" t="s">
        <v>37</v>
      </c>
      <c r="M1033" s="196" t="s">
        <v>299</v>
      </c>
      <c r="N1033" s="196" t="s">
        <v>354</v>
      </c>
      <c r="O1033" s="196" t="s">
        <v>353</v>
      </c>
      <c r="P1033" s="196" t="s">
        <v>365</v>
      </c>
      <c r="Q1033" s="196" t="s">
        <v>48</v>
      </c>
      <c r="R1033" s="196"/>
      <c r="S1033" s="196"/>
      <c r="T1033" s="196"/>
      <c r="U1033" s="293"/>
      <c r="V1033" s="197" t="s">
        <v>776</v>
      </c>
      <c r="W1033" s="220">
        <v>1</v>
      </c>
      <c r="X1033" s="223">
        <v>1099</v>
      </c>
      <c r="Y1033" s="223">
        <v>1066</v>
      </c>
      <c r="Z1033" s="223">
        <v>999</v>
      </c>
      <c r="AA1033" s="223">
        <v>940</v>
      </c>
      <c r="AB1033" s="5"/>
      <c r="AC1033" s="224">
        <f t="shared" si="42"/>
        <v>0</v>
      </c>
      <c r="AD1033" s="270">
        <f t="shared" si="43"/>
        <v>0</v>
      </c>
      <c r="AE1033" s="198"/>
      <c r="AF1033" s="199"/>
      <c r="AG1033" s="200"/>
      <c r="AH1033" s="200"/>
      <c r="AI1033" s="169" t="str">
        <f>IF(AB1033/W1033=0,"",IF(MOD(AB1033,W1033)&gt;0,"ОШИБКА!!! неверная кратность на сорт",""))</f>
        <v/>
      </c>
    </row>
    <row r="1034" spans="2:35">
      <c r="B1034" s="250"/>
      <c r="C1034" s="196" t="s">
        <v>3557</v>
      </c>
      <c r="D1034" s="267"/>
      <c r="E1034" s="267"/>
      <c r="F1034" s="267"/>
      <c r="G1034" s="267"/>
      <c r="H1034" s="267"/>
      <c r="I1034" s="267"/>
      <c r="J1034" s="267"/>
      <c r="K1034" s="267"/>
      <c r="L1034" s="196" t="s">
        <v>37</v>
      </c>
      <c r="M1034" s="332" t="s">
        <v>299</v>
      </c>
      <c r="N1034" s="332" t="s">
        <v>354</v>
      </c>
      <c r="O1034" s="332" t="s">
        <v>353</v>
      </c>
      <c r="P1034" s="332" t="s">
        <v>3912</v>
      </c>
      <c r="Q1034" s="332" t="s">
        <v>48</v>
      </c>
      <c r="R1034" s="332"/>
      <c r="S1034" s="332"/>
      <c r="T1034" s="332"/>
      <c r="U1034" s="219"/>
      <c r="V1034" s="197" t="s">
        <v>776</v>
      </c>
      <c r="W1034" s="220">
        <v>1</v>
      </c>
      <c r="X1034" s="223">
        <v>792</v>
      </c>
      <c r="Y1034" s="223">
        <v>768</v>
      </c>
      <c r="Z1034" s="223">
        <v>720</v>
      </c>
      <c r="AA1034" s="223">
        <v>677</v>
      </c>
      <c r="AB1034" s="5"/>
      <c r="AC1034" s="224">
        <f t="shared" si="42"/>
        <v>0</v>
      </c>
      <c r="AD1034" s="270">
        <f t="shared" si="43"/>
        <v>0</v>
      </c>
      <c r="AE1034" s="198" t="s">
        <v>4484</v>
      </c>
      <c r="AF1034" s="199"/>
      <c r="AG1034" s="200"/>
      <c r="AH1034" s="200"/>
      <c r="AI1034" s="169" t="str">
        <f>IF(AB1034/W1034=0,"",IF(MOD(AB1034,W1034)&gt;0,"ОШИБКА!!! неверная кратность на сорт",""))</f>
        <v/>
      </c>
    </row>
    <row r="1035" spans="2:35">
      <c r="B1035" s="250"/>
      <c r="C1035" s="196" t="s">
        <v>367</v>
      </c>
      <c r="D1035" s="267">
        <v>3</v>
      </c>
      <c r="E1035" s="267"/>
      <c r="F1035" s="267"/>
      <c r="G1035" s="267"/>
      <c r="H1035" s="267"/>
      <c r="I1035" s="267"/>
      <c r="J1035" s="267"/>
      <c r="K1035" s="267"/>
      <c r="L1035" s="196" t="s">
        <v>37</v>
      </c>
      <c r="M1035" s="196" t="s">
        <v>299</v>
      </c>
      <c r="N1035" s="196" t="s">
        <v>354</v>
      </c>
      <c r="O1035" s="196" t="s">
        <v>353</v>
      </c>
      <c r="P1035" s="196" t="s">
        <v>368</v>
      </c>
      <c r="Q1035" s="196" t="s">
        <v>4637</v>
      </c>
      <c r="R1035" s="196"/>
      <c r="S1035" s="196"/>
      <c r="T1035" s="196"/>
      <c r="U1035" s="219"/>
      <c r="V1035" s="197" t="s">
        <v>176</v>
      </c>
      <c r="W1035" s="220">
        <v>1</v>
      </c>
      <c r="X1035" s="223">
        <v>2937</v>
      </c>
      <c r="Y1035" s="223">
        <v>2848</v>
      </c>
      <c r="Z1035" s="223">
        <v>2670</v>
      </c>
      <c r="AA1035" s="223">
        <v>2510</v>
      </c>
      <c r="AB1035" s="5"/>
      <c r="AC1035" s="224">
        <f t="shared" si="42"/>
        <v>0</v>
      </c>
      <c r="AD1035" s="270">
        <f t="shared" si="43"/>
        <v>0</v>
      </c>
      <c r="AE1035" s="198"/>
      <c r="AF1035" s="199"/>
      <c r="AG1035" s="200"/>
      <c r="AH1035" s="200"/>
      <c r="AI1035" s="169" t="str">
        <f>IF(AB1035/W1035=0,"",IF(MOD(AB1035,W1035)&gt;0,"ОШИБКА!!! неверная кратность на сорт",""))</f>
        <v/>
      </c>
    </row>
    <row r="1036" spans="2:35">
      <c r="B1036" s="250"/>
      <c r="C1036" s="196"/>
      <c r="D1036" s="267"/>
      <c r="E1036" s="267"/>
      <c r="F1036" s="267"/>
      <c r="G1036" s="267"/>
      <c r="H1036" s="267"/>
      <c r="I1036" s="267"/>
      <c r="J1036" s="267"/>
      <c r="K1036" s="267"/>
      <c r="L1036" s="196" t="s">
        <v>37</v>
      </c>
      <c r="M1036" s="196" t="s">
        <v>299</v>
      </c>
      <c r="N1036" s="196" t="s">
        <v>5647</v>
      </c>
      <c r="O1036" s="196"/>
      <c r="P1036" s="196"/>
      <c r="Q1036" s="196" t="s">
        <v>4822</v>
      </c>
      <c r="R1036" s="196"/>
      <c r="S1036" s="196"/>
      <c r="T1036" s="196"/>
      <c r="U1036" s="281" t="s">
        <v>4764</v>
      </c>
      <c r="V1036" s="197" t="s">
        <v>776</v>
      </c>
      <c r="W1036" s="220">
        <v>1</v>
      </c>
      <c r="X1036" s="285">
        <v>1171</v>
      </c>
      <c r="Y1036" s="285">
        <v>1135</v>
      </c>
      <c r="Z1036" s="285">
        <v>1064</v>
      </c>
      <c r="AA1036" s="285">
        <v>1000</v>
      </c>
      <c r="AB1036" s="5"/>
      <c r="AC1036" s="224">
        <f t="shared" si="42"/>
        <v>0</v>
      </c>
      <c r="AD1036" s="270">
        <f t="shared" si="43"/>
        <v>0</v>
      </c>
      <c r="AE1036" s="282" t="s">
        <v>7069</v>
      </c>
      <c r="AF1036" s="283" t="s">
        <v>4765</v>
      </c>
      <c r="AG1036" s="200"/>
      <c r="AH1036" s="200"/>
      <c r="AI1036" s="169" t="str">
        <f>IF(AB1036/W1036=0,"",IF(MOD(AB1036,W1036)&gt;0,"ОШИБКА!!! неверная кратность на сорт",""))</f>
        <v/>
      </c>
    </row>
    <row r="1037" spans="2:35">
      <c r="B1037" s="250"/>
      <c r="C1037" s="196"/>
      <c r="D1037" s="267"/>
      <c r="E1037" s="267"/>
      <c r="F1037" s="267"/>
      <c r="G1037" s="267"/>
      <c r="H1037" s="267"/>
      <c r="I1037" s="267"/>
      <c r="J1037" s="267"/>
      <c r="K1037" s="267"/>
      <c r="L1037" s="196" t="s">
        <v>37</v>
      </c>
      <c r="M1037" s="196" t="s">
        <v>299</v>
      </c>
      <c r="N1037" s="196" t="s">
        <v>5648</v>
      </c>
      <c r="O1037" s="196"/>
      <c r="P1037" s="196"/>
      <c r="Q1037" s="196" t="s">
        <v>4822</v>
      </c>
      <c r="R1037" s="196"/>
      <c r="S1037" s="196"/>
      <c r="T1037" s="196"/>
      <c r="U1037" s="281" t="s">
        <v>4764</v>
      </c>
      <c r="V1037" s="197" t="s">
        <v>776</v>
      </c>
      <c r="W1037" s="220">
        <v>1</v>
      </c>
      <c r="X1037" s="285">
        <v>1171</v>
      </c>
      <c r="Y1037" s="285">
        <v>1135</v>
      </c>
      <c r="Z1037" s="285">
        <v>1064</v>
      </c>
      <c r="AA1037" s="285">
        <v>1000</v>
      </c>
      <c r="AB1037" s="5"/>
      <c r="AC1037" s="224">
        <f t="shared" si="42"/>
        <v>0</v>
      </c>
      <c r="AD1037" s="270">
        <f t="shared" si="43"/>
        <v>0</v>
      </c>
      <c r="AE1037" s="282" t="s">
        <v>7069</v>
      </c>
      <c r="AF1037" s="283" t="s">
        <v>4765</v>
      </c>
      <c r="AG1037" s="200"/>
      <c r="AH1037" s="200"/>
      <c r="AI1037" s="169" t="str">
        <f>IF(AB1037/W1037=0,"",IF(MOD(AB1037,W1037)&gt;0,"ОШИБКА!!! неверная кратность на сорт",""))</f>
        <v/>
      </c>
    </row>
    <row r="1038" spans="2:35">
      <c r="B1038" s="250"/>
      <c r="C1038" s="196"/>
      <c r="D1038" s="267"/>
      <c r="E1038" s="267"/>
      <c r="F1038" s="267"/>
      <c r="G1038" s="267"/>
      <c r="H1038" s="267"/>
      <c r="I1038" s="267"/>
      <c r="J1038" s="267"/>
      <c r="K1038" s="267"/>
      <c r="L1038" s="196" t="s">
        <v>37</v>
      </c>
      <c r="M1038" s="196" t="s">
        <v>299</v>
      </c>
      <c r="N1038" s="196" t="s">
        <v>5649</v>
      </c>
      <c r="O1038" s="196"/>
      <c r="P1038" s="196"/>
      <c r="Q1038" s="196" t="s">
        <v>4822</v>
      </c>
      <c r="R1038" s="196"/>
      <c r="S1038" s="196"/>
      <c r="T1038" s="196"/>
      <c r="U1038" s="281" t="s">
        <v>4764</v>
      </c>
      <c r="V1038" s="197" t="s">
        <v>776</v>
      </c>
      <c r="W1038" s="220">
        <v>1</v>
      </c>
      <c r="X1038" s="285">
        <v>1171</v>
      </c>
      <c r="Y1038" s="285">
        <v>1135</v>
      </c>
      <c r="Z1038" s="285">
        <v>1064</v>
      </c>
      <c r="AA1038" s="285">
        <v>1000</v>
      </c>
      <c r="AB1038" s="5"/>
      <c r="AC1038" s="224">
        <f t="shared" si="42"/>
        <v>0</v>
      </c>
      <c r="AD1038" s="270">
        <f t="shared" si="43"/>
        <v>0</v>
      </c>
      <c r="AE1038" s="282" t="s">
        <v>7069</v>
      </c>
      <c r="AF1038" s="283" t="s">
        <v>4765</v>
      </c>
      <c r="AG1038" s="200"/>
      <c r="AH1038" s="200"/>
      <c r="AI1038" s="169" t="str">
        <f>IF(AB1038/W1038=0,"",IF(MOD(AB1038,W1038)&gt;0,"ОШИБКА!!! неверная кратность на сорт",""))</f>
        <v/>
      </c>
    </row>
    <row r="1039" spans="2:35" ht="18">
      <c r="B1039" s="250"/>
      <c r="C1039" s="166" t="s">
        <v>775</v>
      </c>
      <c r="D1039" s="216"/>
      <c r="E1039" s="216"/>
      <c r="F1039" s="216"/>
      <c r="G1039" s="216"/>
      <c r="H1039" s="216"/>
      <c r="I1039" s="216"/>
      <c r="J1039" s="216"/>
      <c r="K1039" s="216"/>
      <c r="L1039" s="292"/>
      <c r="M1039" s="189" t="s">
        <v>499</v>
      </c>
      <c r="N1039" s="190"/>
      <c r="O1039" s="189"/>
      <c r="P1039" s="189"/>
      <c r="Q1039" s="201"/>
      <c r="R1039" s="202"/>
      <c r="S1039" s="202"/>
      <c r="T1039" s="201"/>
      <c r="U1039" s="189"/>
      <c r="V1039" s="191"/>
      <c r="W1039" s="167"/>
      <c r="X1039" s="193"/>
      <c r="Y1039" s="167"/>
      <c r="Z1039" s="167"/>
      <c r="AA1039" s="167"/>
      <c r="AB1039" s="4"/>
      <c r="AC1039" s="193"/>
      <c r="AD1039" s="193"/>
      <c r="AE1039" s="193"/>
      <c r="AF1039" s="194"/>
      <c r="AG1039" s="194"/>
      <c r="AH1039" s="195"/>
      <c r="AI1039" s="169"/>
    </row>
    <row r="1040" spans="2:35">
      <c r="B1040" s="250"/>
      <c r="C1040" s="196" t="s">
        <v>1743</v>
      </c>
      <c r="D1040" s="267">
        <v>15</v>
      </c>
      <c r="E1040" s="267"/>
      <c r="F1040" s="267"/>
      <c r="G1040" s="267"/>
      <c r="H1040" s="267"/>
      <c r="I1040" s="267"/>
      <c r="J1040" s="267"/>
      <c r="K1040" s="267"/>
      <c r="L1040" s="196" t="s">
        <v>37</v>
      </c>
      <c r="M1040" s="196" t="s">
        <v>499</v>
      </c>
      <c r="N1040" s="196" t="s">
        <v>501</v>
      </c>
      <c r="O1040" s="196" t="s">
        <v>500</v>
      </c>
      <c r="P1040" s="196" t="s">
        <v>1744</v>
      </c>
      <c r="Q1040" s="196" t="s">
        <v>49</v>
      </c>
      <c r="R1040" s="196"/>
      <c r="S1040" s="196"/>
      <c r="T1040" s="196"/>
      <c r="U1040" s="219"/>
      <c r="V1040" s="197" t="s">
        <v>776</v>
      </c>
      <c r="W1040" s="220">
        <v>1</v>
      </c>
      <c r="X1040" s="223">
        <v>2456</v>
      </c>
      <c r="Y1040" s="223">
        <v>2381</v>
      </c>
      <c r="Z1040" s="223">
        <v>2232</v>
      </c>
      <c r="AA1040" s="223">
        <v>2099</v>
      </c>
      <c r="AB1040" s="5"/>
      <c r="AC1040" s="224">
        <f t="shared" ref="AC1040:AC1103" si="44">X1040*AB1040</f>
        <v>0</v>
      </c>
      <c r="AD1040" s="270">
        <f t="shared" ref="AD1040:AD1103" si="45">IF(Y1040&lt;&gt;"",IF(AND($AC$25&gt;=200000,AB1040&gt;=20),AB1040*AA1040,IF(AND($AC$25&gt;=200000,AB1040&lt;20),AB1040*Z1040,IF(AND($AC$25&lt;200000,AB1040&gt;=20),AB1040*Y1040,AB1040*X1040))),IF($AC$25&gt;=200000,AB1040*Z1040,AB1040*X1040))</f>
        <v>0</v>
      </c>
      <c r="AE1040" s="198"/>
      <c r="AF1040" s="199"/>
      <c r="AG1040" s="200"/>
      <c r="AH1040" s="200"/>
      <c r="AI1040" s="169" t="str">
        <f>IF(AB1040/W1040=0,"",IF(MOD(AB1040,W1040)&gt;0,"ОШИБКА!!! неверная кратность на сорт",""))</f>
        <v/>
      </c>
    </row>
    <row r="1041" spans="2:35">
      <c r="B1041" s="250"/>
      <c r="C1041" s="196" t="s">
        <v>1116</v>
      </c>
      <c r="D1041" s="267">
        <v>18</v>
      </c>
      <c r="E1041" s="267">
        <v>22</v>
      </c>
      <c r="F1041" s="267">
        <v>0</v>
      </c>
      <c r="G1041" s="267"/>
      <c r="H1041" s="267"/>
      <c r="I1041" s="267"/>
      <c r="J1041" s="267"/>
      <c r="K1041" s="267"/>
      <c r="L1041" s="196" t="s">
        <v>37</v>
      </c>
      <c r="M1041" s="196" t="s">
        <v>499</v>
      </c>
      <c r="N1041" s="196" t="s">
        <v>503</v>
      </c>
      <c r="O1041" s="196" t="s">
        <v>502</v>
      </c>
      <c r="P1041" s="196" t="s">
        <v>504</v>
      </c>
      <c r="Q1041" s="196" t="s">
        <v>48</v>
      </c>
      <c r="R1041" s="196" t="s">
        <v>106</v>
      </c>
      <c r="S1041" s="196"/>
      <c r="T1041" s="196"/>
      <c r="U1041" s="219"/>
      <c r="V1041" s="197" t="s">
        <v>776</v>
      </c>
      <c r="W1041" s="220">
        <v>1</v>
      </c>
      <c r="X1041" s="223">
        <v>623</v>
      </c>
      <c r="Y1041" s="223">
        <v>604</v>
      </c>
      <c r="Z1041" s="223">
        <v>566</v>
      </c>
      <c r="AA1041" s="223">
        <v>532</v>
      </c>
      <c r="AB1041" s="5"/>
      <c r="AC1041" s="224">
        <f t="shared" si="44"/>
        <v>0</v>
      </c>
      <c r="AD1041" s="270">
        <f t="shared" si="45"/>
        <v>0</v>
      </c>
      <c r="AE1041" s="198"/>
      <c r="AF1041" s="199"/>
      <c r="AG1041" s="200"/>
      <c r="AH1041" s="200"/>
      <c r="AI1041" s="169" t="str">
        <f>IF(AB1041/W1041=0,"",IF(MOD(AB1041,W1041)&gt;0,"ОШИБКА!!! неверная кратность на сорт",""))</f>
        <v/>
      </c>
    </row>
    <row r="1042" spans="2:35">
      <c r="B1042" s="250"/>
      <c r="C1042" s="196" t="s">
        <v>505</v>
      </c>
      <c r="D1042" s="267">
        <v>2</v>
      </c>
      <c r="E1042" s="267"/>
      <c r="F1042" s="267"/>
      <c r="G1042" s="267"/>
      <c r="H1042" s="267"/>
      <c r="I1042" s="267"/>
      <c r="J1042" s="267">
        <v>1</v>
      </c>
      <c r="K1042" s="267"/>
      <c r="L1042" s="196" t="s">
        <v>37</v>
      </c>
      <c r="M1042" s="196" t="s">
        <v>499</v>
      </c>
      <c r="N1042" s="196" t="s">
        <v>503</v>
      </c>
      <c r="O1042" s="196" t="s">
        <v>502</v>
      </c>
      <c r="P1042" s="196" t="s">
        <v>504</v>
      </c>
      <c r="Q1042" s="196" t="s">
        <v>56</v>
      </c>
      <c r="R1042" s="196" t="s">
        <v>73</v>
      </c>
      <c r="S1042" s="196"/>
      <c r="T1042" s="196"/>
      <c r="U1042" s="219"/>
      <c r="V1042" s="197" t="s">
        <v>176</v>
      </c>
      <c r="W1042" s="220">
        <v>1</v>
      </c>
      <c r="X1042" s="223">
        <v>2876</v>
      </c>
      <c r="Y1042" s="223">
        <v>2789</v>
      </c>
      <c r="Z1042" s="223">
        <v>2615</v>
      </c>
      <c r="AA1042" s="223">
        <v>2458</v>
      </c>
      <c r="AB1042" s="5"/>
      <c r="AC1042" s="224">
        <f t="shared" si="44"/>
        <v>0</v>
      </c>
      <c r="AD1042" s="270">
        <f t="shared" si="45"/>
        <v>0</v>
      </c>
      <c r="AE1042" s="198"/>
      <c r="AF1042" s="199"/>
      <c r="AG1042" s="200"/>
      <c r="AH1042" s="200"/>
      <c r="AI1042" s="169" t="str">
        <f>IF(AB1042/W1042=0,"",IF(MOD(AB1042,W1042)&gt;0,"ОШИБКА!!! неверная кратность на сорт",""))</f>
        <v/>
      </c>
    </row>
    <row r="1043" spans="2:35">
      <c r="B1043" s="250"/>
      <c r="C1043" s="196" t="s">
        <v>1745</v>
      </c>
      <c r="D1043" s="267"/>
      <c r="E1043" s="267"/>
      <c r="F1043" s="267"/>
      <c r="G1043" s="267"/>
      <c r="H1043" s="267"/>
      <c r="I1043" s="267"/>
      <c r="J1043" s="267"/>
      <c r="K1043" s="267"/>
      <c r="L1043" s="196" t="s">
        <v>37</v>
      </c>
      <c r="M1043" s="332" t="s">
        <v>499</v>
      </c>
      <c r="N1043" s="332" t="s">
        <v>503</v>
      </c>
      <c r="O1043" s="332" t="s">
        <v>502</v>
      </c>
      <c r="P1043" s="332" t="s">
        <v>504</v>
      </c>
      <c r="Q1043" s="332" t="s">
        <v>48</v>
      </c>
      <c r="R1043" s="332"/>
      <c r="S1043" s="332"/>
      <c r="T1043" s="332"/>
      <c r="U1043" s="219"/>
      <c r="V1043" s="197" t="s">
        <v>776</v>
      </c>
      <c r="W1043" s="220">
        <v>1</v>
      </c>
      <c r="X1043" s="223">
        <v>486</v>
      </c>
      <c r="Y1043" s="223">
        <v>471</v>
      </c>
      <c r="Z1043" s="223">
        <v>441</v>
      </c>
      <c r="AA1043" s="223">
        <v>415</v>
      </c>
      <c r="AB1043" s="5"/>
      <c r="AC1043" s="224">
        <f t="shared" si="44"/>
        <v>0</v>
      </c>
      <c r="AD1043" s="270">
        <f t="shared" si="45"/>
        <v>0</v>
      </c>
      <c r="AE1043" s="198" t="s">
        <v>4484</v>
      </c>
      <c r="AF1043" s="199"/>
      <c r="AG1043" s="200"/>
      <c r="AH1043" s="200"/>
      <c r="AI1043" s="169" t="str">
        <f>IF(AB1043/W1043=0,"",IF(MOD(AB1043,W1043)&gt;0,"ОШИБКА!!! неверная кратность на сорт",""))</f>
        <v/>
      </c>
    </row>
    <row r="1044" spans="2:35">
      <c r="B1044" s="250"/>
      <c r="C1044" s="196" t="s">
        <v>1746</v>
      </c>
      <c r="D1044" s="267"/>
      <c r="E1044" s="267"/>
      <c r="F1044" s="267"/>
      <c r="G1044" s="267"/>
      <c r="H1044" s="267"/>
      <c r="I1044" s="267"/>
      <c r="J1044" s="267"/>
      <c r="K1044" s="267"/>
      <c r="L1044" s="196" t="s">
        <v>37</v>
      </c>
      <c r="M1044" s="332" t="s">
        <v>499</v>
      </c>
      <c r="N1044" s="332" t="s">
        <v>503</v>
      </c>
      <c r="O1044" s="332" t="s">
        <v>502</v>
      </c>
      <c r="P1044" s="332" t="s">
        <v>1747</v>
      </c>
      <c r="Q1044" s="332" t="s">
        <v>49</v>
      </c>
      <c r="R1044" s="332"/>
      <c r="S1044" s="332"/>
      <c r="T1044" s="332"/>
      <c r="U1044" s="219"/>
      <c r="V1044" s="197" t="s">
        <v>776</v>
      </c>
      <c r="W1044" s="220">
        <v>1</v>
      </c>
      <c r="X1044" s="223">
        <v>2236</v>
      </c>
      <c r="Y1044" s="223">
        <v>2168</v>
      </c>
      <c r="Z1044" s="223">
        <v>2033</v>
      </c>
      <c r="AA1044" s="223">
        <v>1911</v>
      </c>
      <c r="AB1044" s="5"/>
      <c r="AC1044" s="224">
        <f t="shared" si="44"/>
        <v>0</v>
      </c>
      <c r="AD1044" s="270">
        <f t="shared" si="45"/>
        <v>0</v>
      </c>
      <c r="AE1044" s="198" t="s">
        <v>4484</v>
      </c>
      <c r="AF1044" s="199"/>
      <c r="AG1044" s="200"/>
      <c r="AH1044" s="200"/>
      <c r="AI1044" s="169" t="str">
        <f>IF(AB1044/W1044=0,"",IF(MOD(AB1044,W1044)&gt;0,"ОШИБКА!!! неверная кратность на сорт",""))</f>
        <v/>
      </c>
    </row>
    <row r="1045" spans="2:35">
      <c r="B1045" s="250"/>
      <c r="C1045" s="196" t="s">
        <v>3793</v>
      </c>
      <c r="D1045" s="267"/>
      <c r="E1045" s="267"/>
      <c r="F1045" s="267"/>
      <c r="G1045" s="267"/>
      <c r="H1045" s="267"/>
      <c r="I1045" s="267"/>
      <c r="J1045" s="267">
        <v>3</v>
      </c>
      <c r="K1045" s="267"/>
      <c r="L1045" s="196" t="s">
        <v>37</v>
      </c>
      <c r="M1045" s="196" t="s">
        <v>499</v>
      </c>
      <c r="N1045" s="196" t="s">
        <v>503</v>
      </c>
      <c r="O1045" s="196" t="s">
        <v>502</v>
      </c>
      <c r="P1045" s="196" t="s">
        <v>3890</v>
      </c>
      <c r="Q1045" s="196" t="s">
        <v>48</v>
      </c>
      <c r="R1045" s="196"/>
      <c r="S1045" s="196"/>
      <c r="T1045" s="196"/>
      <c r="U1045" s="219"/>
      <c r="V1045" s="197" t="s">
        <v>776</v>
      </c>
      <c r="W1045" s="220">
        <v>1</v>
      </c>
      <c r="X1045" s="223">
        <v>623</v>
      </c>
      <c r="Y1045" s="223">
        <v>604</v>
      </c>
      <c r="Z1045" s="223">
        <v>566</v>
      </c>
      <c r="AA1045" s="223">
        <v>532</v>
      </c>
      <c r="AB1045" s="5"/>
      <c r="AC1045" s="224">
        <f t="shared" si="44"/>
        <v>0</v>
      </c>
      <c r="AD1045" s="270">
        <f t="shared" si="45"/>
        <v>0</v>
      </c>
      <c r="AE1045" s="198"/>
      <c r="AF1045" s="199"/>
      <c r="AG1045" s="200"/>
      <c r="AH1045" s="200"/>
      <c r="AI1045" s="169" t="str">
        <f>IF(AB1045/W1045=0,"",IF(MOD(AB1045,W1045)&gt;0,"ОШИБКА!!! неверная кратность на сорт",""))</f>
        <v/>
      </c>
    </row>
    <row r="1046" spans="2:35">
      <c r="B1046" s="250"/>
      <c r="C1046" s="196" t="s">
        <v>1748</v>
      </c>
      <c r="D1046" s="267"/>
      <c r="E1046" s="267"/>
      <c r="F1046" s="267"/>
      <c r="G1046" s="267"/>
      <c r="H1046" s="267"/>
      <c r="I1046" s="267"/>
      <c r="J1046" s="267"/>
      <c r="K1046" s="267"/>
      <c r="L1046" s="196" t="s">
        <v>37</v>
      </c>
      <c r="M1046" s="332" t="s">
        <v>499</v>
      </c>
      <c r="N1046" s="332" t="s">
        <v>503</v>
      </c>
      <c r="O1046" s="332" t="s">
        <v>502</v>
      </c>
      <c r="P1046" s="332" t="s">
        <v>1749</v>
      </c>
      <c r="Q1046" s="332" t="s">
        <v>48</v>
      </c>
      <c r="R1046" s="332"/>
      <c r="S1046" s="332"/>
      <c r="T1046" s="332"/>
      <c r="U1046" s="219"/>
      <c r="V1046" s="197" t="s">
        <v>776</v>
      </c>
      <c r="W1046" s="220">
        <v>1</v>
      </c>
      <c r="X1046" s="223">
        <v>467</v>
      </c>
      <c r="Y1046" s="223">
        <v>453</v>
      </c>
      <c r="Z1046" s="223">
        <v>425</v>
      </c>
      <c r="AA1046" s="223">
        <v>400</v>
      </c>
      <c r="AB1046" s="5"/>
      <c r="AC1046" s="224">
        <f t="shared" si="44"/>
        <v>0</v>
      </c>
      <c r="AD1046" s="270">
        <f t="shared" si="45"/>
        <v>0</v>
      </c>
      <c r="AE1046" s="198" t="s">
        <v>4484</v>
      </c>
      <c r="AF1046" s="199"/>
      <c r="AG1046" s="200"/>
      <c r="AH1046" s="200"/>
      <c r="AI1046" s="169" t="str">
        <f>IF(AB1046/W1046=0,"",IF(MOD(AB1046,W1046)&gt;0,"ОШИБКА!!! неверная кратность на сорт",""))</f>
        <v/>
      </c>
    </row>
    <row r="1047" spans="2:35">
      <c r="B1047" s="250"/>
      <c r="C1047" s="196" t="s">
        <v>917</v>
      </c>
      <c r="D1047" s="267"/>
      <c r="E1047" s="267"/>
      <c r="F1047" s="267"/>
      <c r="G1047" s="267"/>
      <c r="H1047" s="267"/>
      <c r="I1047" s="267"/>
      <c r="J1047" s="267">
        <v>24</v>
      </c>
      <c r="K1047" s="267"/>
      <c r="L1047" s="196" t="s">
        <v>36</v>
      </c>
      <c r="M1047" s="196" t="s">
        <v>499</v>
      </c>
      <c r="N1047" s="196" t="s">
        <v>503</v>
      </c>
      <c r="O1047" s="196" t="s">
        <v>502</v>
      </c>
      <c r="P1047" s="196" t="s">
        <v>855</v>
      </c>
      <c r="Q1047" s="196" t="s">
        <v>3850</v>
      </c>
      <c r="R1047" s="196"/>
      <c r="S1047" s="196"/>
      <c r="T1047" s="196"/>
      <c r="U1047" s="219"/>
      <c r="V1047" s="197" t="s">
        <v>157</v>
      </c>
      <c r="W1047" s="220">
        <v>1</v>
      </c>
      <c r="X1047" s="223">
        <v>1063</v>
      </c>
      <c r="Y1047" s="223">
        <v>1031</v>
      </c>
      <c r="Z1047" s="223">
        <v>966</v>
      </c>
      <c r="AA1047" s="223">
        <v>909</v>
      </c>
      <c r="AB1047" s="5"/>
      <c r="AC1047" s="224">
        <f t="shared" si="44"/>
        <v>0</v>
      </c>
      <c r="AD1047" s="270">
        <f t="shared" si="45"/>
        <v>0</v>
      </c>
      <c r="AE1047" s="198"/>
      <c r="AF1047" s="199"/>
      <c r="AG1047" s="200"/>
      <c r="AH1047" s="200"/>
      <c r="AI1047" s="169" t="str">
        <f>IF(AB1047/W1047=0,"",IF(MOD(AB1047,W1047)&gt;0,"ОШИБКА!!! неверная кратность на сорт",""))</f>
        <v/>
      </c>
    </row>
    <row r="1048" spans="2:35">
      <c r="B1048" s="250"/>
      <c r="C1048" s="196" t="s">
        <v>3255</v>
      </c>
      <c r="D1048" s="267"/>
      <c r="E1048" s="267"/>
      <c r="F1048" s="267"/>
      <c r="G1048" s="267"/>
      <c r="H1048" s="267"/>
      <c r="I1048" s="267"/>
      <c r="J1048" s="267"/>
      <c r="K1048" s="267"/>
      <c r="L1048" s="196" t="s">
        <v>37</v>
      </c>
      <c r="M1048" s="332" t="s">
        <v>499</v>
      </c>
      <c r="N1048" s="332" t="s">
        <v>503</v>
      </c>
      <c r="O1048" s="332" t="s">
        <v>502</v>
      </c>
      <c r="P1048" s="332" t="s">
        <v>3891</v>
      </c>
      <c r="Q1048" s="332" t="s">
        <v>49</v>
      </c>
      <c r="R1048" s="332" t="s">
        <v>73</v>
      </c>
      <c r="S1048" s="332"/>
      <c r="T1048" s="332"/>
      <c r="U1048" s="219"/>
      <c r="V1048" s="197" t="s">
        <v>176</v>
      </c>
      <c r="W1048" s="220">
        <v>1</v>
      </c>
      <c r="X1048" s="223">
        <v>2342</v>
      </c>
      <c r="Y1048" s="223">
        <v>2271</v>
      </c>
      <c r="Z1048" s="223">
        <v>2129</v>
      </c>
      <c r="AA1048" s="223">
        <v>2001</v>
      </c>
      <c r="AB1048" s="5"/>
      <c r="AC1048" s="224">
        <f t="shared" si="44"/>
        <v>0</v>
      </c>
      <c r="AD1048" s="270">
        <f t="shared" si="45"/>
        <v>0</v>
      </c>
      <c r="AE1048" s="198" t="s">
        <v>4484</v>
      </c>
      <c r="AF1048" s="199"/>
      <c r="AG1048" s="200"/>
      <c r="AH1048" s="200"/>
      <c r="AI1048" s="169" t="str">
        <f>IF(AB1048/W1048=0,"",IF(MOD(AB1048,W1048)&gt;0,"ОШИБКА!!! неверная кратность на сорт",""))</f>
        <v/>
      </c>
    </row>
    <row r="1049" spans="2:35">
      <c r="B1049" s="250"/>
      <c r="C1049" s="196" t="s">
        <v>1750</v>
      </c>
      <c r="D1049" s="267"/>
      <c r="E1049" s="267"/>
      <c r="F1049" s="267"/>
      <c r="G1049" s="267"/>
      <c r="H1049" s="267"/>
      <c r="I1049" s="267"/>
      <c r="J1049" s="267"/>
      <c r="K1049" s="267"/>
      <c r="L1049" s="196" t="s">
        <v>37</v>
      </c>
      <c r="M1049" s="332" t="s">
        <v>499</v>
      </c>
      <c r="N1049" s="332" t="s">
        <v>503</v>
      </c>
      <c r="O1049" s="332" t="s">
        <v>502</v>
      </c>
      <c r="P1049" s="332" t="s">
        <v>1751</v>
      </c>
      <c r="Q1049" s="332" t="s">
        <v>49</v>
      </c>
      <c r="R1049" s="332"/>
      <c r="S1049" s="332"/>
      <c r="T1049" s="332"/>
      <c r="U1049" s="219"/>
      <c r="V1049" s="197" t="s">
        <v>776</v>
      </c>
      <c r="W1049" s="220">
        <v>1</v>
      </c>
      <c r="X1049" s="223">
        <v>2236</v>
      </c>
      <c r="Y1049" s="223">
        <v>2168</v>
      </c>
      <c r="Z1049" s="223">
        <v>2033</v>
      </c>
      <c r="AA1049" s="223">
        <v>1911</v>
      </c>
      <c r="AB1049" s="5"/>
      <c r="AC1049" s="224">
        <f t="shared" si="44"/>
        <v>0</v>
      </c>
      <c r="AD1049" s="270">
        <f t="shared" si="45"/>
        <v>0</v>
      </c>
      <c r="AE1049" s="198" t="s">
        <v>4484</v>
      </c>
      <c r="AF1049" s="199"/>
      <c r="AG1049" s="200"/>
      <c r="AH1049" s="200"/>
      <c r="AI1049" s="169" t="str">
        <f>IF(AB1049/W1049=0,"",IF(MOD(AB1049,W1049)&gt;0,"ОШИБКА!!! неверная кратность на сорт",""))</f>
        <v/>
      </c>
    </row>
    <row r="1050" spans="2:35">
      <c r="B1050" s="250"/>
      <c r="C1050" s="196" t="s">
        <v>3256</v>
      </c>
      <c r="D1050" s="267"/>
      <c r="E1050" s="267"/>
      <c r="F1050" s="267"/>
      <c r="G1050" s="267"/>
      <c r="H1050" s="267"/>
      <c r="I1050" s="267"/>
      <c r="J1050" s="267">
        <v>6</v>
      </c>
      <c r="K1050" s="267"/>
      <c r="L1050" s="196" t="s">
        <v>37</v>
      </c>
      <c r="M1050" s="196" t="s">
        <v>499</v>
      </c>
      <c r="N1050" s="196" t="s">
        <v>503</v>
      </c>
      <c r="O1050" s="196" t="s">
        <v>502</v>
      </c>
      <c r="P1050" s="196" t="s">
        <v>3892</v>
      </c>
      <c r="Q1050" s="196" t="s">
        <v>49</v>
      </c>
      <c r="R1050" s="196" t="s">
        <v>73</v>
      </c>
      <c r="S1050" s="196"/>
      <c r="T1050" s="196"/>
      <c r="U1050" s="219"/>
      <c r="V1050" s="197" t="s">
        <v>176</v>
      </c>
      <c r="W1050" s="220">
        <v>1</v>
      </c>
      <c r="X1050" s="223">
        <v>2888</v>
      </c>
      <c r="Y1050" s="223">
        <v>2800</v>
      </c>
      <c r="Z1050" s="223">
        <v>2625</v>
      </c>
      <c r="AA1050" s="223">
        <v>2468</v>
      </c>
      <c r="AB1050" s="5"/>
      <c r="AC1050" s="224">
        <f t="shared" si="44"/>
        <v>0</v>
      </c>
      <c r="AD1050" s="270">
        <f t="shared" si="45"/>
        <v>0</v>
      </c>
      <c r="AE1050" s="198"/>
      <c r="AF1050" s="199"/>
      <c r="AG1050" s="200"/>
      <c r="AH1050" s="200"/>
      <c r="AI1050" s="169" t="str">
        <f>IF(AB1050/W1050=0,"",IF(MOD(AB1050,W1050)&gt;0,"ОШИБКА!!! неверная кратность на сорт",""))</f>
        <v/>
      </c>
    </row>
    <row r="1051" spans="2:35">
      <c r="B1051" s="250"/>
      <c r="C1051" s="196" t="s">
        <v>3258</v>
      </c>
      <c r="D1051" s="267"/>
      <c r="E1051" s="267"/>
      <c r="F1051" s="267"/>
      <c r="G1051" s="267"/>
      <c r="H1051" s="267"/>
      <c r="I1051" s="267"/>
      <c r="J1051" s="267"/>
      <c r="K1051" s="267"/>
      <c r="L1051" s="196" t="s">
        <v>37</v>
      </c>
      <c r="M1051" s="332" t="s">
        <v>499</v>
      </c>
      <c r="N1051" s="332" t="s">
        <v>3903</v>
      </c>
      <c r="O1051" s="332" t="s">
        <v>3902</v>
      </c>
      <c r="P1051" s="332" t="s">
        <v>3904</v>
      </c>
      <c r="Q1051" s="332" t="s">
        <v>49</v>
      </c>
      <c r="R1051" s="332" t="s">
        <v>73</v>
      </c>
      <c r="S1051" s="332"/>
      <c r="T1051" s="332"/>
      <c r="U1051" s="219"/>
      <c r="V1051" s="197" t="s">
        <v>176</v>
      </c>
      <c r="W1051" s="220">
        <v>1</v>
      </c>
      <c r="X1051" s="223">
        <v>1850</v>
      </c>
      <c r="Y1051" s="223">
        <v>1794</v>
      </c>
      <c r="Z1051" s="223">
        <v>1682</v>
      </c>
      <c r="AA1051" s="223">
        <v>1581</v>
      </c>
      <c r="AB1051" s="5"/>
      <c r="AC1051" s="224">
        <f t="shared" si="44"/>
        <v>0</v>
      </c>
      <c r="AD1051" s="270">
        <f t="shared" si="45"/>
        <v>0</v>
      </c>
      <c r="AE1051" s="198" t="s">
        <v>4484</v>
      </c>
      <c r="AF1051" s="199"/>
      <c r="AG1051" s="200"/>
      <c r="AH1051" s="200"/>
      <c r="AI1051" s="169" t="str">
        <f>IF(AB1051/W1051=0,"",IF(MOD(AB1051,W1051)&gt;0,"ОШИБКА!!! неверная кратность на сорт",""))</f>
        <v/>
      </c>
    </row>
    <row r="1052" spans="2:35">
      <c r="B1052" s="250"/>
      <c r="C1052" s="196" t="s">
        <v>3259</v>
      </c>
      <c r="D1052" s="267"/>
      <c r="E1052" s="267"/>
      <c r="F1052" s="267"/>
      <c r="G1052" s="267"/>
      <c r="H1052" s="267"/>
      <c r="I1052" s="267"/>
      <c r="J1052" s="267">
        <v>1</v>
      </c>
      <c r="K1052" s="267"/>
      <c r="L1052" s="196" t="s">
        <v>37</v>
      </c>
      <c r="M1052" s="196" t="s">
        <v>499</v>
      </c>
      <c r="N1052" s="196" t="s">
        <v>3903</v>
      </c>
      <c r="O1052" s="196" t="s">
        <v>3902</v>
      </c>
      <c r="P1052" s="196" t="s">
        <v>3905</v>
      </c>
      <c r="Q1052" s="196" t="s">
        <v>49</v>
      </c>
      <c r="R1052" s="196" t="s">
        <v>73</v>
      </c>
      <c r="S1052" s="196"/>
      <c r="T1052" s="196"/>
      <c r="U1052" s="219"/>
      <c r="V1052" s="197" t="s">
        <v>176</v>
      </c>
      <c r="W1052" s="220">
        <v>1</v>
      </c>
      <c r="X1052" s="223">
        <v>1850</v>
      </c>
      <c r="Y1052" s="223">
        <v>1794</v>
      </c>
      <c r="Z1052" s="223">
        <v>1682</v>
      </c>
      <c r="AA1052" s="223">
        <v>1581</v>
      </c>
      <c r="AB1052" s="5"/>
      <c r="AC1052" s="224">
        <f t="shared" si="44"/>
        <v>0</v>
      </c>
      <c r="AD1052" s="270">
        <f t="shared" si="45"/>
        <v>0</v>
      </c>
      <c r="AE1052" s="198"/>
      <c r="AF1052" s="199"/>
      <c r="AG1052" s="200"/>
      <c r="AH1052" s="200"/>
      <c r="AI1052" s="169" t="str">
        <f>IF(AB1052/W1052=0,"",IF(MOD(AB1052,W1052)&gt;0,"ОШИБКА!!! неверная кратность на сорт",""))</f>
        <v/>
      </c>
    </row>
    <row r="1053" spans="2:35">
      <c r="B1053" s="250"/>
      <c r="C1053" s="196" t="s">
        <v>3260</v>
      </c>
      <c r="D1053" s="267"/>
      <c r="E1053" s="267"/>
      <c r="F1053" s="267"/>
      <c r="G1053" s="267"/>
      <c r="H1053" s="267"/>
      <c r="I1053" s="267"/>
      <c r="J1053" s="267"/>
      <c r="K1053" s="267"/>
      <c r="L1053" s="196" t="s">
        <v>37</v>
      </c>
      <c r="M1053" s="332" t="s">
        <v>499</v>
      </c>
      <c r="N1053" s="332" t="s">
        <v>3903</v>
      </c>
      <c r="O1053" s="332" t="s">
        <v>3902</v>
      </c>
      <c r="P1053" s="332" t="s">
        <v>3906</v>
      </c>
      <c r="Q1053" s="332" t="s">
        <v>49</v>
      </c>
      <c r="R1053" s="332"/>
      <c r="S1053" s="332"/>
      <c r="T1053" s="332"/>
      <c r="U1053" s="219"/>
      <c r="V1053" s="197" t="s">
        <v>776</v>
      </c>
      <c r="W1053" s="220">
        <v>1</v>
      </c>
      <c r="X1053" s="223">
        <v>1537</v>
      </c>
      <c r="Y1053" s="223">
        <v>1490</v>
      </c>
      <c r="Z1053" s="223">
        <v>1397</v>
      </c>
      <c r="AA1053" s="223">
        <v>1313</v>
      </c>
      <c r="AB1053" s="5"/>
      <c r="AC1053" s="224">
        <f t="shared" si="44"/>
        <v>0</v>
      </c>
      <c r="AD1053" s="270">
        <f t="shared" si="45"/>
        <v>0</v>
      </c>
      <c r="AE1053" s="198" t="s">
        <v>4484</v>
      </c>
      <c r="AF1053" s="199"/>
      <c r="AG1053" s="200"/>
      <c r="AH1053" s="200"/>
      <c r="AI1053" s="169" t="str">
        <f>IF(AB1053/W1053=0,"",IF(MOD(AB1053,W1053)&gt;0,"ОШИБКА!!! неверная кратность на сорт",""))</f>
        <v/>
      </c>
    </row>
    <row r="1054" spans="2:35">
      <c r="B1054" s="250"/>
      <c r="C1054" s="196" t="s">
        <v>3257</v>
      </c>
      <c r="D1054" s="267"/>
      <c r="E1054" s="267"/>
      <c r="F1054" s="267"/>
      <c r="G1054" s="267"/>
      <c r="H1054" s="267"/>
      <c r="I1054" s="267"/>
      <c r="J1054" s="267"/>
      <c r="K1054" s="267"/>
      <c r="L1054" s="196" t="s">
        <v>37</v>
      </c>
      <c r="M1054" s="332" t="s">
        <v>499</v>
      </c>
      <c r="N1054" s="332" t="s">
        <v>3903</v>
      </c>
      <c r="O1054" s="332" t="s">
        <v>3902</v>
      </c>
      <c r="P1054" s="332"/>
      <c r="Q1054" s="332" t="s">
        <v>49</v>
      </c>
      <c r="R1054" s="332"/>
      <c r="S1054" s="332"/>
      <c r="T1054" s="332"/>
      <c r="U1054" s="219"/>
      <c r="V1054" s="197" t="s">
        <v>776</v>
      </c>
      <c r="W1054" s="220">
        <v>1</v>
      </c>
      <c r="X1054" s="223">
        <v>1164</v>
      </c>
      <c r="Y1054" s="223">
        <v>1128</v>
      </c>
      <c r="Z1054" s="223">
        <v>1058</v>
      </c>
      <c r="AA1054" s="223">
        <v>995</v>
      </c>
      <c r="AB1054" s="5"/>
      <c r="AC1054" s="224">
        <f t="shared" si="44"/>
        <v>0</v>
      </c>
      <c r="AD1054" s="270">
        <f t="shared" si="45"/>
        <v>0</v>
      </c>
      <c r="AE1054" s="198" t="s">
        <v>4484</v>
      </c>
      <c r="AF1054" s="199"/>
      <c r="AG1054" s="200"/>
      <c r="AH1054" s="200"/>
      <c r="AI1054" s="169" t="str">
        <f>IF(AB1054/W1054=0,"",IF(MOD(AB1054,W1054)&gt;0,"ОШИБКА!!! неверная кратность на сорт",""))</f>
        <v/>
      </c>
    </row>
    <row r="1055" spans="2:35">
      <c r="B1055" s="250"/>
      <c r="C1055" s="196" t="s">
        <v>1759</v>
      </c>
      <c r="D1055" s="267"/>
      <c r="E1055" s="267"/>
      <c r="F1055" s="267"/>
      <c r="G1055" s="267"/>
      <c r="H1055" s="267"/>
      <c r="I1055" s="267"/>
      <c r="J1055" s="267">
        <v>4</v>
      </c>
      <c r="K1055" s="267"/>
      <c r="L1055" s="196" t="s">
        <v>37</v>
      </c>
      <c r="M1055" s="196" t="s">
        <v>499</v>
      </c>
      <c r="N1055" s="196" t="s">
        <v>507</v>
      </c>
      <c r="O1055" s="196" t="s">
        <v>506</v>
      </c>
      <c r="P1055" s="196" t="s">
        <v>1760</v>
      </c>
      <c r="Q1055" s="196" t="s">
        <v>49</v>
      </c>
      <c r="R1055" s="196"/>
      <c r="S1055" s="196"/>
      <c r="T1055" s="332"/>
      <c r="U1055" s="219"/>
      <c r="V1055" s="197" t="s">
        <v>776</v>
      </c>
      <c r="W1055" s="220">
        <v>1</v>
      </c>
      <c r="X1055" s="223">
        <v>2337</v>
      </c>
      <c r="Y1055" s="223">
        <v>2266</v>
      </c>
      <c r="Z1055" s="223">
        <v>2124</v>
      </c>
      <c r="AA1055" s="223">
        <v>1997</v>
      </c>
      <c r="AB1055" s="5"/>
      <c r="AC1055" s="224">
        <f t="shared" si="44"/>
        <v>0</v>
      </c>
      <c r="AD1055" s="270">
        <f t="shared" si="45"/>
        <v>0</v>
      </c>
      <c r="AE1055" s="198"/>
      <c r="AF1055" s="199"/>
      <c r="AG1055" s="200"/>
      <c r="AH1055" s="200"/>
      <c r="AI1055" s="169" t="str">
        <f>IF(AB1055/W1055=0,"",IF(MOD(AB1055,W1055)&gt;0,"ОШИБКА!!! неверная кратность на сорт",""))</f>
        <v/>
      </c>
    </row>
    <row r="1056" spans="2:35">
      <c r="B1056" s="250"/>
      <c r="C1056" s="196" t="s">
        <v>1761</v>
      </c>
      <c r="D1056" s="267"/>
      <c r="E1056" s="267"/>
      <c r="F1056" s="267"/>
      <c r="G1056" s="267"/>
      <c r="H1056" s="267"/>
      <c r="I1056" s="267"/>
      <c r="J1056" s="267"/>
      <c r="K1056" s="267"/>
      <c r="L1056" s="196" t="s">
        <v>37</v>
      </c>
      <c r="M1056" s="332" t="s">
        <v>499</v>
      </c>
      <c r="N1056" s="332" t="s">
        <v>507</v>
      </c>
      <c r="O1056" s="332" t="s">
        <v>506</v>
      </c>
      <c r="P1056" s="332" t="s">
        <v>1762</v>
      </c>
      <c r="Q1056" s="332" t="s">
        <v>49</v>
      </c>
      <c r="R1056" s="332"/>
      <c r="S1056" s="332"/>
      <c r="T1056" s="332"/>
      <c r="U1056" s="219"/>
      <c r="V1056" s="197" t="s">
        <v>776</v>
      </c>
      <c r="W1056" s="220">
        <v>1</v>
      </c>
      <c r="X1056" s="223">
        <v>2337</v>
      </c>
      <c r="Y1056" s="223">
        <v>2266</v>
      </c>
      <c r="Z1056" s="223">
        <v>2124</v>
      </c>
      <c r="AA1056" s="223">
        <v>1997</v>
      </c>
      <c r="AB1056" s="5"/>
      <c r="AC1056" s="224">
        <f t="shared" si="44"/>
        <v>0</v>
      </c>
      <c r="AD1056" s="270">
        <f t="shared" si="45"/>
        <v>0</v>
      </c>
      <c r="AE1056" s="198" t="s">
        <v>4484</v>
      </c>
      <c r="AF1056" s="199"/>
      <c r="AG1056" s="200"/>
      <c r="AH1056" s="200"/>
      <c r="AI1056" s="169" t="str">
        <f>IF(AB1056/W1056=0,"",IF(MOD(AB1056,W1056)&gt;0,"ОШИБКА!!! неверная кратность на сорт",""))</f>
        <v/>
      </c>
    </row>
    <row r="1057" spans="2:35">
      <c r="B1057" s="250"/>
      <c r="C1057" s="196" t="s">
        <v>1763</v>
      </c>
      <c r="D1057" s="267"/>
      <c r="E1057" s="267"/>
      <c r="F1057" s="267"/>
      <c r="G1057" s="267"/>
      <c r="H1057" s="267"/>
      <c r="I1057" s="267"/>
      <c r="J1057" s="267"/>
      <c r="K1057" s="267"/>
      <c r="L1057" s="196" t="s">
        <v>37</v>
      </c>
      <c r="M1057" s="332" t="s">
        <v>499</v>
      </c>
      <c r="N1057" s="332" t="s">
        <v>507</v>
      </c>
      <c r="O1057" s="332" t="s">
        <v>506</v>
      </c>
      <c r="P1057" s="332" t="s">
        <v>1764</v>
      </c>
      <c r="Q1057" s="332" t="s">
        <v>49</v>
      </c>
      <c r="R1057" s="332"/>
      <c r="S1057" s="332"/>
      <c r="T1057" s="332"/>
      <c r="U1057" s="219"/>
      <c r="V1057" s="197" t="s">
        <v>776</v>
      </c>
      <c r="W1057" s="220">
        <v>1</v>
      </c>
      <c r="X1057" s="223">
        <v>2177</v>
      </c>
      <c r="Y1057" s="223">
        <v>2111</v>
      </c>
      <c r="Z1057" s="223">
        <v>1979</v>
      </c>
      <c r="AA1057" s="223">
        <v>1860</v>
      </c>
      <c r="AB1057" s="5"/>
      <c r="AC1057" s="224">
        <f t="shared" si="44"/>
        <v>0</v>
      </c>
      <c r="AD1057" s="270">
        <f t="shared" si="45"/>
        <v>0</v>
      </c>
      <c r="AE1057" s="198" t="s">
        <v>4484</v>
      </c>
      <c r="AF1057" s="199"/>
      <c r="AG1057" s="200"/>
      <c r="AH1057" s="200"/>
      <c r="AI1057" s="169" t="str">
        <f>IF(AB1057/W1057=0,"",IF(MOD(AB1057,W1057)&gt;0,"ОШИБКА!!! неверная кратность на сорт",""))</f>
        <v/>
      </c>
    </row>
    <row r="1058" spans="2:35">
      <c r="B1058" s="250"/>
      <c r="C1058" s="196" t="s">
        <v>1765</v>
      </c>
      <c r="D1058" s="267"/>
      <c r="E1058" s="267"/>
      <c r="F1058" s="267"/>
      <c r="G1058" s="267"/>
      <c r="H1058" s="267"/>
      <c r="I1058" s="267"/>
      <c r="J1058" s="267"/>
      <c r="K1058" s="267"/>
      <c r="L1058" s="196" t="s">
        <v>37</v>
      </c>
      <c r="M1058" s="332" t="s">
        <v>499</v>
      </c>
      <c r="N1058" s="332" t="s">
        <v>507</v>
      </c>
      <c r="O1058" s="332" t="s">
        <v>506</v>
      </c>
      <c r="P1058" s="332" t="s">
        <v>1766</v>
      </c>
      <c r="Q1058" s="332" t="s">
        <v>49</v>
      </c>
      <c r="R1058" s="332"/>
      <c r="S1058" s="332"/>
      <c r="T1058" s="332"/>
      <c r="U1058" s="219"/>
      <c r="V1058" s="197" t="s">
        <v>776</v>
      </c>
      <c r="W1058" s="220">
        <v>1</v>
      </c>
      <c r="X1058" s="223">
        <v>2177</v>
      </c>
      <c r="Y1058" s="223">
        <v>2111</v>
      </c>
      <c r="Z1058" s="223">
        <v>1979</v>
      </c>
      <c r="AA1058" s="223">
        <v>1860</v>
      </c>
      <c r="AB1058" s="5"/>
      <c r="AC1058" s="224">
        <f t="shared" si="44"/>
        <v>0</v>
      </c>
      <c r="AD1058" s="270">
        <f t="shared" si="45"/>
        <v>0</v>
      </c>
      <c r="AE1058" s="198" t="s">
        <v>4484</v>
      </c>
      <c r="AF1058" s="199"/>
      <c r="AG1058" s="200"/>
      <c r="AH1058" s="200"/>
      <c r="AI1058" s="169" t="str">
        <f>IF(AB1058/W1058=0,"",IF(MOD(AB1058,W1058)&gt;0,"ОШИБКА!!! неверная кратность на сорт",""))</f>
        <v/>
      </c>
    </row>
    <row r="1059" spans="2:35">
      <c r="B1059" s="250"/>
      <c r="C1059" s="196" t="s">
        <v>508</v>
      </c>
      <c r="D1059" s="267"/>
      <c r="E1059" s="267"/>
      <c r="F1059" s="267"/>
      <c r="G1059" s="267"/>
      <c r="H1059" s="267"/>
      <c r="I1059" s="267"/>
      <c r="J1059" s="267"/>
      <c r="K1059" s="267"/>
      <c r="L1059" s="196" t="s">
        <v>37</v>
      </c>
      <c r="M1059" s="332" t="s">
        <v>499</v>
      </c>
      <c r="N1059" s="332" t="s">
        <v>507</v>
      </c>
      <c r="O1059" s="332" t="s">
        <v>506</v>
      </c>
      <c r="P1059" s="332" t="s">
        <v>1752</v>
      </c>
      <c r="Q1059" s="332" t="s">
        <v>48</v>
      </c>
      <c r="R1059" s="332"/>
      <c r="S1059" s="332"/>
      <c r="T1059" s="332"/>
      <c r="U1059" s="219"/>
      <c r="V1059" s="197" t="s">
        <v>776</v>
      </c>
      <c r="W1059" s="220">
        <v>1</v>
      </c>
      <c r="X1059" s="223">
        <v>1703</v>
      </c>
      <c r="Y1059" s="223">
        <v>1652</v>
      </c>
      <c r="Z1059" s="223">
        <v>1548</v>
      </c>
      <c r="AA1059" s="223">
        <v>1456</v>
      </c>
      <c r="AB1059" s="5"/>
      <c r="AC1059" s="224">
        <f t="shared" si="44"/>
        <v>0</v>
      </c>
      <c r="AD1059" s="270">
        <f t="shared" si="45"/>
        <v>0</v>
      </c>
      <c r="AE1059" s="198" t="s">
        <v>4484</v>
      </c>
      <c r="AF1059" s="199"/>
      <c r="AG1059" s="200"/>
      <c r="AH1059" s="200"/>
      <c r="AI1059" s="169" t="str">
        <f>IF(AB1059/W1059=0,"",IF(MOD(AB1059,W1059)&gt;0,"ОШИБКА!!! неверная кратность на сорт",""))</f>
        <v/>
      </c>
    </row>
    <row r="1060" spans="2:35">
      <c r="B1060" s="250"/>
      <c r="C1060" s="196" t="s">
        <v>1753</v>
      </c>
      <c r="D1060" s="267"/>
      <c r="E1060" s="267"/>
      <c r="F1060" s="267"/>
      <c r="G1060" s="267"/>
      <c r="H1060" s="267"/>
      <c r="I1060" s="267"/>
      <c r="J1060" s="267">
        <v>5</v>
      </c>
      <c r="K1060" s="267"/>
      <c r="L1060" s="196" t="s">
        <v>37</v>
      </c>
      <c r="M1060" s="196" t="s">
        <v>499</v>
      </c>
      <c r="N1060" s="196" t="s">
        <v>507</v>
      </c>
      <c r="O1060" s="196" t="s">
        <v>506</v>
      </c>
      <c r="P1060" s="196" t="s">
        <v>1754</v>
      </c>
      <c r="Q1060" s="196" t="s">
        <v>49</v>
      </c>
      <c r="R1060" s="196"/>
      <c r="S1060" s="196"/>
      <c r="T1060" s="332"/>
      <c r="U1060" s="219"/>
      <c r="V1060" s="197" t="s">
        <v>776</v>
      </c>
      <c r="W1060" s="220">
        <v>1</v>
      </c>
      <c r="X1060" s="223">
        <v>2177</v>
      </c>
      <c r="Y1060" s="223">
        <v>2111</v>
      </c>
      <c r="Z1060" s="223">
        <v>1979</v>
      </c>
      <c r="AA1060" s="223">
        <v>1860</v>
      </c>
      <c r="AB1060" s="5"/>
      <c r="AC1060" s="224">
        <f t="shared" si="44"/>
        <v>0</v>
      </c>
      <c r="AD1060" s="270">
        <f t="shared" si="45"/>
        <v>0</v>
      </c>
      <c r="AE1060" s="198"/>
      <c r="AF1060" s="199"/>
      <c r="AG1060" s="200"/>
      <c r="AH1060" s="200"/>
      <c r="AI1060" s="169" t="str">
        <f>IF(AB1060/W1060=0,"",IF(MOD(AB1060,W1060)&gt;0,"ОШИБКА!!! неверная кратность на сорт",""))</f>
        <v/>
      </c>
    </row>
    <row r="1061" spans="2:35">
      <c r="B1061" s="250"/>
      <c r="C1061" s="196" t="s">
        <v>1755</v>
      </c>
      <c r="D1061" s="267"/>
      <c r="E1061" s="267"/>
      <c r="F1061" s="267"/>
      <c r="G1061" s="267"/>
      <c r="H1061" s="267"/>
      <c r="I1061" s="267"/>
      <c r="J1061" s="267"/>
      <c r="K1061" s="267"/>
      <c r="L1061" s="196" t="s">
        <v>37</v>
      </c>
      <c r="M1061" s="332" t="s">
        <v>499</v>
      </c>
      <c r="N1061" s="332" t="s">
        <v>507</v>
      </c>
      <c r="O1061" s="332" t="s">
        <v>506</v>
      </c>
      <c r="P1061" s="332" t="s">
        <v>1756</v>
      </c>
      <c r="Q1061" s="332" t="s">
        <v>49</v>
      </c>
      <c r="R1061" s="332"/>
      <c r="S1061" s="332"/>
      <c r="T1061" s="332"/>
      <c r="U1061" s="219"/>
      <c r="V1061" s="197" t="s">
        <v>776</v>
      </c>
      <c r="W1061" s="220">
        <v>1</v>
      </c>
      <c r="X1061" s="223">
        <v>2177</v>
      </c>
      <c r="Y1061" s="223">
        <v>2111</v>
      </c>
      <c r="Z1061" s="223">
        <v>1979</v>
      </c>
      <c r="AA1061" s="223">
        <v>1860</v>
      </c>
      <c r="AB1061" s="5"/>
      <c r="AC1061" s="224">
        <f t="shared" si="44"/>
        <v>0</v>
      </c>
      <c r="AD1061" s="270">
        <f t="shared" si="45"/>
        <v>0</v>
      </c>
      <c r="AE1061" s="198" t="s">
        <v>4484</v>
      </c>
      <c r="AF1061" s="199"/>
      <c r="AG1061" s="200"/>
      <c r="AH1061" s="200"/>
      <c r="AI1061" s="169" t="str">
        <f>IF(AB1061/W1061=0,"",IF(MOD(AB1061,W1061)&gt;0,"ОШИБКА!!! неверная кратность на сорт",""))</f>
        <v/>
      </c>
    </row>
    <row r="1062" spans="2:35">
      <c r="B1062" s="250"/>
      <c r="C1062" s="196" t="s">
        <v>1757</v>
      </c>
      <c r="D1062" s="267"/>
      <c r="E1062" s="267"/>
      <c r="F1062" s="267"/>
      <c r="G1062" s="267"/>
      <c r="H1062" s="267"/>
      <c r="I1062" s="267"/>
      <c r="J1062" s="267">
        <v>5</v>
      </c>
      <c r="K1062" s="267"/>
      <c r="L1062" s="196" t="s">
        <v>37</v>
      </c>
      <c r="M1062" s="196" t="s">
        <v>499</v>
      </c>
      <c r="N1062" s="196" t="s">
        <v>507</v>
      </c>
      <c r="O1062" s="196" t="s">
        <v>506</v>
      </c>
      <c r="P1062" s="196" t="s">
        <v>1758</v>
      </c>
      <c r="Q1062" s="196" t="s">
        <v>49</v>
      </c>
      <c r="R1062" s="196"/>
      <c r="S1062" s="196"/>
      <c r="T1062" s="332"/>
      <c r="U1062" s="219"/>
      <c r="V1062" s="197" t="s">
        <v>776</v>
      </c>
      <c r="W1062" s="220">
        <v>1</v>
      </c>
      <c r="X1062" s="223">
        <v>2177</v>
      </c>
      <c r="Y1062" s="223">
        <v>2111</v>
      </c>
      <c r="Z1062" s="223">
        <v>1979</v>
      </c>
      <c r="AA1062" s="223">
        <v>1860</v>
      </c>
      <c r="AB1062" s="5"/>
      <c r="AC1062" s="224">
        <f t="shared" si="44"/>
        <v>0</v>
      </c>
      <c r="AD1062" s="270">
        <f t="shared" si="45"/>
        <v>0</v>
      </c>
      <c r="AE1062" s="198"/>
      <c r="AF1062" s="199"/>
      <c r="AG1062" s="200"/>
      <c r="AH1062" s="200"/>
      <c r="AI1062" s="169" t="str">
        <f>IF(AB1062/W1062=0,"",IF(MOD(AB1062,W1062)&gt;0,"ОШИБКА!!! неверная кратность на сорт",""))</f>
        <v/>
      </c>
    </row>
    <row r="1063" spans="2:35">
      <c r="B1063" s="250"/>
      <c r="C1063" s="196" t="s">
        <v>3261</v>
      </c>
      <c r="D1063" s="267"/>
      <c r="E1063" s="267"/>
      <c r="F1063" s="267"/>
      <c r="G1063" s="267"/>
      <c r="H1063" s="267"/>
      <c r="I1063" s="267"/>
      <c r="J1063" s="267">
        <v>2</v>
      </c>
      <c r="K1063" s="267"/>
      <c r="L1063" s="196" t="s">
        <v>37</v>
      </c>
      <c r="M1063" s="196" t="s">
        <v>499</v>
      </c>
      <c r="N1063" s="196" t="s">
        <v>507</v>
      </c>
      <c r="O1063" s="196" t="s">
        <v>506</v>
      </c>
      <c r="P1063" s="196" t="s">
        <v>4007</v>
      </c>
      <c r="Q1063" s="196" t="s">
        <v>49</v>
      </c>
      <c r="R1063" s="196"/>
      <c r="S1063" s="196"/>
      <c r="T1063" s="332"/>
      <c r="U1063" s="219"/>
      <c r="V1063" s="197" t="s">
        <v>776</v>
      </c>
      <c r="W1063" s="220">
        <v>1</v>
      </c>
      <c r="X1063" s="223">
        <v>2177</v>
      </c>
      <c r="Y1063" s="223">
        <v>2111</v>
      </c>
      <c r="Z1063" s="223">
        <v>1979</v>
      </c>
      <c r="AA1063" s="223">
        <v>1860</v>
      </c>
      <c r="AB1063" s="5"/>
      <c r="AC1063" s="224">
        <f t="shared" si="44"/>
        <v>0</v>
      </c>
      <c r="AD1063" s="270">
        <f t="shared" si="45"/>
        <v>0</v>
      </c>
      <c r="AE1063" s="198"/>
      <c r="AF1063" s="199"/>
      <c r="AG1063" s="200"/>
      <c r="AH1063" s="200"/>
      <c r="AI1063" s="169" t="str">
        <f>IF(AB1063/W1063=0,"",IF(MOD(AB1063,W1063)&gt;0,"ОШИБКА!!! неверная кратность на сорт",""))</f>
        <v/>
      </c>
    </row>
    <row r="1064" spans="2:35">
      <c r="B1064" s="250"/>
      <c r="C1064" s="196" t="s">
        <v>1767</v>
      </c>
      <c r="D1064" s="267"/>
      <c r="E1064" s="267"/>
      <c r="F1064" s="267"/>
      <c r="G1064" s="267"/>
      <c r="H1064" s="267"/>
      <c r="I1064" s="267"/>
      <c r="J1064" s="267"/>
      <c r="K1064" s="267"/>
      <c r="L1064" s="196" t="s">
        <v>37</v>
      </c>
      <c r="M1064" s="332" t="s">
        <v>499</v>
      </c>
      <c r="N1064" s="332" t="s">
        <v>507</v>
      </c>
      <c r="O1064" s="332" t="s">
        <v>506</v>
      </c>
      <c r="P1064" s="332" t="s">
        <v>1768</v>
      </c>
      <c r="Q1064" s="332" t="s">
        <v>49</v>
      </c>
      <c r="R1064" s="332"/>
      <c r="S1064" s="332"/>
      <c r="T1064" s="332"/>
      <c r="U1064" s="219"/>
      <c r="V1064" s="197" t="s">
        <v>776</v>
      </c>
      <c r="W1064" s="220">
        <v>1</v>
      </c>
      <c r="X1064" s="223">
        <v>3462</v>
      </c>
      <c r="Y1064" s="223">
        <v>3357</v>
      </c>
      <c r="Z1064" s="223">
        <v>3147</v>
      </c>
      <c r="AA1064" s="223">
        <v>2959</v>
      </c>
      <c r="AB1064" s="5"/>
      <c r="AC1064" s="224">
        <f t="shared" si="44"/>
        <v>0</v>
      </c>
      <c r="AD1064" s="270">
        <f t="shared" si="45"/>
        <v>0</v>
      </c>
      <c r="AE1064" s="198" t="s">
        <v>4484</v>
      </c>
      <c r="AF1064" s="199"/>
      <c r="AG1064" s="200"/>
      <c r="AH1064" s="200"/>
      <c r="AI1064" s="169" t="str">
        <f>IF(AB1064/W1064=0,"",IF(MOD(AB1064,W1064)&gt;0,"ОШИБКА!!! неверная кратность на сорт",""))</f>
        <v/>
      </c>
    </row>
    <row r="1065" spans="2:35">
      <c r="B1065" s="250"/>
      <c r="C1065" s="196" t="s">
        <v>1769</v>
      </c>
      <c r="D1065" s="267"/>
      <c r="E1065" s="267"/>
      <c r="F1065" s="267"/>
      <c r="G1065" s="267"/>
      <c r="H1065" s="267"/>
      <c r="I1065" s="267"/>
      <c r="J1065" s="267"/>
      <c r="K1065" s="267"/>
      <c r="L1065" s="196" t="s">
        <v>37</v>
      </c>
      <c r="M1065" s="332" t="s">
        <v>499</v>
      </c>
      <c r="N1065" s="332" t="s">
        <v>507</v>
      </c>
      <c r="O1065" s="332" t="s">
        <v>506</v>
      </c>
      <c r="P1065" s="332" t="s">
        <v>1768</v>
      </c>
      <c r="Q1065" s="332" t="s">
        <v>49</v>
      </c>
      <c r="R1065" s="332"/>
      <c r="S1065" s="332"/>
      <c r="T1065" s="332"/>
      <c r="U1065" s="219"/>
      <c r="V1065" s="197" t="s">
        <v>776</v>
      </c>
      <c r="W1065" s="220">
        <v>1</v>
      </c>
      <c r="X1065" s="223">
        <v>3462</v>
      </c>
      <c r="Y1065" s="223">
        <v>3357</v>
      </c>
      <c r="Z1065" s="223">
        <v>3147</v>
      </c>
      <c r="AA1065" s="223">
        <v>2959</v>
      </c>
      <c r="AB1065" s="5"/>
      <c r="AC1065" s="224">
        <f t="shared" si="44"/>
        <v>0</v>
      </c>
      <c r="AD1065" s="270">
        <f t="shared" si="45"/>
        <v>0</v>
      </c>
      <c r="AE1065" s="198" t="s">
        <v>4484</v>
      </c>
      <c r="AF1065" s="199"/>
      <c r="AG1065" s="200"/>
      <c r="AH1065" s="200"/>
      <c r="AI1065" s="169" t="str">
        <f>IF(AB1065/W1065=0,"",IF(MOD(AB1065,W1065)&gt;0,"ОШИБКА!!! неверная кратность на сорт",""))</f>
        <v/>
      </c>
    </row>
    <row r="1066" spans="2:35">
      <c r="B1066" s="250"/>
      <c r="C1066" s="196" t="s">
        <v>3262</v>
      </c>
      <c r="D1066" s="267"/>
      <c r="E1066" s="267"/>
      <c r="F1066" s="267"/>
      <c r="G1066" s="267"/>
      <c r="H1066" s="267"/>
      <c r="I1066" s="267"/>
      <c r="J1066" s="267"/>
      <c r="K1066" s="267"/>
      <c r="L1066" s="196" t="s">
        <v>37</v>
      </c>
      <c r="M1066" s="332" t="s">
        <v>499</v>
      </c>
      <c r="N1066" s="332" t="s">
        <v>507</v>
      </c>
      <c r="O1066" s="332" t="s">
        <v>506</v>
      </c>
      <c r="P1066" s="332" t="s">
        <v>4006</v>
      </c>
      <c r="Q1066" s="332" t="s">
        <v>49</v>
      </c>
      <c r="R1066" s="332"/>
      <c r="S1066" s="332"/>
      <c r="T1066" s="332"/>
      <c r="U1066" s="219"/>
      <c r="V1066" s="197" t="s">
        <v>776</v>
      </c>
      <c r="W1066" s="220">
        <v>1</v>
      </c>
      <c r="X1066" s="223">
        <v>2177</v>
      </c>
      <c r="Y1066" s="223">
        <v>2111</v>
      </c>
      <c r="Z1066" s="223">
        <v>1979</v>
      </c>
      <c r="AA1066" s="223">
        <v>1860</v>
      </c>
      <c r="AB1066" s="5"/>
      <c r="AC1066" s="224">
        <f t="shared" si="44"/>
        <v>0</v>
      </c>
      <c r="AD1066" s="270">
        <f t="shared" si="45"/>
        <v>0</v>
      </c>
      <c r="AE1066" s="198" t="s">
        <v>4484</v>
      </c>
      <c r="AF1066" s="199"/>
      <c r="AG1066" s="200"/>
      <c r="AH1066" s="200"/>
      <c r="AI1066" s="169" t="str">
        <f>IF(AB1066/W1066=0,"",IF(MOD(AB1066,W1066)&gt;0,"ОШИБКА!!! неверная кратность на сорт",""))</f>
        <v/>
      </c>
    </row>
    <row r="1067" spans="2:35">
      <c r="B1067" s="250"/>
      <c r="C1067" s="196" t="s">
        <v>1770</v>
      </c>
      <c r="D1067" s="267">
        <v>23</v>
      </c>
      <c r="E1067" s="267"/>
      <c r="F1067" s="267"/>
      <c r="G1067" s="267"/>
      <c r="H1067" s="267"/>
      <c r="I1067" s="267"/>
      <c r="J1067" s="267">
        <v>3</v>
      </c>
      <c r="K1067" s="267"/>
      <c r="L1067" s="196" t="s">
        <v>37</v>
      </c>
      <c r="M1067" s="196" t="s">
        <v>499</v>
      </c>
      <c r="N1067" s="196" t="s">
        <v>507</v>
      </c>
      <c r="O1067" s="196" t="s">
        <v>506</v>
      </c>
      <c r="P1067" s="196" t="s">
        <v>2972</v>
      </c>
      <c r="Q1067" s="196" t="s">
        <v>49</v>
      </c>
      <c r="R1067" s="196"/>
      <c r="S1067" s="196"/>
      <c r="T1067" s="196"/>
      <c r="U1067" s="219"/>
      <c r="V1067" s="197" t="s">
        <v>776</v>
      </c>
      <c r="W1067" s="220">
        <v>1</v>
      </c>
      <c r="X1067" s="223">
        <v>2177</v>
      </c>
      <c r="Y1067" s="223">
        <v>2111</v>
      </c>
      <c r="Z1067" s="223">
        <v>1979</v>
      </c>
      <c r="AA1067" s="223">
        <v>1860</v>
      </c>
      <c r="AB1067" s="5"/>
      <c r="AC1067" s="224">
        <f t="shared" si="44"/>
        <v>0</v>
      </c>
      <c r="AD1067" s="270">
        <f t="shared" si="45"/>
        <v>0</v>
      </c>
      <c r="AE1067" s="198"/>
      <c r="AF1067" s="199"/>
      <c r="AG1067" s="200"/>
      <c r="AH1067" s="200"/>
      <c r="AI1067" s="169" t="str">
        <f>IF(AB1067/W1067=0,"",IF(MOD(AB1067,W1067)&gt;0,"ОШИБКА!!! неверная кратность на сорт",""))</f>
        <v/>
      </c>
    </row>
    <row r="1068" spans="2:35">
      <c r="B1068" s="250"/>
      <c r="C1068" s="196" t="s">
        <v>1771</v>
      </c>
      <c r="D1068" s="267"/>
      <c r="E1068" s="267"/>
      <c r="F1068" s="267"/>
      <c r="G1068" s="267"/>
      <c r="H1068" s="267"/>
      <c r="I1068" s="267"/>
      <c r="J1068" s="267">
        <v>5</v>
      </c>
      <c r="K1068" s="267"/>
      <c r="L1068" s="196" t="s">
        <v>37</v>
      </c>
      <c r="M1068" s="196" t="s">
        <v>499</v>
      </c>
      <c r="N1068" s="196" t="s">
        <v>507</v>
      </c>
      <c r="O1068" s="196" t="s">
        <v>506</v>
      </c>
      <c r="P1068" s="196" t="s">
        <v>1772</v>
      </c>
      <c r="Q1068" s="196" t="s">
        <v>49</v>
      </c>
      <c r="R1068" s="196"/>
      <c r="S1068" s="196"/>
      <c r="T1068" s="332"/>
      <c r="U1068" s="219"/>
      <c r="V1068" s="197" t="s">
        <v>776</v>
      </c>
      <c r="W1068" s="220">
        <v>1</v>
      </c>
      <c r="X1068" s="223">
        <v>2177</v>
      </c>
      <c r="Y1068" s="223">
        <v>2111</v>
      </c>
      <c r="Z1068" s="223">
        <v>1979</v>
      </c>
      <c r="AA1068" s="223">
        <v>1860</v>
      </c>
      <c r="AB1068" s="5"/>
      <c r="AC1068" s="224">
        <f t="shared" si="44"/>
        <v>0</v>
      </c>
      <c r="AD1068" s="270">
        <f t="shared" si="45"/>
        <v>0</v>
      </c>
      <c r="AE1068" s="198"/>
      <c r="AF1068" s="199"/>
      <c r="AG1068" s="200"/>
      <c r="AH1068" s="200"/>
      <c r="AI1068" s="169" t="str">
        <f>IF(AB1068/W1068=0,"",IF(MOD(AB1068,W1068)&gt;0,"ОШИБКА!!! неверная кратность на сорт",""))</f>
        <v/>
      </c>
    </row>
    <row r="1069" spans="2:35">
      <c r="B1069" s="250"/>
      <c r="C1069" s="196" t="s">
        <v>1773</v>
      </c>
      <c r="D1069" s="267"/>
      <c r="E1069" s="267"/>
      <c r="F1069" s="267"/>
      <c r="G1069" s="267"/>
      <c r="H1069" s="267"/>
      <c r="I1069" s="267"/>
      <c r="J1069" s="267"/>
      <c r="K1069" s="267"/>
      <c r="L1069" s="196" t="s">
        <v>37</v>
      </c>
      <c r="M1069" s="332" t="s">
        <v>499</v>
      </c>
      <c r="N1069" s="332" t="s">
        <v>507</v>
      </c>
      <c r="O1069" s="332" t="s">
        <v>506</v>
      </c>
      <c r="P1069" s="332" t="s">
        <v>1774</v>
      </c>
      <c r="Q1069" s="332" t="s">
        <v>49</v>
      </c>
      <c r="R1069" s="332"/>
      <c r="S1069" s="332"/>
      <c r="T1069" s="332"/>
      <c r="U1069" s="219"/>
      <c r="V1069" s="197" t="s">
        <v>776</v>
      </c>
      <c r="W1069" s="220">
        <v>1</v>
      </c>
      <c r="X1069" s="223">
        <v>2177</v>
      </c>
      <c r="Y1069" s="223">
        <v>2111</v>
      </c>
      <c r="Z1069" s="223">
        <v>1979</v>
      </c>
      <c r="AA1069" s="223">
        <v>1860</v>
      </c>
      <c r="AB1069" s="5"/>
      <c r="AC1069" s="224">
        <f t="shared" si="44"/>
        <v>0</v>
      </c>
      <c r="AD1069" s="270">
        <f t="shared" si="45"/>
        <v>0</v>
      </c>
      <c r="AE1069" s="198" t="s">
        <v>4484</v>
      </c>
      <c r="AF1069" s="199"/>
      <c r="AG1069" s="200"/>
      <c r="AH1069" s="200"/>
      <c r="AI1069" s="169" t="str">
        <f>IF(AB1069/W1069=0,"",IF(MOD(AB1069,W1069)&gt;0,"ОШИБКА!!! неверная кратность на сорт",""))</f>
        <v/>
      </c>
    </row>
    <row r="1070" spans="2:35">
      <c r="B1070" s="250"/>
      <c r="C1070" s="196" t="s">
        <v>1775</v>
      </c>
      <c r="D1070" s="267"/>
      <c r="E1070" s="267"/>
      <c r="F1070" s="267"/>
      <c r="G1070" s="267"/>
      <c r="H1070" s="267"/>
      <c r="I1070" s="267"/>
      <c r="J1070" s="267">
        <v>5</v>
      </c>
      <c r="K1070" s="267"/>
      <c r="L1070" s="196" t="s">
        <v>37</v>
      </c>
      <c r="M1070" s="196" t="s">
        <v>499</v>
      </c>
      <c r="N1070" s="196" t="s">
        <v>507</v>
      </c>
      <c r="O1070" s="196" t="s">
        <v>506</v>
      </c>
      <c r="P1070" s="196" t="s">
        <v>1776</v>
      </c>
      <c r="Q1070" s="196" t="s">
        <v>49</v>
      </c>
      <c r="R1070" s="196"/>
      <c r="S1070" s="196"/>
      <c r="T1070" s="332"/>
      <c r="U1070" s="219"/>
      <c r="V1070" s="197" t="s">
        <v>776</v>
      </c>
      <c r="W1070" s="220">
        <v>1</v>
      </c>
      <c r="X1070" s="223">
        <v>1738</v>
      </c>
      <c r="Y1070" s="223">
        <v>1685</v>
      </c>
      <c r="Z1070" s="223">
        <v>1580</v>
      </c>
      <c r="AA1070" s="223">
        <v>1485</v>
      </c>
      <c r="AB1070" s="5"/>
      <c r="AC1070" s="224">
        <f t="shared" si="44"/>
        <v>0</v>
      </c>
      <c r="AD1070" s="270">
        <f t="shared" si="45"/>
        <v>0</v>
      </c>
      <c r="AE1070" s="198"/>
      <c r="AF1070" s="199"/>
      <c r="AG1070" s="200"/>
      <c r="AH1070" s="200"/>
      <c r="AI1070" s="169" t="str">
        <f>IF(AB1070/W1070=0,"",IF(MOD(AB1070,W1070)&gt;0,"ОШИБКА!!! неверная кратность на сорт",""))</f>
        <v/>
      </c>
    </row>
    <row r="1071" spans="2:35">
      <c r="B1071" s="250"/>
      <c r="C1071" s="196" t="s">
        <v>1777</v>
      </c>
      <c r="D1071" s="267"/>
      <c r="E1071" s="267"/>
      <c r="F1071" s="267"/>
      <c r="G1071" s="267"/>
      <c r="H1071" s="267"/>
      <c r="I1071" s="267"/>
      <c r="J1071" s="267">
        <v>1</v>
      </c>
      <c r="K1071" s="267"/>
      <c r="L1071" s="196" t="s">
        <v>37</v>
      </c>
      <c r="M1071" s="196" t="s">
        <v>499</v>
      </c>
      <c r="N1071" s="196" t="s">
        <v>507</v>
      </c>
      <c r="O1071" s="196" t="s">
        <v>506</v>
      </c>
      <c r="P1071" s="196" t="s">
        <v>509</v>
      </c>
      <c r="Q1071" s="196" t="s">
        <v>49</v>
      </c>
      <c r="R1071" s="196"/>
      <c r="S1071" s="196"/>
      <c r="T1071" s="332"/>
      <c r="U1071" s="219"/>
      <c r="V1071" s="197" t="s">
        <v>776</v>
      </c>
      <c r="W1071" s="220">
        <v>1</v>
      </c>
      <c r="X1071" s="223">
        <v>1738</v>
      </c>
      <c r="Y1071" s="223">
        <v>1685</v>
      </c>
      <c r="Z1071" s="223">
        <v>1580</v>
      </c>
      <c r="AA1071" s="223">
        <v>1485</v>
      </c>
      <c r="AB1071" s="5"/>
      <c r="AC1071" s="224">
        <f t="shared" si="44"/>
        <v>0</v>
      </c>
      <c r="AD1071" s="270">
        <f t="shared" si="45"/>
        <v>0</v>
      </c>
      <c r="AE1071" s="198"/>
      <c r="AF1071" s="199"/>
      <c r="AG1071" s="200"/>
      <c r="AH1071" s="200"/>
      <c r="AI1071" s="169" t="str">
        <f>IF(AB1071/W1071=0,"",IF(MOD(AB1071,W1071)&gt;0,"ОШИБКА!!! неверная кратность на сорт",""))</f>
        <v/>
      </c>
    </row>
    <row r="1072" spans="2:35">
      <c r="B1072" s="250"/>
      <c r="C1072" s="196" t="s">
        <v>1778</v>
      </c>
      <c r="D1072" s="267"/>
      <c r="E1072" s="267"/>
      <c r="F1072" s="267"/>
      <c r="G1072" s="267"/>
      <c r="H1072" s="267"/>
      <c r="I1072" s="267"/>
      <c r="J1072" s="267">
        <v>5</v>
      </c>
      <c r="K1072" s="267"/>
      <c r="L1072" s="196" t="s">
        <v>37</v>
      </c>
      <c r="M1072" s="196" t="s">
        <v>499</v>
      </c>
      <c r="N1072" s="196" t="s">
        <v>507</v>
      </c>
      <c r="O1072" s="196" t="s">
        <v>506</v>
      </c>
      <c r="P1072" s="196" t="s">
        <v>1779</v>
      </c>
      <c r="Q1072" s="196" t="s">
        <v>49</v>
      </c>
      <c r="R1072" s="196"/>
      <c r="S1072" s="196"/>
      <c r="T1072" s="332"/>
      <c r="U1072" s="219"/>
      <c r="V1072" s="197" t="s">
        <v>776</v>
      </c>
      <c r="W1072" s="220">
        <v>1</v>
      </c>
      <c r="X1072" s="223">
        <v>1738</v>
      </c>
      <c r="Y1072" s="223">
        <v>1685</v>
      </c>
      <c r="Z1072" s="223">
        <v>1580</v>
      </c>
      <c r="AA1072" s="223">
        <v>1485</v>
      </c>
      <c r="AB1072" s="5"/>
      <c r="AC1072" s="224">
        <f t="shared" si="44"/>
        <v>0</v>
      </c>
      <c r="AD1072" s="270">
        <f t="shared" si="45"/>
        <v>0</v>
      </c>
      <c r="AE1072" s="198"/>
      <c r="AF1072" s="199"/>
      <c r="AG1072" s="200"/>
      <c r="AH1072" s="200"/>
      <c r="AI1072" s="169" t="str">
        <f>IF(AB1072/W1072=0,"",IF(MOD(AB1072,W1072)&gt;0,"ОШИБКА!!! неверная кратность на сорт",""))</f>
        <v/>
      </c>
    </row>
    <row r="1073" spans="2:35">
      <c r="B1073" s="250"/>
      <c r="C1073" s="196" t="s">
        <v>1780</v>
      </c>
      <c r="D1073" s="267"/>
      <c r="E1073" s="267"/>
      <c r="F1073" s="267"/>
      <c r="G1073" s="267"/>
      <c r="H1073" s="267"/>
      <c r="I1073" s="267"/>
      <c r="J1073" s="267">
        <v>5</v>
      </c>
      <c r="K1073" s="267"/>
      <c r="L1073" s="196" t="s">
        <v>37</v>
      </c>
      <c r="M1073" s="196" t="s">
        <v>499</v>
      </c>
      <c r="N1073" s="196" t="s">
        <v>507</v>
      </c>
      <c r="O1073" s="196" t="s">
        <v>506</v>
      </c>
      <c r="P1073" s="196" t="s">
        <v>1781</v>
      </c>
      <c r="Q1073" s="196" t="s">
        <v>49</v>
      </c>
      <c r="R1073" s="196"/>
      <c r="S1073" s="196"/>
      <c r="T1073" s="332"/>
      <c r="U1073" s="219"/>
      <c r="V1073" s="197" t="s">
        <v>776</v>
      </c>
      <c r="W1073" s="220">
        <v>1</v>
      </c>
      <c r="X1073" s="223">
        <v>2177</v>
      </c>
      <c r="Y1073" s="223">
        <v>2111</v>
      </c>
      <c r="Z1073" s="223">
        <v>1979</v>
      </c>
      <c r="AA1073" s="223">
        <v>1860</v>
      </c>
      <c r="AB1073" s="5"/>
      <c r="AC1073" s="224">
        <f t="shared" si="44"/>
        <v>0</v>
      </c>
      <c r="AD1073" s="270">
        <f t="shared" si="45"/>
        <v>0</v>
      </c>
      <c r="AE1073" s="198"/>
      <c r="AF1073" s="199"/>
      <c r="AG1073" s="200"/>
      <c r="AH1073" s="200"/>
      <c r="AI1073" s="169" t="str">
        <f>IF(AB1073/W1073=0,"",IF(MOD(AB1073,W1073)&gt;0,"ОШИБКА!!! неверная кратность на сорт",""))</f>
        <v/>
      </c>
    </row>
    <row r="1074" spans="2:35">
      <c r="B1074" s="250"/>
      <c r="C1074" s="196" t="s">
        <v>1117</v>
      </c>
      <c r="D1074" s="267">
        <v>38</v>
      </c>
      <c r="E1074" s="267">
        <v>12</v>
      </c>
      <c r="F1074" s="267">
        <v>0</v>
      </c>
      <c r="G1074" s="267"/>
      <c r="H1074" s="267"/>
      <c r="I1074" s="267"/>
      <c r="J1074" s="267"/>
      <c r="K1074" s="267"/>
      <c r="L1074" s="196" t="s">
        <v>37</v>
      </c>
      <c r="M1074" s="196" t="s">
        <v>499</v>
      </c>
      <c r="N1074" s="196" t="s">
        <v>511</v>
      </c>
      <c r="O1074" s="196" t="s">
        <v>510</v>
      </c>
      <c r="P1074" s="196" t="s">
        <v>1118</v>
      </c>
      <c r="Q1074" s="196" t="s">
        <v>141</v>
      </c>
      <c r="R1074" s="196"/>
      <c r="S1074" s="196"/>
      <c r="T1074" s="196"/>
      <c r="U1074" s="219"/>
      <c r="V1074" s="197" t="s">
        <v>776</v>
      </c>
      <c r="W1074" s="220">
        <v>1</v>
      </c>
      <c r="X1074" s="223">
        <v>326</v>
      </c>
      <c r="Y1074" s="223">
        <v>316</v>
      </c>
      <c r="Z1074" s="223">
        <v>296</v>
      </c>
      <c r="AA1074" s="223">
        <v>278</v>
      </c>
      <c r="AB1074" s="5"/>
      <c r="AC1074" s="224">
        <f t="shared" si="44"/>
        <v>0</v>
      </c>
      <c r="AD1074" s="270">
        <f t="shared" si="45"/>
        <v>0</v>
      </c>
      <c r="AE1074" s="198"/>
      <c r="AF1074" s="199"/>
      <c r="AG1074" s="200"/>
      <c r="AH1074" s="200"/>
      <c r="AI1074" s="169" t="str">
        <f>IF(AB1074/W1074=0,"",IF(MOD(AB1074,W1074)&gt;0,"ОШИБКА!!! неверная кратность на сорт",""))</f>
        <v/>
      </c>
    </row>
    <row r="1075" spans="2:35">
      <c r="B1075" s="250"/>
      <c r="C1075" s="196" t="s">
        <v>1119</v>
      </c>
      <c r="D1075" s="267">
        <v>5</v>
      </c>
      <c r="E1075" s="267"/>
      <c r="F1075" s="267"/>
      <c r="G1075" s="267"/>
      <c r="H1075" s="267"/>
      <c r="I1075" s="267"/>
      <c r="J1075" s="267"/>
      <c r="K1075" s="267"/>
      <c r="L1075" s="196" t="s">
        <v>37</v>
      </c>
      <c r="M1075" s="196" t="s">
        <v>499</v>
      </c>
      <c r="N1075" s="196" t="s">
        <v>511</v>
      </c>
      <c r="O1075" s="196" t="s">
        <v>510</v>
      </c>
      <c r="P1075" s="196" t="s">
        <v>1118</v>
      </c>
      <c r="Q1075" s="196" t="s">
        <v>48</v>
      </c>
      <c r="R1075" s="196" t="s">
        <v>73</v>
      </c>
      <c r="S1075" s="196"/>
      <c r="T1075" s="196"/>
      <c r="U1075" s="219"/>
      <c r="V1075" s="197" t="s">
        <v>776</v>
      </c>
      <c r="W1075" s="220">
        <v>1</v>
      </c>
      <c r="X1075" s="223">
        <v>868</v>
      </c>
      <c r="Y1075" s="223">
        <v>842</v>
      </c>
      <c r="Z1075" s="223">
        <v>789</v>
      </c>
      <c r="AA1075" s="223">
        <v>742</v>
      </c>
      <c r="AB1075" s="5"/>
      <c r="AC1075" s="224">
        <f t="shared" si="44"/>
        <v>0</v>
      </c>
      <c r="AD1075" s="270">
        <f t="shared" si="45"/>
        <v>0</v>
      </c>
      <c r="AE1075" s="198"/>
      <c r="AF1075" s="199"/>
      <c r="AG1075" s="200"/>
      <c r="AH1075" s="200"/>
      <c r="AI1075" s="169" t="str">
        <f>IF(AB1075/W1075=0,"",IF(MOD(AB1075,W1075)&gt;0,"ОШИБКА!!! неверная кратность на сорт",""))</f>
        <v/>
      </c>
    </row>
    <row r="1076" spans="2:35">
      <c r="B1076" s="250"/>
      <c r="C1076" s="196" t="s">
        <v>1120</v>
      </c>
      <c r="D1076" s="267">
        <v>8</v>
      </c>
      <c r="E1076" s="267"/>
      <c r="F1076" s="267"/>
      <c r="G1076" s="267"/>
      <c r="H1076" s="267"/>
      <c r="I1076" s="267"/>
      <c r="J1076" s="267"/>
      <c r="K1076" s="267"/>
      <c r="L1076" s="196" t="s">
        <v>37</v>
      </c>
      <c r="M1076" s="196" t="s">
        <v>499</v>
      </c>
      <c r="N1076" s="196" t="s">
        <v>511</v>
      </c>
      <c r="O1076" s="196" t="s">
        <v>510</v>
      </c>
      <c r="P1076" s="196" t="s">
        <v>1121</v>
      </c>
      <c r="Q1076" s="196" t="s">
        <v>141</v>
      </c>
      <c r="R1076" s="196"/>
      <c r="S1076" s="196"/>
      <c r="T1076" s="196"/>
      <c r="U1076" s="219"/>
      <c r="V1076" s="197" t="s">
        <v>776</v>
      </c>
      <c r="W1076" s="220">
        <v>1</v>
      </c>
      <c r="X1076" s="223">
        <v>326</v>
      </c>
      <c r="Y1076" s="223">
        <v>316</v>
      </c>
      <c r="Z1076" s="223">
        <v>296</v>
      </c>
      <c r="AA1076" s="223">
        <v>278</v>
      </c>
      <c r="AB1076" s="5"/>
      <c r="AC1076" s="224">
        <f t="shared" si="44"/>
        <v>0</v>
      </c>
      <c r="AD1076" s="270">
        <f t="shared" si="45"/>
        <v>0</v>
      </c>
      <c r="AE1076" s="198"/>
      <c r="AF1076" s="199"/>
      <c r="AG1076" s="200"/>
      <c r="AH1076" s="200"/>
      <c r="AI1076" s="169" t="str">
        <f>IF(AB1076/W1076=0,"",IF(MOD(AB1076,W1076)&gt;0,"ОШИБКА!!! неверная кратность на сорт",""))</f>
        <v/>
      </c>
    </row>
    <row r="1077" spans="2:35">
      <c r="B1077" s="250"/>
      <c r="C1077" s="196" t="s">
        <v>1122</v>
      </c>
      <c r="D1077" s="267">
        <v>4</v>
      </c>
      <c r="E1077" s="267">
        <v>7</v>
      </c>
      <c r="F1077" s="267">
        <v>0</v>
      </c>
      <c r="G1077" s="267"/>
      <c r="H1077" s="267"/>
      <c r="I1077" s="267"/>
      <c r="J1077" s="267"/>
      <c r="K1077" s="267"/>
      <c r="L1077" s="196" t="s">
        <v>37</v>
      </c>
      <c r="M1077" s="196" t="s">
        <v>499</v>
      </c>
      <c r="N1077" s="196" t="s">
        <v>511</v>
      </c>
      <c r="O1077" s="196" t="s">
        <v>510</v>
      </c>
      <c r="P1077" s="196" t="s">
        <v>1123</v>
      </c>
      <c r="Q1077" s="196" t="s">
        <v>48</v>
      </c>
      <c r="R1077" s="196" t="s">
        <v>73</v>
      </c>
      <c r="S1077" s="196"/>
      <c r="T1077" s="196"/>
      <c r="U1077" s="219"/>
      <c r="V1077" s="197" t="s">
        <v>776</v>
      </c>
      <c r="W1077" s="220">
        <v>1</v>
      </c>
      <c r="X1077" s="223">
        <v>623</v>
      </c>
      <c r="Y1077" s="223">
        <v>604</v>
      </c>
      <c r="Z1077" s="223">
        <v>566</v>
      </c>
      <c r="AA1077" s="223">
        <v>532</v>
      </c>
      <c r="AB1077" s="5"/>
      <c r="AC1077" s="224">
        <f t="shared" si="44"/>
        <v>0</v>
      </c>
      <c r="AD1077" s="270">
        <f t="shared" si="45"/>
        <v>0</v>
      </c>
      <c r="AE1077" s="198"/>
      <c r="AF1077" s="199"/>
      <c r="AG1077" s="200"/>
      <c r="AH1077" s="200"/>
      <c r="AI1077" s="169" t="str">
        <f>IF(AB1077/W1077=0,"",IF(MOD(AB1077,W1077)&gt;0,"ОШИБКА!!! неверная кратность на сорт",""))</f>
        <v/>
      </c>
    </row>
    <row r="1078" spans="2:35">
      <c r="B1078" s="250"/>
      <c r="C1078" s="196" t="s">
        <v>1124</v>
      </c>
      <c r="D1078" s="267"/>
      <c r="E1078" s="267">
        <v>2</v>
      </c>
      <c r="F1078" s="267">
        <v>0</v>
      </c>
      <c r="G1078" s="267"/>
      <c r="H1078" s="267"/>
      <c r="I1078" s="267"/>
      <c r="J1078" s="267"/>
      <c r="K1078" s="267"/>
      <c r="L1078" s="196" t="s">
        <v>37</v>
      </c>
      <c r="M1078" s="196" t="s">
        <v>499</v>
      </c>
      <c r="N1078" s="196" t="s">
        <v>511</v>
      </c>
      <c r="O1078" s="196" t="s">
        <v>510</v>
      </c>
      <c r="P1078" s="196" t="s">
        <v>1125</v>
      </c>
      <c r="Q1078" s="196" t="s">
        <v>48</v>
      </c>
      <c r="R1078" s="196" t="s">
        <v>106</v>
      </c>
      <c r="S1078" s="196"/>
      <c r="T1078" s="196"/>
      <c r="U1078" s="219"/>
      <c r="V1078" s="197" t="s">
        <v>776</v>
      </c>
      <c r="W1078" s="220">
        <v>1</v>
      </c>
      <c r="X1078" s="223">
        <v>623</v>
      </c>
      <c r="Y1078" s="223">
        <v>604</v>
      </c>
      <c r="Z1078" s="223">
        <v>566</v>
      </c>
      <c r="AA1078" s="223">
        <v>532</v>
      </c>
      <c r="AB1078" s="5"/>
      <c r="AC1078" s="224">
        <f t="shared" si="44"/>
        <v>0</v>
      </c>
      <c r="AD1078" s="270">
        <f t="shared" si="45"/>
        <v>0</v>
      </c>
      <c r="AE1078" s="198"/>
      <c r="AF1078" s="199"/>
      <c r="AG1078" s="200"/>
      <c r="AH1078" s="200"/>
      <c r="AI1078" s="169" t="str">
        <f>IF(AB1078/W1078=0,"",IF(MOD(AB1078,W1078)&gt;0,"ОШИБКА!!! неверная кратность на сорт",""))</f>
        <v/>
      </c>
    </row>
    <row r="1079" spans="2:35">
      <c r="B1079" s="250"/>
      <c r="C1079" s="196" t="s">
        <v>1126</v>
      </c>
      <c r="D1079" s="267">
        <v>45</v>
      </c>
      <c r="E1079" s="267"/>
      <c r="F1079" s="267"/>
      <c r="G1079" s="267"/>
      <c r="H1079" s="267"/>
      <c r="I1079" s="267"/>
      <c r="J1079" s="267"/>
      <c r="K1079" s="267"/>
      <c r="L1079" s="196" t="s">
        <v>37</v>
      </c>
      <c r="M1079" s="196" t="s">
        <v>499</v>
      </c>
      <c r="N1079" s="196" t="s">
        <v>511</v>
      </c>
      <c r="O1079" s="196" t="s">
        <v>510</v>
      </c>
      <c r="P1079" s="196" t="s">
        <v>1127</v>
      </c>
      <c r="Q1079" s="196" t="s">
        <v>141</v>
      </c>
      <c r="R1079" s="196"/>
      <c r="S1079" s="196"/>
      <c r="T1079" s="196"/>
      <c r="U1079" s="219"/>
      <c r="V1079" s="197" t="s">
        <v>776</v>
      </c>
      <c r="W1079" s="220">
        <v>1</v>
      </c>
      <c r="X1079" s="223">
        <v>326</v>
      </c>
      <c r="Y1079" s="223">
        <v>316</v>
      </c>
      <c r="Z1079" s="223">
        <v>296</v>
      </c>
      <c r="AA1079" s="223">
        <v>278</v>
      </c>
      <c r="AB1079" s="5"/>
      <c r="AC1079" s="224">
        <f t="shared" si="44"/>
        <v>0</v>
      </c>
      <c r="AD1079" s="270">
        <f t="shared" si="45"/>
        <v>0</v>
      </c>
      <c r="AE1079" s="198"/>
      <c r="AF1079" s="199"/>
      <c r="AG1079" s="200"/>
      <c r="AH1079" s="200"/>
      <c r="AI1079" s="169" t="str">
        <f>IF(AB1079/W1079=0,"",IF(MOD(AB1079,W1079)&gt;0,"ОШИБКА!!! неверная кратность на сорт",""))</f>
        <v/>
      </c>
    </row>
    <row r="1080" spans="2:35">
      <c r="B1080" s="250"/>
      <c r="C1080" s="196" t="s">
        <v>1128</v>
      </c>
      <c r="D1080" s="267">
        <v>40</v>
      </c>
      <c r="E1080" s="267">
        <v>144</v>
      </c>
      <c r="F1080" s="267">
        <v>108</v>
      </c>
      <c r="G1080" s="267"/>
      <c r="H1080" s="267"/>
      <c r="I1080" s="267"/>
      <c r="J1080" s="267"/>
      <c r="K1080" s="267"/>
      <c r="L1080" s="196" t="s">
        <v>37</v>
      </c>
      <c r="M1080" s="196" t="s">
        <v>499</v>
      </c>
      <c r="N1080" s="196" t="s">
        <v>511</v>
      </c>
      <c r="O1080" s="196" t="s">
        <v>510</v>
      </c>
      <c r="P1080" s="196" t="s">
        <v>1127</v>
      </c>
      <c r="Q1080" s="196" t="s">
        <v>48</v>
      </c>
      <c r="R1080" s="196"/>
      <c r="S1080" s="196"/>
      <c r="T1080" s="196"/>
      <c r="U1080" s="219"/>
      <c r="V1080" s="197" t="s">
        <v>776</v>
      </c>
      <c r="W1080" s="220">
        <v>1</v>
      </c>
      <c r="X1080" s="223">
        <v>515</v>
      </c>
      <c r="Y1080" s="223">
        <v>500</v>
      </c>
      <c r="Z1080" s="223">
        <v>468</v>
      </c>
      <c r="AA1080" s="223">
        <v>440</v>
      </c>
      <c r="AB1080" s="5"/>
      <c r="AC1080" s="224">
        <f t="shared" si="44"/>
        <v>0</v>
      </c>
      <c r="AD1080" s="270">
        <f t="shared" si="45"/>
        <v>0</v>
      </c>
      <c r="AE1080" s="198"/>
      <c r="AF1080" s="199"/>
      <c r="AG1080" s="200"/>
      <c r="AH1080" s="200"/>
      <c r="AI1080" s="169" t="str">
        <f>IF(AB1080/W1080=0,"",IF(MOD(AB1080,W1080)&gt;0,"ОШИБКА!!! неверная кратность на сорт",""))</f>
        <v/>
      </c>
    </row>
    <row r="1081" spans="2:35">
      <c r="B1081" s="250"/>
      <c r="C1081" s="196" t="s">
        <v>1129</v>
      </c>
      <c r="D1081" s="267">
        <v>45</v>
      </c>
      <c r="E1081" s="267"/>
      <c r="F1081" s="267"/>
      <c r="G1081" s="267"/>
      <c r="H1081" s="267"/>
      <c r="I1081" s="267"/>
      <c r="J1081" s="267">
        <v>6</v>
      </c>
      <c r="K1081" s="267"/>
      <c r="L1081" s="196" t="s">
        <v>37</v>
      </c>
      <c r="M1081" s="196" t="s">
        <v>499</v>
      </c>
      <c r="N1081" s="196" t="s">
        <v>511</v>
      </c>
      <c r="O1081" s="196" t="s">
        <v>510</v>
      </c>
      <c r="P1081" s="196" t="s">
        <v>1130</v>
      </c>
      <c r="Q1081" s="196" t="s">
        <v>141</v>
      </c>
      <c r="R1081" s="196"/>
      <c r="S1081" s="196"/>
      <c r="T1081" s="196"/>
      <c r="U1081" s="219"/>
      <c r="V1081" s="197" t="s">
        <v>776</v>
      </c>
      <c r="W1081" s="220">
        <v>1</v>
      </c>
      <c r="X1081" s="223">
        <v>464</v>
      </c>
      <c r="Y1081" s="223">
        <v>450</v>
      </c>
      <c r="Z1081" s="223">
        <v>422</v>
      </c>
      <c r="AA1081" s="223">
        <v>397</v>
      </c>
      <c r="AB1081" s="5"/>
      <c r="AC1081" s="224">
        <f t="shared" si="44"/>
        <v>0</v>
      </c>
      <c r="AD1081" s="270">
        <f t="shared" si="45"/>
        <v>0</v>
      </c>
      <c r="AE1081" s="198"/>
      <c r="AF1081" s="199"/>
      <c r="AG1081" s="200"/>
      <c r="AH1081" s="200"/>
      <c r="AI1081" s="169" t="str">
        <f>IF(AB1081/W1081=0,"",IF(MOD(AB1081,W1081)&gt;0,"ОШИБКА!!! неверная кратность на сорт",""))</f>
        <v/>
      </c>
    </row>
    <row r="1082" spans="2:35">
      <c r="B1082" s="250"/>
      <c r="C1082" s="196" t="s">
        <v>1131</v>
      </c>
      <c r="D1082" s="267">
        <v>22</v>
      </c>
      <c r="E1082" s="267">
        <v>250</v>
      </c>
      <c r="F1082" s="267">
        <v>215</v>
      </c>
      <c r="G1082" s="267"/>
      <c r="H1082" s="267"/>
      <c r="I1082" s="267"/>
      <c r="J1082" s="267">
        <v>7</v>
      </c>
      <c r="K1082" s="267"/>
      <c r="L1082" s="196" t="s">
        <v>37</v>
      </c>
      <c r="M1082" s="196" t="s">
        <v>499</v>
      </c>
      <c r="N1082" s="196" t="s">
        <v>511</v>
      </c>
      <c r="O1082" s="196" t="s">
        <v>510</v>
      </c>
      <c r="P1082" s="196" t="s">
        <v>2968</v>
      </c>
      <c r="Q1082" s="196" t="s">
        <v>48</v>
      </c>
      <c r="R1082" s="196"/>
      <c r="S1082" s="196"/>
      <c r="T1082" s="196"/>
      <c r="U1082" s="219"/>
      <c r="V1082" s="197" t="s">
        <v>776</v>
      </c>
      <c r="W1082" s="220">
        <v>1</v>
      </c>
      <c r="X1082" s="223">
        <v>623</v>
      </c>
      <c r="Y1082" s="223">
        <v>604</v>
      </c>
      <c r="Z1082" s="223">
        <v>566</v>
      </c>
      <c r="AA1082" s="223">
        <v>532</v>
      </c>
      <c r="AB1082" s="5"/>
      <c r="AC1082" s="224">
        <f t="shared" si="44"/>
        <v>0</v>
      </c>
      <c r="AD1082" s="270">
        <f t="shared" si="45"/>
        <v>0</v>
      </c>
      <c r="AE1082" s="198"/>
      <c r="AF1082" s="199"/>
      <c r="AG1082" s="200"/>
      <c r="AH1082" s="200"/>
      <c r="AI1082" s="169" t="str">
        <f>IF(AB1082/W1082=0,"",IF(MOD(AB1082,W1082)&gt;0,"ОШИБКА!!! неверная кратность на сорт",""))</f>
        <v/>
      </c>
    </row>
    <row r="1083" spans="2:35">
      <c r="B1083" s="250"/>
      <c r="C1083" s="196" t="s">
        <v>1133</v>
      </c>
      <c r="D1083" s="267"/>
      <c r="E1083" s="267">
        <v>14</v>
      </c>
      <c r="F1083" s="267">
        <v>0</v>
      </c>
      <c r="G1083" s="267"/>
      <c r="H1083" s="267"/>
      <c r="I1083" s="267"/>
      <c r="J1083" s="267">
        <v>9</v>
      </c>
      <c r="K1083" s="267"/>
      <c r="L1083" s="196" t="s">
        <v>37</v>
      </c>
      <c r="M1083" s="196" t="s">
        <v>499</v>
      </c>
      <c r="N1083" s="196" t="s">
        <v>511</v>
      </c>
      <c r="O1083" s="196" t="s">
        <v>510</v>
      </c>
      <c r="P1083" s="196" t="s">
        <v>512</v>
      </c>
      <c r="Q1083" s="196" t="s">
        <v>56</v>
      </c>
      <c r="R1083" s="196"/>
      <c r="S1083" s="196"/>
      <c r="T1083" s="196"/>
      <c r="U1083" s="219"/>
      <c r="V1083" s="197" t="s">
        <v>776</v>
      </c>
      <c r="W1083" s="220">
        <v>1</v>
      </c>
      <c r="X1083" s="223">
        <v>1860</v>
      </c>
      <c r="Y1083" s="223">
        <v>1804</v>
      </c>
      <c r="Z1083" s="223">
        <v>1691</v>
      </c>
      <c r="AA1083" s="223">
        <v>1590</v>
      </c>
      <c r="AB1083" s="5"/>
      <c r="AC1083" s="224">
        <f t="shared" si="44"/>
        <v>0</v>
      </c>
      <c r="AD1083" s="270">
        <f t="shared" si="45"/>
        <v>0</v>
      </c>
      <c r="AE1083" s="198"/>
      <c r="AF1083" s="199"/>
      <c r="AG1083" s="200"/>
      <c r="AH1083" s="200"/>
      <c r="AI1083" s="169" t="str">
        <f>IF(AB1083/W1083=0,"",IF(MOD(AB1083,W1083)&gt;0,"ОШИБКА!!! неверная кратность на сорт",""))</f>
        <v/>
      </c>
    </row>
    <row r="1084" spans="2:35">
      <c r="B1084" s="250"/>
      <c r="C1084" s="196" t="s">
        <v>1782</v>
      </c>
      <c r="D1084" s="267"/>
      <c r="E1084" s="267"/>
      <c r="F1084" s="267"/>
      <c r="G1084" s="267"/>
      <c r="H1084" s="267"/>
      <c r="I1084" s="267"/>
      <c r="J1084" s="267"/>
      <c r="K1084" s="267"/>
      <c r="L1084" s="196" t="s">
        <v>37</v>
      </c>
      <c r="M1084" s="332" t="s">
        <v>499</v>
      </c>
      <c r="N1084" s="332" t="s">
        <v>511</v>
      </c>
      <c r="O1084" s="332" t="s">
        <v>510</v>
      </c>
      <c r="P1084" s="332" t="s">
        <v>512</v>
      </c>
      <c r="Q1084" s="332" t="s">
        <v>48</v>
      </c>
      <c r="R1084" s="332"/>
      <c r="S1084" s="332"/>
      <c r="T1084" s="332"/>
      <c r="U1084" s="219"/>
      <c r="V1084" s="197" t="s">
        <v>776</v>
      </c>
      <c r="W1084" s="220">
        <v>1</v>
      </c>
      <c r="X1084" s="223">
        <v>482</v>
      </c>
      <c r="Y1084" s="223">
        <v>468</v>
      </c>
      <c r="Z1084" s="223">
        <v>438</v>
      </c>
      <c r="AA1084" s="223">
        <v>412</v>
      </c>
      <c r="AB1084" s="5"/>
      <c r="AC1084" s="224">
        <f t="shared" si="44"/>
        <v>0</v>
      </c>
      <c r="AD1084" s="270">
        <f t="shared" si="45"/>
        <v>0</v>
      </c>
      <c r="AE1084" s="198" t="s">
        <v>4484</v>
      </c>
      <c r="AF1084" s="199"/>
      <c r="AG1084" s="200"/>
      <c r="AH1084" s="200"/>
      <c r="AI1084" s="169" t="str">
        <f>IF(AB1084/W1084=0,"",IF(MOD(AB1084,W1084)&gt;0,"ОШИБКА!!! неверная кратность на сорт",""))</f>
        <v/>
      </c>
    </row>
    <row r="1085" spans="2:35">
      <c r="B1085" s="250"/>
      <c r="C1085" s="196" t="s">
        <v>1134</v>
      </c>
      <c r="D1085" s="267"/>
      <c r="E1085" s="267"/>
      <c r="F1085" s="267"/>
      <c r="G1085" s="267"/>
      <c r="H1085" s="267"/>
      <c r="I1085" s="267"/>
      <c r="J1085" s="267">
        <v>4</v>
      </c>
      <c r="K1085" s="267"/>
      <c r="L1085" s="196" t="s">
        <v>37</v>
      </c>
      <c r="M1085" s="196" t="s">
        <v>499</v>
      </c>
      <c r="N1085" s="196" t="s">
        <v>511</v>
      </c>
      <c r="O1085" s="196" t="s">
        <v>510</v>
      </c>
      <c r="P1085" s="196" t="s">
        <v>1135</v>
      </c>
      <c r="Q1085" s="196" t="s">
        <v>56</v>
      </c>
      <c r="R1085" s="196"/>
      <c r="S1085" s="196"/>
      <c r="T1085" s="196"/>
      <c r="U1085" s="219"/>
      <c r="V1085" s="197" t="s">
        <v>776</v>
      </c>
      <c r="W1085" s="220">
        <v>1</v>
      </c>
      <c r="X1085" s="223">
        <v>1860</v>
      </c>
      <c r="Y1085" s="223">
        <v>1804</v>
      </c>
      <c r="Z1085" s="223">
        <v>1691</v>
      </c>
      <c r="AA1085" s="223">
        <v>1590</v>
      </c>
      <c r="AB1085" s="5"/>
      <c r="AC1085" s="224">
        <f t="shared" si="44"/>
        <v>0</v>
      </c>
      <c r="AD1085" s="270">
        <f t="shared" si="45"/>
        <v>0</v>
      </c>
      <c r="AE1085" s="198"/>
      <c r="AF1085" s="199"/>
      <c r="AG1085" s="200"/>
      <c r="AH1085" s="200"/>
      <c r="AI1085" s="169" t="str">
        <f>IF(AB1085/W1085=0,"",IF(MOD(AB1085,W1085)&gt;0,"ОШИБКА!!! неверная кратность на сорт",""))</f>
        <v/>
      </c>
    </row>
    <row r="1086" spans="2:35">
      <c r="B1086" s="250"/>
      <c r="C1086" s="196" t="s">
        <v>1136</v>
      </c>
      <c r="D1086" s="267">
        <v>9</v>
      </c>
      <c r="E1086" s="267">
        <v>48</v>
      </c>
      <c r="F1086" s="267">
        <v>43</v>
      </c>
      <c r="G1086" s="267"/>
      <c r="H1086" s="267"/>
      <c r="I1086" s="267"/>
      <c r="J1086" s="267">
        <v>2</v>
      </c>
      <c r="K1086" s="267"/>
      <c r="L1086" s="196" t="s">
        <v>37</v>
      </c>
      <c r="M1086" s="196" t="s">
        <v>499</v>
      </c>
      <c r="N1086" s="196" t="s">
        <v>511</v>
      </c>
      <c r="O1086" s="196" t="s">
        <v>510</v>
      </c>
      <c r="P1086" s="196" t="s">
        <v>1137</v>
      </c>
      <c r="Q1086" s="196" t="s">
        <v>56</v>
      </c>
      <c r="R1086" s="196"/>
      <c r="S1086" s="196"/>
      <c r="T1086" s="196"/>
      <c r="U1086" s="219"/>
      <c r="V1086" s="197" t="s">
        <v>776</v>
      </c>
      <c r="W1086" s="220">
        <v>1</v>
      </c>
      <c r="X1086" s="223">
        <v>1472</v>
      </c>
      <c r="Y1086" s="223">
        <v>1428</v>
      </c>
      <c r="Z1086" s="223">
        <v>1338</v>
      </c>
      <c r="AA1086" s="223">
        <v>1258</v>
      </c>
      <c r="AB1086" s="5"/>
      <c r="AC1086" s="224">
        <f t="shared" si="44"/>
        <v>0</v>
      </c>
      <c r="AD1086" s="270">
        <f t="shared" si="45"/>
        <v>0</v>
      </c>
      <c r="AE1086" s="198"/>
      <c r="AF1086" s="199"/>
      <c r="AG1086" s="200"/>
      <c r="AH1086" s="200"/>
      <c r="AI1086" s="169" t="str">
        <f>IF(AB1086/W1086=0,"",IF(MOD(AB1086,W1086)&gt;0,"ОШИБКА!!! неверная кратность на сорт",""))</f>
        <v/>
      </c>
    </row>
    <row r="1087" spans="2:35">
      <c r="B1087" s="250"/>
      <c r="C1087" s="196" t="s">
        <v>1138</v>
      </c>
      <c r="D1087" s="267">
        <v>40</v>
      </c>
      <c r="E1087" s="267">
        <v>37</v>
      </c>
      <c r="F1087" s="267">
        <v>27</v>
      </c>
      <c r="G1087" s="267"/>
      <c r="H1087" s="267"/>
      <c r="I1087" s="267"/>
      <c r="J1087" s="267">
        <v>10</v>
      </c>
      <c r="K1087" s="267"/>
      <c r="L1087" s="196" t="s">
        <v>37</v>
      </c>
      <c r="M1087" s="196" t="s">
        <v>499</v>
      </c>
      <c r="N1087" s="196" t="s">
        <v>511</v>
      </c>
      <c r="O1087" s="196" t="s">
        <v>510</v>
      </c>
      <c r="P1087" s="196" t="s">
        <v>1137</v>
      </c>
      <c r="Q1087" s="196" t="s">
        <v>48</v>
      </c>
      <c r="R1087" s="196"/>
      <c r="S1087" s="196"/>
      <c r="T1087" s="196"/>
      <c r="U1087" s="219"/>
      <c r="V1087" s="197" t="s">
        <v>776</v>
      </c>
      <c r="W1087" s="220">
        <v>1</v>
      </c>
      <c r="X1087" s="223">
        <v>623</v>
      </c>
      <c r="Y1087" s="223">
        <v>604</v>
      </c>
      <c r="Z1087" s="223">
        <v>566</v>
      </c>
      <c r="AA1087" s="223">
        <v>532</v>
      </c>
      <c r="AB1087" s="5"/>
      <c r="AC1087" s="224">
        <f t="shared" si="44"/>
        <v>0</v>
      </c>
      <c r="AD1087" s="270">
        <f t="shared" si="45"/>
        <v>0</v>
      </c>
      <c r="AE1087" s="198"/>
      <c r="AF1087" s="199"/>
      <c r="AG1087" s="200"/>
      <c r="AH1087" s="200"/>
      <c r="AI1087" s="169" t="str">
        <f>IF(AB1087/W1087=0,"",IF(MOD(AB1087,W1087)&gt;0,"ОШИБКА!!! неверная кратность на сорт",""))</f>
        <v/>
      </c>
    </row>
    <row r="1088" spans="2:35">
      <c r="B1088" s="250"/>
      <c r="C1088" s="196" t="s">
        <v>1139</v>
      </c>
      <c r="D1088" s="267">
        <v>12</v>
      </c>
      <c r="E1088" s="267"/>
      <c r="F1088" s="267"/>
      <c r="G1088" s="267"/>
      <c r="H1088" s="267"/>
      <c r="I1088" s="267"/>
      <c r="J1088" s="267"/>
      <c r="K1088" s="267"/>
      <c r="L1088" s="196" t="s">
        <v>37</v>
      </c>
      <c r="M1088" s="196" t="s">
        <v>499</v>
      </c>
      <c r="N1088" s="196" t="s">
        <v>511</v>
      </c>
      <c r="O1088" s="196" t="s">
        <v>510</v>
      </c>
      <c r="P1088" s="196" t="s">
        <v>2969</v>
      </c>
      <c r="Q1088" s="196" t="s">
        <v>141</v>
      </c>
      <c r="R1088" s="196"/>
      <c r="S1088" s="196"/>
      <c r="T1088" s="196"/>
      <c r="U1088" s="219"/>
      <c r="V1088" s="197" t="s">
        <v>776</v>
      </c>
      <c r="W1088" s="220">
        <v>1</v>
      </c>
      <c r="X1088" s="223">
        <v>326</v>
      </c>
      <c r="Y1088" s="223">
        <v>316</v>
      </c>
      <c r="Z1088" s="223">
        <v>296</v>
      </c>
      <c r="AA1088" s="223">
        <v>278</v>
      </c>
      <c r="AB1088" s="5"/>
      <c r="AC1088" s="224">
        <f t="shared" si="44"/>
        <v>0</v>
      </c>
      <c r="AD1088" s="270">
        <f t="shared" si="45"/>
        <v>0</v>
      </c>
      <c r="AE1088" s="198"/>
      <c r="AF1088" s="199"/>
      <c r="AG1088" s="200"/>
      <c r="AH1088" s="200"/>
      <c r="AI1088" s="169" t="str">
        <f>IF(AB1088/W1088=0,"",IF(MOD(AB1088,W1088)&gt;0,"ОШИБКА!!! неверная кратность на сорт",""))</f>
        <v/>
      </c>
    </row>
    <row r="1089" spans="2:35">
      <c r="B1089" s="250"/>
      <c r="C1089" s="196" t="s">
        <v>1231</v>
      </c>
      <c r="D1089" s="267">
        <v>48</v>
      </c>
      <c r="E1089" s="267"/>
      <c r="F1089" s="267"/>
      <c r="G1089" s="267"/>
      <c r="H1089" s="267"/>
      <c r="I1089" s="267"/>
      <c r="J1089" s="267"/>
      <c r="K1089" s="267"/>
      <c r="L1089" s="196" t="s">
        <v>37</v>
      </c>
      <c r="M1089" s="196" t="s">
        <v>499</v>
      </c>
      <c r="N1089" s="196" t="s">
        <v>511</v>
      </c>
      <c r="O1089" s="196" t="s">
        <v>510</v>
      </c>
      <c r="P1089" s="196" t="s">
        <v>1232</v>
      </c>
      <c r="Q1089" s="196" t="s">
        <v>141</v>
      </c>
      <c r="R1089" s="196"/>
      <c r="S1089" s="196"/>
      <c r="T1089" s="196"/>
      <c r="U1089" s="219"/>
      <c r="V1089" s="197" t="s">
        <v>776</v>
      </c>
      <c r="W1089" s="220">
        <v>1</v>
      </c>
      <c r="X1089" s="223">
        <v>326</v>
      </c>
      <c r="Y1089" s="223">
        <v>316</v>
      </c>
      <c r="Z1089" s="223">
        <v>296</v>
      </c>
      <c r="AA1089" s="223">
        <v>278</v>
      </c>
      <c r="AB1089" s="5"/>
      <c r="AC1089" s="224">
        <f t="shared" si="44"/>
        <v>0</v>
      </c>
      <c r="AD1089" s="270">
        <f t="shared" si="45"/>
        <v>0</v>
      </c>
      <c r="AE1089" s="198"/>
      <c r="AF1089" s="199"/>
      <c r="AG1089" s="200"/>
      <c r="AH1089" s="200"/>
      <c r="AI1089" s="169" t="str">
        <f>IF(AB1089/W1089=0,"",IF(MOD(AB1089,W1089)&gt;0,"ОШИБКА!!! неверная кратность на сорт",""))</f>
        <v/>
      </c>
    </row>
    <row r="1090" spans="2:35">
      <c r="B1090" s="250"/>
      <c r="C1090" s="196" t="s">
        <v>1140</v>
      </c>
      <c r="D1090" s="267"/>
      <c r="E1090" s="267">
        <v>35</v>
      </c>
      <c r="F1090" s="267">
        <v>33</v>
      </c>
      <c r="G1090" s="267"/>
      <c r="H1090" s="267"/>
      <c r="I1090" s="267"/>
      <c r="J1090" s="267">
        <v>21</v>
      </c>
      <c r="K1090" s="267"/>
      <c r="L1090" s="196" t="s">
        <v>37</v>
      </c>
      <c r="M1090" s="196" t="s">
        <v>499</v>
      </c>
      <c r="N1090" s="196" t="s">
        <v>511</v>
      </c>
      <c r="O1090" s="196" t="s">
        <v>510</v>
      </c>
      <c r="P1090" s="196" t="s">
        <v>1141</v>
      </c>
      <c r="Q1090" s="196" t="s">
        <v>56</v>
      </c>
      <c r="R1090" s="196"/>
      <c r="S1090" s="196"/>
      <c r="T1090" s="196"/>
      <c r="U1090" s="219"/>
      <c r="V1090" s="197" t="s">
        <v>776</v>
      </c>
      <c r="W1090" s="220">
        <v>1</v>
      </c>
      <c r="X1090" s="223">
        <v>1860</v>
      </c>
      <c r="Y1090" s="223">
        <v>1804</v>
      </c>
      <c r="Z1090" s="223">
        <v>1691</v>
      </c>
      <c r="AA1090" s="223">
        <v>1590</v>
      </c>
      <c r="AB1090" s="5"/>
      <c r="AC1090" s="224">
        <f t="shared" si="44"/>
        <v>0</v>
      </c>
      <c r="AD1090" s="270">
        <f t="shared" si="45"/>
        <v>0</v>
      </c>
      <c r="AE1090" s="198"/>
      <c r="AF1090" s="199"/>
      <c r="AG1090" s="200"/>
      <c r="AH1090" s="200"/>
      <c r="AI1090" s="169" t="str">
        <f>IF(AB1090/W1090=0,"",IF(MOD(AB1090,W1090)&gt;0,"ОШИБКА!!! неверная кратность на сорт",""))</f>
        <v/>
      </c>
    </row>
    <row r="1091" spans="2:35">
      <c r="B1091" s="250"/>
      <c r="C1091" s="196" t="s">
        <v>1142</v>
      </c>
      <c r="D1091" s="267"/>
      <c r="E1091" s="267">
        <v>40</v>
      </c>
      <c r="F1091" s="267">
        <v>40</v>
      </c>
      <c r="G1091" s="267"/>
      <c r="H1091" s="267"/>
      <c r="I1091" s="267"/>
      <c r="J1091" s="267">
        <v>11</v>
      </c>
      <c r="K1091" s="267"/>
      <c r="L1091" s="196" t="s">
        <v>37</v>
      </c>
      <c r="M1091" s="196" t="s">
        <v>499</v>
      </c>
      <c r="N1091" s="196" t="s">
        <v>511</v>
      </c>
      <c r="O1091" s="196" t="s">
        <v>510</v>
      </c>
      <c r="P1091" s="196" t="s">
        <v>1143</v>
      </c>
      <c r="Q1091" s="196" t="s">
        <v>56</v>
      </c>
      <c r="R1091" s="196"/>
      <c r="S1091" s="196"/>
      <c r="T1091" s="196"/>
      <c r="U1091" s="219"/>
      <c r="V1091" s="197" t="s">
        <v>776</v>
      </c>
      <c r="W1091" s="220">
        <v>1</v>
      </c>
      <c r="X1091" s="223">
        <v>1472</v>
      </c>
      <c r="Y1091" s="223">
        <v>1428</v>
      </c>
      <c r="Z1091" s="223">
        <v>1338</v>
      </c>
      <c r="AA1091" s="223">
        <v>1258</v>
      </c>
      <c r="AB1091" s="5"/>
      <c r="AC1091" s="224">
        <f t="shared" si="44"/>
        <v>0</v>
      </c>
      <c r="AD1091" s="270">
        <f t="shared" si="45"/>
        <v>0</v>
      </c>
      <c r="AE1091" s="198"/>
      <c r="AF1091" s="199"/>
      <c r="AG1091" s="200"/>
      <c r="AH1091" s="200"/>
      <c r="AI1091" s="169" t="str">
        <f>IF(AB1091/W1091=0,"",IF(MOD(AB1091,W1091)&gt;0,"ОШИБКА!!! неверная кратность на сорт",""))</f>
        <v/>
      </c>
    </row>
    <row r="1092" spans="2:35">
      <c r="B1092" s="250"/>
      <c r="C1092" s="196" t="s">
        <v>1144</v>
      </c>
      <c r="D1092" s="267">
        <v>30</v>
      </c>
      <c r="E1092" s="267">
        <v>168</v>
      </c>
      <c r="F1092" s="267">
        <v>148</v>
      </c>
      <c r="G1092" s="267"/>
      <c r="H1092" s="267"/>
      <c r="I1092" s="267"/>
      <c r="J1092" s="267">
        <v>5</v>
      </c>
      <c r="K1092" s="267"/>
      <c r="L1092" s="196" t="s">
        <v>37</v>
      </c>
      <c r="M1092" s="196" t="s">
        <v>499</v>
      </c>
      <c r="N1092" s="196" t="s">
        <v>511</v>
      </c>
      <c r="O1092" s="196" t="s">
        <v>510</v>
      </c>
      <c r="P1092" s="196" t="s">
        <v>1143</v>
      </c>
      <c r="Q1092" s="196" t="s">
        <v>49</v>
      </c>
      <c r="R1092" s="196"/>
      <c r="S1092" s="196"/>
      <c r="T1092" s="196"/>
      <c r="U1092" s="219"/>
      <c r="V1092" s="197" t="s">
        <v>776</v>
      </c>
      <c r="W1092" s="220">
        <v>1</v>
      </c>
      <c r="X1092" s="223">
        <v>873</v>
      </c>
      <c r="Y1092" s="223">
        <v>847</v>
      </c>
      <c r="Z1092" s="223">
        <v>794</v>
      </c>
      <c r="AA1092" s="223">
        <v>746</v>
      </c>
      <c r="AB1092" s="5"/>
      <c r="AC1092" s="224">
        <f t="shared" si="44"/>
        <v>0</v>
      </c>
      <c r="AD1092" s="270">
        <f t="shared" si="45"/>
        <v>0</v>
      </c>
      <c r="AE1092" s="198"/>
      <c r="AF1092" s="199"/>
      <c r="AG1092" s="200"/>
      <c r="AH1092" s="200"/>
      <c r="AI1092" s="169" t="str">
        <f>IF(AB1092/W1092=0,"",IF(MOD(AB1092,W1092)&gt;0,"ОШИБКА!!! неверная кратность на сорт",""))</f>
        <v/>
      </c>
    </row>
    <row r="1093" spans="2:35">
      <c r="B1093" s="250"/>
      <c r="C1093" s="196" t="s">
        <v>1783</v>
      </c>
      <c r="D1093" s="267"/>
      <c r="E1093" s="267"/>
      <c r="F1093" s="267"/>
      <c r="G1093" s="267"/>
      <c r="H1093" s="267"/>
      <c r="I1093" s="267"/>
      <c r="J1093" s="267">
        <v>5</v>
      </c>
      <c r="K1093" s="267"/>
      <c r="L1093" s="196" t="s">
        <v>37</v>
      </c>
      <c r="M1093" s="196" t="s">
        <v>499</v>
      </c>
      <c r="N1093" s="196" t="s">
        <v>511</v>
      </c>
      <c r="O1093" s="196" t="s">
        <v>510</v>
      </c>
      <c r="P1093" s="196" t="s">
        <v>513</v>
      </c>
      <c r="Q1093" s="196" t="s">
        <v>49</v>
      </c>
      <c r="R1093" s="196"/>
      <c r="S1093" s="196"/>
      <c r="T1093" s="196"/>
      <c r="U1093" s="219"/>
      <c r="V1093" s="197" t="s">
        <v>776</v>
      </c>
      <c r="W1093" s="220">
        <v>1</v>
      </c>
      <c r="X1093" s="223">
        <v>1898</v>
      </c>
      <c r="Y1093" s="223">
        <v>1840</v>
      </c>
      <c r="Z1093" s="223">
        <v>1725</v>
      </c>
      <c r="AA1093" s="223">
        <v>1622</v>
      </c>
      <c r="AB1093" s="5"/>
      <c r="AC1093" s="224">
        <f t="shared" si="44"/>
        <v>0</v>
      </c>
      <c r="AD1093" s="270">
        <f t="shared" si="45"/>
        <v>0</v>
      </c>
      <c r="AE1093" s="198"/>
      <c r="AF1093" s="199"/>
      <c r="AG1093" s="200"/>
      <c r="AH1093" s="200"/>
      <c r="AI1093" s="169" t="str">
        <f>IF(AB1093/W1093=0,"",IF(MOD(AB1093,W1093)&gt;0,"ОШИБКА!!! неверная кратность на сорт",""))</f>
        <v/>
      </c>
    </row>
    <row r="1094" spans="2:35">
      <c r="B1094" s="250"/>
      <c r="C1094" s="196" t="s">
        <v>514</v>
      </c>
      <c r="D1094" s="267"/>
      <c r="E1094" s="267"/>
      <c r="F1094" s="267"/>
      <c r="G1094" s="267"/>
      <c r="H1094" s="267"/>
      <c r="I1094" s="267"/>
      <c r="J1094" s="267"/>
      <c r="K1094" s="267"/>
      <c r="L1094" s="196" t="s">
        <v>37</v>
      </c>
      <c r="M1094" s="332" t="s">
        <v>499</v>
      </c>
      <c r="N1094" s="332" t="s">
        <v>511</v>
      </c>
      <c r="O1094" s="332" t="s">
        <v>510</v>
      </c>
      <c r="P1094" s="332" t="s">
        <v>515</v>
      </c>
      <c r="Q1094" s="332" t="s">
        <v>4612</v>
      </c>
      <c r="R1094" s="332"/>
      <c r="S1094" s="332"/>
      <c r="T1094" s="332"/>
      <c r="U1094" s="219"/>
      <c r="V1094" s="197" t="s">
        <v>157</v>
      </c>
      <c r="W1094" s="220">
        <v>1</v>
      </c>
      <c r="X1094" s="223">
        <v>2972</v>
      </c>
      <c r="Y1094" s="223">
        <v>2882</v>
      </c>
      <c r="Z1094" s="223">
        <v>2702</v>
      </c>
      <c r="AA1094" s="223">
        <v>2540</v>
      </c>
      <c r="AB1094" s="5"/>
      <c r="AC1094" s="224">
        <f t="shared" si="44"/>
        <v>0</v>
      </c>
      <c r="AD1094" s="270">
        <f t="shared" si="45"/>
        <v>0</v>
      </c>
      <c r="AE1094" s="198" t="s">
        <v>4484</v>
      </c>
      <c r="AF1094" s="199"/>
      <c r="AG1094" s="200"/>
      <c r="AH1094" s="200"/>
      <c r="AI1094" s="169" t="str">
        <f>IF(AB1094/W1094=0,"",IF(MOD(AB1094,W1094)&gt;0,"ОШИБКА!!! неверная кратность на сорт",""))</f>
        <v/>
      </c>
    </row>
    <row r="1095" spans="2:35">
      <c r="B1095" s="250"/>
      <c r="C1095" s="196" t="s">
        <v>1146</v>
      </c>
      <c r="D1095" s="267">
        <v>8</v>
      </c>
      <c r="E1095" s="267">
        <v>57</v>
      </c>
      <c r="F1095" s="267">
        <v>47</v>
      </c>
      <c r="G1095" s="267"/>
      <c r="H1095" s="267"/>
      <c r="I1095" s="267"/>
      <c r="J1095" s="267">
        <v>11</v>
      </c>
      <c r="K1095" s="267"/>
      <c r="L1095" s="196" t="s">
        <v>37</v>
      </c>
      <c r="M1095" s="196" t="s">
        <v>499</v>
      </c>
      <c r="N1095" s="196" t="s">
        <v>511</v>
      </c>
      <c r="O1095" s="196" t="s">
        <v>510</v>
      </c>
      <c r="P1095" s="196" t="s">
        <v>1784</v>
      </c>
      <c r="Q1095" s="196" t="s">
        <v>56</v>
      </c>
      <c r="R1095" s="196"/>
      <c r="S1095" s="196"/>
      <c r="T1095" s="196"/>
      <c r="U1095" s="219"/>
      <c r="V1095" s="197" t="s">
        <v>776</v>
      </c>
      <c r="W1095" s="220">
        <v>1</v>
      </c>
      <c r="X1095" s="223">
        <v>1472</v>
      </c>
      <c r="Y1095" s="223">
        <v>1428</v>
      </c>
      <c r="Z1095" s="223">
        <v>1338</v>
      </c>
      <c r="AA1095" s="223">
        <v>1258</v>
      </c>
      <c r="AB1095" s="5"/>
      <c r="AC1095" s="224">
        <f t="shared" si="44"/>
        <v>0</v>
      </c>
      <c r="AD1095" s="270">
        <f t="shared" si="45"/>
        <v>0</v>
      </c>
      <c r="AE1095" s="198"/>
      <c r="AF1095" s="199"/>
      <c r="AG1095" s="200"/>
      <c r="AH1095" s="200"/>
      <c r="AI1095" s="169" t="str">
        <f>IF(AB1095/W1095=0,"",IF(MOD(AB1095,W1095)&gt;0,"ОШИБКА!!! неверная кратность на сорт",""))</f>
        <v/>
      </c>
    </row>
    <row r="1096" spans="2:35">
      <c r="B1096" s="250"/>
      <c r="C1096" s="196" t="s">
        <v>516</v>
      </c>
      <c r="D1096" s="267">
        <v>6</v>
      </c>
      <c r="E1096" s="267"/>
      <c r="F1096" s="267"/>
      <c r="G1096" s="267"/>
      <c r="H1096" s="267"/>
      <c r="I1096" s="267"/>
      <c r="J1096" s="267">
        <v>1</v>
      </c>
      <c r="K1096" s="267"/>
      <c r="L1096" s="196" t="s">
        <v>37</v>
      </c>
      <c r="M1096" s="196" t="s">
        <v>499</v>
      </c>
      <c r="N1096" s="196" t="s">
        <v>511</v>
      </c>
      <c r="O1096" s="196" t="s">
        <v>510</v>
      </c>
      <c r="P1096" s="196" t="s">
        <v>1784</v>
      </c>
      <c r="Q1096" s="196" t="s">
        <v>56</v>
      </c>
      <c r="R1096" s="196" t="s">
        <v>64</v>
      </c>
      <c r="S1096" s="196"/>
      <c r="T1096" s="196"/>
      <c r="U1096" s="219"/>
      <c r="V1096" s="197" t="s">
        <v>176</v>
      </c>
      <c r="W1096" s="220">
        <v>1</v>
      </c>
      <c r="X1096" s="223">
        <v>2876</v>
      </c>
      <c r="Y1096" s="223">
        <v>2789</v>
      </c>
      <c r="Z1096" s="223">
        <v>2615</v>
      </c>
      <c r="AA1096" s="223">
        <v>2458</v>
      </c>
      <c r="AB1096" s="5"/>
      <c r="AC1096" s="224">
        <f t="shared" si="44"/>
        <v>0</v>
      </c>
      <c r="AD1096" s="270">
        <f t="shared" si="45"/>
        <v>0</v>
      </c>
      <c r="AE1096" s="198"/>
      <c r="AF1096" s="199"/>
      <c r="AG1096" s="200"/>
      <c r="AH1096" s="200"/>
      <c r="AI1096" s="169" t="str">
        <f>IF(AB1096/W1096=0,"",IF(MOD(AB1096,W1096)&gt;0,"ОШИБКА!!! неверная кратность на сорт",""))</f>
        <v/>
      </c>
    </row>
    <row r="1097" spans="2:35">
      <c r="B1097" s="250"/>
      <c r="C1097" s="196" t="s">
        <v>1147</v>
      </c>
      <c r="D1097" s="267"/>
      <c r="E1097" s="267">
        <v>100</v>
      </c>
      <c r="F1097" s="267">
        <v>31</v>
      </c>
      <c r="G1097" s="267"/>
      <c r="H1097" s="267"/>
      <c r="I1097" s="267"/>
      <c r="J1097" s="267"/>
      <c r="K1097" s="267"/>
      <c r="L1097" s="196" t="s">
        <v>37</v>
      </c>
      <c r="M1097" s="196" t="s">
        <v>499</v>
      </c>
      <c r="N1097" s="196" t="s">
        <v>511</v>
      </c>
      <c r="O1097" s="196" t="s">
        <v>510</v>
      </c>
      <c r="P1097" s="196" t="s">
        <v>1148</v>
      </c>
      <c r="Q1097" s="196" t="s">
        <v>141</v>
      </c>
      <c r="R1097" s="196"/>
      <c r="S1097" s="196"/>
      <c r="T1097" s="196"/>
      <c r="U1097" s="219"/>
      <c r="V1097" s="197" t="s">
        <v>776</v>
      </c>
      <c r="W1097" s="220">
        <v>1</v>
      </c>
      <c r="X1097" s="223">
        <v>326</v>
      </c>
      <c r="Y1097" s="223">
        <v>316</v>
      </c>
      <c r="Z1097" s="223">
        <v>296</v>
      </c>
      <c r="AA1097" s="223">
        <v>278</v>
      </c>
      <c r="AB1097" s="5"/>
      <c r="AC1097" s="224">
        <f t="shared" si="44"/>
        <v>0</v>
      </c>
      <c r="AD1097" s="270">
        <f t="shared" si="45"/>
        <v>0</v>
      </c>
      <c r="AE1097" s="198"/>
      <c r="AF1097" s="199"/>
      <c r="AG1097" s="200"/>
      <c r="AH1097" s="200"/>
      <c r="AI1097" s="169" t="str">
        <f>IF(AB1097/W1097=0,"",IF(MOD(AB1097,W1097)&gt;0,"ОШИБКА!!! неверная кратность на сорт",""))</f>
        <v/>
      </c>
    </row>
    <row r="1098" spans="2:35">
      <c r="B1098" s="250"/>
      <c r="C1098" s="196" t="s">
        <v>1149</v>
      </c>
      <c r="D1098" s="267">
        <v>8</v>
      </c>
      <c r="E1098" s="267">
        <v>20</v>
      </c>
      <c r="F1098" s="267">
        <v>15</v>
      </c>
      <c r="G1098" s="267"/>
      <c r="H1098" s="267"/>
      <c r="I1098" s="267"/>
      <c r="J1098" s="267">
        <v>1</v>
      </c>
      <c r="K1098" s="267"/>
      <c r="L1098" s="196" t="s">
        <v>37</v>
      </c>
      <c r="M1098" s="196" t="s">
        <v>499</v>
      </c>
      <c r="N1098" s="196" t="s">
        <v>511</v>
      </c>
      <c r="O1098" s="196" t="s">
        <v>510</v>
      </c>
      <c r="P1098" s="196" t="s">
        <v>1148</v>
      </c>
      <c r="Q1098" s="196" t="s">
        <v>56</v>
      </c>
      <c r="R1098" s="196"/>
      <c r="S1098" s="196"/>
      <c r="T1098" s="196"/>
      <c r="U1098" s="219"/>
      <c r="V1098" s="197" t="s">
        <v>776</v>
      </c>
      <c r="W1098" s="220">
        <v>1</v>
      </c>
      <c r="X1098" s="223">
        <v>1472</v>
      </c>
      <c r="Y1098" s="223">
        <v>1428</v>
      </c>
      <c r="Z1098" s="223">
        <v>1338</v>
      </c>
      <c r="AA1098" s="223">
        <v>1258</v>
      </c>
      <c r="AB1098" s="5"/>
      <c r="AC1098" s="224">
        <f t="shared" si="44"/>
        <v>0</v>
      </c>
      <c r="AD1098" s="270">
        <f t="shared" si="45"/>
        <v>0</v>
      </c>
      <c r="AE1098" s="198"/>
      <c r="AF1098" s="199"/>
      <c r="AG1098" s="200"/>
      <c r="AH1098" s="200"/>
      <c r="AI1098" s="169" t="str">
        <f>IF(AB1098/W1098=0,"",IF(MOD(AB1098,W1098)&gt;0,"ОШИБКА!!! неверная кратность на сорт",""))</f>
        <v/>
      </c>
    </row>
    <row r="1099" spans="2:35">
      <c r="B1099" s="250"/>
      <c r="C1099" s="196" t="s">
        <v>1150</v>
      </c>
      <c r="D1099" s="267">
        <v>20</v>
      </c>
      <c r="E1099" s="267"/>
      <c r="F1099" s="267"/>
      <c r="G1099" s="267"/>
      <c r="H1099" s="267"/>
      <c r="I1099" s="267"/>
      <c r="J1099" s="267"/>
      <c r="K1099" s="267"/>
      <c r="L1099" s="196" t="s">
        <v>37</v>
      </c>
      <c r="M1099" s="196" t="s">
        <v>499</v>
      </c>
      <c r="N1099" s="196" t="s">
        <v>511</v>
      </c>
      <c r="O1099" s="196" t="s">
        <v>510</v>
      </c>
      <c r="P1099" s="196" t="s">
        <v>1151</v>
      </c>
      <c r="Q1099" s="196" t="s">
        <v>141</v>
      </c>
      <c r="R1099" s="196"/>
      <c r="S1099" s="196"/>
      <c r="T1099" s="196"/>
      <c r="U1099" s="219"/>
      <c r="V1099" s="197" t="s">
        <v>776</v>
      </c>
      <c r="W1099" s="220">
        <v>1</v>
      </c>
      <c r="X1099" s="223">
        <v>326</v>
      </c>
      <c r="Y1099" s="223">
        <v>316</v>
      </c>
      <c r="Z1099" s="223">
        <v>296</v>
      </c>
      <c r="AA1099" s="223">
        <v>278</v>
      </c>
      <c r="AB1099" s="5"/>
      <c r="AC1099" s="224">
        <f t="shared" si="44"/>
        <v>0</v>
      </c>
      <c r="AD1099" s="270">
        <f t="shared" si="45"/>
        <v>0</v>
      </c>
      <c r="AE1099" s="198"/>
      <c r="AF1099" s="199"/>
      <c r="AG1099" s="200"/>
      <c r="AH1099" s="200"/>
      <c r="AI1099" s="169" t="str">
        <f>IF(AB1099/W1099=0,"",IF(MOD(AB1099,W1099)&gt;0,"ОШИБКА!!! неверная кратность на сорт",""))</f>
        <v/>
      </c>
    </row>
    <row r="1100" spans="2:35">
      <c r="B1100" s="250"/>
      <c r="C1100" s="253" t="s">
        <v>3813</v>
      </c>
      <c r="D1100" s="267"/>
      <c r="E1100" s="267">
        <v>3</v>
      </c>
      <c r="F1100" s="267">
        <v>0</v>
      </c>
      <c r="G1100" s="267"/>
      <c r="H1100" s="267"/>
      <c r="I1100" s="267"/>
      <c r="J1100" s="267">
        <v>6</v>
      </c>
      <c r="K1100" s="267"/>
      <c r="L1100" s="196" t="s">
        <v>37</v>
      </c>
      <c r="M1100" s="196" t="s">
        <v>499</v>
      </c>
      <c r="N1100" s="196" t="s">
        <v>511</v>
      </c>
      <c r="O1100" s="196" t="s">
        <v>510</v>
      </c>
      <c r="P1100" s="196" t="s">
        <v>3893</v>
      </c>
      <c r="Q1100" s="196" t="s">
        <v>48</v>
      </c>
      <c r="R1100" s="196"/>
      <c r="S1100" s="196"/>
      <c r="T1100" s="196"/>
      <c r="U1100" s="336"/>
      <c r="V1100" s="197" t="s">
        <v>776</v>
      </c>
      <c r="W1100" s="220">
        <v>1</v>
      </c>
      <c r="X1100" s="223">
        <v>1598</v>
      </c>
      <c r="Y1100" s="223">
        <v>1549</v>
      </c>
      <c r="Z1100" s="223">
        <v>1452</v>
      </c>
      <c r="AA1100" s="223">
        <v>1365</v>
      </c>
      <c r="AB1100" s="5"/>
      <c r="AC1100" s="224">
        <f t="shared" si="44"/>
        <v>0</v>
      </c>
      <c r="AD1100" s="270">
        <f t="shared" si="45"/>
        <v>0</v>
      </c>
      <c r="AE1100" s="198"/>
      <c r="AF1100" s="199"/>
      <c r="AG1100" s="200"/>
      <c r="AH1100" s="200"/>
      <c r="AI1100" s="169" t="str">
        <f>IF(AB1100/W1100=0,"",IF(MOD(AB1100,W1100)&gt;0,"ОШИБКА!!! неверная кратность на сорт",""))</f>
        <v/>
      </c>
    </row>
    <row r="1101" spans="2:35">
      <c r="B1101" s="250"/>
      <c r="C1101" s="196" t="s">
        <v>1785</v>
      </c>
      <c r="D1101" s="267">
        <v>2</v>
      </c>
      <c r="E1101" s="267"/>
      <c r="F1101" s="267"/>
      <c r="G1101" s="267"/>
      <c r="H1101" s="267"/>
      <c r="I1101" s="267"/>
      <c r="J1101" s="267"/>
      <c r="K1101" s="267"/>
      <c r="L1101" s="196" t="s">
        <v>37</v>
      </c>
      <c r="M1101" s="196" t="s">
        <v>499</v>
      </c>
      <c r="N1101" s="196" t="s">
        <v>511</v>
      </c>
      <c r="O1101" s="196" t="s">
        <v>510</v>
      </c>
      <c r="P1101" s="196" t="s">
        <v>517</v>
      </c>
      <c r="Q1101" s="196" t="s">
        <v>48</v>
      </c>
      <c r="R1101" s="196"/>
      <c r="S1101" s="196"/>
      <c r="T1101" s="196"/>
      <c r="U1101" s="219"/>
      <c r="V1101" s="197" t="s">
        <v>776</v>
      </c>
      <c r="W1101" s="220">
        <v>1</v>
      </c>
      <c r="X1101" s="223">
        <v>482</v>
      </c>
      <c r="Y1101" s="223">
        <v>468</v>
      </c>
      <c r="Z1101" s="223">
        <v>438</v>
      </c>
      <c r="AA1101" s="223">
        <v>412</v>
      </c>
      <c r="AB1101" s="5"/>
      <c r="AC1101" s="224">
        <f t="shared" si="44"/>
        <v>0</v>
      </c>
      <c r="AD1101" s="270">
        <f t="shared" si="45"/>
        <v>0</v>
      </c>
      <c r="AE1101" s="198"/>
      <c r="AF1101" s="199"/>
      <c r="AG1101" s="200"/>
      <c r="AH1101" s="200"/>
      <c r="AI1101" s="169" t="str">
        <f>IF(AB1101/W1101=0,"",IF(MOD(AB1101,W1101)&gt;0,"ОШИБКА!!! неверная кратность на сорт",""))</f>
        <v/>
      </c>
    </row>
    <row r="1102" spans="2:35">
      <c r="B1102" s="250"/>
      <c r="C1102" s="196" t="s">
        <v>1152</v>
      </c>
      <c r="D1102" s="267"/>
      <c r="E1102" s="267"/>
      <c r="F1102" s="267"/>
      <c r="G1102" s="267"/>
      <c r="H1102" s="267"/>
      <c r="I1102" s="267"/>
      <c r="J1102" s="267"/>
      <c r="K1102" s="267"/>
      <c r="L1102" s="196" t="s">
        <v>37</v>
      </c>
      <c r="M1102" s="332" t="s">
        <v>499</v>
      </c>
      <c r="N1102" s="332" t="s">
        <v>511</v>
      </c>
      <c r="O1102" s="332" t="s">
        <v>510</v>
      </c>
      <c r="P1102" s="332" t="s">
        <v>1153</v>
      </c>
      <c r="Q1102" s="332" t="s">
        <v>141</v>
      </c>
      <c r="R1102" s="332" t="s">
        <v>73</v>
      </c>
      <c r="S1102" s="332"/>
      <c r="T1102" s="332"/>
      <c r="U1102" s="336"/>
      <c r="V1102" s="197" t="s">
        <v>776</v>
      </c>
      <c r="W1102" s="220">
        <v>1</v>
      </c>
      <c r="X1102" s="223">
        <v>326</v>
      </c>
      <c r="Y1102" s="223">
        <v>316</v>
      </c>
      <c r="Z1102" s="223">
        <v>296</v>
      </c>
      <c r="AA1102" s="223">
        <v>278</v>
      </c>
      <c r="AB1102" s="5"/>
      <c r="AC1102" s="224">
        <f t="shared" si="44"/>
        <v>0</v>
      </c>
      <c r="AD1102" s="270">
        <f t="shared" si="45"/>
        <v>0</v>
      </c>
      <c r="AE1102" s="198" t="s">
        <v>4484</v>
      </c>
      <c r="AF1102" s="199"/>
      <c r="AG1102" s="200"/>
      <c r="AH1102" s="200"/>
      <c r="AI1102" s="169" t="str">
        <f>IF(AB1102/W1102=0,"",IF(MOD(AB1102,W1102)&gt;0,"ОШИБКА!!! неверная кратность на сорт",""))</f>
        <v/>
      </c>
    </row>
    <row r="1103" spans="2:35">
      <c r="B1103" s="250"/>
      <c r="C1103" s="196" t="s">
        <v>1786</v>
      </c>
      <c r="D1103" s="267">
        <v>10</v>
      </c>
      <c r="E1103" s="267"/>
      <c r="F1103" s="267"/>
      <c r="G1103" s="267"/>
      <c r="H1103" s="267"/>
      <c r="I1103" s="267"/>
      <c r="J1103" s="267"/>
      <c r="K1103" s="267"/>
      <c r="L1103" s="196" t="s">
        <v>37</v>
      </c>
      <c r="M1103" s="196" t="s">
        <v>499</v>
      </c>
      <c r="N1103" s="196" t="s">
        <v>511</v>
      </c>
      <c r="O1103" s="196" t="s">
        <v>510</v>
      </c>
      <c r="P1103" s="196" t="s">
        <v>1153</v>
      </c>
      <c r="Q1103" s="196" t="s">
        <v>48</v>
      </c>
      <c r="R1103" s="196"/>
      <c r="S1103" s="196"/>
      <c r="T1103" s="196"/>
      <c r="U1103" s="219"/>
      <c r="V1103" s="197" t="s">
        <v>776</v>
      </c>
      <c r="W1103" s="220">
        <v>1</v>
      </c>
      <c r="X1103" s="223">
        <v>482</v>
      </c>
      <c r="Y1103" s="223">
        <v>468</v>
      </c>
      <c r="Z1103" s="223">
        <v>438</v>
      </c>
      <c r="AA1103" s="223">
        <v>412</v>
      </c>
      <c r="AB1103" s="5"/>
      <c r="AC1103" s="224">
        <f t="shared" si="44"/>
        <v>0</v>
      </c>
      <c r="AD1103" s="270">
        <f t="shared" si="45"/>
        <v>0</v>
      </c>
      <c r="AE1103" s="198"/>
      <c r="AF1103" s="199"/>
      <c r="AG1103" s="200"/>
      <c r="AH1103" s="200"/>
      <c r="AI1103" s="169" t="str">
        <f>IF(AB1103/W1103=0,"",IF(MOD(AB1103,W1103)&gt;0,"ОШИБКА!!! неверная кратность на сорт",""))</f>
        <v/>
      </c>
    </row>
    <row r="1104" spans="2:35">
      <c r="B1104" s="250"/>
      <c r="C1104" s="196" t="s">
        <v>1154</v>
      </c>
      <c r="D1104" s="267">
        <v>40</v>
      </c>
      <c r="E1104" s="267">
        <v>9</v>
      </c>
      <c r="F1104" s="267">
        <v>0</v>
      </c>
      <c r="G1104" s="267"/>
      <c r="H1104" s="267"/>
      <c r="I1104" s="267"/>
      <c r="J1104" s="267"/>
      <c r="K1104" s="267"/>
      <c r="L1104" s="196" t="s">
        <v>37</v>
      </c>
      <c r="M1104" s="196" t="s">
        <v>499</v>
      </c>
      <c r="N1104" s="196" t="s">
        <v>511</v>
      </c>
      <c r="O1104" s="196" t="s">
        <v>510</v>
      </c>
      <c r="P1104" s="196" t="s">
        <v>1155</v>
      </c>
      <c r="Q1104" s="196" t="s">
        <v>141</v>
      </c>
      <c r="R1104" s="196"/>
      <c r="S1104" s="196"/>
      <c r="T1104" s="196"/>
      <c r="U1104" s="219"/>
      <c r="V1104" s="197" t="s">
        <v>776</v>
      </c>
      <c r="W1104" s="220">
        <v>1</v>
      </c>
      <c r="X1104" s="223">
        <v>326</v>
      </c>
      <c r="Y1104" s="223">
        <v>316</v>
      </c>
      <c r="Z1104" s="223">
        <v>296</v>
      </c>
      <c r="AA1104" s="223">
        <v>278</v>
      </c>
      <c r="AB1104" s="5"/>
      <c r="AC1104" s="224">
        <f t="shared" ref="AC1104:AC1167" si="46">X1104*AB1104</f>
        <v>0</v>
      </c>
      <c r="AD1104" s="270">
        <f t="shared" ref="AD1104:AD1167" si="47">IF(Y1104&lt;&gt;"",IF(AND($AC$25&gt;=200000,AB1104&gt;=20),AB1104*AA1104,IF(AND($AC$25&gt;=200000,AB1104&lt;20),AB1104*Z1104,IF(AND($AC$25&lt;200000,AB1104&gt;=20),AB1104*Y1104,AB1104*X1104))),IF($AC$25&gt;=200000,AB1104*Z1104,AB1104*X1104))</f>
        <v>0</v>
      </c>
      <c r="AE1104" s="198"/>
      <c r="AF1104" s="199"/>
      <c r="AG1104" s="200"/>
      <c r="AH1104" s="200"/>
      <c r="AI1104" s="169" t="str">
        <f>IF(AB1104/W1104=0,"",IF(MOD(AB1104,W1104)&gt;0,"ОШИБКА!!! неверная кратность на сорт",""))</f>
        <v/>
      </c>
    </row>
    <row r="1105" spans="2:35">
      <c r="B1105" s="250"/>
      <c r="C1105" s="196" t="s">
        <v>1787</v>
      </c>
      <c r="D1105" s="267"/>
      <c r="E1105" s="267"/>
      <c r="F1105" s="267"/>
      <c r="G1105" s="267"/>
      <c r="H1105" s="267"/>
      <c r="I1105" s="267"/>
      <c r="J1105" s="267">
        <v>1</v>
      </c>
      <c r="K1105" s="267"/>
      <c r="L1105" s="196" t="s">
        <v>37</v>
      </c>
      <c r="M1105" s="196" t="s">
        <v>499</v>
      </c>
      <c r="N1105" s="196" t="s">
        <v>511</v>
      </c>
      <c r="O1105" s="196" t="s">
        <v>510</v>
      </c>
      <c r="P1105" s="196" t="s">
        <v>1155</v>
      </c>
      <c r="Q1105" s="196" t="s">
        <v>48</v>
      </c>
      <c r="R1105" s="196"/>
      <c r="S1105" s="196"/>
      <c r="T1105" s="196"/>
      <c r="U1105" s="219"/>
      <c r="V1105" s="197" t="s">
        <v>776</v>
      </c>
      <c r="W1105" s="220">
        <v>1</v>
      </c>
      <c r="X1105" s="223">
        <v>482</v>
      </c>
      <c r="Y1105" s="223">
        <v>468</v>
      </c>
      <c r="Z1105" s="223">
        <v>438</v>
      </c>
      <c r="AA1105" s="223">
        <v>412</v>
      </c>
      <c r="AB1105" s="5"/>
      <c r="AC1105" s="224">
        <f t="shared" si="46"/>
        <v>0</v>
      </c>
      <c r="AD1105" s="270">
        <f t="shared" si="47"/>
        <v>0</v>
      </c>
      <c r="AE1105" s="198"/>
      <c r="AF1105" s="199"/>
      <c r="AG1105" s="200"/>
      <c r="AH1105" s="200"/>
      <c r="AI1105" s="169" t="str">
        <f>IF(AB1105/W1105=0,"",IF(MOD(AB1105,W1105)&gt;0,"ОШИБКА!!! неверная кратность на сорт",""))</f>
        <v/>
      </c>
    </row>
    <row r="1106" spans="2:35">
      <c r="B1106" s="250"/>
      <c r="C1106" s="196" t="s">
        <v>1233</v>
      </c>
      <c r="D1106" s="267"/>
      <c r="E1106" s="267">
        <v>3</v>
      </c>
      <c r="F1106" s="267">
        <v>0</v>
      </c>
      <c r="G1106" s="267"/>
      <c r="H1106" s="267"/>
      <c r="I1106" s="267"/>
      <c r="J1106" s="267">
        <v>6</v>
      </c>
      <c r="K1106" s="267"/>
      <c r="L1106" s="196" t="s">
        <v>37</v>
      </c>
      <c r="M1106" s="196" t="s">
        <v>499</v>
      </c>
      <c r="N1106" s="196" t="s">
        <v>511</v>
      </c>
      <c r="O1106" s="196" t="s">
        <v>510</v>
      </c>
      <c r="P1106" s="196" t="s">
        <v>1234</v>
      </c>
      <c r="Q1106" s="196" t="s">
        <v>48</v>
      </c>
      <c r="R1106" s="196"/>
      <c r="S1106" s="196"/>
      <c r="T1106" s="196"/>
      <c r="U1106" s="219"/>
      <c r="V1106" s="197" t="s">
        <v>776</v>
      </c>
      <c r="W1106" s="220">
        <v>1</v>
      </c>
      <c r="X1106" s="223">
        <v>623</v>
      </c>
      <c r="Y1106" s="223">
        <v>604</v>
      </c>
      <c r="Z1106" s="223">
        <v>566</v>
      </c>
      <c r="AA1106" s="223">
        <v>532</v>
      </c>
      <c r="AB1106" s="5"/>
      <c r="AC1106" s="224">
        <f t="shared" si="46"/>
        <v>0</v>
      </c>
      <c r="AD1106" s="270">
        <f t="shared" si="47"/>
        <v>0</v>
      </c>
      <c r="AE1106" s="198"/>
      <c r="AF1106" s="199"/>
      <c r="AG1106" s="200"/>
      <c r="AH1106" s="200"/>
      <c r="AI1106" s="169" t="str">
        <f>IF(AB1106/W1106=0,"",IF(MOD(AB1106,W1106)&gt;0,"ОШИБКА!!! неверная кратность на сорт",""))</f>
        <v/>
      </c>
    </row>
    <row r="1107" spans="2:35">
      <c r="B1107" s="250"/>
      <c r="C1107" s="196" t="s">
        <v>1156</v>
      </c>
      <c r="D1107" s="267"/>
      <c r="E1107" s="267">
        <v>482</v>
      </c>
      <c r="F1107" s="267">
        <v>434</v>
      </c>
      <c r="G1107" s="267"/>
      <c r="H1107" s="267"/>
      <c r="I1107" s="267"/>
      <c r="J1107" s="267"/>
      <c r="K1107" s="267"/>
      <c r="L1107" s="196" t="s">
        <v>37</v>
      </c>
      <c r="M1107" s="196" t="s">
        <v>499</v>
      </c>
      <c r="N1107" s="196" t="s">
        <v>511</v>
      </c>
      <c r="O1107" s="196" t="s">
        <v>510</v>
      </c>
      <c r="P1107" s="196" t="s">
        <v>1789</v>
      </c>
      <c r="Q1107" s="196" t="s">
        <v>141</v>
      </c>
      <c r="R1107" s="196" t="s">
        <v>73</v>
      </c>
      <c r="S1107" s="196"/>
      <c r="T1107" s="196"/>
      <c r="U1107" s="219"/>
      <c r="V1107" s="197" t="s">
        <v>776</v>
      </c>
      <c r="W1107" s="220">
        <v>1</v>
      </c>
      <c r="X1107" s="223">
        <v>326</v>
      </c>
      <c r="Y1107" s="223">
        <v>316</v>
      </c>
      <c r="Z1107" s="223">
        <v>296</v>
      </c>
      <c r="AA1107" s="223">
        <v>278</v>
      </c>
      <c r="AB1107" s="5"/>
      <c r="AC1107" s="224">
        <f t="shared" si="46"/>
        <v>0</v>
      </c>
      <c r="AD1107" s="270">
        <f t="shared" si="47"/>
        <v>0</v>
      </c>
      <c r="AE1107" s="198"/>
      <c r="AF1107" s="199"/>
      <c r="AG1107" s="200"/>
      <c r="AH1107" s="200"/>
      <c r="AI1107" s="169" t="str">
        <f>IF(AB1107/W1107=0,"",IF(MOD(AB1107,W1107)&gt;0,"ОШИБКА!!! неверная кратность на сорт",""))</f>
        <v/>
      </c>
    </row>
    <row r="1108" spans="2:35">
      <c r="B1108" s="250"/>
      <c r="C1108" s="196" t="s">
        <v>1157</v>
      </c>
      <c r="D1108" s="267">
        <v>32</v>
      </c>
      <c r="E1108" s="267">
        <v>1363</v>
      </c>
      <c r="F1108" s="267">
        <v>1173</v>
      </c>
      <c r="G1108" s="267"/>
      <c r="H1108" s="267"/>
      <c r="I1108" s="267"/>
      <c r="J1108" s="267">
        <v>10</v>
      </c>
      <c r="K1108" s="267"/>
      <c r="L1108" s="196" t="s">
        <v>37</v>
      </c>
      <c r="M1108" s="196" t="s">
        <v>499</v>
      </c>
      <c r="N1108" s="196" t="s">
        <v>511</v>
      </c>
      <c r="O1108" s="196" t="s">
        <v>510</v>
      </c>
      <c r="P1108" s="196" t="s">
        <v>1789</v>
      </c>
      <c r="Q1108" s="196" t="s">
        <v>56</v>
      </c>
      <c r="R1108" s="196" t="s">
        <v>73</v>
      </c>
      <c r="S1108" s="196"/>
      <c r="T1108" s="196"/>
      <c r="U1108" s="219"/>
      <c r="V1108" s="197" t="s">
        <v>776</v>
      </c>
      <c r="W1108" s="220">
        <v>1</v>
      </c>
      <c r="X1108" s="223">
        <v>1472</v>
      </c>
      <c r="Y1108" s="223">
        <v>1428</v>
      </c>
      <c r="Z1108" s="223">
        <v>1338</v>
      </c>
      <c r="AA1108" s="223">
        <v>1258</v>
      </c>
      <c r="AB1108" s="5"/>
      <c r="AC1108" s="224">
        <f t="shared" si="46"/>
        <v>0</v>
      </c>
      <c r="AD1108" s="270">
        <f t="shared" si="47"/>
        <v>0</v>
      </c>
      <c r="AE1108" s="198"/>
      <c r="AF1108" s="199"/>
      <c r="AG1108" s="200"/>
      <c r="AH1108" s="200"/>
      <c r="AI1108" s="169" t="str">
        <f>IF(AB1108/W1108=0,"",IF(MOD(AB1108,W1108)&gt;0,"ОШИБКА!!! неверная кратность на сорт",""))</f>
        <v/>
      </c>
    </row>
    <row r="1109" spans="2:35">
      <c r="B1109" s="250"/>
      <c r="C1109" s="196" t="s">
        <v>1158</v>
      </c>
      <c r="D1109" s="267"/>
      <c r="E1109" s="267">
        <v>837</v>
      </c>
      <c r="F1109" s="267">
        <v>667</v>
      </c>
      <c r="G1109" s="267"/>
      <c r="H1109" s="267"/>
      <c r="I1109" s="267"/>
      <c r="J1109" s="267">
        <v>12</v>
      </c>
      <c r="K1109" s="267"/>
      <c r="L1109" s="196" t="s">
        <v>37</v>
      </c>
      <c r="M1109" s="196" t="s">
        <v>499</v>
      </c>
      <c r="N1109" s="196" t="s">
        <v>511</v>
      </c>
      <c r="O1109" s="196" t="s">
        <v>510</v>
      </c>
      <c r="P1109" s="196" t="s">
        <v>1789</v>
      </c>
      <c r="Q1109" s="196" t="s">
        <v>56</v>
      </c>
      <c r="R1109" s="196" t="s">
        <v>64</v>
      </c>
      <c r="S1109" s="196"/>
      <c r="T1109" s="196"/>
      <c r="U1109" s="219"/>
      <c r="V1109" s="197" t="s">
        <v>776</v>
      </c>
      <c r="W1109" s="220">
        <v>1</v>
      </c>
      <c r="X1109" s="223">
        <v>1860</v>
      </c>
      <c r="Y1109" s="223">
        <v>1804</v>
      </c>
      <c r="Z1109" s="223">
        <v>1691</v>
      </c>
      <c r="AA1109" s="223">
        <v>1590</v>
      </c>
      <c r="AB1109" s="5"/>
      <c r="AC1109" s="224">
        <f t="shared" si="46"/>
        <v>0</v>
      </c>
      <c r="AD1109" s="270">
        <f t="shared" si="47"/>
        <v>0</v>
      </c>
      <c r="AE1109" s="198"/>
      <c r="AF1109" s="199"/>
      <c r="AG1109" s="200"/>
      <c r="AH1109" s="200"/>
      <c r="AI1109" s="169" t="str">
        <f>IF(AB1109/W1109=0,"",IF(MOD(AB1109,W1109)&gt;0,"ОШИБКА!!! неверная кратность на сорт",""))</f>
        <v/>
      </c>
    </row>
    <row r="1110" spans="2:35">
      <c r="B1110" s="250"/>
      <c r="C1110" s="196" t="s">
        <v>1159</v>
      </c>
      <c r="D1110" s="267">
        <v>20</v>
      </c>
      <c r="E1110" s="267">
        <v>987</v>
      </c>
      <c r="F1110" s="267">
        <v>617</v>
      </c>
      <c r="G1110" s="267"/>
      <c r="H1110" s="267"/>
      <c r="I1110" s="267"/>
      <c r="J1110" s="267"/>
      <c r="K1110" s="267"/>
      <c r="L1110" s="196" t="s">
        <v>37</v>
      </c>
      <c r="M1110" s="196" t="s">
        <v>499</v>
      </c>
      <c r="N1110" s="196" t="s">
        <v>511</v>
      </c>
      <c r="O1110" s="196" t="s">
        <v>510</v>
      </c>
      <c r="P1110" s="196" t="s">
        <v>1789</v>
      </c>
      <c r="Q1110" s="196" t="s">
        <v>49</v>
      </c>
      <c r="R1110" s="196"/>
      <c r="S1110" s="196"/>
      <c r="T1110" s="196"/>
      <c r="U1110" s="219"/>
      <c r="V1110" s="197" t="s">
        <v>776</v>
      </c>
      <c r="W1110" s="220">
        <v>1</v>
      </c>
      <c r="X1110" s="223">
        <v>873</v>
      </c>
      <c r="Y1110" s="223">
        <v>847</v>
      </c>
      <c r="Z1110" s="223">
        <v>794</v>
      </c>
      <c r="AA1110" s="223">
        <v>746</v>
      </c>
      <c r="AB1110" s="5"/>
      <c r="AC1110" s="224">
        <f t="shared" si="46"/>
        <v>0</v>
      </c>
      <c r="AD1110" s="270">
        <f t="shared" si="47"/>
        <v>0</v>
      </c>
      <c r="AE1110" s="198"/>
      <c r="AF1110" s="199"/>
      <c r="AG1110" s="200"/>
      <c r="AH1110" s="200"/>
      <c r="AI1110" s="169" t="str">
        <f>IF(AB1110/W1110=0,"",IF(MOD(AB1110,W1110)&gt;0,"ОШИБКА!!! неверная кратность на сорт",""))</f>
        <v/>
      </c>
    </row>
    <row r="1111" spans="2:35">
      <c r="B1111" s="250"/>
      <c r="C1111" s="196" t="s">
        <v>1788</v>
      </c>
      <c r="D1111" s="267"/>
      <c r="E1111" s="267"/>
      <c r="F1111" s="267"/>
      <c r="G1111" s="267"/>
      <c r="H1111" s="267"/>
      <c r="I1111" s="267"/>
      <c r="J1111" s="267"/>
      <c r="K1111" s="267"/>
      <c r="L1111" s="196" t="s">
        <v>37</v>
      </c>
      <c r="M1111" s="332" t="s">
        <v>499</v>
      </c>
      <c r="N1111" s="332" t="s">
        <v>511</v>
      </c>
      <c r="O1111" s="332" t="s">
        <v>510</v>
      </c>
      <c r="P1111" s="332" t="s">
        <v>1789</v>
      </c>
      <c r="Q1111" s="332" t="s">
        <v>48</v>
      </c>
      <c r="R1111" s="332"/>
      <c r="S1111" s="332"/>
      <c r="T1111" s="332"/>
      <c r="U1111" s="219"/>
      <c r="V1111" s="197" t="s">
        <v>776</v>
      </c>
      <c r="W1111" s="220">
        <v>1</v>
      </c>
      <c r="X1111" s="223">
        <v>482</v>
      </c>
      <c r="Y1111" s="223">
        <v>468</v>
      </c>
      <c r="Z1111" s="223">
        <v>438</v>
      </c>
      <c r="AA1111" s="223">
        <v>412</v>
      </c>
      <c r="AB1111" s="5"/>
      <c r="AC1111" s="224">
        <f t="shared" si="46"/>
        <v>0</v>
      </c>
      <c r="AD1111" s="270">
        <f t="shared" si="47"/>
        <v>0</v>
      </c>
      <c r="AE1111" s="198" t="s">
        <v>4484</v>
      </c>
      <c r="AF1111" s="199"/>
      <c r="AG1111" s="200"/>
      <c r="AH1111" s="200"/>
      <c r="AI1111" s="169" t="str">
        <f>IF(AB1111/W1111=0,"",IF(MOD(AB1111,W1111)&gt;0,"ОШИБКА!!! неверная кратность на сорт",""))</f>
        <v/>
      </c>
    </row>
    <row r="1112" spans="2:35">
      <c r="B1112" s="250"/>
      <c r="C1112" s="196" t="s">
        <v>4632</v>
      </c>
      <c r="D1112" s="267"/>
      <c r="E1112" s="267">
        <v>181</v>
      </c>
      <c r="F1112" s="267">
        <v>124</v>
      </c>
      <c r="G1112" s="267"/>
      <c r="H1112" s="267"/>
      <c r="I1112" s="267"/>
      <c r="J1112" s="267">
        <v>2</v>
      </c>
      <c r="K1112" s="267"/>
      <c r="L1112" s="196" t="s">
        <v>37</v>
      </c>
      <c r="M1112" s="196" t="s">
        <v>499</v>
      </c>
      <c r="N1112" s="196" t="s">
        <v>511</v>
      </c>
      <c r="O1112" s="196" t="s">
        <v>510</v>
      </c>
      <c r="P1112" s="196" t="s">
        <v>1789</v>
      </c>
      <c r="Q1112" s="196" t="s">
        <v>48</v>
      </c>
      <c r="R1112" s="196" t="s">
        <v>73</v>
      </c>
      <c r="S1112" s="196"/>
      <c r="T1112" s="196"/>
      <c r="U1112" s="219"/>
      <c r="V1112" s="197" t="s">
        <v>776</v>
      </c>
      <c r="W1112" s="220">
        <v>1</v>
      </c>
      <c r="X1112" s="223">
        <v>631</v>
      </c>
      <c r="Y1112" s="223">
        <v>612</v>
      </c>
      <c r="Z1112" s="223">
        <v>573</v>
      </c>
      <c r="AA1112" s="223">
        <v>539</v>
      </c>
      <c r="AB1112" s="5"/>
      <c r="AC1112" s="224">
        <f t="shared" si="46"/>
        <v>0</v>
      </c>
      <c r="AD1112" s="270">
        <f t="shared" si="47"/>
        <v>0</v>
      </c>
      <c r="AE1112" s="198"/>
      <c r="AF1112" s="199"/>
      <c r="AG1112" s="200"/>
      <c r="AH1112" s="200"/>
      <c r="AI1112" s="169" t="str">
        <f>IF(AB1112/W1112=0,"",IF(MOD(AB1112,W1112)&gt;0,"ОШИБКА!!! неверная кратность на сорт",""))</f>
        <v/>
      </c>
    </row>
    <row r="1113" spans="2:35">
      <c r="B1113" s="250"/>
      <c r="C1113" s="196" t="s">
        <v>3802</v>
      </c>
      <c r="D1113" s="267">
        <v>2</v>
      </c>
      <c r="E1113" s="267"/>
      <c r="F1113" s="267"/>
      <c r="G1113" s="267"/>
      <c r="H1113" s="267"/>
      <c r="I1113" s="267"/>
      <c r="J1113" s="267">
        <v>4</v>
      </c>
      <c r="K1113" s="267"/>
      <c r="L1113" s="196" t="s">
        <v>37</v>
      </c>
      <c r="M1113" s="196" t="s">
        <v>499</v>
      </c>
      <c r="N1113" s="196" t="s">
        <v>511</v>
      </c>
      <c r="O1113" s="196" t="s">
        <v>510</v>
      </c>
      <c r="P1113" s="196" t="s">
        <v>3894</v>
      </c>
      <c r="Q1113" s="196" t="s">
        <v>49</v>
      </c>
      <c r="R1113" s="196"/>
      <c r="S1113" s="196"/>
      <c r="T1113" s="196"/>
      <c r="U1113" s="219"/>
      <c r="V1113" s="197" t="s">
        <v>776</v>
      </c>
      <c r="W1113" s="220">
        <v>1</v>
      </c>
      <c r="X1113" s="223">
        <v>1396</v>
      </c>
      <c r="Y1113" s="223">
        <v>1354</v>
      </c>
      <c r="Z1113" s="223">
        <v>1269</v>
      </c>
      <c r="AA1113" s="223">
        <v>1193</v>
      </c>
      <c r="AB1113" s="5"/>
      <c r="AC1113" s="224">
        <f t="shared" si="46"/>
        <v>0</v>
      </c>
      <c r="AD1113" s="270">
        <f t="shared" si="47"/>
        <v>0</v>
      </c>
      <c r="AE1113" s="198"/>
      <c r="AF1113" s="199"/>
      <c r="AG1113" s="200"/>
      <c r="AH1113" s="200"/>
      <c r="AI1113" s="169" t="str">
        <f>IF(AB1113/W1113=0,"",IF(MOD(AB1113,W1113)&gt;0,"ОШИБКА!!! неверная кратность на сорт",""))</f>
        <v/>
      </c>
    </row>
    <row r="1114" spans="2:35">
      <c r="B1114" s="250"/>
      <c r="C1114" s="196" t="s">
        <v>1160</v>
      </c>
      <c r="D1114" s="267">
        <v>40</v>
      </c>
      <c r="E1114" s="267">
        <v>180</v>
      </c>
      <c r="F1114" s="267">
        <v>112</v>
      </c>
      <c r="G1114" s="267"/>
      <c r="H1114" s="267"/>
      <c r="I1114" s="267"/>
      <c r="J1114" s="267"/>
      <c r="K1114" s="267"/>
      <c r="L1114" s="196" t="s">
        <v>37</v>
      </c>
      <c r="M1114" s="196" t="s">
        <v>499</v>
      </c>
      <c r="N1114" s="196" t="s">
        <v>511</v>
      </c>
      <c r="O1114" s="196" t="s">
        <v>510</v>
      </c>
      <c r="P1114" s="196" t="s">
        <v>518</v>
      </c>
      <c r="Q1114" s="196" t="s">
        <v>48</v>
      </c>
      <c r="R1114" s="196"/>
      <c r="S1114" s="196"/>
      <c r="T1114" s="196"/>
      <c r="U1114" s="219"/>
      <c r="V1114" s="197" t="s">
        <v>776</v>
      </c>
      <c r="W1114" s="220">
        <v>1</v>
      </c>
      <c r="X1114" s="223">
        <v>745</v>
      </c>
      <c r="Y1114" s="223">
        <v>722</v>
      </c>
      <c r="Z1114" s="223">
        <v>677</v>
      </c>
      <c r="AA1114" s="223">
        <v>636</v>
      </c>
      <c r="AB1114" s="5"/>
      <c r="AC1114" s="224">
        <f t="shared" si="46"/>
        <v>0</v>
      </c>
      <c r="AD1114" s="270">
        <f t="shared" si="47"/>
        <v>0</v>
      </c>
      <c r="AE1114" s="198"/>
      <c r="AF1114" s="199"/>
      <c r="AG1114" s="200"/>
      <c r="AH1114" s="200"/>
      <c r="AI1114" s="169" t="str">
        <f>IF(AB1114/W1114=0,"",IF(MOD(AB1114,W1114)&gt;0,"ОШИБКА!!! неверная кратность на сорт",""))</f>
        <v/>
      </c>
    </row>
    <row r="1115" spans="2:35">
      <c r="B1115" s="250"/>
      <c r="C1115" s="196" t="s">
        <v>1161</v>
      </c>
      <c r="D1115" s="267">
        <v>5</v>
      </c>
      <c r="E1115" s="267">
        <v>3</v>
      </c>
      <c r="F1115" s="267">
        <v>0</v>
      </c>
      <c r="G1115" s="267"/>
      <c r="H1115" s="267"/>
      <c r="I1115" s="267"/>
      <c r="J1115" s="267">
        <v>14</v>
      </c>
      <c r="K1115" s="267"/>
      <c r="L1115" s="196" t="s">
        <v>37</v>
      </c>
      <c r="M1115" s="196" t="s">
        <v>499</v>
      </c>
      <c r="N1115" s="196" t="s">
        <v>511</v>
      </c>
      <c r="O1115" s="196" t="s">
        <v>510</v>
      </c>
      <c r="P1115" s="196" t="s">
        <v>1162</v>
      </c>
      <c r="Q1115" s="196" t="s">
        <v>56</v>
      </c>
      <c r="R1115" s="196"/>
      <c r="S1115" s="196"/>
      <c r="T1115" s="196"/>
      <c r="U1115" s="219"/>
      <c r="V1115" s="197" t="s">
        <v>776</v>
      </c>
      <c r="W1115" s="220">
        <v>1</v>
      </c>
      <c r="X1115" s="223">
        <v>1472</v>
      </c>
      <c r="Y1115" s="223">
        <v>1428</v>
      </c>
      <c r="Z1115" s="223">
        <v>1338</v>
      </c>
      <c r="AA1115" s="223">
        <v>1258</v>
      </c>
      <c r="AB1115" s="5"/>
      <c r="AC1115" s="224">
        <f t="shared" si="46"/>
        <v>0</v>
      </c>
      <c r="AD1115" s="270">
        <f t="shared" si="47"/>
        <v>0</v>
      </c>
      <c r="AE1115" s="198"/>
      <c r="AF1115" s="199"/>
      <c r="AG1115" s="200"/>
      <c r="AH1115" s="200"/>
      <c r="AI1115" s="169" t="str">
        <f>IF(AB1115/W1115=0,"",IF(MOD(AB1115,W1115)&gt;0,"ОШИБКА!!! неверная кратность на сорт",""))</f>
        <v/>
      </c>
    </row>
    <row r="1116" spans="2:35">
      <c r="B1116" s="250"/>
      <c r="C1116" s="196" t="s">
        <v>3264</v>
      </c>
      <c r="D1116" s="267"/>
      <c r="E1116" s="267"/>
      <c r="F1116" s="267"/>
      <c r="G1116" s="267"/>
      <c r="H1116" s="267"/>
      <c r="I1116" s="267"/>
      <c r="J1116" s="267"/>
      <c r="K1116" s="267"/>
      <c r="L1116" s="196" t="s">
        <v>37</v>
      </c>
      <c r="M1116" s="332" t="s">
        <v>499</v>
      </c>
      <c r="N1116" s="332" t="s">
        <v>511</v>
      </c>
      <c r="O1116" s="332" t="s">
        <v>510</v>
      </c>
      <c r="P1116" s="332" t="s">
        <v>3897</v>
      </c>
      <c r="Q1116" s="332" t="s">
        <v>48</v>
      </c>
      <c r="R1116" s="332"/>
      <c r="S1116" s="332"/>
      <c r="T1116" s="332"/>
      <c r="U1116" s="219"/>
      <c r="V1116" s="197" t="s">
        <v>776</v>
      </c>
      <c r="W1116" s="220">
        <v>1</v>
      </c>
      <c r="X1116" s="223">
        <v>467</v>
      </c>
      <c r="Y1116" s="223">
        <v>453</v>
      </c>
      <c r="Z1116" s="223">
        <v>425</v>
      </c>
      <c r="AA1116" s="223">
        <v>400</v>
      </c>
      <c r="AB1116" s="5"/>
      <c r="AC1116" s="224">
        <f t="shared" si="46"/>
        <v>0</v>
      </c>
      <c r="AD1116" s="270">
        <f t="shared" si="47"/>
        <v>0</v>
      </c>
      <c r="AE1116" s="198" t="s">
        <v>4484</v>
      </c>
      <c r="AF1116" s="199"/>
      <c r="AG1116" s="200"/>
      <c r="AH1116" s="200"/>
      <c r="AI1116" s="169" t="str">
        <f>IF(AB1116/W1116=0,"",IF(MOD(AB1116,W1116)&gt;0,"ОШИБКА!!! неверная кратность на сорт",""))</f>
        <v/>
      </c>
    </row>
    <row r="1117" spans="2:35">
      <c r="B1117" s="250"/>
      <c r="C1117" s="196" t="s">
        <v>1163</v>
      </c>
      <c r="D1117" s="267"/>
      <c r="E1117" s="267">
        <v>8</v>
      </c>
      <c r="F1117" s="267">
        <v>0</v>
      </c>
      <c r="G1117" s="267"/>
      <c r="H1117" s="267"/>
      <c r="I1117" s="267"/>
      <c r="J1117" s="267"/>
      <c r="K1117" s="267"/>
      <c r="L1117" s="196" t="s">
        <v>37</v>
      </c>
      <c r="M1117" s="196" t="s">
        <v>499</v>
      </c>
      <c r="N1117" s="196" t="s">
        <v>511</v>
      </c>
      <c r="O1117" s="196" t="s">
        <v>510</v>
      </c>
      <c r="P1117" s="196" t="s">
        <v>1164</v>
      </c>
      <c r="Q1117" s="196" t="s">
        <v>141</v>
      </c>
      <c r="R1117" s="196"/>
      <c r="S1117" s="196"/>
      <c r="T1117" s="196"/>
      <c r="U1117" s="219"/>
      <c r="V1117" s="197" t="s">
        <v>776</v>
      </c>
      <c r="W1117" s="220">
        <v>1</v>
      </c>
      <c r="X1117" s="223">
        <v>326</v>
      </c>
      <c r="Y1117" s="223">
        <v>316</v>
      </c>
      <c r="Z1117" s="223">
        <v>296</v>
      </c>
      <c r="AA1117" s="223">
        <v>278</v>
      </c>
      <c r="AB1117" s="5"/>
      <c r="AC1117" s="224">
        <f t="shared" si="46"/>
        <v>0</v>
      </c>
      <c r="AD1117" s="270">
        <f t="shared" si="47"/>
        <v>0</v>
      </c>
      <c r="AE1117" s="198"/>
      <c r="AF1117" s="199"/>
      <c r="AG1117" s="200"/>
      <c r="AH1117" s="200"/>
      <c r="AI1117" s="169" t="str">
        <f>IF(AB1117/W1117=0,"",IF(MOD(AB1117,W1117)&gt;0,"ОШИБКА!!! неверная кратность на сорт",""))</f>
        <v/>
      </c>
    </row>
    <row r="1118" spans="2:35">
      <c r="B1118" s="250"/>
      <c r="C1118" s="196" t="s">
        <v>1165</v>
      </c>
      <c r="D1118" s="267"/>
      <c r="E1118" s="267"/>
      <c r="F1118" s="267"/>
      <c r="G1118" s="267"/>
      <c r="H1118" s="267"/>
      <c r="I1118" s="267"/>
      <c r="J1118" s="267"/>
      <c r="K1118" s="267"/>
      <c r="L1118" s="196" t="s">
        <v>37</v>
      </c>
      <c r="M1118" s="332" t="s">
        <v>499</v>
      </c>
      <c r="N1118" s="332" t="s">
        <v>511</v>
      </c>
      <c r="O1118" s="332" t="s">
        <v>510</v>
      </c>
      <c r="P1118" s="332" t="s">
        <v>1166</v>
      </c>
      <c r="Q1118" s="332" t="s">
        <v>56</v>
      </c>
      <c r="R1118" s="332"/>
      <c r="S1118" s="332"/>
      <c r="T1118" s="332"/>
      <c r="U1118" s="219"/>
      <c r="V1118" s="197" t="s">
        <v>776</v>
      </c>
      <c r="W1118" s="220">
        <v>1</v>
      </c>
      <c r="X1118" s="223">
        <v>1472</v>
      </c>
      <c r="Y1118" s="223">
        <v>1428</v>
      </c>
      <c r="Z1118" s="223">
        <v>1338</v>
      </c>
      <c r="AA1118" s="223">
        <v>1258</v>
      </c>
      <c r="AB1118" s="5"/>
      <c r="AC1118" s="224">
        <f t="shared" si="46"/>
        <v>0</v>
      </c>
      <c r="AD1118" s="270">
        <f t="shared" si="47"/>
        <v>0</v>
      </c>
      <c r="AE1118" s="198" t="s">
        <v>4484</v>
      </c>
      <c r="AF1118" s="199"/>
      <c r="AG1118" s="200"/>
      <c r="AH1118" s="200"/>
      <c r="AI1118" s="169" t="str">
        <f>IF(AB1118/W1118=0,"",IF(MOD(AB1118,W1118)&gt;0,"ОШИБКА!!! неверная кратность на сорт",""))</f>
        <v/>
      </c>
    </row>
    <row r="1119" spans="2:35">
      <c r="B1119" s="250"/>
      <c r="C1119" s="196" t="s">
        <v>3265</v>
      </c>
      <c r="D1119" s="267"/>
      <c r="E1119" s="267"/>
      <c r="F1119" s="267"/>
      <c r="G1119" s="267"/>
      <c r="H1119" s="267"/>
      <c r="I1119" s="267"/>
      <c r="J1119" s="267"/>
      <c r="K1119" s="267"/>
      <c r="L1119" s="196" t="s">
        <v>37</v>
      </c>
      <c r="M1119" s="332" t="s">
        <v>499</v>
      </c>
      <c r="N1119" s="332" t="s">
        <v>511</v>
      </c>
      <c r="O1119" s="332" t="s">
        <v>510</v>
      </c>
      <c r="P1119" s="332" t="s">
        <v>3898</v>
      </c>
      <c r="Q1119" s="332" t="s">
        <v>48</v>
      </c>
      <c r="R1119" s="332"/>
      <c r="S1119" s="332"/>
      <c r="T1119" s="332"/>
      <c r="U1119" s="219"/>
      <c r="V1119" s="197" t="s">
        <v>776</v>
      </c>
      <c r="W1119" s="220">
        <v>1</v>
      </c>
      <c r="X1119" s="223">
        <v>467</v>
      </c>
      <c r="Y1119" s="223">
        <v>453</v>
      </c>
      <c r="Z1119" s="223">
        <v>425</v>
      </c>
      <c r="AA1119" s="223">
        <v>400</v>
      </c>
      <c r="AB1119" s="5"/>
      <c r="AC1119" s="224">
        <f t="shared" si="46"/>
        <v>0</v>
      </c>
      <c r="AD1119" s="270">
        <f t="shared" si="47"/>
        <v>0</v>
      </c>
      <c r="AE1119" s="198" t="s">
        <v>4484</v>
      </c>
      <c r="AF1119" s="199"/>
      <c r="AG1119" s="200"/>
      <c r="AH1119" s="200"/>
      <c r="AI1119" s="169" t="str">
        <f>IF(AB1119/W1119=0,"",IF(MOD(AB1119,W1119)&gt;0,"ОШИБКА!!! неверная кратность на сорт",""))</f>
        <v/>
      </c>
    </row>
    <row r="1120" spans="2:35">
      <c r="B1120" s="250"/>
      <c r="C1120" s="196" t="s">
        <v>1167</v>
      </c>
      <c r="D1120" s="267">
        <v>3</v>
      </c>
      <c r="E1120" s="267"/>
      <c r="F1120" s="267"/>
      <c r="G1120" s="267"/>
      <c r="H1120" s="267"/>
      <c r="I1120" s="267"/>
      <c r="J1120" s="267"/>
      <c r="K1120" s="267"/>
      <c r="L1120" s="196" t="s">
        <v>37</v>
      </c>
      <c r="M1120" s="196" t="s">
        <v>499</v>
      </c>
      <c r="N1120" s="196" t="s">
        <v>511</v>
      </c>
      <c r="O1120" s="196" t="s">
        <v>510</v>
      </c>
      <c r="P1120" s="196" t="s">
        <v>1168</v>
      </c>
      <c r="Q1120" s="196" t="s">
        <v>56</v>
      </c>
      <c r="R1120" s="196"/>
      <c r="S1120" s="196"/>
      <c r="T1120" s="196"/>
      <c r="U1120" s="219"/>
      <c r="V1120" s="197" t="s">
        <v>776</v>
      </c>
      <c r="W1120" s="220">
        <v>1</v>
      </c>
      <c r="X1120" s="223">
        <v>1472</v>
      </c>
      <c r="Y1120" s="223">
        <v>1428</v>
      </c>
      <c r="Z1120" s="223">
        <v>1338</v>
      </c>
      <c r="AA1120" s="223">
        <v>1258</v>
      </c>
      <c r="AB1120" s="5"/>
      <c r="AC1120" s="224">
        <f t="shared" si="46"/>
        <v>0</v>
      </c>
      <c r="AD1120" s="270">
        <f t="shared" si="47"/>
        <v>0</v>
      </c>
      <c r="AE1120" s="198"/>
      <c r="AF1120" s="199"/>
      <c r="AG1120" s="200"/>
      <c r="AH1120" s="200"/>
      <c r="AI1120" s="169" t="str">
        <f>IF(AB1120/W1120=0,"",IF(MOD(AB1120,W1120)&gt;0,"ОШИБКА!!! неверная кратность на сорт",""))</f>
        <v/>
      </c>
    </row>
    <row r="1121" spans="2:35">
      <c r="B1121" s="250"/>
      <c r="C1121" s="196" t="s">
        <v>1169</v>
      </c>
      <c r="D1121" s="267">
        <v>11</v>
      </c>
      <c r="E1121" s="267"/>
      <c r="F1121" s="267"/>
      <c r="G1121" s="267"/>
      <c r="H1121" s="267"/>
      <c r="I1121" s="267"/>
      <c r="J1121" s="267">
        <v>2</v>
      </c>
      <c r="K1121" s="267"/>
      <c r="L1121" s="196" t="s">
        <v>37</v>
      </c>
      <c r="M1121" s="196" t="s">
        <v>499</v>
      </c>
      <c r="N1121" s="196" t="s">
        <v>511</v>
      </c>
      <c r="O1121" s="196" t="s">
        <v>510</v>
      </c>
      <c r="P1121" s="196" t="s">
        <v>1168</v>
      </c>
      <c r="Q1121" s="196" t="s">
        <v>49</v>
      </c>
      <c r="R1121" s="196"/>
      <c r="S1121" s="196"/>
      <c r="T1121" s="196"/>
      <c r="U1121" s="219"/>
      <c r="V1121" s="197" t="s">
        <v>776</v>
      </c>
      <c r="W1121" s="220">
        <v>1</v>
      </c>
      <c r="X1121" s="223">
        <v>873</v>
      </c>
      <c r="Y1121" s="223">
        <v>847</v>
      </c>
      <c r="Z1121" s="223">
        <v>794</v>
      </c>
      <c r="AA1121" s="223">
        <v>746</v>
      </c>
      <c r="AB1121" s="5"/>
      <c r="AC1121" s="224">
        <f t="shared" si="46"/>
        <v>0</v>
      </c>
      <c r="AD1121" s="270">
        <f t="shared" si="47"/>
        <v>0</v>
      </c>
      <c r="AE1121" s="198"/>
      <c r="AF1121" s="199"/>
      <c r="AG1121" s="200"/>
      <c r="AH1121" s="200"/>
      <c r="AI1121" s="169" t="str">
        <f>IF(AB1121/W1121=0,"",IF(MOD(AB1121,W1121)&gt;0,"ОШИБКА!!! неверная кратность на сорт",""))</f>
        <v/>
      </c>
    </row>
    <row r="1122" spans="2:35">
      <c r="B1122" s="250"/>
      <c r="C1122" s="196" t="s">
        <v>1170</v>
      </c>
      <c r="D1122" s="267">
        <v>36</v>
      </c>
      <c r="E1122" s="267">
        <v>215</v>
      </c>
      <c r="F1122" s="267">
        <v>211</v>
      </c>
      <c r="G1122" s="267"/>
      <c r="H1122" s="267"/>
      <c r="I1122" s="267"/>
      <c r="J1122" s="267"/>
      <c r="K1122" s="267"/>
      <c r="L1122" s="196" t="s">
        <v>37</v>
      </c>
      <c r="M1122" s="196" t="s">
        <v>499</v>
      </c>
      <c r="N1122" s="196" t="s">
        <v>511</v>
      </c>
      <c r="O1122" s="196" t="s">
        <v>510</v>
      </c>
      <c r="P1122" s="196" t="s">
        <v>1171</v>
      </c>
      <c r="Q1122" s="196" t="s">
        <v>48</v>
      </c>
      <c r="R1122" s="196" t="s">
        <v>73</v>
      </c>
      <c r="S1122" s="196"/>
      <c r="T1122" s="196"/>
      <c r="U1122" s="219"/>
      <c r="V1122" s="197" t="s">
        <v>776</v>
      </c>
      <c r="W1122" s="220">
        <v>1</v>
      </c>
      <c r="X1122" s="223">
        <v>623</v>
      </c>
      <c r="Y1122" s="223">
        <v>604</v>
      </c>
      <c r="Z1122" s="223">
        <v>566</v>
      </c>
      <c r="AA1122" s="223">
        <v>532</v>
      </c>
      <c r="AB1122" s="5"/>
      <c r="AC1122" s="224">
        <f t="shared" si="46"/>
        <v>0</v>
      </c>
      <c r="AD1122" s="270">
        <f t="shared" si="47"/>
        <v>0</v>
      </c>
      <c r="AE1122" s="198"/>
      <c r="AF1122" s="199"/>
      <c r="AG1122" s="200"/>
      <c r="AH1122" s="200"/>
      <c r="AI1122" s="169" t="str">
        <f>IF(AB1122/W1122=0,"",IF(MOD(AB1122,W1122)&gt;0,"ОШИБКА!!! неверная кратность на сорт",""))</f>
        <v/>
      </c>
    </row>
    <row r="1123" spans="2:35">
      <c r="B1123" s="250"/>
      <c r="C1123" s="196" t="s">
        <v>1235</v>
      </c>
      <c r="D1123" s="267">
        <v>48</v>
      </c>
      <c r="E1123" s="267">
        <v>141</v>
      </c>
      <c r="F1123" s="267">
        <v>131</v>
      </c>
      <c r="G1123" s="267"/>
      <c r="H1123" s="267"/>
      <c r="I1123" s="267"/>
      <c r="J1123" s="267"/>
      <c r="K1123" s="267"/>
      <c r="L1123" s="196" t="s">
        <v>37</v>
      </c>
      <c r="M1123" s="196" t="s">
        <v>499</v>
      </c>
      <c r="N1123" s="196" t="s">
        <v>511</v>
      </c>
      <c r="O1123" s="196" t="s">
        <v>510</v>
      </c>
      <c r="P1123" s="196" t="s">
        <v>1171</v>
      </c>
      <c r="Q1123" s="196" t="s">
        <v>141</v>
      </c>
      <c r="R1123" s="196"/>
      <c r="S1123" s="196"/>
      <c r="T1123" s="196"/>
      <c r="U1123" s="219"/>
      <c r="V1123" s="197" t="s">
        <v>776</v>
      </c>
      <c r="W1123" s="220">
        <v>1</v>
      </c>
      <c r="X1123" s="223">
        <v>326</v>
      </c>
      <c r="Y1123" s="223">
        <v>316</v>
      </c>
      <c r="Z1123" s="223">
        <v>296</v>
      </c>
      <c r="AA1123" s="223">
        <v>278</v>
      </c>
      <c r="AB1123" s="5"/>
      <c r="AC1123" s="224">
        <f t="shared" si="46"/>
        <v>0</v>
      </c>
      <c r="AD1123" s="270">
        <f t="shared" si="47"/>
        <v>0</v>
      </c>
      <c r="AE1123" s="198"/>
      <c r="AF1123" s="199"/>
      <c r="AG1123" s="200"/>
      <c r="AH1123" s="200"/>
      <c r="AI1123" s="169" t="str">
        <f>IF(AB1123/W1123=0,"",IF(MOD(AB1123,W1123)&gt;0,"ОШИБКА!!! неверная кратность на сорт",""))</f>
        <v/>
      </c>
    </row>
    <row r="1124" spans="2:35">
      <c r="B1124" s="250"/>
      <c r="C1124" s="196" t="s">
        <v>1172</v>
      </c>
      <c r="D1124" s="267">
        <v>25</v>
      </c>
      <c r="E1124" s="267"/>
      <c r="F1124" s="267"/>
      <c r="G1124" s="267"/>
      <c r="H1124" s="267"/>
      <c r="I1124" s="267"/>
      <c r="J1124" s="267">
        <v>7</v>
      </c>
      <c r="K1124" s="267"/>
      <c r="L1124" s="196" t="s">
        <v>37</v>
      </c>
      <c r="M1124" s="196" t="s">
        <v>499</v>
      </c>
      <c r="N1124" s="196" t="s">
        <v>511</v>
      </c>
      <c r="O1124" s="196" t="s">
        <v>510</v>
      </c>
      <c r="P1124" s="196" t="s">
        <v>1173</v>
      </c>
      <c r="Q1124" s="196" t="s">
        <v>141</v>
      </c>
      <c r="R1124" s="196"/>
      <c r="S1124" s="196"/>
      <c r="T1124" s="196"/>
      <c r="U1124" s="219"/>
      <c r="V1124" s="197" t="s">
        <v>776</v>
      </c>
      <c r="W1124" s="220">
        <v>1</v>
      </c>
      <c r="X1124" s="223">
        <v>690</v>
      </c>
      <c r="Y1124" s="223">
        <v>669</v>
      </c>
      <c r="Z1124" s="223">
        <v>627</v>
      </c>
      <c r="AA1124" s="223">
        <v>590</v>
      </c>
      <c r="AB1124" s="5"/>
      <c r="AC1124" s="224">
        <f t="shared" si="46"/>
        <v>0</v>
      </c>
      <c r="AD1124" s="270">
        <f t="shared" si="47"/>
        <v>0</v>
      </c>
      <c r="AE1124" s="198"/>
      <c r="AF1124" s="199"/>
      <c r="AG1124" s="200"/>
      <c r="AH1124" s="200"/>
      <c r="AI1124" s="169" t="str">
        <f>IF(AB1124/W1124=0,"",IF(MOD(AB1124,W1124)&gt;0,"ОШИБКА!!! неверная кратность на сорт",""))</f>
        <v/>
      </c>
    </row>
    <row r="1125" spans="2:35">
      <c r="B1125" s="250"/>
      <c r="C1125" s="196" t="s">
        <v>1174</v>
      </c>
      <c r="D1125" s="267"/>
      <c r="E1125" s="267">
        <v>774</v>
      </c>
      <c r="F1125" s="267">
        <v>734</v>
      </c>
      <c r="G1125" s="267"/>
      <c r="H1125" s="267"/>
      <c r="I1125" s="267"/>
      <c r="J1125" s="267">
        <v>8</v>
      </c>
      <c r="K1125" s="267"/>
      <c r="L1125" s="196" t="s">
        <v>37</v>
      </c>
      <c r="M1125" s="196" t="s">
        <v>499</v>
      </c>
      <c r="N1125" s="196" t="s">
        <v>511</v>
      </c>
      <c r="O1125" s="196" t="s">
        <v>510</v>
      </c>
      <c r="P1125" s="196" t="s">
        <v>519</v>
      </c>
      <c r="Q1125" s="196" t="s">
        <v>56</v>
      </c>
      <c r="R1125" s="196"/>
      <c r="S1125" s="196"/>
      <c r="T1125" s="196"/>
      <c r="U1125" s="219"/>
      <c r="V1125" s="197" t="s">
        <v>776</v>
      </c>
      <c r="W1125" s="220">
        <v>1</v>
      </c>
      <c r="X1125" s="223">
        <v>1997</v>
      </c>
      <c r="Y1125" s="223">
        <v>1936</v>
      </c>
      <c r="Z1125" s="223">
        <v>1815</v>
      </c>
      <c r="AA1125" s="223">
        <v>1707</v>
      </c>
      <c r="AB1125" s="5"/>
      <c r="AC1125" s="224">
        <f t="shared" si="46"/>
        <v>0</v>
      </c>
      <c r="AD1125" s="270">
        <f t="shared" si="47"/>
        <v>0</v>
      </c>
      <c r="AE1125" s="198"/>
      <c r="AF1125" s="199"/>
      <c r="AG1125" s="200"/>
      <c r="AH1125" s="200"/>
      <c r="AI1125" s="169" t="str">
        <f>IF(AB1125/W1125=0,"",IF(MOD(AB1125,W1125)&gt;0,"ОШИБКА!!! неверная кратность на сорт",""))</f>
        <v/>
      </c>
    </row>
    <row r="1126" spans="2:35">
      <c r="B1126" s="250"/>
      <c r="C1126" s="196" t="s">
        <v>1175</v>
      </c>
      <c r="D1126" s="267">
        <v>16</v>
      </c>
      <c r="E1126" s="267"/>
      <c r="F1126" s="267"/>
      <c r="G1126" s="267"/>
      <c r="H1126" s="267"/>
      <c r="I1126" s="267"/>
      <c r="J1126" s="267"/>
      <c r="K1126" s="267"/>
      <c r="L1126" s="196" t="s">
        <v>37</v>
      </c>
      <c r="M1126" s="196" t="s">
        <v>499</v>
      </c>
      <c r="N1126" s="196" t="s">
        <v>511</v>
      </c>
      <c r="O1126" s="196" t="s">
        <v>510</v>
      </c>
      <c r="P1126" s="196" t="s">
        <v>1176</v>
      </c>
      <c r="Q1126" s="196" t="s">
        <v>141</v>
      </c>
      <c r="R1126" s="196"/>
      <c r="S1126" s="196"/>
      <c r="T1126" s="196"/>
      <c r="U1126" s="219"/>
      <c r="V1126" s="197" t="s">
        <v>776</v>
      </c>
      <c r="W1126" s="220">
        <v>1</v>
      </c>
      <c r="X1126" s="223">
        <v>326</v>
      </c>
      <c r="Y1126" s="223">
        <v>316</v>
      </c>
      <c r="Z1126" s="223">
        <v>296</v>
      </c>
      <c r="AA1126" s="223">
        <v>278</v>
      </c>
      <c r="AB1126" s="5"/>
      <c r="AC1126" s="224">
        <f t="shared" si="46"/>
        <v>0</v>
      </c>
      <c r="AD1126" s="270">
        <f t="shared" si="47"/>
        <v>0</v>
      </c>
      <c r="AE1126" s="198"/>
      <c r="AF1126" s="199"/>
      <c r="AG1126" s="200"/>
      <c r="AH1126" s="200"/>
      <c r="AI1126" s="169" t="str">
        <f>IF(AB1126/W1126=0,"",IF(MOD(AB1126,W1126)&gt;0,"ОШИБКА!!! неверная кратность на сорт",""))</f>
        <v/>
      </c>
    </row>
    <row r="1127" spans="2:35">
      <c r="B1127" s="250"/>
      <c r="C1127" s="196" t="s">
        <v>1177</v>
      </c>
      <c r="D1127" s="267">
        <v>4</v>
      </c>
      <c r="E1127" s="267">
        <v>18</v>
      </c>
      <c r="F1127" s="267">
        <v>8</v>
      </c>
      <c r="G1127" s="267"/>
      <c r="H1127" s="267"/>
      <c r="I1127" s="267"/>
      <c r="J1127" s="267">
        <v>15</v>
      </c>
      <c r="K1127" s="267"/>
      <c r="L1127" s="196" t="s">
        <v>37</v>
      </c>
      <c r="M1127" s="196" t="s">
        <v>499</v>
      </c>
      <c r="N1127" s="196" t="s">
        <v>511</v>
      </c>
      <c r="O1127" s="196" t="s">
        <v>510</v>
      </c>
      <c r="P1127" s="196" t="s">
        <v>1176</v>
      </c>
      <c r="Q1127" s="196" t="s">
        <v>56</v>
      </c>
      <c r="R1127" s="196"/>
      <c r="S1127" s="196"/>
      <c r="T1127" s="196"/>
      <c r="U1127" s="219"/>
      <c r="V1127" s="197" t="s">
        <v>776</v>
      </c>
      <c r="W1127" s="220">
        <v>1</v>
      </c>
      <c r="X1127" s="223">
        <v>1472</v>
      </c>
      <c r="Y1127" s="223">
        <v>1428</v>
      </c>
      <c r="Z1127" s="223">
        <v>1338</v>
      </c>
      <c r="AA1127" s="223">
        <v>1258</v>
      </c>
      <c r="AB1127" s="5"/>
      <c r="AC1127" s="224">
        <f t="shared" si="46"/>
        <v>0</v>
      </c>
      <c r="AD1127" s="270">
        <f t="shared" si="47"/>
        <v>0</v>
      </c>
      <c r="AE1127" s="198"/>
      <c r="AF1127" s="199"/>
      <c r="AG1127" s="200"/>
      <c r="AH1127" s="200"/>
      <c r="AI1127" s="169" t="str">
        <f>IF(AB1127/W1127=0,"",IF(MOD(AB1127,W1127)&gt;0,"ОШИБКА!!! неверная кратность на сорт",""))</f>
        <v/>
      </c>
    </row>
    <row r="1128" spans="2:35">
      <c r="B1128" s="250"/>
      <c r="C1128" s="253" t="s">
        <v>1178</v>
      </c>
      <c r="D1128" s="267"/>
      <c r="E1128" s="267"/>
      <c r="F1128" s="267"/>
      <c r="G1128" s="267"/>
      <c r="H1128" s="267"/>
      <c r="I1128" s="267"/>
      <c r="J1128" s="267"/>
      <c r="K1128" s="267"/>
      <c r="L1128" s="196" t="s">
        <v>37</v>
      </c>
      <c r="M1128" s="332" t="s">
        <v>499</v>
      </c>
      <c r="N1128" s="332" t="s">
        <v>511</v>
      </c>
      <c r="O1128" s="332" t="s">
        <v>510</v>
      </c>
      <c r="P1128" s="332" t="s">
        <v>1179</v>
      </c>
      <c r="Q1128" s="332" t="s">
        <v>141</v>
      </c>
      <c r="R1128" s="332"/>
      <c r="S1128" s="332"/>
      <c r="T1128" s="332"/>
      <c r="U1128" s="336"/>
      <c r="V1128" s="197" t="s">
        <v>776</v>
      </c>
      <c r="W1128" s="220">
        <v>1</v>
      </c>
      <c r="X1128" s="223">
        <v>326</v>
      </c>
      <c r="Y1128" s="223">
        <v>316</v>
      </c>
      <c r="Z1128" s="223">
        <v>296</v>
      </c>
      <c r="AA1128" s="223">
        <v>278</v>
      </c>
      <c r="AB1128" s="5"/>
      <c r="AC1128" s="224">
        <f t="shared" si="46"/>
        <v>0</v>
      </c>
      <c r="AD1128" s="270">
        <f t="shared" si="47"/>
        <v>0</v>
      </c>
      <c r="AE1128" s="198" t="s">
        <v>4484</v>
      </c>
      <c r="AF1128" s="199"/>
      <c r="AG1128" s="200"/>
      <c r="AH1128" s="200"/>
      <c r="AI1128" s="169" t="str">
        <f>IF(AB1128/W1128=0,"",IF(MOD(AB1128,W1128)&gt;0,"ОШИБКА!!! неверная кратность на сорт",""))</f>
        <v/>
      </c>
    </row>
    <row r="1129" spans="2:35">
      <c r="B1129" s="250"/>
      <c r="C1129" s="196" t="s">
        <v>520</v>
      </c>
      <c r="D1129" s="267">
        <v>1</v>
      </c>
      <c r="E1129" s="267"/>
      <c r="F1129" s="267"/>
      <c r="G1129" s="267"/>
      <c r="H1129" s="267"/>
      <c r="I1129" s="267">
        <v>5</v>
      </c>
      <c r="J1129" s="267">
        <v>10</v>
      </c>
      <c r="K1129" s="267"/>
      <c r="L1129" s="196" t="s">
        <v>37</v>
      </c>
      <c r="M1129" s="196" t="s">
        <v>499</v>
      </c>
      <c r="N1129" s="196" t="s">
        <v>511</v>
      </c>
      <c r="O1129" s="196" t="s">
        <v>510</v>
      </c>
      <c r="P1129" s="196" t="s">
        <v>1790</v>
      </c>
      <c r="Q1129" s="196" t="s">
        <v>48</v>
      </c>
      <c r="R1129" s="196"/>
      <c r="S1129" s="196"/>
      <c r="T1129" s="196"/>
      <c r="U1129" s="219"/>
      <c r="V1129" s="197" t="s">
        <v>776</v>
      </c>
      <c r="W1129" s="220">
        <v>1</v>
      </c>
      <c r="X1129" s="223">
        <v>482</v>
      </c>
      <c r="Y1129" s="223">
        <v>468</v>
      </c>
      <c r="Z1129" s="223">
        <v>438</v>
      </c>
      <c r="AA1129" s="223">
        <v>412</v>
      </c>
      <c r="AB1129" s="5"/>
      <c r="AC1129" s="224">
        <f t="shared" si="46"/>
        <v>0</v>
      </c>
      <c r="AD1129" s="270">
        <f t="shared" si="47"/>
        <v>0</v>
      </c>
      <c r="AE1129" s="198"/>
      <c r="AF1129" s="199"/>
      <c r="AG1129" s="200"/>
      <c r="AH1129" s="200"/>
      <c r="AI1129" s="169" t="str">
        <f>IF(AB1129/W1129=0,"",IF(MOD(AB1129,W1129)&gt;0,"ОШИБКА!!! неверная кратность на сорт",""))</f>
        <v/>
      </c>
    </row>
    <row r="1130" spans="2:35">
      <c r="B1130" s="250"/>
      <c r="C1130" s="196" t="s">
        <v>1180</v>
      </c>
      <c r="D1130" s="267">
        <v>9</v>
      </c>
      <c r="E1130" s="267"/>
      <c r="F1130" s="267"/>
      <c r="G1130" s="267"/>
      <c r="H1130" s="267"/>
      <c r="I1130" s="267"/>
      <c r="J1130" s="267"/>
      <c r="K1130" s="267"/>
      <c r="L1130" s="196" t="s">
        <v>37</v>
      </c>
      <c r="M1130" s="196" t="s">
        <v>499</v>
      </c>
      <c r="N1130" s="196" t="s">
        <v>511</v>
      </c>
      <c r="O1130" s="196" t="s">
        <v>510</v>
      </c>
      <c r="P1130" s="196" t="s">
        <v>1181</v>
      </c>
      <c r="Q1130" s="196" t="s">
        <v>48</v>
      </c>
      <c r="R1130" s="196"/>
      <c r="S1130" s="196"/>
      <c r="T1130" s="196"/>
      <c r="U1130" s="219"/>
      <c r="V1130" s="197" t="s">
        <v>776</v>
      </c>
      <c r="W1130" s="220">
        <v>1</v>
      </c>
      <c r="X1130" s="223">
        <v>1198</v>
      </c>
      <c r="Y1130" s="223">
        <v>1162</v>
      </c>
      <c r="Z1130" s="223">
        <v>1089</v>
      </c>
      <c r="AA1130" s="223">
        <v>1024</v>
      </c>
      <c r="AB1130" s="5"/>
      <c r="AC1130" s="224">
        <f t="shared" si="46"/>
        <v>0</v>
      </c>
      <c r="AD1130" s="270">
        <f t="shared" si="47"/>
        <v>0</v>
      </c>
      <c r="AE1130" s="198"/>
      <c r="AF1130" s="199"/>
      <c r="AG1130" s="200"/>
      <c r="AH1130" s="200"/>
      <c r="AI1130" s="169" t="str">
        <f>IF(AB1130/W1130=0,"",IF(MOD(AB1130,W1130)&gt;0,"ОШИБКА!!! неверная кратность на сорт",""))</f>
        <v/>
      </c>
    </row>
    <row r="1131" spans="2:35">
      <c r="B1131" s="250"/>
      <c r="C1131" s="196" t="s">
        <v>1182</v>
      </c>
      <c r="D1131" s="267"/>
      <c r="E1131" s="267">
        <v>100</v>
      </c>
      <c r="F1131" s="267">
        <v>44</v>
      </c>
      <c r="G1131" s="267"/>
      <c r="H1131" s="267"/>
      <c r="I1131" s="267"/>
      <c r="J1131" s="267">
        <v>19</v>
      </c>
      <c r="K1131" s="267"/>
      <c r="L1131" s="196" t="s">
        <v>37</v>
      </c>
      <c r="M1131" s="196" t="s">
        <v>499</v>
      </c>
      <c r="N1131" s="196" t="s">
        <v>511</v>
      </c>
      <c r="O1131" s="196" t="s">
        <v>510</v>
      </c>
      <c r="P1131" s="196" t="s">
        <v>1183</v>
      </c>
      <c r="Q1131" s="196" t="s">
        <v>56</v>
      </c>
      <c r="R1131" s="196"/>
      <c r="S1131" s="196"/>
      <c r="T1131" s="196"/>
      <c r="U1131" s="219"/>
      <c r="V1131" s="197" t="s">
        <v>776</v>
      </c>
      <c r="W1131" s="220">
        <v>1</v>
      </c>
      <c r="X1131" s="223">
        <v>1860</v>
      </c>
      <c r="Y1131" s="223">
        <v>1804</v>
      </c>
      <c r="Z1131" s="223">
        <v>1691</v>
      </c>
      <c r="AA1131" s="223">
        <v>1590</v>
      </c>
      <c r="AB1131" s="5"/>
      <c r="AC1131" s="224">
        <f t="shared" si="46"/>
        <v>0</v>
      </c>
      <c r="AD1131" s="270">
        <f t="shared" si="47"/>
        <v>0</v>
      </c>
      <c r="AE1131" s="198"/>
      <c r="AF1131" s="199"/>
      <c r="AG1131" s="200"/>
      <c r="AH1131" s="200"/>
      <c r="AI1131" s="169" t="str">
        <f>IF(AB1131/W1131=0,"",IF(MOD(AB1131,W1131)&gt;0,"ОШИБКА!!! неверная кратность на сорт",""))</f>
        <v/>
      </c>
    </row>
    <row r="1132" spans="2:35">
      <c r="B1132" s="250"/>
      <c r="C1132" s="196" t="s">
        <v>3266</v>
      </c>
      <c r="D1132" s="267"/>
      <c r="E1132" s="267">
        <v>99</v>
      </c>
      <c r="F1132" s="267">
        <v>55</v>
      </c>
      <c r="G1132" s="267"/>
      <c r="H1132" s="267"/>
      <c r="I1132" s="267"/>
      <c r="J1132" s="267"/>
      <c r="K1132" s="267"/>
      <c r="L1132" s="196" t="s">
        <v>37</v>
      </c>
      <c r="M1132" s="196" t="s">
        <v>499</v>
      </c>
      <c r="N1132" s="196" t="s">
        <v>511</v>
      </c>
      <c r="O1132" s="196" t="s">
        <v>510</v>
      </c>
      <c r="P1132" s="196" t="s">
        <v>3899</v>
      </c>
      <c r="Q1132" s="196" t="s">
        <v>48</v>
      </c>
      <c r="R1132" s="196"/>
      <c r="S1132" s="196"/>
      <c r="T1132" s="196"/>
      <c r="U1132" s="219"/>
      <c r="V1132" s="197" t="s">
        <v>776</v>
      </c>
      <c r="W1132" s="220">
        <v>1</v>
      </c>
      <c r="X1132" s="223">
        <v>649</v>
      </c>
      <c r="Y1132" s="223">
        <v>629</v>
      </c>
      <c r="Z1132" s="223">
        <v>590</v>
      </c>
      <c r="AA1132" s="223">
        <v>555</v>
      </c>
      <c r="AB1132" s="5"/>
      <c r="AC1132" s="224">
        <f t="shared" si="46"/>
        <v>0</v>
      </c>
      <c r="AD1132" s="270">
        <f t="shared" si="47"/>
        <v>0</v>
      </c>
      <c r="AE1132" s="198"/>
      <c r="AF1132" s="199"/>
      <c r="AG1132" s="200"/>
      <c r="AH1132" s="200"/>
      <c r="AI1132" s="169" t="str">
        <f>IF(AB1132/W1132=0,"",IF(MOD(AB1132,W1132)&gt;0,"ОШИБКА!!! неверная кратность на сорт",""))</f>
        <v/>
      </c>
    </row>
    <row r="1133" spans="2:35">
      <c r="B1133" s="250"/>
      <c r="C1133" s="196" t="s">
        <v>1791</v>
      </c>
      <c r="D1133" s="267">
        <v>2</v>
      </c>
      <c r="E1133" s="267"/>
      <c r="F1133" s="267"/>
      <c r="G1133" s="267"/>
      <c r="H1133" s="267"/>
      <c r="I1133" s="267"/>
      <c r="J1133" s="267"/>
      <c r="K1133" s="267"/>
      <c r="L1133" s="196" t="s">
        <v>37</v>
      </c>
      <c r="M1133" s="196" t="s">
        <v>499</v>
      </c>
      <c r="N1133" s="196" t="s">
        <v>511</v>
      </c>
      <c r="O1133" s="196" t="s">
        <v>510</v>
      </c>
      <c r="P1133" s="196" t="s">
        <v>1792</v>
      </c>
      <c r="Q1133" s="196" t="s">
        <v>48</v>
      </c>
      <c r="R1133" s="196"/>
      <c r="S1133" s="196"/>
      <c r="T1133" s="196"/>
      <c r="U1133" s="219"/>
      <c r="V1133" s="197" t="s">
        <v>776</v>
      </c>
      <c r="W1133" s="220">
        <v>1</v>
      </c>
      <c r="X1133" s="223">
        <v>482</v>
      </c>
      <c r="Y1133" s="223">
        <v>468</v>
      </c>
      <c r="Z1133" s="223">
        <v>438</v>
      </c>
      <c r="AA1133" s="223">
        <v>412</v>
      </c>
      <c r="AB1133" s="5"/>
      <c r="AC1133" s="224">
        <f t="shared" si="46"/>
        <v>0</v>
      </c>
      <c r="AD1133" s="270">
        <f t="shared" si="47"/>
        <v>0</v>
      </c>
      <c r="AE1133" s="198"/>
      <c r="AF1133" s="199"/>
      <c r="AG1133" s="200"/>
      <c r="AH1133" s="200"/>
      <c r="AI1133" s="169" t="str">
        <f>IF(AB1133/W1133=0,"",IF(MOD(AB1133,W1133)&gt;0,"ОШИБКА!!! неверная кратность на сорт",""))</f>
        <v/>
      </c>
    </row>
    <row r="1134" spans="2:35">
      <c r="B1134" s="250"/>
      <c r="C1134" s="196" t="s">
        <v>1185</v>
      </c>
      <c r="D1134" s="267"/>
      <c r="E1134" s="267"/>
      <c r="F1134" s="267"/>
      <c r="G1134" s="267"/>
      <c r="H1134" s="267"/>
      <c r="I1134" s="267"/>
      <c r="J1134" s="267"/>
      <c r="K1134" s="267"/>
      <c r="L1134" s="196" t="s">
        <v>37</v>
      </c>
      <c r="M1134" s="332" t="s">
        <v>499</v>
      </c>
      <c r="N1134" s="332" t="s">
        <v>511</v>
      </c>
      <c r="O1134" s="332" t="s">
        <v>510</v>
      </c>
      <c r="P1134" s="332" t="s">
        <v>496</v>
      </c>
      <c r="Q1134" s="332" t="s">
        <v>141</v>
      </c>
      <c r="R1134" s="332"/>
      <c r="S1134" s="332"/>
      <c r="T1134" s="332"/>
      <c r="U1134" s="336"/>
      <c r="V1134" s="197" t="s">
        <v>776</v>
      </c>
      <c r="W1134" s="220">
        <v>1</v>
      </c>
      <c r="X1134" s="223">
        <v>326</v>
      </c>
      <c r="Y1134" s="223">
        <v>316</v>
      </c>
      <c r="Z1134" s="223">
        <v>296</v>
      </c>
      <c r="AA1134" s="223">
        <v>278</v>
      </c>
      <c r="AB1134" s="5"/>
      <c r="AC1134" s="224">
        <f t="shared" si="46"/>
        <v>0</v>
      </c>
      <c r="AD1134" s="270">
        <f t="shared" si="47"/>
        <v>0</v>
      </c>
      <c r="AE1134" s="198" t="s">
        <v>4484</v>
      </c>
      <c r="AF1134" s="199"/>
      <c r="AG1134" s="200"/>
      <c r="AH1134" s="200"/>
      <c r="AI1134" s="169" t="str">
        <f>IF(AB1134/W1134=0,"",IF(MOD(AB1134,W1134)&gt;0,"ОШИБКА!!! неверная кратность на сорт",""))</f>
        <v/>
      </c>
    </row>
    <row r="1135" spans="2:35">
      <c r="B1135" s="250"/>
      <c r="C1135" s="196" t="s">
        <v>1793</v>
      </c>
      <c r="D1135" s="267"/>
      <c r="E1135" s="267"/>
      <c r="F1135" s="267"/>
      <c r="G1135" s="267"/>
      <c r="H1135" s="267"/>
      <c r="I1135" s="267"/>
      <c r="J1135" s="267">
        <v>5</v>
      </c>
      <c r="K1135" s="267"/>
      <c r="L1135" s="196" t="s">
        <v>37</v>
      </c>
      <c r="M1135" s="196" t="s">
        <v>499</v>
      </c>
      <c r="N1135" s="196" t="s">
        <v>511</v>
      </c>
      <c r="O1135" s="196" t="s">
        <v>510</v>
      </c>
      <c r="P1135" s="196" t="s">
        <v>1794</v>
      </c>
      <c r="Q1135" s="196" t="s">
        <v>49</v>
      </c>
      <c r="R1135" s="196"/>
      <c r="S1135" s="196"/>
      <c r="T1135" s="196"/>
      <c r="U1135" s="219"/>
      <c r="V1135" s="197" t="s">
        <v>776</v>
      </c>
      <c r="W1135" s="220">
        <v>1</v>
      </c>
      <c r="X1135" s="223">
        <v>1898</v>
      </c>
      <c r="Y1135" s="223">
        <v>1840</v>
      </c>
      <c r="Z1135" s="223">
        <v>1725</v>
      </c>
      <c r="AA1135" s="223">
        <v>1622</v>
      </c>
      <c r="AB1135" s="5"/>
      <c r="AC1135" s="224">
        <f t="shared" si="46"/>
        <v>0</v>
      </c>
      <c r="AD1135" s="270">
        <f t="shared" si="47"/>
        <v>0</v>
      </c>
      <c r="AE1135" s="198"/>
      <c r="AF1135" s="199"/>
      <c r="AG1135" s="200"/>
      <c r="AH1135" s="200"/>
      <c r="AI1135" s="169" t="str">
        <f>IF(AB1135/W1135=0,"",IF(MOD(AB1135,W1135)&gt;0,"ОШИБКА!!! неверная кратность на сорт",""))</f>
        <v/>
      </c>
    </row>
    <row r="1136" spans="2:35">
      <c r="B1136" s="250"/>
      <c r="C1136" s="253" t="s">
        <v>1186</v>
      </c>
      <c r="D1136" s="267"/>
      <c r="E1136" s="267">
        <v>412</v>
      </c>
      <c r="F1136" s="267">
        <v>382</v>
      </c>
      <c r="G1136" s="267"/>
      <c r="H1136" s="267"/>
      <c r="I1136" s="267"/>
      <c r="J1136" s="267">
        <v>4</v>
      </c>
      <c r="K1136" s="267"/>
      <c r="L1136" s="196" t="s">
        <v>37</v>
      </c>
      <c r="M1136" s="196" t="s">
        <v>499</v>
      </c>
      <c r="N1136" s="196" t="s">
        <v>511</v>
      </c>
      <c r="O1136" s="196" t="s">
        <v>510</v>
      </c>
      <c r="P1136" s="196" t="s">
        <v>521</v>
      </c>
      <c r="Q1136" s="196" t="s">
        <v>48</v>
      </c>
      <c r="R1136" s="332"/>
      <c r="S1136" s="332"/>
      <c r="T1136" s="332"/>
      <c r="U1136" s="336"/>
      <c r="V1136" s="197" t="s">
        <v>776</v>
      </c>
      <c r="W1136" s="220">
        <v>1</v>
      </c>
      <c r="X1136" s="223">
        <v>623</v>
      </c>
      <c r="Y1136" s="223">
        <v>604</v>
      </c>
      <c r="Z1136" s="223">
        <v>566</v>
      </c>
      <c r="AA1136" s="223">
        <v>532</v>
      </c>
      <c r="AB1136" s="5"/>
      <c r="AC1136" s="224">
        <f t="shared" si="46"/>
        <v>0</v>
      </c>
      <c r="AD1136" s="270">
        <f t="shared" si="47"/>
        <v>0</v>
      </c>
      <c r="AE1136" s="198"/>
      <c r="AF1136" s="199"/>
      <c r="AG1136" s="200"/>
      <c r="AH1136" s="200"/>
      <c r="AI1136" s="169" t="str">
        <f>IF(AB1136/W1136=0,"",IF(MOD(AB1136,W1136)&gt;0,"ОШИБКА!!! неверная кратность на сорт",""))</f>
        <v/>
      </c>
    </row>
    <row r="1137" spans="2:35">
      <c r="B1137" s="250"/>
      <c r="C1137" s="196" t="s">
        <v>1795</v>
      </c>
      <c r="D1137" s="267">
        <v>4</v>
      </c>
      <c r="E1137" s="267"/>
      <c r="F1137" s="267"/>
      <c r="G1137" s="267"/>
      <c r="H1137" s="267"/>
      <c r="I1137" s="267"/>
      <c r="J1137" s="267"/>
      <c r="K1137" s="267"/>
      <c r="L1137" s="196" t="s">
        <v>37</v>
      </c>
      <c r="M1137" s="196" t="s">
        <v>499</v>
      </c>
      <c r="N1137" s="196" t="s">
        <v>511</v>
      </c>
      <c r="O1137" s="196" t="s">
        <v>510</v>
      </c>
      <c r="P1137" s="196" t="s">
        <v>521</v>
      </c>
      <c r="Q1137" s="196" t="s">
        <v>49</v>
      </c>
      <c r="R1137" s="196"/>
      <c r="S1137" s="196"/>
      <c r="T1137" s="196"/>
      <c r="U1137" s="219"/>
      <c r="V1137" s="197" t="s">
        <v>776</v>
      </c>
      <c r="W1137" s="220">
        <v>1</v>
      </c>
      <c r="X1137" s="223">
        <v>1073</v>
      </c>
      <c r="Y1137" s="223">
        <v>1040</v>
      </c>
      <c r="Z1137" s="223">
        <v>975</v>
      </c>
      <c r="AA1137" s="223">
        <v>917</v>
      </c>
      <c r="AB1137" s="5"/>
      <c r="AC1137" s="224">
        <f t="shared" si="46"/>
        <v>0</v>
      </c>
      <c r="AD1137" s="270">
        <f t="shared" si="47"/>
        <v>0</v>
      </c>
      <c r="AE1137" s="198"/>
      <c r="AF1137" s="199"/>
      <c r="AG1137" s="200"/>
      <c r="AH1137" s="200"/>
      <c r="AI1137" s="169" t="str">
        <f>IF(AB1137/W1137=0,"",IF(MOD(AB1137,W1137)&gt;0,"ОШИБКА!!! неверная кратность на сорт",""))</f>
        <v/>
      </c>
    </row>
    <row r="1138" spans="2:35">
      <c r="B1138" s="250"/>
      <c r="C1138" s="196" t="s">
        <v>1187</v>
      </c>
      <c r="D1138" s="267">
        <v>1</v>
      </c>
      <c r="E1138" s="267">
        <v>3</v>
      </c>
      <c r="F1138" s="267">
        <v>0</v>
      </c>
      <c r="G1138" s="267"/>
      <c r="H1138" s="267"/>
      <c r="I1138" s="267"/>
      <c r="J1138" s="267"/>
      <c r="K1138" s="267"/>
      <c r="L1138" s="196" t="s">
        <v>37</v>
      </c>
      <c r="M1138" s="196" t="s">
        <v>499</v>
      </c>
      <c r="N1138" s="196" t="s">
        <v>511</v>
      </c>
      <c r="O1138" s="196" t="s">
        <v>510</v>
      </c>
      <c r="P1138" s="196" t="s">
        <v>523</v>
      </c>
      <c r="Q1138" s="196" t="s">
        <v>48</v>
      </c>
      <c r="R1138" s="196" t="s">
        <v>28</v>
      </c>
      <c r="S1138" s="196"/>
      <c r="T1138" s="196"/>
      <c r="U1138" s="219"/>
      <c r="V1138" s="197" t="s">
        <v>776</v>
      </c>
      <c r="W1138" s="220">
        <v>1</v>
      </c>
      <c r="X1138" s="223">
        <v>613</v>
      </c>
      <c r="Y1138" s="223">
        <v>594</v>
      </c>
      <c r="Z1138" s="223">
        <v>557</v>
      </c>
      <c r="AA1138" s="223">
        <v>524</v>
      </c>
      <c r="AB1138" s="5"/>
      <c r="AC1138" s="224">
        <f t="shared" si="46"/>
        <v>0</v>
      </c>
      <c r="AD1138" s="270">
        <f t="shared" si="47"/>
        <v>0</v>
      </c>
      <c r="AE1138" s="198"/>
      <c r="AF1138" s="199"/>
      <c r="AG1138" s="200"/>
      <c r="AH1138" s="200"/>
      <c r="AI1138" s="169" t="str">
        <f>IF(AB1138/W1138=0,"",IF(MOD(AB1138,W1138)&gt;0,"ОШИБКА!!! неверная кратность на сорт",""))</f>
        <v/>
      </c>
    </row>
    <row r="1139" spans="2:35">
      <c r="B1139" s="250"/>
      <c r="C1139" s="196" t="s">
        <v>522</v>
      </c>
      <c r="D1139" s="267"/>
      <c r="E1139" s="267"/>
      <c r="F1139" s="267"/>
      <c r="G1139" s="267"/>
      <c r="H1139" s="267"/>
      <c r="I1139" s="267"/>
      <c r="J1139" s="267"/>
      <c r="K1139" s="267"/>
      <c r="L1139" s="196" t="s">
        <v>37</v>
      </c>
      <c r="M1139" s="332" t="s">
        <v>499</v>
      </c>
      <c r="N1139" s="332" t="s">
        <v>511</v>
      </c>
      <c r="O1139" s="332" t="s">
        <v>510</v>
      </c>
      <c r="P1139" s="332" t="s">
        <v>523</v>
      </c>
      <c r="Q1139" s="332" t="s">
        <v>56</v>
      </c>
      <c r="R1139" s="332" t="s">
        <v>73</v>
      </c>
      <c r="S1139" s="332"/>
      <c r="T1139" s="332"/>
      <c r="U1139" s="219"/>
      <c r="V1139" s="197" t="s">
        <v>176</v>
      </c>
      <c r="W1139" s="220">
        <v>1</v>
      </c>
      <c r="X1139" s="223">
        <v>2876</v>
      </c>
      <c r="Y1139" s="223">
        <v>2789</v>
      </c>
      <c r="Z1139" s="223">
        <v>2615</v>
      </c>
      <c r="AA1139" s="223">
        <v>2458</v>
      </c>
      <c r="AB1139" s="5"/>
      <c r="AC1139" s="224">
        <f t="shared" si="46"/>
        <v>0</v>
      </c>
      <c r="AD1139" s="270">
        <f t="shared" si="47"/>
        <v>0</v>
      </c>
      <c r="AE1139" s="198" t="s">
        <v>4484</v>
      </c>
      <c r="AF1139" s="199"/>
      <c r="AG1139" s="200"/>
      <c r="AH1139" s="200"/>
      <c r="AI1139" s="169" t="str">
        <f>IF(AB1139/W1139=0,"",IF(MOD(AB1139,W1139)&gt;0,"ОШИБКА!!! неверная кратность на сорт",""))</f>
        <v/>
      </c>
    </row>
    <row r="1140" spans="2:35">
      <c r="B1140" s="250"/>
      <c r="C1140" s="196" t="s">
        <v>1796</v>
      </c>
      <c r="D1140" s="267"/>
      <c r="E1140" s="267"/>
      <c r="F1140" s="267"/>
      <c r="G1140" s="267"/>
      <c r="H1140" s="267"/>
      <c r="I1140" s="267"/>
      <c r="J1140" s="267"/>
      <c r="K1140" s="267"/>
      <c r="L1140" s="196" t="s">
        <v>37</v>
      </c>
      <c r="M1140" s="332" t="s">
        <v>499</v>
      </c>
      <c r="N1140" s="332" t="s">
        <v>511</v>
      </c>
      <c r="O1140" s="332" t="s">
        <v>510</v>
      </c>
      <c r="P1140" s="332" t="s">
        <v>523</v>
      </c>
      <c r="Q1140" s="332" t="s">
        <v>48</v>
      </c>
      <c r="R1140" s="332"/>
      <c r="S1140" s="332"/>
      <c r="T1140" s="332"/>
      <c r="U1140" s="219"/>
      <c r="V1140" s="197" t="s">
        <v>776</v>
      </c>
      <c r="W1140" s="220">
        <v>1</v>
      </c>
      <c r="X1140" s="223">
        <v>482</v>
      </c>
      <c r="Y1140" s="223">
        <v>468</v>
      </c>
      <c r="Z1140" s="223">
        <v>438</v>
      </c>
      <c r="AA1140" s="223">
        <v>412</v>
      </c>
      <c r="AB1140" s="5"/>
      <c r="AC1140" s="224">
        <f t="shared" si="46"/>
        <v>0</v>
      </c>
      <c r="AD1140" s="270">
        <f t="shared" si="47"/>
        <v>0</v>
      </c>
      <c r="AE1140" s="198" t="s">
        <v>4484</v>
      </c>
      <c r="AF1140" s="199"/>
      <c r="AG1140" s="200"/>
      <c r="AH1140" s="200"/>
      <c r="AI1140" s="169" t="str">
        <f>IF(AB1140/W1140=0,"",IF(MOD(AB1140,W1140)&gt;0,"ОШИБКА!!! неверная кратность на сорт",""))</f>
        <v/>
      </c>
    </row>
    <row r="1141" spans="2:35">
      <c r="B1141" s="250"/>
      <c r="C1141" s="196" t="s">
        <v>1188</v>
      </c>
      <c r="D1141" s="267">
        <v>37</v>
      </c>
      <c r="E1141" s="267">
        <v>984</v>
      </c>
      <c r="F1141" s="267">
        <v>479</v>
      </c>
      <c r="G1141" s="267"/>
      <c r="H1141" s="267"/>
      <c r="I1141" s="267"/>
      <c r="J1141" s="267">
        <v>10</v>
      </c>
      <c r="K1141" s="267"/>
      <c r="L1141" s="196" t="s">
        <v>37</v>
      </c>
      <c r="M1141" s="196" t="s">
        <v>499</v>
      </c>
      <c r="N1141" s="196" t="s">
        <v>511</v>
      </c>
      <c r="O1141" s="196" t="s">
        <v>510</v>
      </c>
      <c r="P1141" s="196" t="s">
        <v>524</v>
      </c>
      <c r="Q1141" s="196" t="s">
        <v>48</v>
      </c>
      <c r="R1141" s="196" t="s">
        <v>73</v>
      </c>
      <c r="S1141" s="196"/>
      <c r="T1141" s="196"/>
      <c r="U1141" s="219"/>
      <c r="V1141" s="197" t="s">
        <v>776</v>
      </c>
      <c r="W1141" s="220">
        <v>1</v>
      </c>
      <c r="X1141" s="223">
        <v>623</v>
      </c>
      <c r="Y1141" s="223">
        <v>604</v>
      </c>
      <c r="Z1141" s="223">
        <v>566</v>
      </c>
      <c r="AA1141" s="223">
        <v>532</v>
      </c>
      <c r="AB1141" s="5"/>
      <c r="AC1141" s="224">
        <f t="shared" si="46"/>
        <v>0</v>
      </c>
      <c r="AD1141" s="270">
        <f t="shared" si="47"/>
        <v>0</v>
      </c>
      <c r="AE1141" s="198"/>
      <c r="AF1141" s="199"/>
      <c r="AG1141" s="200"/>
      <c r="AH1141" s="200"/>
      <c r="AI1141" s="169" t="str">
        <f>IF(AB1141/W1141=0,"",IF(MOD(AB1141,W1141)&gt;0,"ОШИБКА!!! неверная кратность на сорт",""))</f>
        <v/>
      </c>
    </row>
    <row r="1142" spans="2:35">
      <c r="B1142" s="250"/>
      <c r="C1142" s="196" t="s">
        <v>525</v>
      </c>
      <c r="D1142" s="267">
        <v>159</v>
      </c>
      <c r="E1142" s="267"/>
      <c r="F1142" s="267"/>
      <c r="G1142" s="267"/>
      <c r="H1142" s="267"/>
      <c r="I1142" s="267"/>
      <c r="J1142" s="267"/>
      <c r="K1142" s="267"/>
      <c r="L1142" s="196" t="s">
        <v>37</v>
      </c>
      <c r="M1142" s="196" t="s">
        <v>499</v>
      </c>
      <c r="N1142" s="196" t="s">
        <v>511</v>
      </c>
      <c r="O1142" s="196" t="s">
        <v>510</v>
      </c>
      <c r="P1142" s="196" t="s">
        <v>524</v>
      </c>
      <c r="Q1142" s="196" t="s">
        <v>56</v>
      </c>
      <c r="R1142" s="196" t="s">
        <v>73</v>
      </c>
      <c r="S1142" s="196"/>
      <c r="T1142" s="196"/>
      <c r="U1142" s="219"/>
      <c r="V1142" s="197" t="s">
        <v>176</v>
      </c>
      <c r="W1142" s="220">
        <v>1</v>
      </c>
      <c r="X1142" s="223">
        <v>2876</v>
      </c>
      <c r="Y1142" s="223">
        <v>2789</v>
      </c>
      <c r="Z1142" s="223">
        <v>2615</v>
      </c>
      <c r="AA1142" s="223">
        <v>2458</v>
      </c>
      <c r="AB1142" s="5"/>
      <c r="AC1142" s="224">
        <f t="shared" si="46"/>
        <v>0</v>
      </c>
      <c r="AD1142" s="270">
        <f t="shared" si="47"/>
        <v>0</v>
      </c>
      <c r="AE1142" s="198"/>
      <c r="AF1142" s="199"/>
      <c r="AG1142" s="200"/>
      <c r="AH1142" s="200"/>
      <c r="AI1142" s="169" t="str">
        <f>IF(AB1142/W1142=0,"",IF(MOD(AB1142,W1142)&gt;0,"ОШИБКА!!! неверная кратность на сорт",""))</f>
        <v/>
      </c>
    </row>
    <row r="1143" spans="2:35">
      <c r="B1143" s="250"/>
      <c r="C1143" s="196" t="s">
        <v>1189</v>
      </c>
      <c r="D1143" s="267"/>
      <c r="E1143" s="267">
        <v>6</v>
      </c>
      <c r="F1143" s="267">
        <v>0</v>
      </c>
      <c r="G1143" s="267"/>
      <c r="H1143" s="267"/>
      <c r="I1143" s="267"/>
      <c r="J1143" s="267"/>
      <c r="K1143" s="267"/>
      <c r="L1143" s="196" t="s">
        <v>37</v>
      </c>
      <c r="M1143" s="196" t="s">
        <v>499</v>
      </c>
      <c r="N1143" s="196" t="s">
        <v>511</v>
      </c>
      <c r="O1143" s="196" t="s">
        <v>510</v>
      </c>
      <c r="P1143" s="196" t="s">
        <v>1190</v>
      </c>
      <c r="Q1143" s="196" t="s">
        <v>49</v>
      </c>
      <c r="R1143" s="196"/>
      <c r="S1143" s="196"/>
      <c r="T1143" s="196"/>
      <c r="U1143" s="219"/>
      <c r="V1143" s="197" t="s">
        <v>776</v>
      </c>
      <c r="W1143" s="220">
        <v>1</v>
      </c>
      <c r="X1143" s="223">
        <v>873</v>
      </c>
      <c r="Y1143" s="223">
        <v>847</v>
      </c>
      <c r="Z1143" s="223">
        <v>794</v>
      </c>
      <c r="AA1143" s="223">
        <v>746</v>
      </c>
      <c r="AB1143" s="5"/>
      <c r="AC1143" s="224">
        <f t="shared" si="46"/>
        <v>0</v>
      </c>
      <c r="AD1143" s="270">
        <f t="shared" si="47"/>
        <v>0</v>
      </c>
      <c r="AE1143" s="198"/>
      <c r="AF1143" s="199"/>
      <c r="AG1143" s="200"/>
      <c r="AH1143" s="200"/>
      <c r="AI1143" s="169" t="str">
        <f>IF(AB1143/W1143=0,"",IF(MOD(AB1143,W1143)&gt;0,"ОШИБКА!!! неверная кратность на сорт",""))</f>
        <v/>
      </c>
    </row>
    <row r="1144" spans="2:35">
      <c r="B1144" s="250"/>
      <c r="C1144" s="196" t="s">
        <v>3268</v>
      </c>
      <c r="D1144" s="267">
        <v>35</v>
      </c>
      <c r="E1144" s="267"/>
      <c r="F1144" s="267"/>
      <c r="G1144" s="267"/>
      <c r="H1144" s="267"/>
      <c r="I1144" s="267"/>
      <c r="J1144" s="267"/>
      <c r="K1144" s="267"/>
      <c r="L1144" s="196" t="s">
        <v>37</v>
      </c>
      <c r="M1144" s="196" t="s">
        <v>499</v>
      </c>
      <c r="N1144" s="196" t="s">
        <v>511</v>
      </c>
      <c r="O1144" s="196" t="s">
        <v>510</v>
      </c>
      <c r="P1144" s="196" t="s">
        <v>1798</v>
      </c>
      <c r="Q1144" s="196" t="s">
        <v>48</v>
      </c>
      <c r="R1144" s="196"/>
      <c r="S1144" s="196"/>
      <c r="T1144" s="196"/>
      <c r="U1144" s="219"/>
      <c r="V1144" s="197" t="s">
        <v>776</v>
      </c>
      <c r="W1144" s="220">
        <v>1</v>
      </c>
      <c r="X1144" s="223">
        <v>801</v>
      </c>
      <c r="Y1144" s="223">
        <v>776</v>
      </c>
      <c r="Z1144" s="223">
        <v>728</v>
      </c>
      <c r="AA1144" s="223">
        <v>684</v>
      </c>
      <c r="AB1144" s="5"/>
      <c r="AC1144" s="224">
        <f t="shared" si="46"/>
        <v>0</v>
      </c>
      <c r="AD1144" s="270">
        <f t="shared" si="47"/>
        <v>0</v>
      </c>
      <c r="AE1144" s="198"/>
      <c r="AF1144" s="199"/>
      <c r="AG1144" s="200"/>
      <c r="AH1144" s="200"/>
      <c r="AI1144" s="169" t="str">
        <f>IF(AB1144/W1144=0,"",IF(MOD(AB1144,W1144)&gt;0,"ОШИБКА!!! неверная кратность на сорт",""))</f>
        <v/>
      </c>
    </row>
    <row r="1145" spans="2:35">
      <c r="B1145" s="250"/>
      <c r="C1145" s="196" t="s">
        <v>1797</v>
      </c>
      <c r="D1145" s="267"/>
      <c r="E1145" s="267"/>
      <c r="F1145" s="267"/>
      <c r="G1145" s="267"/>
      <c r="H1145" s="267"/>
      <c r="I1145" s="267"/>
      <c r="J1145" s="267"/>
      <c r="K1145" s="267"/>
      <c r="L1145" s="196" t="s">
        <v>37</v>
      </c>
      <c r="M1145" s="332" t="s">
        <v>499</v>
      </c>
      <c r="N1145" s="332" t="s">
        <v>511</v>
      </c>
      <c r="O1145" s="332" t="s">
        <v>510</v>
      </c>
      <c r="P1145" s="332" t="s">
        <v>1798</v>
      </c>
      <c r="Q1145" s="332" t="s">
        <v>49</v>
      </c>
      <c r="R1145" s="332"/>
      <c r="S1145" s="332"/>
      <c r="T1145" s="332" t="s">
        <v>4767</v>
      </c>
      <c r="U1145" s="219"/>
      <c r="V1145" s="197" t="s">
        <v>176</v>
      </c>
      <c r="W1145" s="220">
        <v>1</v>
      </c>
      <c r="X1145" s="223">
        <v>5764</v>
      </c>
      <c r="Y1145" s="223">
        <v>5589</v>
      </c>
      <c r="Z1145" s="223">
        <v>5240</v>
      </c>
      <c r="AA1145" s="223">
        <v>4926</v>
      </c>
      <c r="AB1145" s="5"/>
      <c r="AC1145" s="224">
        <f t="shared" si="46"/>
        <v>0</v>
      </c>
      <c r="AD1145" s="270">
        <f t="shared" si="47"/>
        <v>0</v>
      </c>
      <c r="AE1145" s="198" t="s">
        <v>4484</v>
      </c>
      <c r="AF1145" s="199"/>
      <c r="AG1145" s="200"/>
      <c r="AH1145" s="200"/>
      <c r="AI1145" s="169" t="str">
        <f>IF(AB1145/W1145=0,"",IF(MOD(AB1145,W1145)&gt;0,"ОШИБКА!!! неверная кратность на сорт",""))</f>
        <v/>
      </c>
    </row>
    <row r="1146" spans="2:35">
      <c r="B1146" s="250"/>
      <c r="C1146" s="196" t="s">
        <v>1191</v>
      </c>
      <c r="D1146" s="267">
        <v>46</v>
      </c>
      <c r="E1146" s="267"/>
      <c r="F1146" s="267"/>
      <c r="G1146" s="267"/>
      <c r="H1146" s="267"/>
      <c r="I1146" s="267"/>
      <c r="J1146" s="267"/>
      <c r="K1146" s="267"/>
      <c r="L1146" s="196" t="s">
        <v>37</v>
      </c>
      <c r="M1146" s="196" t="s">
        <v>499</v>
      </c>
      <c r="N1146" s="196" t="s">
        <v>511</v>
      </c>
      <c r="O1146" s="196" t="s">
        <v>510</v>
      </c>
      <c r="P1146" s="196" t="s">
        <v>1192</v>
      </c>
      <c r="Q1146" s="196" t="s">
        <v>141</v>
      </c>
      <c r="R1146" s="196"/>
      <c r="S1146" s="196"/>
      <c r="T1146" s="196"/>
      <c r="U1146" s="219"/>
      <c r="V1146" s="197" t="s">
        <v>776</v>
      </c>
      <c r="W1146" s="220">
        <v>1</v>
      </c>
      <c r="X1146" s="223">
        <v>326</v>
      </c>
      <c r="Y1146" s="223">
        <v>316</v>
      </c>
      <c r="Z1146" s="223">
        <v>296</v>
      </c>
      <c r="AA1146" s="223">
        <v>278</v>
      </c>
      <c r="AB1146" s="5"/>
      <c r="AC1146" s="224">
        <f t="shared" si="46"/>
        <v>0</v>
      </c>
      <c r="AD1146" s="270">
        <f t="shared" si="47"/>
        <v>0</v>
      </c>
      <c r="AE1146" s="198"/>
      <c r="AF1146" s="199"/>
      <c r="AG1146" s="200"/>
      <c r="AH1146" s="200"/>
      <c r="AI1146" s="169" t="str">
        <f>IF(AB1146/W1146=0,"",IF(MOD(AB1146,W1146)&gt;0,"ОШИБКА!!! неверная кратность на сорт",""))</f>
        <v/>
      </c>
    </row>
    <row r="1147" spans="2:35">
      <c r="B1147" s="250"/>
      <c r="C1147" s="196" t="s">
        <v>526</v>
      </c>
      <c r="D1147" s="267"/>
      <c r="E1147" s="267"/>
      <c r="F1147" s="267"/>
      <c r="G1147" s="267"/>
      <c r="H1147" s="267"/>
      <c r="I1147" s="267"/>
      <c r="J1147" s="267"/>
      <c r="K1147" s="267"/>
      <c r="L1147" s="196" t="s">
        <v>37</v>
      </c>
      <c r="M1147" s="332" t="s">
        <v>499</v>
      </c>
      <c r="N1147" s="332" t="s">
        <v>511</v>
      </c>
      <c r="O1147" s="332" t="s">
        <v>510</v>
      </c>
      <c r="P1147" s="332" t="s">
        <v>527</v>
      </c>
      <c r="Q1147" s="332" t="s">
        <v>4612</v>
      </c>
      <c r="R1147" s="332"/>
      <c r="S1147" s="332"/>
      <c r="T1147" s="332"/>
      <c r="U1147" s="219"/>
      <c r="V1147" s="197" t="s">
        <v>157</v>
      </c>
      <c r="W1147" s="220">
        <v>1</v>
      </c>
      <c r="X1147" s="223">
        <v>2972</v>
      </c>
      <c r="Y1147" s="223">
        <v>2882</v>
      </c>
      <c r="Z1147" s="223">
        <v>2702</v>
      </c>
      <c r="AA1147" s="223">
        <v>2540</v>
      </c>
      <c r="AB1147" s="5"/>
      <c r="AC1147" s="224">
        <f t="shared" si="46"/>
        <v>0</v>
      </c>
      <c r="AD1147" s="270">
        <f t="shared" si="47"/>
        <v>0</v>
      </c>
      <c r="AE1147" s="198" t="s">
        <v>4484</v>
      </c>
      <c r="AF1147" s="199"/>
      <c r="AG1147" s="200"/>
      <c r="AH1147" s="200"/>
      <c r="AI1147" s="169" t="str">
        <f>IF(AB1147/W1147=0,"",IF(MOD(AB1147,W1147)&gt;0,"ОШИБКА!!! неверная кратность на сорт",""))</f>
        <v/>
      </c>
    </row>
    <row r="1148" spans="2:35">
      <c r="B1148" s="250"/>
      <c r="C1148" s="196" t="s">
        <v>3814</v>
      </c>
      <c r="D1148" s="267"/>
      <c r="E1148" s="267">
        <v>34</v>
      </c>
      <c r="F1148" s="267">
        <v>0</v>
      </c>
      <c r="G1148" s="267"/>
      <c r="H1148" s="267"/>
      <c r="I1148" s="267"/>
      <c r="J1148" s="267"/>
      <c r="K1148" s="267"/>
      <c r="L1148" s="196" t="s">
        <v>37</v>
      </c>
      <c r="M1148" s="196" t="s">
        <v>499</v>
      </c>
      <c r="N1148" s="196" t="s">
        <v>511</v>
      </c>
      <c r="O1148" s="196" t="s">
        <v>510</v>
      </c>
      <c r="P1148" s="196" t="s">
        <v>3895</v>
      </c>
      <c r="Q1148" s="196" t="s">
        <v>48</v>
      </c>
      <c r="R1148" s="196"/>
      <c r="S1148" s="196"/>
      <c r="T1148" s="196"/>
      <c r="U1148" s="219"/>
      <c r="V1148" s="197" t="s">
        <v>776</v>
      </c>
      <c r="W1148" s="220">
        <v>1</v>
      </c>
      <c r="X1148" s="223">
        <v>685</v>
      </c>
      <c r="Y1148" s="223">
        <v>664</v>
      </c>
      <c r="Z1148" s="223">
        <v>623</v>
      </c>
      <c r="AA1148" s="223">
        <v>586</v>
      </c>
      <c r="AB1148" s="5"/>
      <c r="AC1148" s="224">
        <f t="shared" si="46"/>
        <v>0</v>
      </c>
      <c r="AD1148" s="270">
        <f t="shared" si="47"/>
        <v>0</v>
      </c>
      <c r="AE1148" s="198"/>
      <c r="AF1148" s="199"/>
      <c r="AG1148" s="200"/>
      <c r="AH1148" s="200"/>
      <c r="AI1148" s="169" t="str">
        <f>IF(AB1148/W1148=0,"",IF(MOD(AB1148,W1148)&gt;0,"ОШИБКА!!! неверная кратность на сорт",""))</f>
        <v/>
      </c>
    </row>
    <row r="1149" spans="2:35">
      <c r="B1149" s="250"/>
      <c r="C1149" s="196" t="s">
        <v>1193</v>
      </c>
      <c r="D1149" s="267">
        <v>30</v>
      </c>
      <c r="E1149" s="267"/>
      <c r="F1149" s="267"/>
      <c r="G1149" s="267"/>
      <c r="H1149" s="267"/>
      <c r="I1149" s="267"/>
      <c r="J1149" s="267"/>
      <c r="K1149" s="267"/>
      <c r="L1149" s="196" t="s">
        <v>37</v>
      </c>
      <c r="M1149" s="196" t="s">
        <v>499</v>
      </c>
      <c r="N1149" s="196" t="s">
        <v>511</v>
      </c>
      <c r="O1149" s="196" t="s">
        <v>510</v>
      </c>
      <c r="P1149" s="196" t="s">
        <v>1194</v>
      </c>
      <c r="Q1149" s="196" t="s">
        <v>141</v>
      </c>
      <c r="R1149" s="196"/>
      <c r="S1149" s="196"/>
      <c r="T1149" s="196"/>
      <c r="U1149" s="219"/>
      <c r="V1149" s="197" t="s">
        <v>776</v>
      </c>
      <c r="W1149" s="220">
        <v>1</v>
      </c>
      <c r="X1149" s="223">
        <v>235</v>
      </c>
      <c r="Y1149" s="223">
        <v>228</v>
      </c>
      <c r="Z1149" s="223">
        <v>213</v>
      </c>
      <c r="AA1149" s="223">
        <v>201</v>
      </c>
      <c r="AB1149" s="5"/>
      <c r="AC1149" s="224">
        <f t="shared" si="46"/>
        <v>0</v>
      </c>
      <c r="AD1149" s="270">
        <f t="shared" si="47"/>
        <v>0</v>
      </c>
      <c r="AE1149" s="198"/>
      <c r="AF1149" s="199"/>
      <c r="AG1149" s="200"/>
      <c r="AH1149" s="200"/>
      <c r="AI1149" s="169" t="str">
        <f>IF(AB1149/W1149=0,"",IF(MOD(AB1149,W1149)&gt;0,"ОШИБКА!!! неверная кратность на сорт",""))</f>
        <v/>
      </c>
    </row>
    <row r="1150" spans="2:35">
      <c r="B1150" s="250"/>
      <c r="C1150" s="196" t="s">
        <v>1799</v>
      </c>
      <c r="D1150" s="267">
        <v>20</v>
      </c>
      <c r="E1150" s="267"/>
      <c r="F1150" s="267"/>
      <c r="G1150" s="267"/>
      <c r="H1150" s="267"/>
      <c r="I1150" s="267"/>
      <c r="J1150" s="267">
        <v>9</v>
      </c>
      <c r="K1150" s="267"/>
      <c r="L1150" s="196" t="s">
        <v>37</v>
      </c>
      <c r="M1150" s="196" t="s">
        <v>499</v>
      </c>
      <c r="N1150" s="196" t="s">
        <v>511</v>
      </c>
      <c r="O1150" s="196" t="s">
        <v>510</v>
      </c>
      <c r="P1150" s="196" t="s">
        <v>1195</v>
      </c>
      <c r="Q1150" s="196" t="s">
        <v>48</v>
      </c>
      <c r="R1150" s="196"/>
      <c r="S1150" s="196"/>
      <c r="T1150" s="196"/>
      <c r="U1150" s="219"/>
      <c r="V1150" s="197" t="s">
        <v>776</v>
      </c>
      <c r="W1150" s="220">
        <v>1</v>
      </c>
      <c r="X1150" s="223">
        <v>482</v>
      </c>
      <c r="Y1150" s="223">
        <v>468</v>
      </c>
      <c r="Z1150" s="223">
        <v>438</v>
      </c>
      <c r="AA1150" s="223">
        <v>412</v>
      </c>
      <c r="AB1150" s="5"/>
      <c r="AC1150" s="224">
        <f t="shared" si="46"/>
        <v>0</v>
      </c>
      <c r="AD1150" s="270">
        <f t="shared" si="47"/>
        <v>0</v>
      </c>
      <c r="AE1150" s="198"/>
      <c r="AF1150" s="199"/>
      <c r="AG1150" s="200"/>
      <c r="AH1150" s="200"/>
      <c r="AI1150" s="169" t="str">
        <f>IF(AB1150/W1150=0,"",IF(MOD(AB1150,W1150)&gt;0,"ОШИБКА!!! неверная кратность на сорт",""))</f>
        <v/>
      </c>
    </row>
    <row r="1151" spans="2:35">
      <c r="B1151" s="250"/>
      <c r="C1151" s="196" t="s">
        <v>1196</v>
      </c>
      <c r="D1151" s="267">
        <v>2</v>
      </c>
      <c r="E1151" s="267">
        <v>2</v>
      </c>
      <c r="F1151" s="267">
        <v>0</v>
      </c>
      <c r="G1151" s="267"/>
      <c r="H1151" s="267"/>
      <c r="I1151" s="267"/>
      <c r="J1151" s="267">
        <v>3</v>
      </c>
      <c r="K1151" s="267"/>
      <c r="L1151" s="196" t="s">
        <v>37</v>
      </c>
      <c r="M1151" s="196" t="s">
        <v>499</v>
      </c>
      <c r="N1151" s="196" t="s">
        <v>511</v>
      </c>
      <c r="O1151" s="196" t="s">
        <v>510</v>
      </c>
      <c r="P1151" s="196" t="s">
        <v>1197</v>
      </c>
      <c r="Q1151" s="196" t="s">
        <v>56</v>
      </c>
      <c r="R1151" s="196"/>
      <c r="S1151" s="196"/>
      <c r="T1151" s="196"/>
      <c r="U1151" s="219"/>
      <c r="V1151" s="197" t="s">
        <v>776</v>
      </c>
      <c r="W1151" s="220">
        <v>1</v>
      </c>
      <c r="X1151" s="223">
        <v>1472</v>
      </c>
      <c r="Y1151" s="223">
        <v>1428</v>
      </c>
      <c r="Z1151" s="223">
        <v>1338</v>
      </c>
      <c r="AA1151" s="223">
        <v>1258</v>
      </c>
      <c r="AB1151" s="5"/>
      <c r="AC1151" s="224">
        <f t="shared" si="46"/>
        <v>0</v>
      </c>
      <c r="AD1151" s="270">
        <f t="shared" si="47"/>
        <v>0</v>
      </c>
      <c r="AE1151" s="198"/>
      <c r="AF1151" s="199"/>
      <c r="AG1151" s="200"/>
      <c r="AH1151" s="200"/>
      <c r="AI1151" s="169" t="str">
        <f>IF(AB1151/W1151=0,"",IF(MOD(AB1151,W1151)&gt;0,"ОШИБКА!!! неверная кратность на сорт",""))</f>
        <v/>
      </c>
    </row>
    <row r="1152" spans="2:35">
      <c r="B1152" s="250"/>
      <c r="C1152" s="196" t="s">
        <v>1198</v>
      </c>
      <c r="D1152" s="267">
        <v>27</v>
      </c>
      <c r="E1152" s="267">
        <v>606</v>
      </c>
      <c r="F1152" s="267">
        <v>321</v>
      </c>
      <c r="G1152" s="267"/>
      <c r="H1152" s="267"/>
      <c r="I1152" s="267"/>
      <c r="J1152" s="267">
        <v>6</v>
      </c>
      <c r="K1152" s="267"/>
      <c r="L1152" s="196" t="s">
        <v>37</v>
      </c>
      <c r="M1152" s="196" t="s">
        <v>499</v>
      </c>
      <c r="N1152" s="196" t="s">
        <v>511</v>
      </c>
      <c r="O1152" s="196" t="s">
        <v>510</v>
      </c>
      <c r="P1152" s="196" t="s">
        <v>1197</v>
      </c>
      <c r="Q1152" s="196" t="s">
        <v>48</v>
      </c>
      <c r="R1152" s="196"/>
      <c r="S1152" s="196"/>
      <c r="T1152" s="196"/>
      <c r="U1152" s="219"/>
      <c r="V1152" s="197" t="s">
        <v>776</v>
      </c>
      <c r="W1152" s="220">
        <v>1</v>
      </c>
      <c r="X1152" s="223">
        <v>623</v>
      </c>
      <c r="Y1152" s="223">
        <v>604</v>
      </c>
      <c r="Z1152" s="223">
        <v>566</v>
      </c>
      <c r="AA1152" s="223">
        <v>532</v>
      </c>
      <c r="AB1152" s="5"/>
      <c r="AC1152" s="224">
        <f t="shared" si="46"/>
        <v>0</v>
      </c>
      <c r="AD1152" s="270">
        <f t="shared" si="47"/>
        <v>0</v>
      </c>
      <c r="AE1152" s="198"/>
      <c r="AF1152" s="199"/>
      <c r="AG1152" s="200"/>
      <c r="AH1152" s="200"/>
      <c r="AI1152" s="169" t="str">
        <f>IF(AB1152/W1152=0,"",IF(MOD(AB1152,W1152)&gt;0,"ОШИБКА!!! неверная кратность на сорт",""))</f>
        <v/>
      </c>
    </row>
    <row r="1153" spans="2:35">
      <c r="B1153" s="250"/>
      <c r="C1153" s="196" t="s">
        <v>1199</v>
      </c>
      <c r="D1153" s="267">
        <v>6</v>
      </c>
      <c r="E1153" s="267">
        <v>84</v>
      </c>
      <c r="F1153" s="267">
        <v>69</v>
      </c>
      <c r="G1153" s="267"/>
      <c r="H1153" s="267"/>
      <c r="I1153" s="267"/>
      <c r="J1153" s="267">
        <v>11</v>
      </c>
      <c r="K1153" s="267"/>
      <c r="L1153" s="196" t="s">
        <v>37</v>
      </c>
      <c r="M1153" s="196" t="s">
        <v>499</v>
      </c>
      <c r="N1153" s="196" t="s">
        <v>511</v>
      </c>
      <c r="O1153" s="196" t="s">
        <v>510</v>
      </c>
      <c r="P1153" s="196" t="s">
        <v>528</v>
      </c>
      <c r="Q1153" s="196" t="s">
        <v>56</v>
      </c>
      <c r="R1153" s="196"/>
      <c r="S1153" s="196"/>
      <c r="T1153" s="196"/>
      <c r="U1153" s="219"/>
      <c r="V1153" s="197" t="s">
        <v>776</v>
      </c>
      <c r="W1153" s="220">
        <v>1</v>
      </c>
      <c r="X1153" s="223">
        <v>1472</v>
      </c>
      <c r="Y1153" s="223">
        <v>1428</v>
      </c>
      <c r="Z1153" s="223">
        <v>1338</v>
      </c>
      <c r="AA1153" s="223">
        <v>1258</v>
      </c>
      <c r="AB1153" s="5"/>
      <c r="AC1153" s="224">
        <f t="shared" si="46"/>
        <v>0</v>
      </c>
      <c r="AD1153" s="270">
        <f t="shared" si="47"/>
        <v>0</v>
      </c>
      <c r="AE1153" s="198"/>
      <c r="AF1153" s="199"/>
      <c r="AG1153" s="200"/>
      <c r="AH1153" s="200"/>
      <c r="AI1153" s="169" t="str">
        <f>IF(AB1153/W1153=0,"",IF(MOD(AB1153,W1153)&gt;0,"ОШИБКА!!! неверная кратность на сорт",""))</f>
        <v/>
      </c>
    </row>
    <row r="1154" spans="2:35">
      <c r="B1154" s="250"/>
      <c r="C1154" s="196" t="s">
        <v>1200</v>
      </c>
      <c r="D1154" s="267">
        <v>40</v>
      </c>
      <c r="E1154" s="267">
        <v>802</v>
      </c>
      <c r="F1154" s="267">
        <v>743</v>
      </c>
      <c r="G1154" s="267"/>
      <c r="H1154" s="267"/>
      <c r="I1154" s="267"/>
      <c r="J1154" s="267">
        <v>2</v>
      </c>
      <c r="K1154" s="267"/>
      <c r="L1154" s="196" t="s">
        <v>37</v>
      </c>
      <c r="M1154" s="196" t="s">
        <v>499</v>
      </c>
      <c r="N1154" s="196" t="s">
        <v>511</v>
      </c>
      <c r="O1154" s="196" t="s">
        <v>510</v>
      </c>
      <c r="P1154" s="196" t="s">
        <v>528</v>
      </c>
      <c r="Q1154" s="196" t="s">
        <v>48</v>
      </c>
      <c r="R1154" s="196"/>
      <c r="S1154" s="196"/>
      <c r="T1154" s="196"/>
      <c r="U1154" s="219"/>
      <c r="V1154" s="197" t="s">
        <v>776</v>
      </c>
      <c r="W1154" s="220">
        <v>1</v>
      </c>
      <c r="X1154" s="223">
        <v>515</v>
      </c>
      <c r="Y1154" s="223">
        <v>500</v>
      </c>
      <c r="Z1154" s="223">
        <v>468</v>
      </c>
      <c r="AA1154" s="223">
        <v>440</v>
      </c>
      <c r="AB1154" s="5"/>
      <c r="AC1154" s="224">
        <f t="shared" si="46"/>
        <v>0</v>
      </c>
      <c r="AD1154" s="270">
        <f t="shared" si="47"/>
        <v>0</v>
      </c>
      <c r="AE1154" s="198"/>
      <c r="AF1154" s="199"/>
      <c r="AG1154" s="200"/>
      <c r="AH1154" s="200"/>
      <c r="AI1154" s="169" t="str">
        <f>IF(AB1154/W1154=0,"",IF(MOD(AB1154,W1154)&gt;0,"ОШИБКА!!! неверная кратность на сорт",""))</f>
        <v/>
      </c>
    </row>
    <row r="1155" spans="2:35">
      <c r="B1155" s="250"/>
      <c r="C1155" s="196" t="s">
        <v>1201</v>
      </c>
      <c r="D1155" s="267">
        <v>1</v>
      </c>
      <c r="E1155" s="267"/>
      <c r="F1155" s="267"/>
      <c r="G1155" s="267"/>
      <c r="H1155" s="267"/>
      <c r="I1155" s="267"/>
      <c r="J1155" s="267"/>
      <c r="K1155" s="267"/>
      <c r="L1155" s="196" t="s">
        <v>37</v>
      </c>
      <c r="M1155" s="196" t="s">
        <v>499</v>
      </c>
      <c r="N1155" s="196" t="s">
        <v>511</v>
      </c>
      <c r="O1155" s="196" t="s">
        <v>510</v>
      </c>
      <c r="P1155" s="196" t="s">
        <v>529</v>
      </c>
      <c r="Q1155" s="196" t="s">
        <v>141</v>
      </c>
      <c r="R1155" s="196"/>
      <c r="S1155" s="196"/>
      <c r="T1155" s="196"/>
      <c r="U1155" s="219"/>
      <c r="V1155" s="197" t="s">
        <v>776</v>
      </c>
      <c r="W1155" s="220">
        <v>1</v>
      </c>
      <c r="X1155" s="223">
        <v>326</v>
      </c>
      <c r="Y1155" s="223">
        <v>316</v>
      </c>
      <c r="Z1155" s="223">
        <v>296</v>
      </c>
      <c r="AA1155" s="223">
        <v>278</v>
      </c>
      <c r="AB1155" s="5"/>
      <c r="AC1155" s="224">
        <f t="shared" si="46"/>
        <v>0</v>
      </c>
      <c r="AD1155" s="270">
        <f t="shared" si="47"/>
        <v>0</v>
      </c>
      <c r="AE1155" s="198"/>
      <c r="AF1155" s="199"/>
      <c r="AG1155" s="200"/>
      <c r="AH1155" s="200"/>
      <c r="AI1155" s="169" t="str">
        <f>IF(AB1155/W1155=0,"",IF(MOD(AB1155,W1155)&gt;0,"ОШИБКА!!! неверная кратность на сорт",""))</f>
        <v/>
      </c>
    </row>
    <row r="1156" spans="2:35">
      <c r="B1156" s="250"/>
      <c r="C1156" s="196" t="s">
        <v>1202</v>
      </c>
      <c r="D1156" s="267"/>
      <c r="E1156" s="267"/>
      <c r="F1156" s="267"/>
      <c r="G1156" s="267"/>
      <c r="H1156" s="267"/>
      <c r="I1156" s="267"/>
      <c r="J1156" s="267"/>
      <c r="K1156" s="267"/>
      <c r="L1156" s="196" t="s">
        <v>37</v>
      </c>
      <c r="M1156" s="332" t="s">
        <v>499</v>
      </c>
      <c r="N1156" s="332" t="s">
        <v>511</v>
      </c>
      <c r="O1156" s="332" t="s">
        <v>510</v>
      </c>
      <c r="P1156" s="332" t="s">
        <v>529</v>
      </c>
      <c r="Q1156" s="332" t="s">
        <v>56</v>
      </c>
      <c r="R1156" s="332"/>
      <c r="S1156" s="332"/>
      <c r="T1156" s="332"/>
      <c r="U1156" s="219"/>
      <c r="V1156" s="197" t="s">
        <v>776</v>
      </c>
      <c r="W1156" s="220">
        <v>1</v>
      </c>
      <c r="X1156" s="223">
        <v>1472</v>
      </c>
      <c r="Y1156" s="223">
        <v>1428</v>
      </c>
      <c r="Z1156" s="223">
        <v>1338</v>
      </c>
      <c r="AA1156" s="223">
        <v>1258</v>
      </c>
      <c r="AB1156" s="5"/>
      <c r="AC1156" s="224">
        <f t="shared" si="46"/>
        <v>0</v>
      </c>
      <c r="AD1156" s="270">
        <f t="shared" si="47"/>
        <v>0</v>
      </c>
      <c r="AE1156" s="198" t="s">
        <v>4484</v>
      </c>
      <c r="AF1156" s="199"/>
      <c r="AG1156" s="200"/>
      <c r="AH1156" s="200"/>
      <c r="AI1156" s="169" t="str">
        <f>IF(AB1156/W1156=0,"",IF(MOD(AB1156,W1156)&gt;0,"ОШИБКА!!! неверная кратность на сорт",""))</f>
        <v/>
      </c>
    </row>
    <row r="1157" spans="2:35">
      <c r="B1157" s="250"/>
      <c r="C1157" s="196" t="s">
        <v>3810</v>
      </c>
      <c r="D1157" s="267">
        <v>3</v>
      </c>
      <c r="E1157" s="267"/>
      <c r="F1157" s="267"/>
      <c r="G1157" s="267"/>
      <c r="H1157" s="267"/>
      <c r="I1157" s="267"/>
      <c r="J1157" s="267"/>
      <c r="K1157" s="267"/>
      <c r="L1157" s="196" t="s">
        <v>37</v>
      </c>
      <c r="M1157" s="196" t="s">
        <v>499</v>
      </c>
      <c r="N1157" s="196" t="s">
        <v>511</v>
      </c>
      <c r="O1157" s="196" t="s">
        <v>510</v>
      </c>
      <c r="P1157" s="196" t="s">
        <v>529</v>
      </c>
      <c r="Q1157" s="196" t="s">
        <v>48</v>
      </c>
      <c r="R1157" s="196"/>
      <c r="S1157" s="196"/>
      <c r="T1157" s="196"/>
      <c r="U1157" s="219"/>
      <c r="V1157" s="197" t="s">
        <v>776</v>
      </c>
      <c r="W1157" s="220">
        <v>1</v>
      </c>
      <c r="X1157" s="223">
        <v>486</v>
      </c>
      <c r="Y1157" s="223">
        <v>471</v>
      </c>
      <c r="Z1157" s="223">
        <v>441</v>
      </c>
      <c r="AA1157" s="223">
        <v>415</v>
      </c>
      <c r="AB1157" s="5"/>
      <c r="AC1157" s="224">
        <f t="shared" si="46"/>
        <v>0</v>
      </c>
      <c r="AD1157" s="270">
        <f t="shared" si="47"/>
        <v>0</v>
      </c>
      <c r="AE1157" s="198"/>
      <c r="AF1157" s="199"/>
      <c r="AG1157" s="200"/>
      <c r="AH1157" s="200"/>
      <c r="AI1157" s="169" t="str">
        <f>IF(AB1157/W1157=0,"",IF(MOD(AB1157,W1157)&gt;0,"ОШИБКА!!! неверная кратность на сорт",""))</f>
        <v/>
      </c>
    </row>
    <row r="1158" spans="2:35">
      <c r="B1158" s="250"/>
      <c r="C1158" s="196" t="s">
        <v>1203</v>
      </c>
      <c r="D1158" s="267">
        <v>3</v>
      </c>
      <c r="E1158" s="267">
        <v>155</v>
      </c>
      <c r="F1158" s="267">
        <v>125</v>
      </c>
      <c r="G1158" s="267"/>
      <c r="H1158" s="267"/>
      <c r="I1158" s="267"/>
      <c r="J1158" s="267">
        <v>15</v>
      </c>
      <c r="K1158" s="267"/>
      <c r="L1158" s="196" t="s">
        <v>37</v>
      </c>
      <c r="M1158" s="196" t="s">
        <v>499</v>
      </c>
      <c r="N1158" s="196" t="s">
        <v>511</v>
      </c>
      <c r="O1158" s="196" t="s">
        <v>510</v>
      </c>
      <c r="P1158" s="196" t="s">
        <v>1204</v>
      </c>
      <c r="Q1158" s="196" t="s">
        <v>56</v>
      </c>
      <c r="R1158" s="196"/>
      <c r="S1158" s="196"/>
      <c r="T1158" s="196"/>
      <c r="U1158" s="219"/>
      <c r="V1158" s="197" t="s">
        <v>776</v>
      </c>
      <c r="W1158" s="220">
        <v>1</v>
      </c>
      <c r="X1158" s="223">
        <v>1997</v>
      </c>
      <c r="Y1158" s="223">
        <v>1936</v>
      </c>
      <c r="Z1158" s="223">
        <v>1815</v>
      </c>
      <c r="AA1158" s="223">
        <v>1707</v>
      </c>
      <c r="AB1158" s="5"/>
      <c r="AC1158" s="224">
        <f t="shared" si="46"/>
        <v>0</v>
      </c>
      <c r="AD1158" s="270">
        <f t="shared" si="47"/>
        <v>0</v>
      </c>
      <c r="AE1158" s="198"/>
      <c r="AF1158" s="199"/>
      <c r="AG1158" s="200"/>
      <c r="AH1158" s="200"/>
      <c r="AI1158" s="169" t="str">
        <f>IF(AB1158/W1158=0,"",IF(MOD(AB1158,W1158)&gt;0,"ОШИБКА!!! неверная кратность на сорт",""))</f>
        <v/>
      </c>
    </row>
    <row r="1159" spans="2:35">
      <c r="B1159" s="250"/>
      <c r="C1159" s="196" t="s">
        <v>1205</v>
      </c>
      <c r="D1159" s="267">
        <v>36</v>
      </c>
      <c r="E1159" s="267"/>
      <c r="F1159" s="267"/>
      <c r="G1159" s="267"/>
      <c r="H1159" s="267"/>
      <c r="I1159" s="267"/>
      <c r="J1159" s="267"/>
      <c r="K1159" s="267"/>
      <c r="L1159" s="196" t="s">
        <v>37</v>
      </c>
      <c r="M1159" s="196" t="s">
        <v>499</v>
      </c>
      <c r="N1159" s="196" t="s">
        <v>511</v>
      </c>
      <c r="O1159" s="196" t="s">
        <v>510</v>
      </c>
      <c r="P1159" s="196" t="s">
        <v>1206</v>
      </c>
      <c r="Q1159" s="196" t="s">
        <v>141</v>
      </c>
      <c r="R1159" s="196"/>
      <c r="S1159" s="196"/>
      <c r="T1159" s="196"/>
      <c r="U1159" s="219"/>
      <c r="V1159" s="197" t="s">
        <v>776</v>
      </c>
      <c r="W1159" s="220">
        <v>1</v>
      </c>
      <c r="X1159" s="223">
        <v>368</v>
      </c>
      <c r="Y1159" s="223">
        <v>357</v>
      </c>
      <c r="Z1159" s="223">
        <v>335</v>
      </c>
      <c r="AA1159" s="223">
        <v>315</v>
      </c>
      <c r="AB1159" s="5"/>
      <c r="AC1159" s="224">
        <f t="shared" si="46"/>
        <v>0</v>
      </c>
      <c r="AD1159" s="270">
        <f t="shared" si="47"/>
        <v>0</v>
      </c>
      <c r="AE1159" s="198"/>
      <c r="AF1159" s="199"/>
      <c r="AG1159" s="200"/>
      <c r="AH1159" s="200"/>
      <c r="AI1159" s="169" t="str">
        <f>IF(AB1159/W1159=0,"",IF(MOD(AB1159,W1159)&gt;0,"ОШИБКА!!! неверная кратность на сорт",""))</f>
        <v/>
      </c>
    </row>
    <row r="1160" spans="2:35">
      <c r="B1160" s="250"/>
      <c r="C1160" s="196" t="s">
        <v>1207</v>
      </c>
      <c r="D1160" s="267"/>
      <c r="E1160" s="267">
        <v>11</v>
      </c>
      <c r="F1160" s="267">
        <v>4</v>
      </c>
      <c r="G1160" s="267"/>
      <c r="H1160" s="267"/>
      <c r="I1160" s="267"/>
      <c r="J1160" s="267">
        <v>14</v>
      </c>
      <c r="K1160" s="267"/>
      <c r="L1160" s="196" t="s">
        <v>37</v>
      </c>
      <c r="M1160" s="196" t="s">
        <v>499</v>
      </c>
      <c r="N1160" s="196" t="s">
        <v>511</v>
      </c>
      <c r="O1160" s="196" t="s">
        <v>510</v>
      </c>
      <c r="P1160" s="196" t="s">
        <v>1206</v>
      </c>
      <c r="Q1160" s="196" t="s">
        <v>56</v>
      </c>
      <c r="R1160" s="196"/>
      <c r="S1160" s="196"/>
      <c r="T1160" s="196"/>
      <c r="U1160" s="219"/>
      <c r="V1160" s="197" t="s">
        <v>776</v>
      </c>
      <c r="W1160" s="220">
        <v>1</v>
      </c>
      <c r="X1160" s="223">
        <v>1472</v>
      </c>
      <c r="Y1160" s="223">
        <v>1428</v>
      </c>
      <c r="Z1160" s="223">
        <v>1338</v>
      </c>
      <c r="AA1160" s="223">
        <v>1258</v>
      </c>
      <c r="AB1160" s="5"/>
      <c r="AC1160" s="224">
        <f t="shared" si="46"/>
        <v>0</v>
      </c>
      <c r="AD1160" s="270">
        <f t="shared" si="47"/>
        <v>0</v>
      </c>
      <c r="AE1160" s="198"/>
      <c r="AF1160" s="199"/>
      <c r="AG1160" s="200"/>
      <c r="AH1160" s="200"/>
      <c r="AI1160" s="169" t="str">
        <f>IF(AB1160/W1160=0,"",IF(MOD(AB1160,W1160)&gt;0,"ОШИБКА!!! неверная кратность на сорт",""))</f>
        <v/>
      </c>
    </row>
    <row r="1161" spans="2:35">
      <c r="B1161" s="250"/>
      <c r="C1161" s="196" t="s">
        <v>1208</v>
      </c>
      <c r="D1161" s="267">
        <v>40</v>
      </c>
      <c r="E1161" s="267">
        <v>58</v>
      </c>
      <c r="F1161" s="267">
        <v>53</v>
      </c>
      <c r="G1161" s="267"/>
      <c r="H1161" s="267"/>
      <c r="I1161" s="267"/>
      <c r="J1161" s="267"/>
      <c r="K1161" s="267"/>
      <c r="L1161" s="196" t="s">
        <v>37</v>
      </c>
      <c r="M1161" s="196" t="s">
        <v>499</v>
      </c>
      <c r="N1161" s="196" t="s">
        <v>511</v>
      </c>
      <c r="O1161" s="196" t="s">
        <v>510</v>
      </c>
      <c r="P1161" s="196" t="s">
        <v>1206</v>
      </c>
      <c r="Q1161" s="196" t="s">
        <v>48</v>
      </c>
      <c r="R1161" s="196"/>
      <c r="S1161" s="196"/>
      <c r="T1161" s="196"/>
      <c r="U1161" s="219"/>
      <c r="V1161" s="197" t="s">
        <v>776</v>
      </c>
      <c r="W1161" s="220">
        <v>1</v>
      </c>
      <c r="X1161" s="223">
        <v>515</v>
      </c>
      <c r="Y1161" s="223">
        <v>500</v>
      </c>
      <c r="Z1161" s="223">
        <v>468</v>
      </c>
      <c r="AA1161" s="223">
        <v>440</v>
      </c>
      <c r="AB1161" s="5"/>
      <c r="AC1161" s="224">
        <f t="shared" si="46"/>
        <v>0</v>
      </c>
      <c r="AD1161" s="270">
        <f t="shared" si="47"/>
        <v>0</v>
      </c>
      <c r="AE1161" s="198"/>
      <c r="AF1161" s="199"/>
      <c r="AG1161" s="200"/>
      <c r="AH1161" s="200"/>
      <c r="AI1161" s="169" t="str">
        <f>IF(AB1161/W1161=0,"",IF(MOD(AB1161,W1161)&gt;0,"ОШИБКА!!! неверная кратность на сорт",""))</f>
        <v/>
      </c>
    </row>
    <row r="1162" spans="2:35">
      <c r="B1162" s="250"/>
      <c r="C1162" s="196" t="s">
        <v>1210</v>
      </c>
      <c r="D1162" s="267"/>
      <c r="E1162" s="267">
        <v>364</v>
      </c>
      <c r="F1162" s="267">
        <v>360</v>
      </c>
      <c r="G1162" s="267"/>
      <c r="H1162" s="267"/>
      <c r="I1162" s="267"/>
      <c r="J1162" s="267">
        <v>14</v>
      </c>
      <c r="K1162" s="267"/>
      <c r="L1162" s="196" t="s">
        <v>37</v>
      </c>
      <c r="M1162" s="196" t="s">
        <v>499</v>
      </c>
      <c r="N1162" s="196" t="s">
        <v>511</v>
      </c>
      <c r="O1162" s="196" t="s">
        <v>510</v>
      </c>
      <c r="P1162" s="196" t="s">
        <v>1209</v>
      </c>
      <c r="Q1162" s="196" t="s">
        <v>56</v>
      </c>
      <c r="R1162" s="196"/>
      <c r="S1162" s="196"/>
      <c r="T1162" s="196"/>
      <c r="U1162" s="219"/>
      <c r="V1162" s="197" t="s">
        <v>776</v>
      </c>
      <c r="W1162" s="220">
        <v>1</v>
      </c>
      <c r="X1162" s="223">
        <v>1860</v>
      </c>
      <c r="Y1162" s="223">
        <v>1804</v>
      </c>
      <c r="Z1162" s="223">
        <v>1691</v>
      </c>
      <c r="AA1162" s="223">
        <v>1590</v>
      </c>
      <c r="AB1162" s="5"/>
      <c r="AC1162" s="224">
        <f t="shared" si="46"/>
        <v>0</v>
      </c>
      <c r="AD1162" s="270">
        <f t="shared" si="47"/>
        <v>0</v>
      </c>
      <c r="AE1162" s="198"/>
      <c r="AF1162" s="199"/>
      <c r="AG1162" s="200"/>
      <c r="AH1162" s="200"/>
      <c r="AI1162" s="169" t="str">
        <f>IF(AB1162/W1162=0,"",IF(MOD(AB1162,W1162)&gt;0,"ОШИБКА!!! неверная кратность на сорт",""))</f>
        <v/>
      </c>
    </row>
    <row r="1163" spans="2:35">
      <c r="B1163" s="250"/>
      <c r="C1163" s="196" t="s">
        <v>1211</v>
      </c>
      <c r="D1163" s="267">
        <v>40</v>
      </c>
      <c r="E1163" s="267">
        <v>256</v>
      </c>
      <c r="F1163" s="267">
        <v>241</v>
      </c>
      <c r="G1163" s="267"/>
      <c r="H1163" s="267"/>
      <c r="I1163" s="267"/>
      <c r="J1163" s="267"/>
      <c r="K1163" s="267"/>
      <c r="L1163" s="196" t="s">
        <v>37</v>
      </c>
      <c r="M1163" s="196" t="s">
        <v>499</v>
      </c>
      <c r="N1163" s="196" t="s">
        <v>511</v>
      </c>
      <c r="O1163" s="196" t="s">
        <v>510</v>
      </c>
      <c r="P1163" s="196" t="s">
        <v>1209</v>
      </c>
      <c r="Q1163" s="196" t="s">
        <v>48</v>
      </c>
      <c r="R1163" s="196" t="s">
        <v>73</v>
      </c>
      <c r="S1163" s="196"/>
      <c r="T1163" s="196"/>
      <c r="U1163" s="219"/>
      <c r="V1163" s="197" t="s">
        <v>776</v>
      </c>
      <c r="W1163" s="220">
        <v>1</v>
      </c>
      <c r="X1163" s="223">
        <v>590</v>
      </c>
      <c r="Y1163" s="223">
        <v>572</v>
      </c>
      <c r="Z1163" s="223">
        <v>536</v>
      </c>
      <c r="AA1163" s="223">
        <v>504</v>
      </c>
      <c r="AB1163" s="5"/>
      <c r="AC1163" s="224">
        <f t="shared" si="46"/>
        <v>0</v>
      </c>
      <c r="AD1163" s="270">
        <f t="shared" si="47"/>
        <v>0</v>
      </c>
      <c r="AE1163" s="198"/>
      <c r="AF1163" s="199"/>
      <c r="AG1163" s="200"/>
      <c r="AH1163" s="200"/>
      <c r="AI1163" s="169" t="str">
        <f>IF(AB1163/W1163=0,"",IF(MOD(AB1163,W1163)&gt;0,"ОШИБКА!!! неверная кратность на сорт",""))</f>
        <v/>
      </c>
    </row>
    <row r="1164" spans="2:35">
      <c r="B1164" s="250"/>
      <c r="C1164" s="196" t="s">
        <v>530</v>
      </c>
      <c r="D1164" s="267"/>
      <c r="E1164" s="267"/>
      <c r="F1164" s="267"/>
      <c r="G1164" s="267"/>
      <c r="H1164" s="267"/>
      <c r="I1164" s="267"/>
      <c r="J1164" s="267">
        <v>3</v>
      </c>
      <c r="K1164" s="267"/>
      <c r="L1164" s="196" t="s">
        <v>37</v>
      </c>
      <c r="M1164" s="196" t="s">
        <v>499</v>
      </c>
      <c r="N1164" s="196" t="s">
        <v>511</v>
      </c>
      <c r="O1164" s="196" t="s">
        <v>510</v>
      </c>
      <c r="P1164" s="196" t="s">
        <v>531</v>
      </c>
      <c r="Q1164" s="196" t="s">
        <v>4766</v>
      </c>
      <c r="R1164" s="196"/>
      <c r="S1164" s="196"/>
      <c r="T1164" s="196"/>
      <c r="U1164" s="219"/>
      <c r="V1164" s="197" t="s">
        <v>157</v>
      </c>
      <c r="W1164" s="220">
        <v>1</v>
      </c>
      <c r="X1164" s="223">
        <v>17703</v>
      </c>
      <c r="Y1164" s="223">
        <v>17167</v>
      </c>
      <c r="Z1164" s="223">
        <v>16094</v>
      </c>
      <c r="AA1164" s="223">
        <v>15128</v>
      </c>
      <c r="AB1164" s="5"/>
      <c r="AC1164" s="224">
        <f t="shared" si="46"/>
        <v>0</v>
      </c>
      <c r="AD1164" s="270">
        <f t="shared" si="47"/>
        <v>0</v>
      </c>
      <c r="AE1164" s="198"/>
      <c r="AF1164" s="199"/>
      <c r="AG1164" s="200"/>
      <c r="AH1164" s="200"/>
      <c r="AI1164" s="169" t="str">
        <f>IF(AB1164/W1164=0,"",IF(MOD(AB1164,W1164)&gt;0,"ОШИБКА!!! неверная кратность на сорт",""))</f>
        <v/>
      </c>
    </row>
    <row r="1165" spans="2:35">
      <c r="B1165" s="250"/>
      <c r="C1165" s="196" t="s">
        <v>532</v>
      </c>
      <c r="D1165" s="267"/>
      <c r="E1165" s="267"/>
      <c r="F1165" s="267"/>
      <c r="G1165" s="267"/>
      <c r="H1165" s="267"/>
      <c r="I1165" s="267"/>
      <c r="J1165" s="267"/>
      <c r="K1165" s="267"/>
      <c r="L1165" s="196" t="s">
        <v>37</v>
      </c>
      <c r="M1165" s="332" t="s">
        <v>499</v>
      </c>
      <c r="N1165" s="332" t="s">
        <v>511</v>
      </c>
      <c r="O1165" s="332" t="s">
        <v>510</v>
      </c>
      <c r="P1165" s="332" t="s">
        <v>1800</v>
      </c>
      <c r="Q1165" s="332" t="s">
        <v>48</v>
      </c>
      <c r="R1165" s="332"/>
      <c r="S1165" s="332"/>
      <c r="T1165" s="332"/>
      <c r="U1165" s="219"/>
      <c r="V1165" s="197" t="s">
        <v>176</v>
      </c>
      <c r="W1165" s="220">
        <v>1</v>
      </c>
      <c r="X1165" s="223">
        <v>482</v>
      </c>
      <c r="Y1165" s="223">
        <v>468</v>
      </c>
      <c r="Z1165" s="223">
        <v>438</v>
      </c>
      <c r="AA1165" s="223">
        <v>412</v>
      </c>
      <c r="AB1165" s="5"/>
      <c r="AC1165" s="224">
        <f t="shared" si="46"/>
        <v>0</v>
      </c>
      <c r="AD1165" s="270">
        <f t="shared" si="47"/>
        <v>0</v>
      </c>
      <c r="AE1165" s="198" t="s">
        <v>4484</v>
      </c>
      <c r="AF1165" s="199"/>
      <c r="AG1165" s="200"/>
      <c r="AH1165" s="200"/>
      <c r="AI1165" s="169" t="str">
        <f>IF(AB1165/W1165=0,"",IF(MOD(AB1165,W1165)&gt;0,"ОШИБКА!!! неверная кратность на сорт",""))</f>
        <v/>
      </c>
    </row>
    <row r="1166" spans="2:35">
      <c r="B1166" s="250"/>
      <c r="C1166" s="196" t="s">
        <v>1213</v>
      </c>
      <c r="D1166" s="267">
        <v>12</v>
      </c>
      <c r="E1166" s="267">
        <v>253</v>
      </c>
      <c r="F1166" s="267">
        <v>203</v>
      </c>
      <c r="G1166" s="267"/>
      <c r="H1166" s="267"/>
      <c r="I1166" s="267"/>
      <c r="J1166" s="267">
        <v>9</v>
      </c>
      <c r="K1166" s="267"/>
      <c r="L1166" s="196" t="s">
        <v>37</v>
      </c>
      <c r="M1166" s="196" t="s">
        <v>499</v>
      </c>
      <c r="N1166" s="196" t="s">
        <v>511</v>
      </c>
      <c r="O1166" s="196" t="s">
        <v>510</v>
      </c>
      <c r="P1166" s="196" t="s">
        <v>1212</v>
      </c>
      <c r="Q1166" s="196" t="s">
        <v>56</v>
      </c>
      <c r="R1166" s="196"/>
      <c r="S1166" s="196"/>
      <c r="T1166" s="196"/>
      <c r="U1166" s="219"/>
      <c r="V1166" s="197" t="s">
        <v>776</v>
      </c>
      <c r="W1166" s="220">
        <v>1</v>
      </c>
      <c r="X1166" s="223">
        <v>1472</v>
      </c>
      <c r="Y1166" s="223">
        <v>1428</v>
      </c>
      <c r="Z1166" s="223">
        <v>1338</v>
      </c>
      <c r="AA1166" s="223">
        <v>1258</v>
      </c>
      <c r="AB1166" s="5"/>
      <c r="AC1166" s="224">
        <f t="shared" si="46"/>
        <v>0</v>
      </c>
      <c r="AD1166" s="270">
        <f t="shared" si="47"/>
        <v>0</v>
      </c>
      <c r="AE1166" s="198"/>
      <c r="AF1166" s="199"/>
      <c r="AG1166" s="200"/>
      <c r="AH1166" s="200"/>
      <c r="AI1166" s="169" t="str">
        <f>IF(AB1166/W1166=0,"",IF(MOD(AB1166,W1166)&gt;0,"ОШИБКА!!! неверная кратность на сорт",""))</f>
        <v/>
      </c>
    </row>
    <row r="1167" spans="2:35">
      <c r="B1167" s="250"/>
      <c r="C1167" s="196" t="s">
        <v>1214</v>
      </c>
      <c r="D1167" s="267">
        <v>40</v>
      </c>
      <c r="E1167" s="267">
        <v>270</v>
      </c>
      <c r="F1167" s="267">
        <v>135</v>
      </c>
      <c r="G1167" s="267"/>
      <c r="H1167" s="267"/>
      <c r="I1167" s="267"/>
      <c r="J1167" s="267"/>
      <c r="K1167" s="267"/>
      <c r="L1167" s="196" t="s">
        <v>37</v>
      </c>
      <c r="M1167" s="196" t="s">
        <v>499</v>
      </c>
      <c r="N1167" s="196" t="s">
        <v>511</v>
      </c>
      <c r="O1167" s="196" t="s">
        <v>510</v>
      </c>
      <c r="P1167" s="196" t="s">
        <v>1212</v>
      </c>
      <c r="Q1167" s="196" t="s">
        <v>48</v>
      </c>
      <c r="R1167" s="196" t="s">
        <v>28</v>
      </c>
      <c r="S1167" s="196"/>
      <c r="T1167" s="196"/>
      <c r="U1167" s="219"/>
      <c r="V1167" s="197" t="s">
        <v>776</v>
      </c>
      <c r="W1167" s="220">
        <v>1</v>
      </c>
      <c r="X1167" s="223">
        <v>623</v>
      </c>
      <c r="Y1167" s="223">
        <v>604</v>
      </c>
      <c r="Z1167" s="223">
        <v>566</v>
      </c>
      <c r="AA1167" s="223">
        <v>532</v>
      </c>
      <c r="AB1167" s="5"/>
      <c r="AC1167" s="224">
        <f t="shared" si="46"/>
        <v>0</v>
      </c>
      <c r="AD1167" s="270">
        <f t="shared" si="47"/>
        <v>0</v>
      </c>
      <c r="AE1167" s="198"/>
      <c r="AF1167" s="199"/>
      <c r="AG1167" s="200"/>
      <c r="AH1167" s="200"/>
      <c r="AI1167" s="169" t="str">
        <f>IF(AB1167/W1167=0,"",IF(MOD(AB1167,W1167)&gt;0,"ОШИБКА!!! неверная кратность на сорт",""))</f>
        <v/>
      </c>
    </row>
    <row r="1168" spans="2:35">
      <c r="B1168" s="250"/>
      <c r="C1168" s="196" t="s">
        <v>1215</v>
      </c>
      <c r="D1168" s="267">
        <v>20</v>
      </c>
      <c r="E1168" s="267">
        <v>585</v>
      </c>
      <c r="F1168" s="267">
        <v>210</v>
      </c>
      <c r="G1168" s="267"/>
      <c r="H1168" s="267"/>
      <c r="I1168" s="267"/>
      <c r="J1168" s="267"/>
      <c r="K1168" s="267"/>
      <c r="L1168" s="196" t="s">
        <v>37</v>
      </c>
      <c r="M1168" s="196" t="s">
        <v>499</v>
      </c>
      <c r="N1168" s="196" t="s">
        <v>511</v>
      </c>
      <c r="O1168" s="196" t="s">
        <v>510</v>
      </c>
      <c r="P1168" s="196" t="s">
        <v>1212</v>
      </c>
      <c r="Q1168" s="196" t="s">
        <v>49</v>
      </c>
      <c r="R1168" s="196"/>
      <c r="S1168" s="196"/>
      <c r="T1168" s="196"/>
      <c r="U1168" s="219"/>
      <c r="V1168" s="197" t="s">
        <v>776</v>
      </c>
      <c r="W1168" s="220">
        <v>1</v>
      </c>
      <c r="X1168" s="223">
        <v>873</v>
      </c>
      <c r="Y1168" s="223">
        <v>847</v>
      </c>
      <c r="Z1168" s="223">
        <v>794</v>
      </c>
      <c r="AA1168" s="223">
        <v>746</v>
      </c>
      <c r="AB1168" s="5"/>
      <c r="AC1168" s="224">
        <f t="shared" ref="AC1168:AC1231" si="48">X1168*AB1168</f>
        <v>0</v>
      </c>
      <c r="AD1168" s="270">
        <f t="shared" ref="AD1168:AD1231" si="49">IF(Y1168&lt;&gt;"",IF(AND($AC$25&gt;=200000,AB1168&gt;=20),AB1168*AA1168,IF(AND($AC$25&gt;=200000,AB1168&lt;20),AB1168*Z1168,IF(AND($AC$25&lt;200000,AB1168&gt;=20),AB1168*Y1168,AB1168*X1168))),IF($AC$25&gt;=200000,AB1168*Z1168,AB1168*X1168))</f>
        <v>0</v>
      </c>
      <c r="AE1168" s="198"/>
      <c r="AF1168" s="199"/>
      <c r="AG1168" s="200"/>
      <c r="AH1168" s="200"/>
      <c r="AI1168" s="169" t="str">
        <f>IF(AB1168/W1168=0,"",IF(MOD(AB1168,W1168)&gt;0,"ОШИБКА!!! неверная кратность на сорт",""))</f>
        <v/>
      </c>
    </row>
    <row r="1169" spans="2:35">
      <c r="B1169" s="250"/>
      <c r="C1169" s="196" t="s">
        <v>1216</v>
      </c>
      <c r="D1169" s="267">
        <v>12</v>
      </c>
      <c r="E1169" s="267">
        <v>395</v>
      </c>
      <c r="F1169" s="267">
        <v>230</v>
      </c>
      <c r="G1169" s="267"/>
      <c r="H1169" s="267"/>
      <c r="I1169" s="267"/>
      <c r="J1169" s="267">
        <v>13</v>
      </c>
      <c r="K1169" s="267"/>
      <c r="L1169" s="196" t="s">
        <v>37</v>
      </c>
      <c r="M1169" s="196" t="s">
        <v>499</v>
      </c>
      <c r="N1169" s="196" t="s">
        <v>511</v>
      </c>
      <c r="O1169" s="196" t="s">
        <v>510</v>
      </c>
      <c r="P1169" s="196" t="s">
        <v>1212</v>
      </c>
      <c r="Q1169" s="196" t="s">
        <v>543</v>
      </c>
      <c r="R1169" s="196"/>
      <c r="S1169" s="196"/>
      <c r="T1169" s="196"/>
      <c r="U1169" s="219"/>
      <c r="V1169" s="197" t="s">
        <v>776</v>
      </c>
      <c r="W1169" s="220">
        <v>1</v>
      </c>
      <c r="X1169" s="223">
        <v>1667</v>
      </c>
      <c r="Y1169" s="223">
        <v>1616</v>
      </c>
      <c r="Z1169" s="223">
        <v>1515</v>
      </c>
      <c r="AA1169" s="223">
        <v>1425</v>
      </c>
      <c r="AB1169" s="5"/>
      <c r="AC1169" s="224">
        <f t="shared" si="48"/>
        <v>0</v>
      </c>
      <c r="AD1169" s="270">
        <f t="shared" si="49"/>
        <v>0</v>
      </c>
      <c r="AE1169" s="198"/>
      <c r="AF1169" s="199"/>
      <c r="AG1169" s="200"/>
      <c r="AH1169" s="200"/>
      <c r="AI1169" s="169" t="str">
        <f>IF(AB1169/W1169=0,"",IF(MOD(AB1169,W1169)&gt;0,"ОШИБКА!!! неверная кратность на сорт",""))</f>
        <v/>
      </c>
    </row>
    <row r="1170" spans="2:35">
      <c r="B1170" s="250"/>
      <c r="C1170" s="196" t="s">
        <v>1801</v>
      </c>
      <c r="D1170" s="267">
        <v>6</v>
      </c>
      <c r="E1170" s="267"/>
      <c r="F1170" s="267"/>
      <c r="G1170" s="267"/>
      <c r="H1170" s="267"/>
      <c r="I1170" s="267"/>
      <c r="J1170" s="267"/>
      <c r="K1170" s="267"/>
      <c r="L1170" s="196" t="s">
        <v>37</v>
      </c>
      <c r="M1170" s="196" t="s">
        <v>499</v>
      </c>
      <c r="N1170" s="196" t="s">
        <v>511</v>
      </c>
      <c r="O1170" s="196" t="s">
        <v>510</v>
      </c>
      <c r="P1170" s="196" t="s">
        <v>1212</v>
      </c>
      <c r="Q1170" s="196" t="s">
        <v>48</v>
      </c>
      <c r="R1170" s="196"/>
      <c r="S1170" s="196"/>
      <c r="T1170" s="196"/>
      <c r="U1170" s="219"/>
      <c r="V1170" s="197" t="s">
        <v>776</v>
      </c>
      <c r="W1170" s="220">
        <v>1</v>
      </c>
      <c r="X1170" s="223">
        <v>482</v>
      </c>
      <c r="Y1170" s="223">
        <v>468</v>
      </c>
      <c r="Z1170" s="223">
        <v>438</v>
      </c>
      <c r="AA1170" s="223">
        <v>412</v>
      </c>
      <c r="AB1170" s="5"/>
      <c r="AC1170" s="224">
        <f t="shared" si="48"/>
        <v>0</v>
      </c>
      <c r="AD1170" s="270">
        <f t="shared" si="49"/>
        <v>0</v>
      </c>
      <c r="AE1170" s="198"/>
      <c r="AF1170" s="199"/>
      <c r="AG1170" s="200"/>
      <c r="AH1170" s="200"/>
      <c r="AI1170" s="169" t="str">
        <f>IF(AB1170/W1170=0,"",IF(MOD(AB1170,W1170)&gt;0,"ОШИБКА!!! неверная кратность на сорт",""))</f>
        <v/>
      </c>
    </row>
    <row r="1171" spans="2:35">
      <c r="B1171" s="250"/>
      <c r="C1171" s="196" t="s">
        <v>1217</v>
      </c>
      <c r="D1171" s="267">
        <v>48</v>
      </c>
      <c r="E1171" s="267">
        <v>206</v>
      </c>
      <c r="F1171" s="267">
        <v>166</v>
      </c>
      <c r="G1171" s="267"/>
      <c r="H1171" s="267"/>
      <c r="I1171" s="267"/>
      <c r="J1171" s="267"/>
      <c r="K1171" s="267"/>
      <c r="L1171" s="196" t="s">
        <v>37</v>
      </c>
      <c r="M1171" s="196" t="s">
        <v>499</v>
      </c>
      <c r="N1171" s="196" t="s">
        <v>511</v>
      </c>
      <c r="O1171" s="196" t="s">
        <v>510</v>
      </c>
      <c r="P1171" s="196" t="s">
        <v>533</v>
      </c>
      <c r="Q1171" s="196" t="s">
        <v>141</v>
      </c>
      <c r="R1171" s="196"/>
      <c r="S1171" s="196"/>
      <c r="T1171" s="196"/>
      <c r="U1171" s="219"/>
      <c r="V1171" s="197" t="s">
        <v>776</v>
      </c>
      <c r="W1171" s="220">
        <v>1</v>
      </c>
      <c r="X1171" s="223">
        <v>326</v>
      </c>
      <c r="Y1171" s="223">
        <v>316</v>
      </c>
      <c r="Z1171" s="223">
        <v>296</v>
      </c>
      <c r="AA1171" s="223">
        <v>278</v>
      </c>
      <c r="AB1171" s="5"/>
      <c r="AC1171" s="224">
        <f t="shared" si="48"/>
        <v>0</v>
      </c>
      <c r="AD1171" s="270">
        <f t="shared" si="49"/>
        <v>0</v>
      </c>
      <c r="AE1171" s="198"/>
      <c r="AF1171" s="199"/>
      <c r="AG1171" s="200"/>
      <c r="AH1171" s="200"/>
      <c r="AI1171" s="169" t="str">
        <f>IF(AB1171/W1171=0,"",IF(MOD(AB1171,W1171)&gt;0,"ОШИБКА!!! неверная кратность на сорт",""))</f>
        <v/>
      </c>
    </row>
    <row r="1172" spans="2:35">
      <c r="B1172" s="250"/>
      <c r="C1172" s="196" t="s">
        <v>1218</v>
      </c>
      <c r="D1172" s="267">
        <v>2</v>
      </c>
      <c r="E1172" s="267">
        <v>319</v>
      </c>
      <c r="F1172" s="267">
        <v>274</v>
      </c>
      <c r="G1172" s="267"/>
      <c r="H1172" s="267"/>
      <c r="I1172" s="267"/>
      <c r="J1172" s="267">
        <v>19</v>
      </c>
      <c r="K1172" s="267"/>
      <c r="L1172" s="196" t="s">
        <v>37</v>
      </c>
      <c r="M1172" s="196" t="s">
        <v>499</v>
      </c>
      <c r="N1172" s="196" t="s">
        <v>511</v>
      </c>
      <c r="O1172" s="196" t="s">
        <v>510</v>
      </c>
      <c r="P1172" s="196" t="s">
        <v>533</v>
      </c>
      <c r="Q1172" s="196" t="s">
        <v>56</v>
      </c>
      <c r="R1172" s="196"/>
      <c r="S1172" s="196"/>
      <c r="T1172" s="196"/>
      <c r="U1172" s="219"/>
      <c r="V1172" s="197" t="s">
        <v>776</v>
      </c>
      <c r="W1172" s="220">
        <v>1</v>
      </c>
      <c r="X1172" s="223">
        <v>1472</v>
      </c>
      <c r="Y1172" s="223">
        <v>1428</v>
      </c>
      <c r="Z1172" s="223">
        <v>1338</v>
      </c>
      <c r="AA1172" s="223">
        <v>1258</v>
      </c>
      <c r="AB1172" s="5"/>
      <c r="AC1172" s="224">
        <f t="shared" si="48"/>
        <v>0</v>
      </c>
      <c r="AD1172" s="270">
        <f t="shared" si="49"/>
        <v>0</v>
      </c>
      <c r="AE1172" s="198"/>
      <c r="AF1172" s="199"/>
      <c r="AG1172" s="200"/>
      <c r="AH1172" s="200"/>
      <c r="AI1172" s="169" t="str">
        <f>IF(AB1172/W1172=0,"",IF(MOD(AB1172,W1172)&gt;0,"ОШИБКА!!! неверная кратность на сорт",""))</f>
        <v/>
      </c>
    </row>
    <row r="1173" spans="2:35">
      <c r="B1173" s="250"/>
      <c r="C1173" s="196" t="s">
        <v>1802</v>
      </c>
      <c r="D1173" s="267"/>
      <c r="E1173" s="267"/>
      <c r="F1173" s="267"/>
      <c r="G1173" s="267"/>
      <c r="H1173" s="267"/>
      <c r="I1173" s="267"/>
      <c r="J1173" s="267"/>
      <c r="K1173" s="267"/>
      <c r="L1173" s="196" t="s">
        <v>37</v>
      </c>
      <c r="M1173" s="332" t="s">
        <v>499</v>
      </c>
      <c r="N1173" s="332" t="s">
        <v>511</v>
      </c>
      <c r="O1173" s="332" t="s">
        <v>510</v>
      </c>
      <c r="P1173" s="332" t="s">
        <v>1803</v>
      </c>
      <c r="Q1173" s="332" t="s">
        <v>48</v>
      </c>
      <c r="R1173" s="332"/>
      <c r="S1173" s="332"/>
      <c r="T1173" s="332"/>
      <c r="U1173" s="219"/>
      <c r="V1173" s="197" t="s">
        <v>776</v>
      </c>
      <c r="W1173" s="220">
        <v>1</v>
      </c>
      <c r="X1173" s="223">
        <v>482</v>
      </c>
      <c r="Y1173" s="223">
        <v>468</v>
      </c>
      <c r="Z1173" s="223">
        <v>438</v>
      </c>
      <c r="AA1173" s="223">
        <v>412</v>
      </c>
      <c r="AB1173" s="5"/>
      <c r="AC1173" s="224">
        <f t="shared" si="48"/>
        <v>0</v>
      </c>
      <c r="AD1173" s="270">
        <f t="shared" si="49"/>
        <v>0</v>
      </c>
      <c r="AE1173" s="198" t="s">
        <v>4484</v>
      </c>
      <c r="AF1173" s="199"/>
      <c r="AG1173" s="200"/>
      <c r="AH1173" s="200"/>
      <c r="AI1173" s="169" t="str">
        <f>IF(AB1173/W1173=0,"",IF(MOD(AB1173,W1173)&gt;0,"ОШИБКА!!! неверная кратность на сорт",""))</f>
        <v/>
      </c>
    </row>
    <row r="1174" spans="2:35">
      <c r="B1174" s="250"/>
      <c r="C1174" s="196" t="s">
        <v>1219</v>
      </c>
      <c r="D1174" s="267">
        <v>48</v>
      </c>
      <c r="E1174" s="267">
        <v>34</v>
      </c>
      <c r="F1174" s="267">
        <v>16</v>
      </c>
      <c r="G1174" s="267"/>
      <c r="H1174" s="267"/>
      <c r="I1174" s="267"/>
      <c r="J1174" s="267"/>
      <c r="K1174" s="267"/>
      <c r="L1174" s="196" t="s">
        <v>37</v>
      </c>
      <c r="M1174" s="196" t="s">
        <v>499</v>
      </c>
      <c r="N1174" s="196" t="s">
        <v>511</v>
      </c>
      <c r="O1174" s="196" t="s">
        <v>510</v>
      </c>
      <c r="P1174" s="196" t="s">
        <v>1220</v>
      </c>
      <c r="Q1174" s="196" t="s">
        <v>141</v>
      </c>
      <c r="R1174" s="196"/>
      <c r="S1174" s="196"/>
      <c r="T1174" s="196"/>
      <c r="U1174" s="219"/>
      <c r="V1174" s="197" t="s">
        <v>776</v>
      </c>
      <c r="W1174" s="220">
        <v>1</v>
      </c>
      <c r="X1174" s="223">
        <v>174</v>
      </c>
      <c r="Y1174" s="223">
        <v>168</v>
      </c>
      <c r="Z1174" s="223">
        <v>158</v>
      </c>
      <c r="AA1174" s="223">
        <v>149</v>
      </c>
      <c r="AB1174" s="5"/>
      <c r="AC1174" s="224">
        <f t="shared" si="48"/>
        <v>0</v>
      </c>
      <c r="AD1174" s="270">
        <f t="shared" si="49"/>
        <v>0</v>
      </c>
      <c r="AE1174" s="198"/>
      <c r="AF1174" s="199"/>
      <c r="AG1174" s="200"/>
      <c r="AH1174" s="200"/>
      <c r="AI1174" s="169" t="str">
        <f>IF(AB1174/W1174=0,"",IF(MOD(AB1174,W1174)&gt;0,"ОШИБКА!!! неверная кратность на сорт",""))</f>
        <v/>
      </c>
    </row>
    <row r="1175" spans="2:35">
      <c r="B1175" s="250"/>
      <c r="C1175" s="196" t="s">
        <v>1221</v>
      </c>
      <c r="D1175" s="267">
        <v>20</v>
      </c>
      <c r="E1175" s="267">
        <v>483</v>
      </c>
      <c r="F1175" s="267">
        <v>356</v>
      </c>
      <c r="G1175" s="267"/>
      <c r="H1175" s="267"/>
      <c r="I1175" s="267"/>
      <c r="J1175" s="267">
        <v>10</v>
      </c>
      <c r="K1175" s="267"/>
      <c r="L1175" s="196" t="s">
        <v>37</v>
      </c>
      <c r="M1175" s="196" t="s">
        <v>499</v>
      </c>
      <c r="N1175" s="196" t="s">
        <v>511</v>
      </c>
      <c r="O1175" s="196" t="s">
        <v>510</v>
      </c>
      <c r="P1175" s="196" t="s">
        <v>1220</v>
      </c>
      <c r="Q1175" s="196" t="s">
        <v>57</v>
      </c>
      <c r="R1175" s="196" t="s">
        <v>73</v>
      </c>
      <c r="S1175" s="196"/>
      <c r="T1175" s="196"/>
      <c r="U1175" s="219"/>
      <c r="V1175" s="197" t="s">
        <v>776</v>
      </c>
      <c r="W1175" s="220">
        <v>1</v>
      </c>
      <c r="X1175" s="223">
        <v>1713</v>
      </c>
      <c r="Y1175" s="223">
        <v>1661</v>
      </c>
      <c r="Z1175" s="223">
        <v>1557</v>
      </c>
      <c r="AA1175" s="223">
        <v>1464</v>
      </c>
      <c r="AB1175" s="5"/>
      <c r="AC1175" s="224">
        <f t="shared" si="48"/>
        <v>0</v>
      </c>
      <c r="AD1175" s="270">
        <f t="shared" si="49"/>
        <v>0</v>
      </c>
      <c r="AE1175" s="198"/>
      <c r="AF1175" s="199"/>
      <c r="AG1175" s="200"/>
      <c r="AH1175" s="200"/>
      <c r="AI1175" s="169" t="str">
        <f>IF(AB1175/W1175=0,"",IF(MOD(AB1175,W1175)&gt;0,"ОШИБКА!!! неверная кратность на сорт",""))</f>
        <v/>
      </c>
    </row>
    <row r="1176" spans="2:35">
      <c r="B1176" s="250"/>
      <c r="C1176" s="196" t="s">
        <v>1222</v>
      </c>
      <c r="D1176" s="267"/>
      <c r="E1176" s="267">
        <v>264</v>
      </c>
      <c r="F1176" s="267">
        <v>152</v>
      </c>
      <c r="G1176" s="267"/>
      <c r="H1176" s="267"/>
      <c r="I1176" s="267"/>
      <c r="J1176" s="267"/>
      <c r="K1176" s="267"/>
      <c r="L1176" s="196" t="s">
        <v>37</v>
      </c>
      <c r="M1176" s="196" t="s">
        <v>499</v>
      </c>
      <c r="N1176" s="196" t="s">
        <v>511</v>
      </c>
      <c r="O1176" s="196" t="s">
        <v>510</v>
      </c>
      <c r="P1176" s="196" t="s">
        <v>1804</v>
      </c>
      <c r="Q1176" s="196" t="s">
        <v>141</v>
      </c>
      <c r="R1176" s="196"/>
      <c r="S1176" s="196"/>
      <c r="T1176" s="196"/>
      <c r="U1176" s="219"/>
      <c r="V1176" s="197" t="s">
        <v>776</v>
      </c>
      <c r="W1176" s="220">
        <v>1</v>
      </c>
      <c r="X1176" s="223">
        <v>326</v>
      </c>
      <c r="Y1176" s="223">
        <v>316</v>
      </c>
      <c r="Z1176" s="223">
        <v>296</v>
      </c>
      <c r="AA1176" s="223">
        <v>278</v>
      </c>
      <c r="AB1176" s="5"/>
      <c r="AC1176" s="224">
        <f t="shared" si="48"/>
        <v>0</v>
      </c>
      <c r="AD1176" s="270">
        <f t="shared" si="49"/>
        <v>0</v>
      </c>
      <c r="AE1176" s="198"/>
      <c r="AF1176" s="199"/>
      <c r="AG1176" s="200"/>
      <c r="AH1176" s="200"/>
      <c r="AI1176" s="169" t="str">
        <f>IF(AB1176/W1176=0,"",IF(MOD(AB1176,W1176)&gt;0,"ОШИБКА!!! неверная кратность на сорт",""))</f>
        <v/>
      </c>
    </row>
    <row r="1177" spans="2:35">
      <c r="B1177" s="250"/>
      <c r="C1177" s="196" t="s">
        <v>4562</v>
      </c>
      <c r="D1177" s="267"/>
      <c r="E1177" s="267"/>
      <c r="F1177" s="267"/>
      <c r="G1177" s="267"/>
      <c r="H1177" s="267"/>
      <c r="I1177" s="267"/>
      <c r="J1177" s="267"/>
      <c r="K1177" s="267"/>
      <c r="L1177" s="196" t="s">
        <v>37</v>
      </c>
      <c r="M1177" s="332" t="s">
        <v>499</v>
      </c>
      <c r="N1177" s="332" t="s">
        <v>511</v>
      </c>
      <c r="O1177" s="332" t="s">
        <v>510</v>
      </c>
      <c r="P1177" s="332" t="s">
        <v>1804</v>
      </c>
      <c r="Q1177" s="332" t="s">
        <v>48</v>
      </c>
      <c r="R1177" s="332" t="s">
        <v>73</v>
      </c>
      <c r="S1177" s="332"/>
      <c r="T1177" s="332"/>
      <c r="U1177" s="219"/>
      <c r="V1177" s="197" t="s">
        <v>776</v>
      </c>
      <c r="W1177" s="220">
        <v>1</v>
      </c>
      <c r="X1177" s="223">
        <v>467</v>
      </c>
      <c r="Y1177" s="223">
        <v>453</v>
      </c>
      <c r="Z1177" s="223">
        <v>425</v>
      </c>
      <c r="AA1177" s="223">
        <v>400</v>
      </c>
      <c r="AB1177" s="5"/>
      <c r="AC1177" s="224">
        <f t="shared" si="48"/>
        <v>0</v>
      </c>
      <c r="AD1177" s="270">
        <f t="shared" si="49"/>
        <v>0</v>
      </c>
      <c r="AE1177" s="198" t="s">
        <v>4484</v>
      </c>
      <c r="AF1177" s="199"/>
      <c r="AG1177" s="200"/>
      <c r="AH1177" s="200"/>
      <c r="AI1177" s="169" t="str">
        <f>IF(AB1177/W1177=0,"",IF(MOD(AB1177,W1177)&gt;0,"ОШИБКА!!! неверная кратность на сорт",""))</f>
        <v/>
      </c>
    </row>
    <row r="1178" spans="2:35">
      <c r="B1178" s="250"/>
      <c r="C1178" s="196" t="s">
        <v>1223</v>
      </c>
      <c r="D1178" s="267"/>
      <c r="E1178" s="267">
        <v>7</v>
      </c>
      <c r="F1178" s="267">
        <v>0</v>
      </c>
      <c r="G1178" s="267"/>
      <c r="H1178" s="267"/>
      <c r="I1178" s="267"/>
      <c r="J1178" s="267">
        <v>2</v>
      </c>
      <c r="K1178" s="267"/>
      <c r="L1178" s="196" t="s">
        <v>37</v>
      </c>
      <c r="M1178" s="196" t="s">
        <v>499</v>
      </c>
      <c r="N1178" s="196" t="s">
        <v>511</v>
      </c>
      <c r="O1178" s="196" t="s">
        <v>510</v>
      </c>
      <c r="P1178" s="196" t="s">
        <v>1804</v>
      </c>
      <c r="Q1178" s="196" t="s">
        <v>56</v>
      </c>
      <c r="R1178" s="196" t="s">
        <v>64</v>
      </c>
      <c r="S1178" s="196"/>
      <c r="T1178" s="196"/>
      <c r="U1178" s="219"/>
      <c r="V1178" s="197" t="s">
        <v>776</v>
      </c>
      <c r="W1178" s="220">
        <v>1</v>
      </c>
      <c r="X1178" s="223">
        <v>1472</v>
      </c>
      <c r="Y1178" s="223">
        <v>1428</v>
      </c>
      <c r="Z1178" s="223">
        <v>1338</v>
      </c>
      <c r="AA1178" s="223">
        <v>1258</v>
      </c>
      <c r="AB1178" s="5"/>
      <c r="AC1178" s="224">
        <f t="shared" si="48"/>
        <v>0</v>
      </c>
      <c r="AD1178" s="270">
        <f t="shared" si="49"/>
        <v>0</v>
      </c>
      <c r="AE1178" s="198"/>
      <c r="AF1178" s="199"/>
      <c r="AG1178" s="200"/>
      <c r="AH1178" s="200"/>
      <c r="AI1178" s="169" t="str">
        <f>IF(AB1178/W1178=0,"",IF(MOD(AB1178,W1178)&gt;0,"ОШИБКА!!! неверная кратность на сорт",""))</f>
        <v/>
      </c>
    </row>
    <row r="1179" spans="2:35">
      <c r="B1179" s="250"/>
      <c r="C1179" s="196" t="s">
        <v>534</v>
      </c>
      <c r="D1179" s="267"/>
      <c r="E1179" s="267"/>
      <c r="F1179" s="267"/>
      <c r="G1179" s="267"/>
      <c r="H1179" s="267"/>
      <c r="I1179" s="267"/>
      <c r="J1179" s="267">
        <v>1</v>
      </c>
      <c r="K1179" s="267"/>
      <c r="L1179" s="196" t="s">
        <v>37</v>
      </c>
      <c r="M1179" s="196" t="s">
        <v>499</v>
      </c>
      <c r="N1179" s="196" t="s">
        <v>511</v>
      </c>
      <c r="O1179" s="196" t="s">
        <v>510</v>
      </c>
      <c r="P1179" s="196" t="s">
        <v>1804</v>
      </c>
      <c r="Q1179" s="196" t="s">
        <v>56</v>
      </c>
      <c r="R1179" s="196" t="s">
        <v>73</v>
      </c>
      <c r="S1179" s="196"/>
      <c r="T1179" s="196"/>
      <c r="U1179" s="219"/>
      <c r="V1179" s="197" t="s">
        <v>176</v>
      </c>
      <c r="W1179" s="220">
        <v>1</v>
      </c>
      <c r="X1179" s="223">
        <v>2876</v>
      </c>
      <c r="Y1179" s="223">
        <v>2789</v>
      </c>
      <c r="Z1179" s="223">
        <v>2615</v>
      </c>
      <c r="AA1179" s="223">
        <v>2458</v>
      </c>
      <c r="AB1179" s="5"/>
      <c r="AC1179" s="224">
        <f t="shared" si="48"/>
        <v>0</v>
      </c>
      <c r="AD1179" s="270">
        <f t="shared" si="49"/>
        <v>0</v>
      </c>
      <c r="AE1179" s="198"/>
      <c r="AF1179" s="199"/>
      <c r="AG1179" s="200"/>
      <c r="AH1179" s="200"/>
      <c r="AI1179" s="169" t="str">
        <f>IF(AB1179/W1179=0,"",IF(MOD(AB1179,W1179)&gt;0,"ОШИБКА!!! неверная кратность на сорт",""))</f>
        <v/>
      </c>
    </row>
    <row r="1180" spans="2:35">
      <c r="B1180" s="250"/>
      <c r="C1180" s="196" t="s">
        <v>1224</v>
      </c>
      <c r="D1180" s="267">
        <v>19</v>
      </c>
      <c r="E1180" s="267"/>
      <c r="F1180" s="267"/>
      <c r="G1180" s="267"/>
      <c r="H1180" s="267"/>
      <c r="I1180" s="267"/>
      <c r="J1180" s="267"/>
      <c r="K1180" s="267"/>
      <c r="L1180" s="196" t="s">
        <v>37</v>
      </c>
      <c r="M1180" s="196" t="s">
        <v>499</v>
      </c>
      <c r="N1180" s="196" t="s">
        <v>511</v>
      </c>
      <c r="O1180" s="196" t="s">
        <v>510</v>
      </c>
      <c r="P1180" s="196" t="s">
        <v>1225</v>
      </c>
      <c r="Q1180" s="196" t="s">
        <v>141</v>
      </c>
      <c r="R1180" s="196"/>
      <c r="S1180" s="196"/>
      <c r="T1180" s="196"/>
      <c r="U1180" s="219"/>
      <c r="V1180" s="197" t="s">
        <v>776</v>
      </c>
      <c r="W1180" s="220">
        <v>1</v>
      </c>
      <c r="X1180" s="223">
        <v>326</v>
      </c>
      <c r="Y1180" s="223">
        <v>316</v>
      </c>
      <c r="Z1180" s="223">
        <v>296</v>
      </c>
      <c r="AA1180" s="223">
        <v>278</v>
      </c>
      <c r="AB1180" s="5"/>
      <c r="AC1180" s="224">
        <f t="shared" si="48"/>
        <v>0</v>
      </c>
      <c r="AD1180" s="270">
        <f t="shared" si="49"/>
        <v>0</v>
      </c>
      <c r="AE1180" s="198"/>
      <c r="AF1180" s="199"/>
      <c r="AG1180" s="200"/>
      <c r="AH1180" s="200"/>
      <c r="AI1180" s="169" t="str">
        <f>IF(AB1180/W1180=0,"",IF(MOD(AB1180,W1180)&gt;0,"ОШИБКА!!! неверная кратность на сорт",""))</f>
        <v/>
      </c>
    </row>
    <row r="1181" spans="2:35">
      <c r="B1181" s="250"/>
      <c r="C1181" s="196" t="s">
        <v>1226</v>
      </c>
      <c r="D1181" s="267"/>
      <c r="E1181" s="267"/>
      <c r="F1181" s="267"/>
      <c r="G1181" s="267"/>
      <c r="H1181" s="267"/>
      <c r="I1181" s="267"/>
      <c r="J1181" s="267">
        <v>1</v>
      </c>
      <c r="K1181" s="267"/>
      <c r="L1181" s="196" t="s">
        <v>37</v>
      </c>
      <c r="M1181" s="196" t="s">
        <v>499</v>
      </c>
      <c r="N1181" s="196" t="s">
        <v>511</v>
      </c>
      <c r="O1181" s="196" t="s">
        <v>510</v>
      </c>
      <c r="P1181" s="196" t="s">
        <v>1225</v>
      </c>
      <c r="Q1181" s="196" t="s">
        <v>56</v>
      </c>
      <c r="R1181" s="196"/>
      <c r="S1181" s="196"/>
      <c r="T1181" s="196"/>
      <c r="U1181" s="219"/>
      <c r="V1181" s="197" t="s">
        <v>776</v>
      </c>
      <c r="W1181" s="220">
        <v>1</v>
      </c>
      <c r="X1181" s="223">
        <v>1472</v>
      </c>
      <c r="Y1181" s="223">
        <v>1428</v>
      </c>
      <c r="Z1181" s="223">
        <v>1338</v>
      </c>
      <c r="AA1181" s="223">
        <v>1258</v>
      </c>
      <c r="AB1181" s="5"/>
      <c r="AC1181" s="224">
        <f t="shared" si="48"/>
        <v>0</v>
      </c>
      <c r="AD1181" s="270">
        <f t="shared" si="49"/>
        <v>0</v>
      </c>
      <c r="AE1181" s="198"/>
      <c r="AF1181" s="199"/>
      <c r="AG1181" s="200"/>
      <c r="AH1181" s="200"/>
      <c r="AI1181" s="169" t="str">
        <f>IF(AB1181/W1181=0,"",IF(MOD(AB1181,W1181)&gt;0,"ОШИБКА!!! неверная кратность на сорт",""))</f>
        <v/>
      </c>
    </row>
    <row r="1182" spans="2:35">
      <c r="B1182" s="250"/>
      <c r="C1182" s="196" t="s">
        <v>1227</v>
      </c>
      <c r="D1182" s="267">
        <v>22</v>
      </c>
      <c r="E1182" s="267">
        <v>44</v>
      </c>
      <c r="F1182" s="267">
        <v>18</v>
      </c>
      <c r="G1182" s="267"/>
      <c r="H1182" s="267"/>
      <c r="I1182" s="267"/>
      <c r="J1182" s="267">
        <v>1</v>
      </c>
      <c r="K1182" s="267"/>
      <c r="L1182" s="196" t="s">
        <v>37</v>
      </c>
      <c r="M1182" s="196" t="s">
        <v>499</v>
      </c>
      <c r="N1182" s="196" t="s">
        <v>511</v>
      </c>
      <c r="O1182" s="196" t="s">
        <v>510</v>
      </c>
      <c r="P1182" s="196" t="s">
        <v>1225</v>
      </c>
      <c r="Q1182" s="196" t="s">
        <v>48</v>
      </c>
      <c r="R1182" s="196"/>
      <c r="S1182" s="196"/>
      <c r="T1182" s="196"/>
      <c r="U1182" s="219"/>
      <c r="V1182" s="197" t="s">
        <v>776</v>
      </c>
      <c r="W1182" s="220">
        <v>1</v>
      </c>
      <c r="X1182" s="223">
        <v>623</v>
      </c>
      <c r="Y1182" s="223">
        <v>604</v>
      </c>
      <c r="Z1182" s="223">
        <v>566</v>
      </c>
      <c r="AA1182" s="223">
        <v>532</v>
      </c>
      <c r="AB1182" s="5"/>
      <c r="AC1182" s="224">
        <f t="shared" si="48"/>
        <v>0</v>
      </c>
      <c r="AD1182" s="270">
        <f t="shared" si="49"/>
        <v>0</v>
      </c>
      <c r="AE1182" s="198"/>
      <c r="AF1182" s="199"/>
      <c r="AG1182" s="200"/>
      <c r="AH1182" s="200"/>
      <c r="AI1182" s="169" t="str">
        <f>IF(AB1182/W1182=0,"",IF(MOD(AB1182,W1182)&gt;0,"ОШИБКА!!! неверная кратность на сорт",""))</f>
        <v/>
      </c>
    </row>
    <row r="1183" spans="2:35">
      <c r="B1183" s="250"/>
      <c r="C1183" s="196" t="s">
        <v>3803</v>
      </c>
      <c r="D1183" s="267">
        <v>1</v>
      </c>
      <c r="E1183" s="267">
        <v>83</v>
      </c>
      <c r="F1183" s="267">
        <v>0</v>
      </c>
      <c r="G1183" s="267"/>
      <c r="H1183" s="267"/>
      <c r="I1183" s="267"/>
      <c r="J1183" s="267"/>
      <c r="K1183" s="267"/>
      <c r="L1183" s="196" t="s">
        <v>37</v>
      </c>
      <c r="M1183" s="196" t="s">
        <v>499</v>
      </c>
      <c r="N1183" s="196" t="s">
        <v>511</v>
      </c>
      <c r="O1183" s="196" t="s">
        <v>510</v>
      </c>
      <c r="P1183" s="196" t="s">
        <v>1225</v>
      </c>
      <c r="Q1183" s="196" t="s">
        <v>49</v>
      </c>
      <c r="R1183" s="196"/>
      <c r="S1183" s="196"/>
      <c r="T1183" s="196"/>
      <c r="U1183" s="219"/>
      <c r="V1183" s="197" t="s">
        <v>776</v>
      </c>
      <c r="W1183" s="220">
        <v>1</v>
      </c>
      <c r="X1183" s="223">
        <v>873</v>
      </c>
      <c r="Y1183" s="223">
        <v>847</v>
      </c>
      <c r="Z1183" s="223">
        <v>794</v>
      </c>
      <c r="AA1183" s="223">
        <v>746</v>
      </c>
      <c r="AB1183" s="5"/>
      <c r="AC1183" s="224">
        <f t="shared" si="48"/>
        <v>0</v>
      </c>
      <c r="AD1183" s="270">
        <f t="shared" si="49"/>
        <v>0</v>
      </c>
      <c r="AE1183" s="198"/>
      <c r="AF1183" s="199"/>
      <c r="AG1183" s="200"/>
      <c r="AH1183" s="200"/>
      <c r="AI1183" s="169" t="str">
        <f>IF(AB1183/W1183=0,"",IF(MOD(AB1183,W1183)&gt;0,"ОШИБКА!!! неверная кратность на сорт",""))</f>
        <v/>
      </c>
    </row>
    <row r="1184" spans="2:35">
      <c r="B1184" s="250"/>
      <c r="C1184" s="196" t="s">
        <v>1229</v>
      </c>
      <c r="D1184" s="267">
        <v>12</v>
      </c>
      <c r="E1184" s="267"/>
      <c r="F1184" s="267"/>
      <c r="G1184" s="267"/>
      <c r="H1184" s="267"/>
      <c r="I1184" s="267"/>
      <c r="J1184" s="267"/>
      <c r="K1184" s="267"/>
      <c r="L1184" s="196" t="s">
        <v>37</v>
      </c>
      <c r="M1184" s="196" t="s">
        <v>499</v>
      </c>
      <c r="N1184" s="196" t="s">
        <v>511</v>
      </c>
      <c r="O1184" s="196" t="s">
        <v>510</v>
      </c>
      <c r="P1184" s="196" t="s">
        <v>1228</v>
      </c>
      <c r="Q1184" s="196" t="s">
        <v>141</v>
      </c>
      <c r="R1184" s="196"/>
      <c r="S1184" s="196"/>
      <c r="T1184" s="196"/>
      <c r="U1184" s="219"/>
      <c r="V1184" s="197" t="s">
        <v>776</v>
      </c>
      <c r="W1184" s="220">
        <v>1</v>
      </c>
      <c r="X1184" s="223">
        <v>326</v>
      </c>
      <c r="Y1184" s="223">
        <v>316</v>
      </c>
      <c r="Z1184" s="223">
        <v>296</v>
      </c>
      <c r="AA1184" s="223">
        <v>278</v>
      </c>
      <c r="AB1184" s="5"/>
      <c r="AC1184" s="224">
        <f t="shared" si="48"/>
        <v>0</v>
      </c>
      <c r="AD1184" s="270">
        <f t="shared" si="49"/>
        <v>0</v>
      </c>
      <c r="AE1184" s="198"/>
      <c r="AF1184" s="199"/>
      <c r="AG1184" s="200"/>
      <c r="AH1184" s="200"/>
      <c r="AI1184" s="169" t="str">
        <f>IF(AB1184/W1184=0,"",IF(MOD(AB1184,W1184)&gt;0,"ОШИБКА!!! неверная кратность на сорт",""))</f>
        <v/>
      </c>
    </row>
    <row r="1185" spans="2:35">
      <c r="B1185" s="250"/>
      <c r="C1185" s="196" t="s">
        <v>1230</v>
      </c>
      <c r="D1185" s="267"/>
      <c r="E1185" s="267">
        <v>200</v>
      </c>
      <c r="F1185" s="267">
        <v>195</v>
      </c>
      <c r="G1185" s="267"/>
      <c r="H1185" s="267"/>
      <c r="I1185" s="267"/>
      <c r="J1185" s="267">
        <v>18</v>
      </c>
      <c r="K1185" s="267"/>
      <c r="L1185" s="196" t="s">
        <v>37</v>
      </c>
      <c r="M1185" s="196" t="s">
        <v>499</v>
      </c>
      <c r="N1185" s="196" t="s">
        <v>511</v>
      </c>
      <c r="O1185" s="196" t="s">
        <v>510</v>
      </c>
      <c r="P1185" s="196" t="s">
        <v>1228</v>
      </c>
      <c r="Q1185" s="196" t="s">
        <v>56</v>
      </c>
      <c r="R1185" s="196"/>
      <c r="S1185" s="196"/>
      <c r="T1185" s="196"/>
      <c r="U1185" s="219"/>
      <c r="V1185" s="197" t="s">
        <v>776</v>
      </c>
      <c r="W1185" s="220">
        <v>1</v>
      </c>
      <c r="X1185" s="223">
        <v>1860</v>
      </c>
      <c r="Y1185" s="223">
        <v>1804</v>
      </c>
      <c r="Z1185" s="223">
        <v>1691</v>
      </c>
      <c r="AA1185" s="223">
        <v>1590</v>
      </c>
      <c r="AB1185" s="5"/>
      <c r="AC1185" s="224">
        <f t="shared" si="48"/>
        <v>0</v>
      </c>
      <c r="AD1185" s="270">
        <f t="shared" si="49"/>
        <v>0</v>
      </c>
      <c r="AE1185" s="198"/>
      <c r="AF1185" s="199"/>
      <c r="AG1185" s="200"/>
      <c r="AH1185" s="200"/>
      <c r="AI1185" s="169" t="str">
        <f>IF(AB1185/W1185=0,"",IF(MOD(AB1185,W1185)&gt;0,"ОШИБКА!!! неверная кратность на сорт",""))</f>
        <v/>
      </c>
    </row>
    <row r="1186" spans="2:35">
      <c r="B1186" s="250"/>
      <c r="C1186" s="196" t="s">
        <v>1805</v>
      </c>
      <c r="D1186" s="267"/>
      <c r="E1186" s="267"/>
      <c r="F1186" s="267"/>
      <c r="G1186" s="267"/>
      <c r="H1186" s="267"/>
      <c r="I1186" s="267"/>
      <c r="J1186" s="267"/>
      <c r="K1186" s="267"/>
      <c r="L1186" s="196" t="s">
        <v>37</v>
      </c>
      <c r="M1186" s="332" t="s">
        <v>499</v>
      </c>
      <c r="N1186" s="332" t="s">
        <v>1807</v>
      </c>
      <c r="O1186" s="332" t="s">
        <v>1806</v>
      </c>
      <c r="P1186" s="332" t="s">
        <v>1808</v>
      </c>
      <c r="Q1186" s="332" t="s">
        <v>19</v>
      </c>
      <c r="R1186" s="332" t="s">
        <v>106</v>
      </c>
      <c r="S1186" s="332"/>
      <c r="T1186" s="332"/>
      <c r="U1186" s="219"/>
      <c r="V1186" s="197" t="s">
        <v>176</v>
      </c>
      <c r="W1186" s="220">
        <v>1</v>
      </c>
      <c r="X1186" s="223">
        <v>1484</v>
      </c>
      <c r="Y1186" s="223">
        <v>1439</v>
      </c>
      <c r="Z1186" s="223">
        <v>1349</v>
      </c>
      <c r="AA1186" s="223">
        <v>1268</v>
      </c>
      <c r="AB1186" s="5"/>
      <c r="AC1186" s="224">
        <f t="shared" si="48"/>
        <v>0</v>
      </c>
      <c r="AD1186" s="270">
        <f t="shared" si="49"/>
        <v>0</v>
      </c>
      <c r="AE1186" s="198" t="s">
        <v>4484</v>
      </c>
      <c r="AF1186" s="199"/>
      <c r="AG1186" s="200"/>
      <c r="AH1186" s="200"/>
      <c r="AI1186" s="169" t="str">
        <f>IF(AB1186/W1186=0,"",IF(MOD(AB1186,W1186)&gt;0,"ОШИБКА!!! неверная кратность на сорт",""))</f>
        <v/>
      </c>
    </row>
    <row r="1187" spans="2:35">
      <c r="B1187" s="250"/>
      <c r="C1187" s="196" t="s">
        <v>1809</v>
      </c>
      <c r="D1187" s="267"/>
      <c r="E1187" s="267"/>
      <c r="F1187" s="267"/>
      <c r="G1187" s="267"/>
      <c r="H1187" s="267"/>
      <c r="I1187" s="267"/>
      <c r="J1187" s="267">
        <v>6</v>
      </c>
      <c r="K1187" s="267"/>
      <c r="L1187" s="196" t="s">
        <v>37</v>
      </c>
      <c r="M1187" s="196" t="s">
        <v>499</v>
      </c>
      <c r="N1187" s="196" t="s">
        <v>1811</v>
      </c>
      <c r="O1187" s="196" t="s">
        <v>1810</v>
      </c>
      <c r="P1187" s="196" t="s">
        <v>1812</v>
      </c>
      <c r="Q1187" s="196" t="s">
        <v>49</v>
      </c>
      <c r="R1187" s="196"/>
      <c r="S1187" s="196"/>
      <c r="T1187" s="196"/>
      <c r="U1187" s="219"/>
      <c r="V1187" s="197" t="s">
        <v>776</v>
      </c>
      <c r="W1187" s="220">
        <v>1</v>
      </c>
      <c r="X1187" s="223">
        <v>1462</v>
      </c>
      <c r="Y1187" s="223">
        <v>1418</v>
      </c>
      <c r="Z1187" s="223">
        <v>1329</v>
      </c>
      <c r="AA1187" s="223">
        <v>1250</v>
      </c>
      <c r="AB1187" s="5"/>
      <c r="AC1187" s="224">
        <f t="shared" si="48"/>
        <v>0</v>
      </c>
      <c r="AD1187" s="270">
        <f t="shared" si="49"/>
        <v>0</v>
      </c>
      <c r="AE1187" s="198"/>
      <c r="AF1187" s="199"/>
      <c r="AG1187" s="200"/>
      <c r="AH1187" s="200"/>
      <c r="AI1187" s="169" t="str">
        <f>IF(AB1187/W1187=0,"",IF(MOD(AB1187,W1187)&gt;0,"ОШИБКА!!! неверная кратность на сорт",""))</f>
        <v/>
      </c>
    </row>
    <row r="1188" spans="2:35">
      <c r="B1188" s="250"/>
      <c r="C1188" s="196"/>
      <c r="D1188" s="267"/>
      <c r="E1188" s="267"/>
      <c r="F1188" s="267"/>
      <c r="G1188" s="267"/>
      <c r="H1188" s="267"/>
      <c r="I1188" s="267"/>
      <c r="J1188" s="267"/>
      <c r="K1188" s="267">
        <v>1824</v>
      </c>
      <c r="L1188" s="196" t="s">
        <v>37</v>
      </c>
      <c r="M1188" s="196" t="s">
        <v>499</v>
      </c>
      <c r="N1188" s="196" t="s">
        <v>4824</v>
      </c>
      <c r="O1188" s="196"/>
      <c r="P1188" s="196"/>
      <c r="Q1188" s="196" t="s">
        <v>4821</v>
      </c>
      <c r="R1188" s="196"/>
      <c r="S1188" s="196"/>
      <c r="T1188" s="196"/>
      <c r="U1188" s="281" t="s">
        <v>4764</v>
      </c>
      <c r="V1188" s="197" t="s">
        <v>776</v>
      </c>
      <c r="W1188" s="220">
        <v>1</v>
      </c>
      <c r="X1188" s="285">
        <v>644</v>
      </c>
      <c r="Y1188" s="285">
        <v>625</v>
      </c>
      <c r="Z1188" s="285">
        <v>586</v>
      </c>
      <c r="AA1188" s="285">
        <v>550</v>
      </c>
      <c r="AB1188" s="5"/>
      <c r="AC1188" s="224">
        <f t="shared" si="48"/>
        <v>0</v>
      </c>
      <c r="AD1188" s="270">
        <f t="shared" si="49"/>
        <v>0</v>
      </c>
      <c r="AE1188" s="282" t="s">
        <v>7069</v>
      </c>
      <c r="AF1188" s="283" t="s">
        <v>4765</v>
      </c>
      <c r="AG1188" s="200"/>
      <c r="AH1188" s="200"/>
      <c r="AI1188" s="169" t="str">
        <f>IF(AB1188/W1188=0,"",IF(MOD(AB1188,W1188)&gt;0,"ОШИБКА!!! неверная кратность на сорт",""))</f>
        <v/>
      </c>
    </row>
    <row r="1189" spans="2:35">
      <c r="B1189" s="250"/>
      <c r="C1189" s="196"/>
      <c r="D1189" s="267"/>
      <c r="E1189" s="267"/>
      <c r="F1189" s="267"/>
      <c r="G1189" s="267"/>
      <c r="H1189" s="267"/>
      <c r="I1189" s="267"/>
      <c r="J1189" s="267"/>
      <c r="K1189" s="267">
        <v>1404</v>
      </c>
      <c r="L1189" s="196" t="s">
        <v>37</v>
      </c>
      <c r="M1189" s="196" t="s">
        <v>499</v>
      </c>
      <c r="N1189" s="196" t="s">
        <v>4824</v>
      </c>
      <c r="O1189" s="196"/>
      <c r="P1189" s="196"/>
      <c r="Q1189" s="196" t="s">
        <v>4859</v>
      </c>
      <c r="R1189" s="196"/>
      <c r="S1189" s="196"/>
      <c r="T1189" s="196"/>
      <c r="U1189" s="281" t="s">
        <v>4764</v>
      </c>
      <c r="V1189" s="197" t="s">
        <v>776</v>
      </c>
      <c r="W1189" s="220">
        <v>1</v>
      </c>
      <c r="X1189" s="285">
        <v>1721</v>
      </c>
      <c r="Y1189" s="285">
        <v>1669</v>
      </c>
      <c r="Z1189" s="285">
        <v>1564</v>
      </c>
      <c r="AA1189" s="285">
        <v>1470</v>
      </c>
      <c r="AB1189" s="5"/>
      <c r="AC1189" s="224">
        <f t="shared" si="48"/>
        <v>0</v>
      </c>
      <c r="AD1189" s="270">
        <f t="shared" si="49"/>
        <v>0</v>
      </c>
      <c r="AE1189" s="282" t="s">
        <v>7069</v>
      </c>
      <c r="AF1189" s="283" t="s">
        <v>4765</v>
      </c>
      <c r="AG1189" s="200"/>
      <c r="AH1189" s="200"/>
      <c r="AI1189" s="169" t="str">
        <f>IF(AB1189/W1189=0,"",IF(MOD(AB1189,W1189)&gt;0,"ОШИБКА!!! неверная кратность на сорт",""))</f>
        <v/>
      </c>
    </row>
    <row r="1190" spans="2:35">
      <c r="B1190" s="250"/>
      <c r="C1190" s="196"/>
      <c r="D1190" s="267"/>
      <c r="E1190" s="267"/>
      <c r="F1190" s="267"/>
      <c r="G1190" s="267"/>
      <c r="H1190" s="267"/>
      <c r="I1190" s="267"/>
      <c r="J1190" s="267"/>
      <c r="K1190" s="267">
        <v>258</v>
      </c>
      <c r="L1190" s="196" t="s">
        <v>37</v>
      </c>
      <c r="M1190" s="196" t="s">
        <v>499</v>
      </c>
      <c r="N1190" s="196" t="s">
        <v>4825</v>
      </c>
      <c r="O1190" s="196"/>
      <c r="P1190" s="196"/>
      <c r="Q1190" s="196" t="s">
        <v>4821</v>
      </c>
      <c r="R1190" s="196"/>
      <c r="S1190" s="196"/>
      <c r="T1190" s="196"/>
      <c r="U1190" s="281" t="s">
        <v>4764</v>
      </c>
      <c r="V1190" s="197" t="s">
        <v>776</v>
      </c>
      <c r="W1190" s="220">
        <v>1</v>
      </c>
      <c r="X1190" s="285">
        <v>867</v>
      </c>
      <c r="Y1190" s="285">
        <v>840</v>
      </c>
      <c r="Z1190" s="285">
        <v>788</v>
      </c>
      <c r="AA1190" s="285">
        <v>740</v>
      </c>
      <c r="AB1190" s="5"/>
      <c r="AC1190" s="224">
        <f t="shared" si="48"/>
        <v>0</v>
      </c>
      <c r="AD1190" s="270">
        <f t="shared" si="49"/>
        <v>0</v>
      </c>
      <c r="AE1190" s="282" t="s">
        <v>7069</v>
      </c>
      <c r="AF1190" s="283" t="s">
        <v>4765</v>
      </c>
      <c r="AG1190" s="200"/>
      <c r="AH1190" s="200"/>
      <c r="AI1190" s="169" t="str">
        <f>IF(AB1190/W1190=0,"",IF(MOD(AB1190,W1190)&gt;0,"ОШИБКА!!! неверная кратность на сорт",""))</f>
        <v/>
      </c>
    </row>
    <row r="1191" spans="2:35">
      <c r="B1191" s="250"/>
      <c r="C1191" s="196"/>
      <c r="D1191" s="267"/>
      <c r="E1191" s="267"/>
      <c r="F1191" s="267"/>
      <c r="G1191" s="267"/>
      <c r="H1191" s="267"/>
      <c r="I1191" s="267"/>
      <c r="J1191" s="267"/>
      <c r="K1191" s="267">
        <v>224</v>
      </c>
      <c r="L1191" s="196" t="s">
        <v>37</v>
      </c>
      <c r="M1191" s="196" t="s">
        <v>499</v>
      </c>
      <c r="N1191" s="196" t="s">
        <v>4826</v>
      </c>
      <c r="O1191" s="196"/>
      <c r="P1191" s="196"/>
      <c r="Q1191" s="196" t="s">
        <v>4821</v>
      </c>
      <c r="R1191" s="196"/>
      <c r="S1191" s="196"/>
      <c r="T1191" s="196"/>
      <c r="U1191" s="281" t="s">
        <v>4764</v>
      </c>
      <c r="V1191" s="197" t="s">
        <v>776</v>
      </c>
      <c r="W1191" s="220">
        <v>1</v>
      </c>
      <c r="X1191" s="285">
        <v>867</v>
      </c>
      <c r="Y1191" s="285">
        <v>840</v>
      </c>
      <c r="Z1191" s="285">
        <v>788</v>
      </c>
      <c r="AA1191" s="285">
        <v>740</v>
      </c>
      <c r="AB1191" s="5"/>
      <c r="AC1191" s="224">
        <f t="shared" si="48"/>
        <v>0</v>
      </c>
      <c r="AD1191" s="270">
        <f t="shared" si="49"/>
        <v>0</v>
      </c>
      <c r="AE1191" s="282" t="s">
        <v>7069</v>
      </c>
      <c r="AF1191" s="283" t="s">
        <v>4765</v>
      </c>
      <c r="AG1191" s="200"/>
      <c r="AH1191" s="200"/>
      <c r="AI1191" s="169" t="str">
        <f>IF(AB1191/W1191=0,"",IF(MOD(AB1191,W1191)&gt;0,"ОШИБКА!!! неверная кратность на сорт",""))</f>
        <v/>
      </c>
    </row>
    <row r="1192" spans="2:35">
      <c r="B1192" s="250"/>
      <c r="C1192" s="196"/>
      <c r="D1192" s="267"/>
      <c r="E1192" s="267"/>
      <c r="F1192" s="267"/>
      <c r="G1192" s="267"/>
      <c r="H1192" s="267"/>
      <c r="I1192" s="267"/>
      <c r="J1192" s="267"/>
      <c r="K1192" s="267">
        <v>1</v>
      </c>
      <c r="L1192" s="196" t="s">
        <v>37</v>
      </c>
      <c r="M1192" s="196" t="s">
        <v>499</v>
      </c>
      <c r="N1192" s="196" t="s">
        <v>4827</v>
      </c>
      <c r="O1192" s="196"/>
      <c r="P1192" s="196"/>
      <c r="Q1192" s="196" t="s">
        <v>4821</v>
      </c>
      <c r="R1192" s="196"/>
      <c r="S1192" s="196"/>
      <c r="T1192" s="196"/>
      <c r="U1192" s="281" t="s">
        <v>4764</v>
      </c>
      <c r="V1192" s="197" t="s">
        <v>776</v>
      </c>
      <c r="W1192" s="220">
        <v>1</v>
      </c>
      <c r="X1192" s="285">
        <v>867</v>
      </c>
      <c r="Y1192" s="285">
        <v>840</v>
      </c>
      <c r="Z1192" s="285">
        <v>788</v>
      </c>
      <c r="AA1192" s="285">
        <v>740</v>
      </c>
      <c r="AB1192" s="5"/>
      <c r="AC1192" s="224">
        <f t="shared" si="48"/>
        <v>0</v>
      </c>
      <c r="AD1192" s="270">
        <f t="shared" si="49"/>
        <v>0</v>
      </c>
      <c r="AE1192" s="282" t="s">
        <v>7069</v>
      </c>
      <c r="AF1192" s="283" t="s">
        <v>4765</v>
      </c>
      <c r="AG1192" s="200"/>
      <c r="AH1192" s="200"/>
      <c r="AI1192" s="169" t="str">
        <f>IF(AB1192/W1192=0,"",IF(MOD(AB1192,W1192)&gt;0,"ОШИБКА!!! неверная кратность на сорт",""))</f>
        <v/>
      </c>
    </row>
    <row r="1193" spans="2:35">
      <c r="B1193" s="250"/>
      <c r="C1193" s="196"/>
      <c r="D1193" s="267"/>
      <c r="E1193" s="267"/>
      <c r="F1193" s="267"/>
      <c r="G1193" s="267"/>
      <c r="H1193" s="267"/>
      <c r="I1193" s="267"/>
      <c r="J1193" s="267"/>
      <c r="K1193" s="267">
        <v>919</v>
      </c>
      <c r="L1193" s="196" t="s">
        <v>37</v>
      </c>
      <c r="M1193" s="196" t="s">
        <v>499</v>
      </c>
      <c r="N1193" s="196" t="s">
        <v>4828</v>
      </c>
      <c r="O1193" s="196"/>
      <c r="P1193" s="196"/>
      <c r="Q1193" s="196" t="s">
        <v>4821</v>
      </c>
      <c r="R1193" s="196"/>
      <c r="S1193" s="196"/>
      <c r="T1193" s="196"/>
      <c r="U1193" s="281" t="s">
        <v>4764</v>
      </c>
      <c r="V1193" s="197" t="s">
        <v>776</v>
      </c>
      <c r="W1193" s="220">
        <v>1</v>
      </c>
      <c r="X1193" s="285">
        <v>867</v>
      </c>
      <c r="Y1193" s="285">
        <v>840</v>
      </c>
      <c r="Z1193" s="285">
        <v>788</v>
      </c>
      <c r="AA1193" s="285">
        <v>740</v>
      </c>
      <c r="AB1193" s="5"/>
      <c r="AC1193" s="224">
        <f t="shared" si="48"/>
        <v>0</v>
      </c>
      <c r="AD1193" s="270">
        <f t="shared" si="49"/>
        <v>0</v>
      </c>
      <c r="AE1193" s="282" t="s">
        <v>7069</v>
      </c>
      <c r="AF1193" s="283" t="s">
        <v>4765</v>
      </c>
      <c r="AG1193" s="200"/>
      <c r="AH1193" s="200"/>
      <c r="AI1193" s="169" t="str">
        <f>IF(AB1193/W1193=0,"",IF(MOD(AB1193,W1193)&gt;0,"ОШИБКА!!! неверная кратность на сорт",""))</f>
        <v/>
      </c>
    </row>
    <row r="1194" spans="2:35">
      <c r="B1194" s="250"/>
      <c r="C1194" s="196"/>
      <c r="D1194" s="267"/>
      <c r="E1194" s="267"/>
      <c r="F1194" s="267"/>
      <c r="G1194" s="267"/>
      <c r="H1194" s="267"/>
      <c r="I1194" s="267"/>
      <c r="J1194" s="267"/>
      <c r="K1194" s="267">
        <v>19</v>
      </c>
      <c r="L1194" s="196" t="s">
        <v>37</v>
      </c>
      <c r="M1194" s="196" t="s">
        <v>499</v>
      </c>
      <c r="N1194" s="196" t="s">
        <v>4829</v>
      </c>
      <c r="O1194" s="196"/>
      <c r="P1194" s="196"/>
      <c r="Q1194" s="196" t="s">
        <v>4821</v>
      </c>
      <c r="R1194" s="196"/>
      <c r="S1194" s="196"/>
      <c r="T1194" s="196"/>
      <c r="U1194" s="281" t="s">
        <v>4764</v>
      </c>
      <c r="V1194" s="197" t="s">
        <v>776</v>
      </c>
      <c r="W1194" s="220">
        <v>1</v>
      </c>
      <c r="X1194" s="285">
        <v>867</v>
      </c>
      <c r="Y1194" s="285">
        <v>840</v>
      </c>
      <c r="Z1194" s="285">
        <v>788</v>
      </c>
      <c r="AA1194" s="285">
        <v>740</v>
      </c>
      <c r="AB1194" s="5"/>
      <c r="AC1194" s="224">
        <f t="shared" si="48"/>
        <v>0</v>
      </c>
      <c r="AD1194" s="270">
        <f t="shared" si="49"/>
        <v>0</v>
      </c>
      <c r="AE1194" s="282" t="s">
        <v>7069</v>
      </c>
      <c r="AF1194" s="283" t="s">
        <v>4765</v>
      </c>
      <c r="AG1194" s="200"/>
      <c r="AH1194" s="200"/>
      <c r="AI1194" s="169" t="str">
        <f>IF(AB1194/W1194=0,"",IF(MOD(AB1194,W1194)&gt;0,"ОШИБКА!!! неверная кратность на сорт",""))</f>
        <v/>
      </c>
    </row>
    <row r="1195" spans="2:35">
      <c r="B1195" s="250"/>
      <c r="C1195" s="196"/>
      <c r="D1195" s="267"/>
      <c r="E1195" s="267"/>
      <c r="F1195" s="267"/>
      <c r="G1195" s="267"/>
      <c r="H1195" s="267"/>
      <c r="I1195" s="267"/>
      <c r="J1195" s="267"/>
      <c r="K1195" s="267">
        <v>10</v>
      </c>
      <c r="L1195" s="196" t="s">
        <v>37</v>
      </c>
      <c r="M1195" s="196" t="s">
        <v>499</v>
      </c>
      <c r="N1195" s="196" t="s">
        <v>4830</v>
      </c>
      <c r="O1195" s="196"/>
      <c r="P1195" s="196"/>
      <c r="Q1195" s="196" t="s">
        <v>4859</v>
      </c>
      <c r="R1195" s="196"/>
      <c r="S1195" s="196"/>
      <c r="T1195" s="196"/>
      <c r="U1195" s="281" t="s">
        <v>4764</v>
      </c>
      <c r="V1195" s="197" t="s">
        <v>776</v>
      </c>
      <c r="W1195" s="220">
        <v>1</v>
      </c>
      <c r="X1195" s="285">
        <v>4506</v>
      </c>
      <c r="Y1195" s="285">
        <v>4369</v>
      </c>
      <c r="Z1195" s="285">
        <v>4096</v>
      </c>
      <c r="AA1195" s="285">
        <v>3850</v>
      </c>
      <c r="AB1195" s="5"/>
      <c r="AC1195" s="224">
        <f t="shared" si="48"/>
        <v>0</v>
      </c>
      <c r="AD1195" s="270">
        <f t="shared" si="49"/>
        <v>0</v>
      </c>
      <c r="AE1195" s="282" t="s">
        <v>7069</v>
      </c>
      <c r="AF1195" s="283" t="s">
        <v>4765</v>
      </c>
      <c r="AG1195" s="200"/>
      <c r="AH1195" s="200"/>
      <c r="AI1195" s="169" t="str">
        <f>IF(AB1195/W1195=0,"",IF(MOD(AB1195,W1195)&gt;0,"ОШИБКА!!! неверная кратность на сорт",""))</f>
        <v/>
      </c>
    </row>
    <row r="1196" spans="2:35">
      <c r="B1196" s="250"/>
      <c r="C1196" s="196"/>
      <c r="D1196" s="267"/>
      <c r="E1196" s="267"/>
      <c r="F1196" s="267"/>
      <c r="G1196" s="267"/>
      <c r="H1196" s="267"/>
      <c r="I1196" s="267"/>
      <c r="J1196" s="267"/>
      <c r="K1196" s="267">
        <v>292</v>
      </c>
      <c r="L1196" s="196" t="s">
        <v>37</v>
      </c>
      <c r="M1196" s="196" t="s">
        <v>499</v>
      </c>
      <c r="N1196" s="196" t="s">
        <v>4831</v>
      </c>
      <c r="O1196" s="196"/>
      <c r="P1196" s="196"/>
      <c r="Q1196" s="196" t="s">
        <v>4859</v>
      </c>
      <c r="R1196" s="196"/>
      <c r="S1196" s="196"/>
      <c r="T1196" s="196"/>
      <c r="U1196" s="281" t="s">
        <v>4764</v>
      </c>
      <c r="V1196" s="197" t="s">
        <v>776</v>
      </c>
      <c r="W1196" s="220">
        <v>1</v>
      </c>
      <c r="X1196" s="285">
        <v>4506</v>
      </c>
      <c r="Y1196" s="285">
        <v>4369</v>
      </c>
      <c r="Z1196" s="285">
        <v>4096</v>
      </c>
      <c r="AA1196" s="285">
        <v>3850</v>
      </c>
      <c r="AB1196" s="5"/>
      <c r="AC1196" s="224">
        <f t="shared" si="48"/>
        <v>0</v>
      </c>
      <c r="AD1196" s="270">
        <f t="shared" si="49"/>
        <v>0</v>
      </c>
      <c r="AE1196" s="282" t="s">
        <v>7069</v>
      </c>
      <c r="AF1196" s="283" t="s">
        <v>4765</v>
      </c>
      <c r="AG1196" s="200"/>
      <c r="AH1196" s="200"/>
      <c r="AI1196" s="169" t="str">
        <f>IF(AB1196/W1196=0,"",IF(MOD(AB1196,W1196)&gt;0,"ОШИБКА!!! неверная кратность на сорт",""))</f>
        <v/>
      </c>
    </row>
    <row r="1197" spans="2:35">
      <c r="B1197" s="250"/>
      <c r="C1197" s="196"/>
      <c r="D1197" s="267"/>
      <c r="E1197" s="267"/>
      <c r="F1197" s="267"/>
      <c r="G1197" s="267"/>
      <c r="H1197" s="267"/>
      <c r="I1197" s="267"/>
      <c r="J1197" s="267"/>
      <c r="K1197" s="267">
        <v>715</v>
      </c>
      <c r="L1197" s="196" t="s">
        <v>37</v>
      </c>
      <c r="M1197" s="196" t="s">
        <v>499</v>
      </c>
      <c r="N1197" s="196" t="s">
        <v>4832</v>
      </c>
      <c r="O1197" s="196"/>
      <c r="P1197" s="196"/>
      <c r="Q1197" s="196" t="s">
        <v>4821</v>
      </c>
      <c r="R1197" s="196"/>
      <c r="S1197" s="196"/>
      <c r="T1197" s="196"/>
      <c r="U1197" s="281" t="s">
        <v>4764</v>
      </c>
      <c r="V1197" s="197" t="s">
        <v>776</v>
      </c>
      <c r="W1197" s="220">
        <v>1</v>
      </c>
      <c r="X1197" s="285">
        <v>867</v>
      </c>
      <c r="Y1197" s="285">
        <v>840</v>
      </c>
      <c r="Z1197" s="285">
        <v>788</v>
      </c>
      <c r="AA1197" s="285">
        <v>740</v>
      </c>
      <c r="AB1197" s="5"/>
      <c r="AC1197" s="224">
        <f t="shared" si="48"/>
        <v>0</v>
      </c>
      <c r="AD1197" s="270">
        <f t="shared" si="49"/>
        <v>0</v>
      </c>
      <c r="AE1197" s="282" t="s">
        <v>7069</v>
      </c>
      <c r="AF1197" s="283" t="s">
        <v>4765</v>
      </c>
      <c r="AG1197" s="200"/>
      <c r="AH1197" s="200"/>
      <c r="AI1197" s="169" t="str">
        <f>IF(AB1197/W1197=0,"",IF(MOD(AB1197,W1197)&gt;0,"ОШИБКА!!! неверная кратность на сорт",""))</f>
        <v/>
      </c>
    </row>
    <row r="1198" spans="2:35">
      <c r="B1198" s="250"/>
      <c r="C1198" s="196"/>
      <c r="D1198" s="267"/>
      <c r="E1198" s="267"/>
      <c r="F1198" s="267"/>
      <c r="G1198" s="267"/>
      <c r="H1198" s="267"/>
      <c r="I1198" s="267"/>
      <c r="J1198" s="267"/>
      <c r="K1198" s="267">
        <v>415</v>
      </c>
      <c r="L1198" s="196" t="s">
        <v>37</v>
      </c>
      <c r="M1198" s="196" t="s">
        <v>499</v>
      </c>
      <c r="N1198" s="196" t="s">
        <v>4833</v>
      </c>
      <c r="O1198" s="196"/>
      <c r="P1198" s="196"/>
      <c r="Q1198" s="196" t="s">
        <v>4821</v>
      </c>
      <c r="R1198" s="196"/>
      <c r="S1198" s="196"/>
      <c r="T1198" s="196"/>
      <c r="U1198" s="281" t="s">
        <v>4764</v>
      </c>
      <c r="V1198" s="197" t="s">
        <v>776</v>
      </c>
      <c r="W1198" s="220">
        <v>1</v>
      </c>
      <c r="X1198" s="285">
        <v>808</v>
      </c>
      <c r="Y1198" s="285">
        <v>784</v>
      </c>
      <c r="Z1198" s="285">
        <v>735</v>
      </c>
      <c r="AA1198" s="285">
        <v>690</v>
      </c>
      <c r="AB1198" s="5"/>
      <c r="AC1198" s="224">
        <f t="shared" si="48"/>
        <v>0</v>
      </c>
      <c r="AD1198" s="270">
        <f t="shared" si="49"/>
        <v>0</v>
      </c>
      <c r="AE1198" s="282" t="s">
        <v>7069</v>
      </c>
      <c r="AF1198" s="283" t="s">
        <v>4765</v>
      </c>
      <c r="AG1198" s="200"/>
      <c r="AH1198" s="200"/>
      <c r="AI1198" s="169" t="str">
        <f>IF(AB1198/W1198=0,"",IF(MOD(AB1198,W1198)&gt;0,"ОШИБКА!!! неверная кратность на сорт",""))</f>
        <v/>
      </c>
    </row>
    <row r="1199" spans="2:35">
      <c r="B1199" s="250"/>
      <c r="C1199" s="196"/>
      <c r="D1199" s="267"/>
      <c r="E1199" s="267"/>
      <c r="F1199" s="267"/>
      <c r="G1199" s="267"/>
      <c r="H1199" s="267"/>
      <c r="I1199" s="267"/>
      <c r="J1199" s="267"/>
      <c r="K1199" s="267">
        <v>1563</v>
      </c>
      <c r="L1199" s="196" t="s">
        <v>37</v>
      </c>
      <c r="M1199" s="196" t="s">
        <v>499</v>
      </c>
      <c r="N1199" s="196" t="s">
        <v>4834</v>
      </c>
      <c r="O1199" s="196"/>
      <c r="P1199" s="196"/>
      <c r="Q1199" s="196" t="s">
        <v>4822</v>
      </c>
      <c r="R1199" s="196"/>
      <c r="S1199" s="196"/>
      <c r="T1199" s="196"/>
      <c r="U1199" s="281" t="s">
        <v>4764</v>
      </c>
      <c r="V1199" s="197" t="s">
        <v>776</v>
      </c>
      <c r="W1199" s="220">
        <v>1</v>
      </c>
      <c r="X1199" s="285">
        <v>808</v>
      </c>
      <c r="Y1199" s="285">
        <v>784</v>
      </c>
      <c r="Z1199" s="285">
        <v>735</v>
      </c>
      <c r="AA1199" s="285">
        <v>690</v>
      </c>
      <c r="AB1199" s="5"/>
      <c r="AC1199" s="224">
        <f t="shared" si="48"/>
        <v>0</v>
      </c>
      <c r="AD1199" s="270">
        <f t="shared" si="49"/>
        <v>0</v>
      </c>
      <c r="AE1199" s="282" t="s">
        <v>7069</v>
      </c>
      <c r="AF1199" s="283" t="s">
        <v>4765</v>
      </c>
      <c r="AG1199" s="200"/>
      <c r="AH1199" s="200"/>
      <c r="AI1199" s="169" t="str">
        <f>IF(AB1199/W1199=0,"",IF(MOD(AB1199,W1199)&gt;0,"ОШИБКА!!! неверная кратность на сорт",""))</f>
        <v/>
      </c>
    </row>
    <row r="1200" spans="2:35">
      <c r="B1200" s="250"/>
      <c r="C1200" s="196"/>
      <c r="D1200" s="267"/>
      <c r="E1200" s="267"/>
      <c r="F1200" s="267"/>
      <c r="G1200" s="267"/>
      <c r="H1200" s="267"/>
      <c r="I1200" s="267"/>
      <c r="J1200" s="267"/>
      <c r="K1200" s="267">
        <v>25</v>
      </c>
      <c r="L1200" s="196" t="s">
        <v>37</v>
      </c>
      <c r="M1200" s="196" t="s">
        <v>499</v>
      </c>
      <c r="N1200" s="196" t="s">
        <v>4834</v>
      </c>
      <c r="O1200" s="196"/>
      <c r="P1200" s="196"/>
      <c r="Q1200" s="196" t="s">
        <v>4859</v>
      </c>
      <c r="R1200" s="196"/>
      <c r="S1200" s="196"/>
      <c r="T1200" s="196"/>
      <c r="U1200" s="281" t="s">
        <v>4764</v>
      </c>
      <c r="V1200" s="197" t="s">
        <v>776</v>
      </c>
      <c r="W1200" s="220">
        <v>1</v>
      </c>
      <c r="X1200" s="285">
        <v>2224</v>
      </c>
      <c r="Y1200" s="285">
        <v>2157</v>
      </c>
      <c r="Z1200" s="285">
        <v>2022</v>
      </c>
      <c r="AA1200" s="285">
        <v>1900</v>
      </c>
      <c r="AB1200" s="5"/>
      <c r="AC1200" s="224">
        <f t="shared" si="48"/>
        <v>0</v>
      </c>
      <c r="AD1200" s="270">
        <f t="shared" si="49"/>
        <v>0</v>
      </c>
      <c r="AE1200" s="282" t="s">
        <v>7069</v>
      </c>
      <c r="AF1200" s="283" t="s">
        <v>4765</v>
      </c>
      <c r="AG1200" s="200"/>
      <c r="AH1200" s="200"/>
      <c r="AI1200" s="169" t="str">
        <f>IF(AB1200/W1200=0,"",IF(MOD(AB1200,W1200)&gt;0,"ОШИБКА!!! неверная кратность на сорт",""))</f>
        <v/>
      </c>
    </row>
    <row r="1201" spans="2:35">
      <c r="B1201" s="250"/>
      <c r="C1201" s="196"/>
      <c r="D1201" s="267"/>
      <c r="E1201" s="267"/>
      <c r="F1201" s="267"/>
      <c r="G1201" s="267"/>
      <c r="H1201" s="267"/>
      <c r="I1201" s="267"/>
      <c r="J1201" s="267"/>
      <c r="K1201" s="267">
        <v>271</v>
      </c>
      <c r="L1201" s="196" t="s">
        <v>37</v>
      </c>
      <c r="M1201" s="196" t="s">
        <v>499</v>
      </c>
      <c r="N1201" s="196" t="s">
        <v>4835</v>
      </c>
      <c r="O1201" s="196"/>
      <c r="P1201" s="196"/>
      <c r="Q1201" s="196" t="s">
        <v>4821</v>
      </c>
      <c r="R1201" s="196"/>
      <c r="S1201" s="196"/>
      <c r="T1201" s="196"/>
      <c r="U1201" s="281" t="s">
        <v>4764</v>
      </c>
      <c r="V1201" s="197" t="s">
        <v>776</v>
      </c>
      <c r="W1201" s="220">
        <v>1</v>
      </c>
      <c r="X1201" s="285">
        <v>808</v>
      </c>
      <c r="Y1201" s="285">
        <v>784</v>
      </c>
      <c r="Z1201" s="285">
        <v>735</v>
      </c>
      <c r="AA1201" s="285">
        <v>690</v>
      </c>
      <c r="AB1201" s="5"/>
      <c r="AC1201" s="224">
        <f t="shared" si="48"/>
        <v>0</v>
      </c>
      <c r="AD1201" s="270">
        <f t="shared" si="49"/>
        <v>0</v>
      </c>
      <c r="AE1201" s="282" t="s">
        <v>7069</v>
      </c>
      <c r="AF1201" s="283" t="s">
        <v>4765</v>
      </c>
      <c r="AG1201" s="200"/>
      <c r="AH1201" s="200"/>
      <c r="AI1201" s="169" t="str">
        <f>IF(AB1201/W1201=0,"",IF(MOD(AB1201,W1201)&gt;0,"ОШИБКА!!! неверная кратность на сорт",""))</f>
        <v/>
      </c>
    </row>
    <row r="1202" spans="2:35">
      <c r="B1202" s="250"/>
      <c r="C1202" s="196"/>
      <c r="D1202" s="267"/>
      <c r="E1202" s="267"/>
      <c r="F1202" s="267"/>
      <c r="G1202" s="267"/>
      <c r="H1202" s="267"/>
      <c r="I1202" s="267"/>
      <c r="J1202" s="267"/>
      <c r="K1202" s="267">
        <v>5</v>
      </c>
      <c r="L1202" s="196" t="s">
        <v>37</v>
      </c>
      <c r="M1202" s="196" t="s">
        <v>499</v>
      </c>
      <c r="N1202" s="196" t="s">
        <v>4836</v>
      </c>
      <c r="O1202" s="196"/>
      <c r="P1202" s="196"/>
      <c r="Q1202" s="196" t="s">
        <v>4821</v>
      </c>
      <c r="R1202" s="196"/>
      <c r="S1202" s="196"/>
      <c r="T1202" s="196"/>
      <c r="U1202" s="281" t="s">
        <v>4764</v>
      </c>
      <c r="V1202" s="197" t="s">
        <v>776</v>
      </c>
      <c r="W1202" s="220">
        <v>1</v>
      </c>
      <c r="X1202" s="285">
        <v>878</v>
      </c>
      <c r="Y1202" s="285">
        <v>852</v>
      </c>
      <c r="Z1202" s="285">
        <v>798</v>
      </c>
      <c r="AA1202" s="285">
        <v>750</v>
      </c>
      <c r="AB1202" s="5"/>
      <c r="AC1202" s="224">
        <f t="shared" si="48"/>
        <v>0</v>
      </c>
      <c r="AD1202" s="270">
        <f t="shared" si="49"/>
        <v>0</v>
      </c>
      <c r="AE1202" s="282" t="s">
        <v>7069</v>
      </c>
      <c r="AF1202" s="283" t="s">
        <v>4765</v>
      </c>
      <c r="AG1202" s="200"/>
      <c r="AH1202" s="200"/>
      <c r="AI1202" s="169" t="str">
        <f>IF(AB1202/W1202=0,"",IF(MOD(AB1202,W1202)&gt;0,"ОШИБКА!!! неверная кратность на сорт",""))</f>
        <v/>
      </c>
    </row>
    <row r="1203" spans="2:35">
      <c r="B1203" s="250"/>
      <c r="C1203" s="196"/>
      <c r="D1203" s="267"/>
      <c r="E1203" s="267"/>
      <c r="F1203" s="267"/>
      <c r="G1203" s="267"/>
      <c r="H1203" s="267"/>
      <c r="I1203" s="267"/>
      <c r="J1203" s="267"/>
      <c r="K1203" s="267">
        <v>1002</v>
      </c>
      <c r="L1203" s="196" t="s">
        <v>37</v>
      </c>
      <c r="M1203" s="196" t="s">
        <v>499</v>
      </c>
      <c r="N1203" s="196" t="s">
        <v>4837</v>
      </c>
      <c r="O1203" s="196"/>
      <c r="P1203" s="196"/>
      <c r="Q1203" s="196" t="s">
        <v>4821</v>
      </c>
      <c r="R1203" s="196"/>
      <c r="S1203" s="196"/>
      <c r="T1203" s="196"/>
      <c r="U1203" s="281" t="s">
        <v>4764</v>
      </c>
      <c r="V1203" s="197" t="s">
        <v>776</v>
      </c>
      <c r="W1203" s="220">
        <v>1</v>
      </c>
      <c r="X1203" s="285">
        <v>586</v>
      </c>
      <c r="Y1203" s="285">
        <v>568</v>
      </c>
      <c r="Z1203" s="285">
        <v>533</v>
      </c>
      <c r="AA1203" s="285">
        <v>500</v>
      </c>
      <c r="AB1203" s="5"/>
      <c r="AC1203" s="224">
        <f t="shared" si="48"/>
        <v>0</v>
      </c>
      <c r="AD1203" s="270">
        <f t="shared" si="49"/>
        <v>0</v>
      </c>
      <c r="AE1203" s="282" t="s">
        <v>7069</v>
      </c>
      <c r="AF1203" s="283" t="s">
        <v>4765</v>
      </c>
      <c r="AG1203" s="200"/>
      <c r="AH1203" s="200"/>
      <c r="AI1203" s="169" t="str">
        <f>IF(AB1203/W1203=0,"",IF(MOD(AB1203,W1203)&gt;0,"ОШИБКА!!! неверная кратность на сорт",""))</f>
        <v/>
      </c>
    </row>
    <row r="1204" spans="2:35">
      <c r="B1204" s="250"/>
      <c r="C1204" s="196"/>
      <c r="D1204" s="267"/>
      <c r="E1204" s="267"/>
      <c r="F1204" s="267"/>
      <c r="G1204" s="267"/>
      <c r="H1204" s="267"/>
      <c r="I1204" s="267"/>
      <c r="J1204" s="267"/>
      <c r="K1204" s="267">
        <v>480</v>
      </c>
      <c r="L1204" s="196" t="s">
        <v>37</v>
      </c>
      <c r="M1204" s="196" t="s">
        <v>499</v>
      </c>
      <c r="N1204" s="196" t="s">
        <v>4837</v>
      </c>
      <c r="O1204" s="196"/>
      <c r="P1204" s="196"/>
      <c r="Q1204" s="196" t="s">
        <v>4859</v>
      </c>
      <c r="R1204" s="196"/>
      <c r="S1204" s="196"/>
      <c r="T1204" s="196"/>
      <c r="U1204" s="281" t="s">
        <v>4764</v>
      </c>
      <c r="V1204" s="197" t="s">
        <v>776</v>
      </c>
      <c r="W1204" s="220">
        <v>1</v>
      </c>
      <c r="X1204" s="285">
        <v>1639</v>
      </c>
      <c r="Y1204" s="285">
        <v>1589</v>
      </c>
      <c r="Z1204" s="285">
        <v>1490</v>
      </c>
      <c r="AA1204" s="285">
        <v>1400</v>
      </c>
      <c r="AB1204" s="5"/>
      <c r="AC1204" s="224">
        <f t="shared" si="48"/>
        <v>0</v>
      </c>
      <c r="AD1204" s="270">
        <f t="shared" si="49"/>
        <v>0</v>
      </c>
      <c r="AE1204" s="282" t="s">
        <v>7069</v>
      </c>
      <c r="AF1204" s="283" t="s">
        <v>4765</v>
      </c>
      <c r="AG1204" s="200"/>
      <c r="AH1204" s="200"/>
      <c r="AI1204" s="169" t="str">
        <f>IF(AB1204/W1204=0,"",IF(MOD(AB1204,W1204)&gt;0,"ОШИБКА!!! неверная кратность на сорт",""))</f>
        <v/>
      </c>
    </row>
    <row r="1205" spans="2:35">
      <c r="B1205" s="250"/>
      <c r="C1205" s="196"/>
      <c r="D1205" s="267"/>
      <c r="E1205" s="267"/>
      <c r="F1205" s="267"/>
      <c r="G1205" s="267"/>
      <c r="H1205" s="267"/>
      <c r="I1205" s="267"/>
      <c r="J1205" s="267"/>
      <c r="K1205" s="267">
        <v>204</v>
      </c>
      <c r="L1205" s="196" t="s">
        <v>37</v>
      </c>
      <c r="M1205" s="196" t="s">
        <v>499</v>
      </c>
      <c r="N1205" s="196" t="s">
        <v>4838</v>
      </c>
      <c r="O1205" s="196"/>
      <c r="P1205" s="196"/>
      <c r="Q1205" s="196" t="s">
        <v>4821</v>
      </c>
      <c r="R1205" s="196"/>
      <c r="S1205" s="196"/>
      <c r="T1205" s="196"/>
      <c r="U1205" s="281" t="s">
        <v>4764</v>
      </c>
      <c r="V1205" s="197" t="s">
        <v>776</v>
      </c>
      <c r="W1205" s="220">
        <v>1</v>
      </c>
      <c r="X1205" s="285">
        <v>808</v>
      </c>
      <c r="Y1205" s="285">
        <v>784</v>
      </c>
      <c r="Z1205" s="285">
        <v>735</v>
      </c>
      <c r="AA1205" s="285">
        <v>690</v>
      </c>
      <c r="AB1205" s="5"/>
      <c r="AC1205" s="224">
        <f t="shared" si="48"/>
        <v>0</v>
      </c>
      <c r="AD1205" s="270">
        <f t="shared" si="49"/>
        <v>0</v>
      </c>
      <c r="AE1205" s="282" t="s">
        <v>7069</v>
      </c>
      <c r="AF1205" s="283" t="s">
        <v>4765</v>
      </c>
      <c r="AG1205" s="200"/>
      <c r="AH1205" s="200"/>
      <c r="AI1205" s="169" t="str">
        <f>IF(AB1205/W1205=0,"",IF(MOD(AB1205,W1205)&gt;0,"ОШИБКА!!! неверная кратность на сорт",""))</f>
        <v/>
      </c>
    </row>
    <row r="1206" spans="2:35">
      <c r="B1206" s="250"/>
      <c r="C1206" s="196"/>
      <c r="D1206" s="267"/>
      <c r="E1206" s="267"/>
      <c r="F1206" s="267"/>
      <c r="G1206" s="267"/>
      <c r="H1206" s="267"/>
      <c r="I1206" s="267"/>
      <c r="J1206" s="267"/>
      <c r="K1206" s="267">
        <v>504</v>
      </c>
      <c r="L1206" s="196" t="s">
        <v>37</v>
      </c>
      <c r="M1206" s="196" t="s">
        <v>499</v>
      </c>
      <c r="N1206" s="196" t="s">
        <v>4839</v>
      </c>
      <c r="O1206" s="196"/>
      <c r="P1206" s="196"/>
      <c r="Q1206" s="196" t="s">
        <v>4821</v>
      </c>
      <c r="R1206" s="196"/>
      <c r="S1206" s="196"/>
      <c r="T1206" s="196"/>
      <c r="U1206" s="281" t="s">
        <v>4764</v>
      </c>
      <c r="V1206" s="197" t="s">
        <v>776</v>
      </c>
      <c r="W1206" s="220">
        <v>1</v>
      </c>
      <c r="X1206" s="285">
        <v>644</v>
      </c>
      <c r="Y1206" s="285">
        <v>625</v>
      </c>
      <c r="Z1206" s="285">
        <v>586</v>
      </c>
      <c r="AA1206" s="285">
        <v>550</v>
      </c>
      <c r="AB1206" s="5"/>
      <c r="AC1206" s="224">
        <f t="shared" si="48"/>
        <v>0</v>
      </c>
      <c r="AD1206" s="270">
        <f t="shared" si="49"/>
        <v>0</v>
      </c>
      <c r="AE1206" s="282" t="s">
        <v>7069</v>
      </c>
      <c r="AF1206" s="283" t="s">
        <v>4765</v>
      </c>
      <c r="AG1206" s="200"/>
      <c r="AH1206" s="200"/>
      <c r="AI1206" s="169" t="str">
        <f>IF(AB1206/W1206=0,"",IF(MOD(AB1206,W1206)&gt;0,"ОШИБКА!!! неверная кратность на сорт",""))</f>
        <v/>
      </c>
    </row>
    <row r="1207" spans="2:35">
      <c r="B1207" s="250"/>
      <c r="C1207" s="196"/>
      <c r="D1207" s="267"/>
      <c r="E1207" s="267"/>
      <c r="F1207" s="267"/>
      <c r="G1207" s="267"/>
      <c r="H1207" s="267"/>
      <c r="I1207" s="267"/>
      <c r="J1207" s="267"/>
      <c r="K1207" s="267">
        <v>5</v>
      </c>
      <c r="L1207" s="196" t="s">
        <v>37</v>
      </c>
      <c r="M1207" s="196" t="s">
        <v>499</v>
      </c>
      <c r="N1207" s="196" t="s">
        <v>4839</v>
      </c>
      <c r="O1207" s="196"/>
      <c r="P1207" s="196"/>
      <c r="Q1207" s="196" t="s">
        <v>4859</v>
      </c>
      <c r="R1207" s="196"/>
      <c r="S1207" s="196"/>
      <c r="T1207" s="196"/>
      <c r="U1207" s="281" t="s">
        <v>4764</v>
      </c>
      <c r="V1207" s="197" t="s">
        <v>776</v>
      </c>
      <c r="W1207" s="220">
        <v>1</v>
      </c>
      <c r="X1207" s="285">
        <v>2224</v>
      </c>
      <c r="Y1207" s="285">
        <v>2157</v>
      </c>
      <c r="Z1207" s="285">
        <v>2022</v>
      </c>
      <c r="AA1207" s="285">
        <v>1900</v>
      </c>
      <c r="AB1207" s="5"/>
      <c r="AC1207" s="224">
        <f t="shared" si="48"/>
        <v>0</v>
      </c>
      <c r="AD1207" s="270">
        <f t="shared" si="49"/>
        <v>0</v>
      </c>
      <c r="AE1207" s="282" t="s">
        <v>7069</v>
      </c>
      <c r="AF1207" s="283" t="s">
        <v>4765</v>
      </c>
      <c r="AG1207" s="200"/>
      <c r="AH1207" s="200"/>
      <c r="AI1207" s="169" t="str">
        <f>IF(AB1207/W1207=0,"",IF(MOD(AB1207,W1207)&gt;0,"ОШИБКА!!! неверная кратность на сорт",""))</f>
        <v/>
      </c>
    </row>
    <row r="1208" spans="2:35">
      <c r="B1208" s="250"/>
      <c r="C1208" s="196"/>
      <c r="D1208" s="267"/>
      <c r="E1208" s="267"/>
      <c r="F1208" s="267"/>
      <c r="G1208" s="267"/>
      <c r="H1208" s="267"/>
      <c r="I1208" s="267"/>
      <c r="J1208" s="267"/>
      <c r="K1208" s="267">
        <v>5</v>
      </c>
      <c r="L1208" s="196" t="s">
        <v>37</v>
      </c>
      <c r="M1208" s="196" t="s">
        <v>499</v>
      </c>
      <c r="N1208" s="196" t="s">
        <v>4840</v>
      </c>
      <c r="O1208" s="196"/>
      <c r="P1208" s="196"/>
      <c r="Q1208" s="196" t="s">
        <v>4860</v>
      </c>
      <c r="R1208" s="196"/>
      <c r="S1208" s="196"/>
      <c r="T1208" s="196"/>
      <c r="U1208" s="281" t="s">
        <v>4764</v>
      </c>
      <c r="V1208" s="197" t="s">
        <v>776</v>
      </c>
      <c r="W1208" s="220">
        <v>1</v>
      </c>
      <c r="X1208" s="285">
        <v>1639</v>
      </c>
      <c r="Y1208" s="285">
        <v>1589</v>
      </c>
      <c r="Z1208" s="285">
        <v>1490</v>
      </c>
      <c r="AA1208" s="285">
        <v>1400</v>
      </c>
      <c r="AB1208" s="5"/>
      <c r="AC1208" s="224">
        <f t="shared" si="48"/>
        <v>0</v>
      </c>
      <c r="AD1208" s="270">
        <f t="shared" si="49"/>
        <v>0</v>
      </c>
      <c r="AE1208" s="282" t="s">
        <v>7069</v>
      </c>
      <c r="AF1208" s="283" t="s">
        <v>4765</v>
      </c>
      <c r="AG1208" s="200"/>
      <c r="AH1208" s="200"/>
      <c r="AI1208" s="169" t="str">
        <f>IF(AB1208/W1208=0,"",IF(MOD(AB1208,W1208)&gt;0,"ОШИБКА!!! неверная кратность на сорт",""))</f>
        <v/>
      </c>
    </row>
    <row r="1209" spans="2:35">
      <c r="B1209" s="250"/>
      <c r="C1209" s="196"/>
      <c r="D1209" s="267"/>
      <c r="E1209" s="267"/>
      <c r="F1209" s="267"/>
      <c r="G1209" s="267"/>
      <c r="H1209" s="267"/>
      <c r="I1209" s="267"/>
      <c r="J1209" s="267"/>
      <c r="K1209" s="267">
        <v>915</v>
      </c>
      <c r="L1209" s="196" t="s">
        <v>37</v>
      </c>
      <c r="M1209" s="196" t="s">
        <v>499</v>
      </c>
      <c r="N1209" s="196" t="s">
        <v>4841</v>
      </c>
      <c r="O1209" s="196"/>
      <c r="P1209" s="196"/>
      <c r="Q1209" s="196" t="s">
        <v>4821</v>
      </c>
      <c r="R1209" s="196"/>
      <c r="S1209" s="196"/>
      <c r="T1209" s="196"/>
      <c r="U1209" s="281" t="s">
        <v>4764</v>
      </c>
      <c r="V1209" s="197" t="s">
        <v>776</v>
      </c>
      <c r="W1209" s="220">
        <v>1</v>
      </c>
      <c r="X1209" s="285">
        <v>808</v>
      </c>
      <c r="Y1209" s="285">
        <v>784</v>
      </c>
      <c r="Z1209" s="285">
        <v>735</v>
      </c>
      <c r="AA1209" s="285">
        <v>690</v>
      </c>
      <c r="AB1209" s="5"/>
      <c r="AC1209" s="224">
        <f t="shared" si="48"/>
        <v>0</v>
      </c>
      <c r="AD1209" s="270">
        <f t="shared" si="49"/>
        <v>0</v>
      </c>
      <c r="AE1209" s="282" t="s">
        <v>7069</v>
      </c>
      <c r="AF1209" s="283" t="s">
        <v>4765</v>
      </c>
      <c r="AG1209" s="200"/>
      <c r="AH1209" s="200"/>
      <c r="AI1209" s="169" t="str">
        <f>IF(AB1209/W1209=0,"",IF(MOD(AB1209,W1209)&gt;0,"ОШИБКА!!! неверная кратность на сорт",""))</f>
        <v/>
      </c>
    </row>
    <row r="1210" spans="2:35">
      <c r="B1210" s="250"/>
      <c r="C1210" s="196"/>
      <c r="D1210" s="267"/>
      <c r="E1210" s="267"/>
      <c r="F1210" s="267"/>
      <c r="G1210" s="267"/>
      <c r="H1210" s="267"/>
      <c r="I1210" s="267"/>
      <c r="J1210" s="267"/>
      <c r="K1210" s="267">
        <v>250</v>
      </c>
      <c r="L1210" s="196" t="s">
        <v>37</v>
      </c>
      <c r="M1210" s="196" t="s">
        <v>499</v>
      </c>
      <c r="N1210" s="196" t="s">
        <v>4841</v>
      </c>
      <c r="O1210" s="196"/>
      <c r="P1210" s="196"/>
      <c r="Q1210" s="196" t="s">
        <v>4860</v>
      </c>
      <c r="R1210" s="196"/>
      <c r="S1210" s="196"/>
      <c r="T1210" s="196"/>
      <c r="U1210" s="281" t="s">
        <v>4764</v>
      </c>
      <c r="V1210" s="197" t="s">
        <v>776</v>
      </c>
      <c r="W1210" s="220">
        <v>1</v>
      </c>
      <c r="X1210" s="285">
        <v>1990</v>
      </c>
      <c r="Y1210" s="285">
        <v>1930</v>
      </c>
      <c r="Z1210" s="285">
        <v>1809</v>
      </c>
      <c r="AA1210" s="285">
        <v>1700</v>
      </c>
      <c r="AB1210" s="5"/>
      <c r="AC1210" s="224">
        <f t="shared" si="48"/>
        <v>0</v>
      </c>
      <c r="AD1210" s="270">
        <f t="shared" si="49"/>
        <v>0</v>
      </c>
      <c r="AE1210" s="282" t="s">
        <v>7069</v>
      </c>
      <c r="AF1210" s="283" t="s">
        <v>4765</v>
      </c>
      <c r="AG1210" s="200"/>
      <c r="AH1210" s="200"/>
      <c r="AI1210" s="169" t="str">
        <f>IF(AB1210/W1210=0,"",IF(MOD(AB1210,W1210)&gt;0,"ОШИБКА!!! неверная кратность на сорт",""))</f>
        <v/>
      </c>
    </row>
    <row r="1211" spans="2:35">
      <c r="B1211" s="250"/>
      <c r="C1211" s="196"/>
      <c r="D1211" s="267"/>
      <c r="E1211" s="267"/>
      <c r="F1211" s="267"/>
      <c r="G1211" s="267"/>
      <c r="H1211" s="267"/>
      <c r="I1211" s="267"/>
      <c r="J1211" s="267"/>
      <c r="K1211" s="267">
        <v>568</v>
      </c>
      <c r="L1211" s="196" t="s">
        <v>37</v>
      </c>
      <c r="M1211" s="196" t="s">
        <v>499</v>
      </c>
      <c r="N1211" s="196" t="s">
        <v>4842</v>
      </c>
      <c r="O1211" s="196"/>
      <c r="P1211" s="196"/>
      <c r="Q1211" s="196" t="s">
        <v>4822</v>
      </c>
      <c r="R1211" s="196"/>
      <c r="S1211" s="196"/>
      <c r="T1211" s="196"/>
      <c r="U1211" s="281" t="s">
        <v>4764</v>
      </c>
      <c r="V1211" s="197" t="s">
        <v>776</v>
      </c>
      <c r="W1211" s="220">
        <v>1</v>
      </c>
      <c r="X1211" s="285">
        <v>808</v>
      </c>
      <c r="Y1211" s="285">
        <v>784</v>
      </c>
      <c r="Z1211" s="285">
        <v>735</v>
      </c>
      <c r="AA1211" s="285">
        <v>690</v>
      </c>
      <c r="AB1211" s="5"/>
      <c r="AC1211" s="224">
        <f t="shared" si="48"/>
        <v>0</v>
      </c>
      <c r="AD1211" s="270">
        <f t="shared" si="49"/>
        <v>0</v>
      </c>
      <c r="AE1211" s="282" t="s">
        <v>7069</v>
      </c>
      <c r="AF1211" s="283" t="s">
        <v>4765</v>
      </c>
      <c r="AG1211" s="200"/>
      <c r="AH1211" s="200"/>
      <c r="AI1211" s="169" t="str">
        <f>IF(AB1211/W1211=0,"",IF(MOD(AB1211,W1211)&gt;0,"ОШИБКА!!! неверная кратность на сорт",""))</f>
        <v/>
      </c>
    </row>
    <row r="1212" spans="2:35">
      <c r="B1212" s="250"/>
      <c r="C1212" s="196"/>
      <c r="D1212" s="267"/>
      <c r="E1212" s="267"/>
      <c r="F1212" s="267"/>
      <c r="G1212" s="267"/>
      <c r="H1212" s="267"/>
      <c r="I1212" s="267"/>
      <c r="J1212" s="267"/>
      <c r="K1212" s="267">
        <v>70</v>
      </c>
      <c r="L1212" s="196" t="s">
        <v>37</v>
      </c>
      <c r="M1212" s="196" t="s">
        <v>499</v>
      </c>
      <c r="N1212" s="196" t="s">
        <v>4842</v>
      </c>
      <c r="O1212" s="196"/>
      <c r="P1212" s="196"/>
      <c r="Q1212" s="196" t="s">
        <v>4861</v>
      </c>
      <c r="R1212" s="196"/>
      <c r="S1212" s="196"/>
      <c r="T1212" s="196"/>
      <c r="U1212" s="281" t="s">
        <v>4764</v>
      </c>
      <c r="V1212" s="197" t="s">
        <v>776</v>
      </c>
      <c r="W1212" s="220">
        <v>1</v>
      </c>
      <c r="X1212" s="285">
        <v>2224</v>
      </c>
      <c r="Y1212" s="285">
        <v>2157</v>
      </c>
      <c r="Z1212" s="285">
        <v>2022</v>
      </c>
      <c r="AA1212" s="285">
        <v>1900</v>
      </c>
      <c r="AB1212" s="5"/>
      <c r="AC1212" s="224">
        <f t="shared" si="48"/>
        <v>0</v>
      </c>
      <c r="AD1212" s="270">
        <f t="shared" si="49"/>
        <v>0</v>
      </c>
      <c r="AE1212" s="282" t="s">
        <v>7069</v>
      </c>
      <c r="AF1212" s="283" t="s">
        <v>4765</v>
      </c>
      <c r="AG1212" s="200"/>
      <c r="AH1212" s="200"/>
      <c r="AI1212" s="169" t="str">
        <f>IF(AB1212/W1212=0,"",IF(MOD(AB1212,W1212)&gt;0,"ОШИБКА!!! неверная кратность на сорт",""))</f>
        <v/>
      </c>
    </row>
    <row r="1213" spans="2:35">
      <c r="B1213" s="250"/>
      <c r="C1213" s="196"/>
      <c r="D1213" s="267"/>
      <c r="E1213" s="267"/>
      <c r="F1213" s="267"/>
      <c r="G1213" s="267"/>
      <c r="H1213" s="267"/>
      <c r="I1213" s="267"/>
      <c r="J1213" s="267"/>
      <c r="K1213" s="267">
        <v>11</v>
      </c>
      <c r="L1213" s="196" t="s">
        <v>37</v>
      </c>
      <c r="M1213" s="196" t="s">
        <v>499</v>
      </c>
      <c r="N1213" s="196" t="s">
        <v>4843</v>
      </c>
      <c r="O1213" s="196"/>
      <c r="P1213" s="196"/>
      <c r="Q1213" s="196" t="s">
        <v>4821</v>
      </c>
      <c r="R1213" s="196"/>
      <c r="S1213" s="196"/>
      <c r="T1213" s="196"/>
      <c r="U1213" s="281" t="s">
        <v>4764</v>
      </c>
      <c r="V1213" s="197" t="s">
        <v>776</v>
      </c>
      <c r="W1213" s="220">
        <v>1</v>
      </c>
      <c r="X1213" s="285">
        <v>808</v>
      </c>
      <c r="Y1213" s="285">
        <v>784</v>
      </c>
      <c r="Z1213" s="285">
        <v>735</v>
      </c>
      <c r="AA1213" s="285">
        <v>690</v>
      </c>
      <c r="AB1213" s="5"/>
      <c r="AC1213" s="224">
        <f t="shared" si="48"/>
        <v>0</v>
      </c>
      <c r="AD1213" s="270">
        <f t="shared" si="49"/>
        <v>0</v>
      </c>
      <c r="AE1213" s="282" t="s">
        <v>7069</v>
      </c>
      <c r="AF1213" s="283" t="s">
        <v>4765</v>
      </c>
      <c r="AG1213" s="200"/>
      <c r="AH1213" s="200"/>
      <c r="AI1213" s="169" t="str">
        <f>IF(AB1213/W1213=0,"",IF(MOD(AB1213,W1213)&gt;0,"ОШИБКА!!! неверная кратность на сорт",""))</f>
        <v/>
      </c>
    </row>
    <row r="1214" spans="2:35">
      <c r="B1214" s="250"/>
      <c r="C1214" s="196"/>
      <c r="D1214" s="267"/>
      <c r="E1214" s="267"/>
      <c r="F1214" s="267"/>
      <c r="G1214" s="267"/>
      <c r="H1214" s="267"/>
      <c r="I1214" s="267"/>
      <c r="J1214" s="267"/>
      <c r="K1214" s="267">
        <v>167</v>
      </c>
      <c r="L1214" s="196" t="s">
        <v>37</v>
      </c>
      <c r="M1214" s="196" t="s">
        <v>499</v>
      </c>
      <c r="N1214" s="196" t="s">
        <v>4844</v>
      </c>
      <c r="O1214" s="196"/>
      <c r="P1214" s="196"/>
      <c r="Q1214" s="196" t="s">
        <v>4821</v>
      </c>
      <c r="R1214" s="196"/>
      <c r="S1214" s="196"/>
      <c r="T1214" s="196"/>
      <c r="U1214" s="281" t="s">
        <v>4764</v>
      </c>
      <c r="V1214" s="197" t="s">
        <v>776</v>
      </c>
      <c r="W1214" s="220">
        <v>1</v>
      </c>
      <c r="X1214" s="285">
        <v>808</v>
      </c>
      <c r="Y1214" s="285">
        <v>784</v>
      </c>
      <c r="Z1214" s="285">
        <v>735</v>
      </c>
      <c r="AA1214" s="285">
        <v>690</v>
      </c>
      <c r="AB1214" s="5"/>
      <c r="AC1214" s="224">
        <f t="shared" si="48"/>
        <v>0</v>
      </c>
      <c r="AD1214" s="270">
        <f t="shared" si="49"/>
        <v>0</v>
      </c>
      <c r="AE1214" s="282" t="s">
        <v>7069</v>
      </c>
      <c r="AF1214" s="283" t="s">
        <v>4765</v>
      </c>
      <c r="AG1214" s="200"/>
      <c r="AH1214" s="200"/>
      <c r="AI1214" s="169" t="str">
        <f>IF(AB1214/W1214=0,"",IF(MOD(AB1214,W1214)&gt;0,"ОШИБКА!!! неверная кратность на сорт",""))</f>
        <v/>
      </c>
    </row>
    <row r="1215" spans="2:35">
      <c r="B1215" s="250"/>
      <c r="C1215" s="196"/>
      <c r="D1215" s="267"/>
      <c r="E1215" s="267"/>
      <c r="F1215" s="267"/>
      <c r="G1215" s="267"/>
      <c r="H1215" s="267"/>
      <c r="I1215" s="267"/>
      <c r="J1215" s="267"/>
      <c r="K1215" s="267">
        <v>1788</v>
      </c>
      <c r="L1215" s="196" t="s">
        <v>37</v>
      </c>
      <c r="M1215" s="196" t="s">
        <v>499</v>
      </c>
      <c r="N1215" s="196" t="s">
        <v>4845</v>
      </c>
      <c r="O1215" s="196"/>
      <c r="P1215" s="196"/>
      <c r="Q1215" s="196" t="s">
        <v>4862</v>
      </c>
      <c r="R1215" s="196"/>
      <c r="S1215" s="196"/>
      <c r="T1215" s="196"/>
      <c r="U1215" s="281" t="s">
        <v>4764</v>
      </c>
      <c r="V1215" s="197" t="s">
        <v>776</v>
      </c>
      <c r="W1215" s="220">
        <v>1</v>
      </c>
      <c r="X1215" s="285">
        <v>644</v>
      </c>
      <c r="Y1215" s="285">
        <v>625</v>
      </c>
      <c r="Z1215" s="285">
        <v>586</v>
      </c>
      <c r="AA1215" s="285">
        <v>550</v>
      </c>
      <c r="AB1215" s="5"/>
      <c r="AC1215" s="224">
        <f t="shared" si="48"/>
        <v>0</v>
      </c>
      <c r="AD1215" s="270">
        <f t="shared" si="49"/>
        <v>0</v>
      </c>
      <c r="AE1215" s="282" t="s">
        <v>7069</v>
      </c>
      <c r="AF1215" s="283" t="s">
        <v>4765</v>
      </c>
      <c r="AG1215" s="200"/>
      <c r="AH1215" s="200"/>
      <c r="AI1215" s="169" t="str">
        <f>IF(AB1215/W1215=0,"",IF(MOD(AB1215,W1215)&gt;0,"ОШИБКА!!! неверная кратность на сорт",""))</f>
        <v/>
      </c>
    </row>
    <row r="1216" spans="2:35">
      <c r="B1216" s="250"/>
      <c r="C1216" s="196"/>
      <c r="D1216" s="267"/>
      <c r="E1216" s="267"/>
      <c r="F1216" s="267"/>
      <c r="G1216" s="267"/>
      <c r="H1216" s="267"/>
      <c r="I1216" s="267"/>
      <c r="J1216" s="267"/>
      <c r="K1216" s="267">
        <v>210</v>
      </c>
      <c r="L1216" s="196" t="s">
        <v>37</v>
      </c>
      <c r="M1216" s="196" t="s">
        <v>499</v>
      </c>
      <c r="N1216" s="196" t="s">
        <v>4845</v>
      </c>
      <c r="O1216" s="196"/>
      <c r="P1216" s="196"/>
      <c r="Q1216" s="196" t="s">
        <v>4860</v>
      </c>
      <c r="R1216" s="196"/>
      <c r="S1216" s="196"/>
      <c r="T1216" s="196"/>
      <c r="U1216" s="281" t="s">
        <v>4764</v>
      </c>
      <c r="V1216" s="197" t="s">
        <v>776</v>
      </c>
      <c r="W1216" s="220">
        <v>1</v>
      </c>
      <c r="X1216" s="285">
        <v>2224</v>
      </c>
      <c r="Y1216" s="285">
        <v>2157</v>
      </c>
      <c r="Z1216" s="285">
        <v>2022</v>
      </c>
      <c r="AA1216" s="285">
        <v>1900</v>
      </c>
      <c r="AB1216" s="5"/>
      <c r="AC1216" s="224">
        <f t="shared" si="48"/>
        <v>0</v>
      </c>
      <c r="AD1216" s="270">
        <f t="shared" si="49"/>
        <v>0</v>
      </c>
      <c r="AE1216" s="282" t="s">
        <v>7069</v>
      </c>
      <c r="AF1216" s="283" t="s">
        <v>4765</v>
      </c>
      <c r="AG1216" s="200"/>
      <c r="AH1216" s="200"/>
      <c r="AI1216" s="169" t="str">
        <f>IF(AB1216/W1216=0,"",IF(MOD(AB1216,W1216)&gt;0,"ОШИБКА!!! неверная кратность на сорт",""))</f>
        <v/>
      </c>
    </row>
    <row r="1217" spans="2:35">
      <c r="B1217" s="250"/>
      <c r="C1217" s="196"/>
      <c r="D1217" s="267"/>
      <c r="E1217" s="267"/>
      <c r="F1217" s="267"/>
      <c r="G1217" s="267"/>
      <c r="H1217" s="267"/>
      <c r="I1217" s="267"/>
      <c r="J1217" s="267"/>
      <c r="K1217" s="267">
        <v>475</v>
      </c>
      <c r="L1217" s="196" t="s">
        <v>37</v>
      </c>
      <c r="M1217" s="196" t="s">
        <v>499</v>
      </c>
      <c r="N1217" s="196" t="s">
        <v>4846</v>
      </c>
      <c r="O1217" s="196"/>
      <c r="P1217" s="196"/>
      <c r="Q1217" s="196" t="s">
        <v>4821</v>
      </c>
      <c r="R1217" s="196"/>
      <c r="S1217" s="196"/>
      <c r="T1217" s="196"/>
      <c r="U1217" s="281" t="s">
        <v>4764</v>
      </c>
      <c r="V1217" s="197" t="s">
        <v>776</v>
      </c>
      <c r="W1217" s="220">
        <v>1</v>
      </c>
      <c r="X1217" s="285">
        <v>808</v>
      </c>
      <c r="Y1217" s="285">
        <v>784</v>
      </c>
      <c r="Z1217" s="285">
        <v>735</v>
      </c>
      <c r="AA1217" s="285">
        <v>690</v>
      </c>
      <c r="AB1217" s="5"/>
      <c r="AC1217" s="224">
        <f t="shared" si="48"/>
        <v>0</v>
      </c>
      <c r="AD1217" s="270">
        <f t="shared" si="49"/>
        <v>0</v>
      </c>
      <c r="AE1217" s="282" t="s">
        <v>7069</v>
      </c>
      <c r="AF1217" s="283" t="s">
        <v>4765</v>
      </c>
      <c r="AG1217" s="200"/>
      <c r="AH1217" s="200"/>
      <c r="AI1217" s="169" t="str">
        <f>IF(AB1217/W1217=0,"",IF(MOD(AB1217,W1217)&gt;0,"ОШИБКА!!! неверная кратность на сорт",""))</f>
        <v/>
      </c>
    </row>
    <row r="1218" spans="2:35">
      <c r="B1218" s="250"/>
      <c r="C1218" s="196"/>
      <c r="D1218" s="267"/>
      <c r="E1218" s="267"/>
      <c r="F1218" s="267"/>
      <c r="G1218" s="267"/>
      <c r="H1218" s="267"/>
      <c r="I1218" s="267"/>
      <c r="J1218" s="267"/>
      <c r="K1218" s="267">
        <v>93</v>
      </c>
      <c r="L1218" s="196" t="s">
        <v>37</v>
      </c>
      <c r="M1218" s="196" t="s">
        <v>499</v>
      </c>
      <c r="N1218" s="196" t="s">
        <v>4846</v>
      </c>
      <c r="O1218" s="196"/>
      <c r="P1218" s="196"/>
      <c r="Q1218" s="196" t="s">
        <v>4860</v>
      </c>
      <c r="R1218" s="196"/>
      <c r="S1218" s="196"/>
      <c r="T1218" s="196"/>
      <c r="U1218" s="281" t="s">
        <v>4764</v>
      </c>
      <c r="V1218" s="197" t="s">
        <v>776</v>
      </c>
      <c r="W1218" s="220">
        <v>1</v>
      </c>
      <c r="X1218" s="285">
        <v>2224</v>
      </c>
      <c r="Y1218" s="285">
        <v>2157</v>
      </c>
      <c r="Z1218" s="285">
        <v>2022</v>
      </c>
      <c r="AA1218" s="285">
        <v>1900</v>
      </c>
      <c r="AB1218" s="5"/>
      <c r="AC1218" s="224">
        <f t="shared" si="48"/>
        <v>0</v>
      </c>
      <c r="AD1218" s="270">
        <f t="shared" si="49"/>
        <v>0</v>
      </c>
      <c r="AE1218" s="282" t="s">
        <v>7069</v>
      </c>
      <c r="AF1218" s="283" t="s">
        <v>4765</v>
      </c>
      <c r="AG1218" s="200"/>
      <c r="AH1218" s="200"/>
      <c r="AI1218" s="169" t="str">
        <f>IF(AB1218/W1218=0,"",IF(MOD(AB1218,W1218)&gt;0,"ОШИБКА!!! неверная кратность на сорт",""))</f>
        <v/>
      </c>
    </row>
    <row r="1219" spans="2:35">
      <c r="B1219" s="250"/>
      <c r="C1219" s="196"/>
      <c r="D1219" s="267"/>
      <c r="E1219" s="267"/>
      <c r="F1219" s="267"/>
      <c r="G1219" s="267"/>
      <c r="H1219" s="267"/>
      <c r="I1219" s="267"/>
      <c r="J1219" s="267"/>
      <c r="K1219" s="267">
        <v>108</v>
      </c>
      <c r="L1219" s="196" t="s">
        <v>37</v>
      </c>
      <c r="M1219" s="196" t="s">
        <v>499</v>
      </c>
      <c r="N1219" s="196" t="s">
        <v>4847</v>
      </c>
      <c r="O1219" s="196"/>
      <c r="P1219" s="196"/>
      <c r="Q1219" s="196" t="s">
        <v>4860</v>
      </c>
      <c r="R1219" s="196"/>
      <c r="S1219" s="196"/>
      <c r="T1219" s="196"/>
      <c r="U1219" s="281" t="s">
        <v>4764</v>
      </c>
      <c r="V1219" s="197" t="s">
        <v>776</v>
      </c>
      <c r="W1219" s="220">
        <v>1</v>
      </c>
      <c r="X1219" s="285">
        <v>2224</v>
      </c>
      <c r="Y1219" s="285">
        <v>2157</v>
      </c>
      <c r="Z1219" s="285">
        <v>2022</v>
      </c>
      <c r="AA1219" s="285">
        <v>1900</v>
      </c>
      <c r="AB1219" s="5"/>
      <c r="AC1219" s="224">
        <f t="shared" si="48"/>
        <v>0</v>
      </c>
      <c r="AD1219" s="270">
        <f t="shared" si="49"/>
        <v>0</v>
      </c>
      <c r="AE1219" s="282" t="s">
        <v>7069</v>
      </c>
      <c r="AF1219" s="283" t="s">
        <v>4765</v>
      </c>
      <c r="AG1219" s="200"/>
      <c r="AH1219" s="200"/>
      <c r="AI1219" s="169" t="str">
        <f>IF(AB1219/W1219=0,"",IF(MOD(AB1219,W1219)&gt;0,"ОШИБКА!!! неверная кратность на сорт",""))</f>
        <v/>
      </c>
    </row>
    <row r="1220" spans="2:35">
      <c r="B1220" s="250"/>
      <c r="C1220" s="196"/>
      <c r="D1220" s="267"/>
      <c r="E1220" s="267"/>
      <c r="F1220" s="267"/>
      <c r="G1220" s="267"/>
      <c r="H1220" s="267"/>
      <c r="I1220" s="267"/>
      <c r="J1220" s="267"/>
      <c r="K1220" s="267">
        <v>21</v>
      </c>
      <c r="L1220" s="196" t="s">
        <v>37</v>
      </c>
      <c r="M1220" s="196" t="s">
        <v>499</v>
      </c>
      <c r="N1220" s="196" t="s">
        <v>4848</v>
      </c>
      <c r="O1220" s="196"/>
      <c r="P1220" s="196"/>
      <c r="Q1220" s="196" t="s">
        <v>4821</v>
      </c>
      <c r="R1220" s="196"/>
      <c r="S1220" s="196"/>
      <c r="T1220" s="196"/>
      <c r="U1220" s="281" t="s">
        <v>4764</v>
      </c>
      <c r="V1220" s="197" t="s">
        <v>776</v>
      </c>
      <c r="W1220" s="220">
        <v>1</v>
      </c>
      <c r="X1220" s="285">
        <v>878</v>
      </c>
      <c r="Y1220" s="285">
        <v>852</v>
      </c>
      <c r="Z1220" s="285">
        <v>798</v>
      </c>
      <c r="AA1220" s="285">
        <v>750</v>
      </c>
      <c r="AB1220" s="5"/>
      <c r="AC1220" s="224">
        <f t="shared" si="48"/>
        <v>0</v>
      </c>
      <c r="AD1220" s="270">
        <f t="shared" si="49"/>
        <v>0</v>
      </c>
      <c r="AE1220" s="282" t="s">
        <v>7069</v>
      </c>
      <c r="AF1220" s="283" t="s">
        <v>4765</v>
      </c>
      <c r="AG1220" s="200"/>
      <c r="AH1220" s="200"/>
      <c r="AI1220" s="169" t="str">
        <f>IF(AB1220/W1220=0,"",IF(MOD(AB1220,W1220)&gt;0,"ОШИБКА!!! неверная кратность на сорт",""))</f>
        <v/>
      </c>
    </row>
    <row r="1221" spans="2:35">
      <c r="B1221" s="250"/>
      <c r="C1221" s="196"/>
      <c r="D1221" s="267"/>
      <c r="E1221" s="267"/>
      <c r="F1221" s="267"/>
      <c r="G1221" s="267"/>
      <c r="H1221" s="267"/>
      <c r="I1221" s="267"/>
      <c r="J1221" s="267"/>
      <c r="K1221" s="267">
        <v>522</v>
      </c>
      <c r="L1221" s="196" t="s">
        <v>37</v>
      </c>
      <c r="M1221" s="196" t="s">
        <v>499</v>
      </c>
      <c r="N1221" s="196" t="s">
        <v>4849</v>
      </c>
      <c r="O1221" s="196"/>
      <c r="P1221" s="196"/>
      <c r="Q1221" s="196" t="s">
        <v>4821</v>
      </c>
      <c r="R1221" s="196"/>
      <c r="S1221" s="196"/>
      <c r="T1221" s="196"/>
      <c r="U1221" s="281" t="s">
        <v>4764</v>
      </c>
      <c r="V1221" s="197" t="s">
        <v>776</v>
      </c>
      <c r="W1221" s="220">
        <v>1</v>
      </c>
      <c r="X1221" s="285">
        <v>644</v>
      </c>
      <c r="Y1221" s="285">
        <v>625</v>
      </c>
      <c r="Z1221" s="285">
        <v>586</v>
      </c>
      <c r="AA1221" s="285">
        <v>550</v>
      </c>
      <c r="AB1221" s="5"/>
      <c r="AC1221" s="224">
        <f t="shared" si="48"/>
        <v>0</v>
      </c>
      <c r="AD1221" s="270">
        <f t="shared" si="49"/>
        <v>0</v>
      </c>
      <c r="AE1221" s="282" t="s">
        <v>7069</v>
      </c>
      <c r="AF1221" s="283" t="s">
        <v>4765</v>
      </c>
      <c r="AG1221" s="200"/>
      <c r="AH1221" s="200"/>
      <c r="AI1221" s="169" t="str">
        <f>IF(AB1221/W1221=0,"",IF(MOD(AB1221,W1221)&gt;0,"ОШИБКА!!! неверная кратность на сорт",""))</f>
        <v/>
      </c>
    </row>
    <row r="1222" spans="2:35">
      <c r="B1222" s="250"/>
      <c r="C1222" s="196"/>
      <c r="D1222" s="267"/>
      <c r="E1222" s="267"/>
      <c r="F1222" s="267"/>
      <c r="G1222" s="267"/>
      <c r="H1222" s="267"/>
      <c r="I1222" s="267"/>
      <c r="J1222" s="267"/>
      <c r="K1222" s="267">
        <v>125</v>
      </c>
      <c r="L1222" s="196" t="s">
        <v>37</v>
      </c>
      <c r="M1222" s="196" t="s">
        <v>499</v>
      </c>
      <c r="N1222" s="196" t="s">
        <v>4849</v>
      </c>
      <c r="O1222" s="196"/>
      <c r="P1222" s="196"/>
      <c r="Q1222" s="196" t="s">
        <v>4860</v>
      </c>
      <c r="R1222" s="196"/>
      <c r="S1222" s="196"/>
      <c r="T1222" s="196"/>
      <c r="U1222" s="281" t="s">
        <v>4764</v>
      </c>
      <c r="V1222" s="197" t="s">
        <v>776</v>
      </c>
      <c r="W1222" s="220">
        <v>1</v>
      </c>
      <c r="X1222" s="285">
        <v>1990</v>
      </c>
      <c r="Y1222" s="285">
        <v>1930</v>
      </c>
      <c r="Z1222" s="285">
        <v>1809</v>
      </c>
      <c r="AA1222" s="285">
        <v>1700</v>
      </c>
      <c r="AB1222" s="5"/>
      <c r="AC1222" s="224">
        <f t="shared" si="48"/>
        <v>0</v>
      </c>
      <c r="AD1222" s="270">
        <f t="shared" si="49"/>
        <v>0</v>
      </c>
      <c r="AE1222" s="282" t="s">
        <v>7069</v>
      </c>
      <c r="AF1222" s="283" t="s">
        <v>4765</v>
      </c>
      <c r="AG1222" s="200"/>
      <c r="AH1222" s="200"/>
      <c r="AI1222" s="169" t="str">
        <f>IF(AB1222/W1222=0,"",IF(MOD(AB1222,W1222)&gt;0,"ОШИБКА!!! неверная кратность на сорт",""))</f>
        <v/>
      </c>
    </row>
    <row r="1223" spans="2:35">
      <c r="B1223" s="250"/>
      <c r="C1223" s="196"/>
      <c r="D1223" s="267"/>
      <c r="E1223" s="267"/>
      <c r="F1223" s="267"/>
      <c r="G1223" s="267"/>
      <c r="H1223" s="267"/>
      <c r="I1223" s="267"/>
      <c r="J1223" s="267"/>
      <c r="K1223" s="267">
        <v>295</v>
      </c>
      <c r="L1223" s="196" t="s">
        <v>37</v>
      </c>
      <c r="M1223" s="196" t="s">
        <v>499</v>
      </c>
      <c r="N1223" s="196" t="s">
        <v>4850</v>
      </c>
      <c r="O1223" s="196"/>
      <c r="P1223" s="196"/>
      <c r="Q1223" s="196" t="s">
        <v>4860</v>
      </c>
      <c r="R1223" s="196"/>
      <c r="S1223" s="196"/>
      <c r="T1223" s="196"/>
      <c r="U1223" s="281" t="s">
        <v>4764</v>
      </c>
      <c r="V1223" s="197" t="s">
        <v>776</v>
      </c>
      <c r="W1223" s="220">
        <v>1</v>
      </c>
      <c r="X1223" s="285">
        <v>2224</v>
      </c>
      <c r="Y1223" s="285">
        <v>2157</v>
      </c>
      <c r="Z1223" s="285">
        <v>2022</v>
      </c>
      <c r="AA1223" s="285">
        <v>1900</v>
      </c>
      <c r="AB1223" s="5"/>
      <c r="AC1223" s="224">
        <f t="shared" si="48"/>
        <v>0</v>
      </c>
      <c r="AD1223" s="270">
        <f t="shared" si="49"/>
        <v>0</v>
      </c>
      <c r="AE1223" s="282" t="s">
        <v>7069</v>
      </c>
      <c r="AF1223" s="283" t="s">
        <v>4765</v>
      </c>
      <c r="AG1223" s="200"/>
      <c r="AH1223" s="200"/>
      <c r="AI1223" s="169" t="str">
        <f>IF(AB1223/W1223=0,"",IF(MOD(AB1223,W1223)&gt;0,"ОШИБКА!!! неверная кратность на сорт",""))</f>
        <v/>
      </c>
    </row>
    <row r="1224" spans="2:35">
      <c r="B1224" s="250"/>
      <c r="C1224" s="196"/>
      <c r="D1224" s="267"/>
      <c r="E1224" s="267"/>
      <c r="F1224" s="267"/>
      <c r="G1224" s="267"/>
      <c r="H1224" s="267"/>
      <c r="I1224" s="267"/>
      <c r="J1224" s="267"/>
      <c r="K1224" s="267">
        <v>1429</v>
      </c>
      <c r="L1224" s="196" t="s">
        <v>37</v>
      </c>
      <c r="M1224" s="196" t="s">
        <v>499</v>
      </c>
      <c r="N1224" s="196" t="s">
        <v>4851</v>
      </c>
      <c r="O1224" s="196"/>
      <c r="P1224" s="196"/>
      <c r="Q1224" s="196" t="s">
        <v>4821</v>
      </c>
      <c r="R1224" s="196"/>
      <c r="S1224" s="196"/>
      <c r="T1224" s="196"/>
      <c r="U1224" s="281" t="s">
        <v>4764</v>
      </c>
      <c r="V1224" s="197" t="s">
        <v>776</v>
      </c>
      <c r="W1224" s="220">
        <v>1</v>
      </c>
      <c r="X1224" s="285">
        <v>808</v>
      </c>
      <c r="Y1224" s="285">
        <v>784</v>
      </c>
      <c r="Z1224" s="285">
        <v>735</v>
      </c>
      <c r="AA1224" s="285">
        <v>690</v>
      </c>
      <c r="AB1224" s="5"/>
      <c r="AC1224" s="224">
        <f t="shared" si="48"/>
        <v>0</v>
      </c>
      <c r="AD1224" s="270">
        <f t="shared" si="49"/>
        <v>0</v>
      </c>
      <c r="AE1224" s="282" t="s">
        <v>7069</v>
      </c>
      <c r="AF1224" s="283" t="s">
        <v>4765</v>
      </c>
      <c r="AG1224" s="200"/>
      <c r="AH1224" s="200"/>
      <c r="AI1224" s="169" t="str">
        <f>IF(AB1224/W1224=0,"",IF(MOD(AB1224,W1224)&gt;0,"ОШИБКА!!! неверная кратность на сорт",""))</f>
        <v/>
      </c>
    </row>
    <row r="1225" spans="2:35">
      <c r="B1225" s="250"/>
      <c r="C1225" s="196"/>
      <c r="D1225" s="267"/>
      <c r="E1225" s="267"/>
      <c r="F1225" s="267"/>
      <c r="G1225" s="267"/>
      <c r="H1225" s="267"/>
      <c r="I1225" s="267"/>
      <c r="J1225" s="267"/>
      <c r="K1225" s="267">
        <v>70</v>
      </c>
      <c r="L1225" s="196" t="s">
        <v>37</v>
      </c>
      <c r="M1225" s="196" t="s">
        <v>499</v>
      </c>
      <c r="N1225" s="196" t="s">
        <v>4851</v>
      </c>
      <c r="O1225" s="196"/>
      <c r="P1225" s="196"/>
      <c r="Q1225" s="196" t="s">
        <v>4860</v>
      </c>
      <c r="R1225" s="196"/>
      <c r="S1225" s="196"/>
      <c r="T1225" s="196"/>
      <c r="U1225" s="281" t="s">
        <v>4764</v>
      </c>
      <c r="V1225" s="197" t="s">
        <v>776</v>
      </c>
      <c r="W1225" s="220">
        <v>1</v>
      </c>
      <c r="X1225" s="285">
        <v>2224</v>
      </c>
      <c r="Y1225" s="285">
        <v>2157</v>
      </c>
      <c r="Z1225" s="285">
        <v>2022</v>
      </c>
      <c r="AA1225" s="285">
        <v>1900</v>
      </c>
      <c r="AB1225" s="5"/>
      <c r="AC1225" s="224">
        <f t="shared" si="48"/>
        <v>0</v>
      </c>
      <c r="AD1225" s="270">
        <f t="shared" si="49"/>
        <v>0</v>
      </c>
      <c r="AE1225" s="282" t="s">
        <v>7069</v>
      </c>
      <c r="AF1225" s="283" t="s">
        <v>4765</v>
      </c>
      <c r="AG1225" s="200"/>
      <c r="AH1225" s="200"/>
      <c r="AI1225" s="169" t="str">
        <f>IF(AB1225/W1225=0,"",IF(MOD(AB1225,W1225)&gt;0,"ОШИБКА!!! неверная кратность на сорт",""))</f>
        <v/>
      </c>
    </row>
    <row r="1226" spans="2:35">
      <c r="B1226" s="250"/>
      <c r="C1226" s="196"/>
      <c r="D1226" s="267"/>
      <c r="E1226" s="267"/>
      <c r="F1226" s="267"/>
      <c r="G1226" s="267"/>
      <c r="H1226" s="267"/>
      <c r="I1226" s="267"/>
      <c r="J1226" s="267"/>
      <c r="K1226" s="267">
        <v>807</v>
      </c>
      <c r="L1226" s="196" t="s">
        <v>37</v>
      </c>
      <c r="M1226" s="196" t="s">
        <v>499</v>
      </c>
      <c r="N1226" s="196" t="s">
        <v>4852</v>
      </c>
      <c r="O1226" s="196"/>
      <c r="P1226" s="196"/>
      <c r="Q1226" s="196" t="s">
        <v>4821</v>
      </c>
      <c r="R1226" s="196"/>
      <c r="S1226" s="196"/>
      <c r="T1226" s="196"/>
      <c r="U1226" s="281" t="s">
        <v>4764</v>
      </c>
      <c r="V1226" s="197" t="s">
        <v>776</v>
      </c>
      <c r="W1226" s="220">
        <v>1</v>
      </c>
      <c r="X1226" s="285">
        <v>808</v>
      </c>
      <c r="Y1226" s="285">
        <v>784</v>
      </c>
      <c r="Z1226" s="285">
        <v>735</v>
      </c>
      <c r="AA1226" s="285">
        <v>690</v>
      </c>
      <c r="AB1226" s="5"/>
      <c r="AC1226" s="224">
        <f t="shared" si="48"/>
        <v>0</v>
      </c>
      <c r="AD1226" s="270">
        <f t="shared" si="49"/>
        <v>0</v>
      </c>
      <c r="AE1226" s="282" t="s">
        <v>7069</v>
      </c>
      <c r="AF1226" s="283" t="s">
        <v>4765</v>
      </c>
      <c r="AG1226" s="200"/>
      <c r="AH1226" s="200"/>
      <c r="AI1226" s="169" t="str">
        <f>IF(AB1226/W1226=0,"",IF(MOD(AB1226,W1226)&gt;0,"ОШИБКА!!! неверная кратность на сорт",""))</f>
        <v/>
      </c>
    </row>
    <row r="1227" spans="2:35">
      <c r="B1227" s="250"/>
      <c r="C1227" s="196"/>
      <c r="D1227" s="267"/>
      <c r="E1227" s="267"/>
      <c r="F1227" s="267"/>
      <c r="G1227" s="267"/>
      <c r="H1227" s="267"/>
      <c r="I1227" s="267"/>
      <c r="J1227" s="267"/>
      <c r="K1227" s="267">
        <v>3773</v>
      </c>
      <c r="L1227" s="196" t="s">
        <v>37</v>
      </c>
      <c r="M1227" s="196" t="s">
        <v>499</v>
      </c>
      <c r="N1227" s="196" t="s">
        <v>4853</v>
      </c>
      <c r="O1227" s="196"/>
      <c r="P1227" s="196"/>
      <c r="Q1227" s="196" t="s">
        <v>4821</v>
      </c>
      <c r="R1227" s="196"/>
      <c r="S1227" s="196"/>
      <c r="T1227" s="196"/>
      <c r="U1227" s="281" t="s">
        <v>4764</v>
      </c>
      <c r="V1227" s="197" t="s">
        <v>776</v>
      </c>
      <c r="W1227" s="220">
        <v>1</v>
      </c>
      <c r="X1227" s="285">
        <v>808</v>
      </c>
      <c r="Y1227" s="285">
        <v>784</v>
      </c>
      <c r="Z1227" s="285">
        <v>735</v>
      </c>
      <c r="AA1227" s="285">
        <v>690</v>
      </c>
      <c r="AB1227" s="5"/>
      <c r="AC1227" s="224">
        <f t="shared" si="48"/>
        <v>0</v>
      </c>
      <c r="AD1227" s="270">
        <f t="shared" si="49"/>
        <v>0</v>
      </c>
      <c r="AE1227" s="282" t="s">
        <v>7069</v>
      </c>
      <c r="AF1227" s="283" t="s">
        <v>4765</v>
      </c>
      <c r="AG1227" s="200"/>
      <c r="AH1227" s="200"/>
      <c r="AI1227" s="169" t="str">
        <f>IF(AB1227/W1227=0,"",IF(MOD(AB1227,W1227)&gt;0,"ОШИБКА!!! неверная кратность на сорт",""))</f>
        <v/>
      </c>
    </row>
    <row r="1228" spans="2:35">
      <c r="B1228" s="250"/>
      <c r="C1228" s="196"/>
      <c r="D1228" s="267"/>
      <c r="E1228" s="267"/>
      <c r="F1228" s="267"/>
      <c r="G1228" s="267"/>
      <c r="H1228" s="267"/>
      <c r="I1228" s="267"/>
      <c r="J1228" s="267"/>
      <c r="K1228" s="267">
        <v>423</v>
      </c>
      <c r="L1228" s="196" t="s">
        <v>37</v>
      </c>
      <c r="M1228" s="196" t="s">
        <v>499</v>
      </c>
      <c r="N1228" s="196" t="s">
        <v>4853</v>
      </c>
      <c r="O1228" s="196"/>
      <c r="P1228" s="196"/>
      <c r="Q1228" s="196" t="s">
        <v>4860</v>
      </c>
      <c r="R1228" s="196"/>
      <c r="S1228" s="196"/>
      <c r="T1228" s="196"/>
      <c r="U1228" s="281" t="s">
        <v>4764</v>
      </c>
      <c r="V1228" s="197" t="s">
        <v>776</v>
      </c>
      <c r="W1228" s="220">
        <v>1</v>
      </c>
      <c r="X1228" s="285">
        <v>1990</v>
      </c>
      <c r="Y1228" s="285">
        <v>1930</v>
      </c>
      <c r="Z1228" s="285">
        <v>1809</v>
      </c>
      <c r="AA1228" s="285">
        <v>1700</v>
      </c>
      <c r="AB1228" s="5"/>
      <c r="AC1228" s="224">
        <f t="shared" si="48"/>
        <v>0</v>
      </c>
      <c r="AD1228" s="270">
        <f t="shared" si="49"/>
        <v>0</v>
      </c>
      <c r="AE1228" s="282" t="s">
        <v>7069</v>
      </c>
      <c r="AF1228" s="283" t="s">
        <v>4765</v>
      </c>
      <c r="AG1228" s="200"/>
      <c r="AH1228" s="200"/>
      <c r="AI1228" s="169" t="str">
        <f>IF(AB1228/W1228=0,"",IF(MOD(AB1228,W1228)&gt;0,"ОШИБКА!!! неверная кратность на сорт",""))</f>
        <v/>
      </c>
    </row>
    <row r="1229" spans="2:35">
      <c r="B1229" s="250"/>
      <c r="C1229" s="196"/>
      <c r="D1229" s="267"/>
      <c r="E1229" s="267"/>
      <c r="F1229" s="267"/>
      <c r="G1229" s="267"/>
      <c r="H1229" s="267"/>
      <c r="I1229" s="267"/>
      <c r="J1229" s="267"/>
      <c r="K1229" s="267">
        <v>1062</v>
      </c>
      <c r="L1229" s="196" t="s">
        <v>37</v>
      </c>
      <c r="M1229" s="196" t="s">
        <v>499</v>
      </c>
      <c r="N1229" s="196" t="s">
        <v>4854</v>
      </c>
      <c r="O1229" s="196"/>
      <c r="P1229" s="196"/>
      <c r="Q1229" s="196" t="s">
        <v>4860</v>
      </c>
      <c r="R1229" s="196"/>
      <c r="S1229" s="196"/>
      <c r="T1229" s="196"/>
      <c r="U1229" s="281" t="s">
        <v>4764</v>
      </c>
      <c r="V1229" s="197" t="s">
        <v>776</v>
      </c>
      <c r="W1229" s="220">
        <v>1</v>
      </c>
      <c r="X1229" s="285">
        <v>2224</v>
      </c>
      <c r="Y1229" s="285">
        <v>2157</v>
      </c>
      <c r="Z1229" s="285">
        <v>2022</v>
      </c>
      <c r="AA1229" s="285">
        <v>1900</v>
      </c>
      <c r="AB1229" s="5"/>
      <c r="AC1229" s="224">
        <f t="shared" si="48"/>
        <v>0</v>
      </c>
      <c r="AD1229" s="270">
        <f t="shared" si="49"/>
        <v>0</v>
      </c>
      <c r="AE1229" s="282" t="s">
        <v>7069</v>
      </c>
      <c r="AF1229" s="283" t="s">
        <v>4765</v>
      </c>
      <c r="AG1229" s="200"/>
      <c r="AH1229" s="200"/>
      <c r="AI1229" s="169" t="str">
        <f>IF(AB1229/W1229=0,"",IF(MOD(AB1229,W1229)&gt;0,"ОШИБКА!!! неверная кратность на сорт",""))</f>
        <v/>
      </c>
    </row>
    <row r="1230" spans="2:35">
      <c r="B1230" s="250"/>
      <c r="C1230" s="196"/>
      <c r="D1230" s="267"/>
      <c r="E1230" s="267"/>
      <c r="F1230" s="267"/>
      <c r="G1230" s="267"/>
      <c r="H1230" s="267"/>
      <c r="I1230" s="267"/>
      <c r="J1230" s="267"/>
      <c r="K1230" s="267">
        <v>23</v>
      </c>
      <c r="L1230" s="196" t="s">
        <v>37</v>
      </c>
      <c r="M1230" s="196" t="s">
        <v>499</v>
      </c>
      <c r="N1230" s="196" t="s">
        <v>4855</v>
      </c>
      <c r="O1230" s="196"/>
      <c r="P1230" s="196"/>
      <c r="Q1230" s="196" t="s">
        <v>4821</v>
      </c>
      <c r="R1230" s="196"/>
      <c r="S1230" s="196"/>
      <c r="T1230" s="196"/>
      <c r="U1230" s="281" t="s">
        <v>4764</v>
      </c>
      <c r="V1230" s="197" t="s">
        <v>776</v>
      </c>
      <c r="W1230" s="220">
        <v>1</v>
      </c>
      <c r="X1230" s="285">
        <v>621</v>
      </c>
      <c r="Y1230" s="285">
        <v>602</v>
      </c>
      <c r="Z1230" s="285">
        <v>564</v>
      </c>
      <c r="AA1230" s="285">
        <v>530</v>
      </c>
      <c r="AB1230" s="5"/>
      <c r="AC1230" s="224">
        <f t="shared" si="48"/>
        <v>0</v>
      </c>
      <c r="AD1230" s="270">
        <f t="shared" si="49"/>
        <v>0</v>
      </c>
      <c r="AE1230" s="282" t="s">
        <v>7069</v>
      </c>
      <c r="AF1230" s="283" t="s">
        <v>4765</v>
      </c>
      <c r="AG1230" s="200"/>
      <c r="AH1230" s="200"/>
      <c r="AI1230" s="169" t="str">
        <f>IF(AB1230/W1230=0,"",IF(MOD(AB1230,W1230)&gt;0,"ОШИБКА!!! неверная кратность на сорт",""))</f>
        <v/>
      </c>
    </row>
    <row r="1231" spans="2:35">
      <c r="B1231" s="250"/>
      <c r="C1231" s="196"/>
      <c r="D1231" s="267"/>
      <c r="E1231" s="267"/>
      <c r="F1231" s="267"/>
      <c r="G1231" s="267"/>
      <c r="H1231" s="267"/>
      <c r="I1231" s="267"/>
      <c r="J1231" s="267"/>
      <c r="K1231" s="267">
        <v>38</v>
      </c>
      <c r="L1231" s="196" t="s">
        <v>37</v>
      </c>
      <c r="M1231" s="196" t="s">
        <v>499</v>
      </c>
      <c r="N1231" s="196" t="s">
        <v>4856</v>
      </c>
      <c r="O1231" s="196"/>
      <c r="P1231" s="196"/>
      <c r="Q1231" s="196" t="s">
        <v>4821</v>
      </c>
      <c r="R1231" s="196"/>
      <c r="S1231" s="196"/>
      <c r="T1231" s="196"/>
      <c r="U1231" s="281" t="s">
        <v>4764</v>
      </c>
      <c r="V1231" s="197" t="s">
        <v>776</v>
      </c>
      <c r="W1231" s="220">
        <v>1</v>
      </c>
      <c r="X1231" s="285">
        <v>808</v>
      </c>
      <c r="Y1231" s="285">
        <v>784</v>
      </c>
      <c r="Z1231" s="285">
        <v>735</v>
      </c>
      <c r="AA1231" s="285">
        <v>690</v>
      </c>
      <c r="AB1231" s="5"/>
      <c r="AC1231" s="224">
        <f t="shared" si="48"/>
        <v>0</v>
      </c>
      <c r="AD1231" s="270">
        <f t="shared" si="49"/>
        <v>0</v>
      </c>
      <c r="AE1231" s="282" t="s">
        <v>7069</v>
      </c>
      <c r="AF1231" s="283" t="s">
        <v>4765</v>
      </c>
      <c r="AG1231" s="200"/>
      <c r="AH1231" s="200"/>
      <c r="AI1231" s="169" t="str">
        <f>IF(AB1231/W1231=0,"",IF(MOD(AB1231,W1231)&gt;0,"ОШИБКА!!! неверная кратность на сорт",""))</f>
        <v/>
      </c>
    </row>
    <row r="1232" spans="2:35">
      <c r="B1232" s="250"/>
      <c r="C1232" s="196"/>
      <c r="D1232" s="267"/>
      <c r="E1232" s="267"/>
      <c r="F1232" s="267"/>
      <c r="G1232" s="267"/>
      <c r="H1232" s="267"/>
      <c r="I1232" s="267"/>
      <c r="J1232" s="267"/>
      <c r="K1232" s="267">
        <v>289</v>
      </c>
      <c r="L1232" s="196" t="s">
        <v>37</v>
      </c>
      <c r="M1232" s="196" t="s">
        <v>499</v>
      </c>
      <c r="N1232" s="196" t="s">
        <v>4857</v>
      </c>
      <c r="O1232" s="196"/>
      <c r="P1232" s="196"/>
      <c r="Q1232" s="196" t="s">
        <v>4859</v>
      </c>
      <c r="R1232" s="196"/>
      <c r="S1232" s="196"/>
      <c r="T1232" s="196"/>
      <c r="U1232" s="281" t="s">
        <v>4764</v>
      </c>
      <c r="V1232" s="197" t="s">
        <v>776</v>
      </c>
      <c r="W1232" s="220">
        <v>1</v>
      </c>
      <c r="X1232" s="285">
        <v>2224</v>
      </c>
      <c r="Y1232" s="285">
        <v>2157</v>
      </c>
      <c r="Z1232" s="285">
        <v>2022</v>
      </c>
      <c r="AA1232" s="285">
        <v>1900</v>
      </c>
      <c r="AB1232" s="5"/>
      <c r="AC1232" s="224">
        <f t="shared" ref="AC1232:AC1236" si="50">X1232*AB1232</f>
        <v>0</v>
      </c>
      <c r="AD1232" s="270">
        <f t="shared" ref="AD1232:AD1236" si="51">IF(Y1232&lt;&gt;"",IF(AND($AC$25&gt;=200000,AB1232&gt;=20),AB1232*AA1232,IF(AND($AC$25&gt;=200000,AB1232&lt;20),AB1232*Z1232,IF(AND($AC$25&lt;200000,AB1232&gt;=20),AB1232*Y1232,AB1232*X1232))),IF($AC$25&gt;=200000,AB1232*Z1232,AB1232*X1232))</f>
        <v>0</v>
      </c>
      <c r="AE1232" s="282" t="s">
        <v>7069</v>
      </c>
      <c r="AF1232" s="283" t="s">
        <v>4765</v>
      </c>
      <c r="AG1232" s="200"/>
      <c r="AH1232" s="200"/>
      <c r="AI1232" s="169" t="str">
        <f>IF(AB1232/W1232=0,"",IF(MOD(AB1232,W1232)&gt;0,"ОШИБКА!!! неверная кратность на сорт",""))</f>
        <v/>
      </c>
    </row>
    <row r="1233" spans="2:35">
      <c r="B1233" s="250"/>
      <c r="C1233" s="196"/>
      <c r="D1233" s="267"/>
      <c r="E1233" s="267"/>
      <c r="F1233" s="267"/>
      <c r="G1233" s="267"/>
      <c r="H1233" s="267"/>
      <c r="I1233" s="267"/>
      <c r="J1233" s="267"/>
      <c r="K1233" s="267">
        <v>6091</v>
      </c>
      <c r="L1233" s="196" t="s">
        <v>37</v>
      </c>
      <c r="M1233" s="196" t="s">
        <v>499</v>
      </c>
      <c r="N1233" s="196" t="s">
        <v>4858</v>
      </c>
      <c r="O1233" s="196"/>
      <c r="P1233" s="196"/>
      <c r="Q1233" s="196" t="s">
        <v>4821</v>
      </c>
      <c r="R1233" s="196"/>
      <c r="S1233" s="196"/>
      <c r="T1233" s="196"/>
      <c r="U1233" s="281" t="s">
        <v>4764</v>
      </c>
      <c r="V1233" s="197" t="s">
        <v>776</v>
      </c>
      <c r="W1233" s="220">
        <v>1</v>
      </c>
      <c r="X1233" s="285">
        <v>867</v>
      </c>
      <c r="Y1233" s="285">
        <v>840</v>
      </c>
      <c r="Z1233" s="285">
        <v>788</v>
      </c>
      <c r="AA1233" s="285">
        <v>740</v>
      </c>
      <c r="AB1233" s="5"/>
      <c r="AC1233" s="224">
        <f t="shared" si="50"/>
        <v>0</v>
      </c>
      <c r="AD1233" s="270">
        <f t="shared" si="51"/>
        <v>0</v>
      </c>
      <c r="AE1233" s="282" t="s">
        <v>7069</v>
      </c>
      <c r="AF1233" s="283" t="s">
        <v>4765</v>
      </c>
      <c r="AG1233" s="200"/>
      <c r="AH1233" s="200"/>
      <c r="AI1233" s="169" t="str">
        <f>IF(AB1233/W1233=0,"",IF(MOD(AB1233,W1233)&gt;0,"ОШИБКА!!! неверная кратность на сорт",""))</f>
        <v/>
      </c>
    </row>
    <row r="1234" spans="2:35">
      <c r="B1234" s="250"/>
      <c r="C1234" s="196"/>
      <c r="D1234" s="267"/>
      <c r="E1234" s="267"/>
      <c r="F1234" s="267"/>
      <c r="G1234" s="267"/>
      <c r="H1234" s="267"/>
      <c r="I1234" s="267"/>
      <c r="J1234" s="267"/>
      <c r="K1234" s="267">
        <v>118</v>
      </c>
      <c r="L1234" s="196" t="s">
        <v>37</v>
      </c>
      <c r="M1234" s="196" t="s">
        <v>499</v>
      </c>
      <c r="N1234" s="196" t="s">
        <v>4858</v>
      </c>
      <c r="O1234" s="196"/>
      <c r="P1234" s="196"/>
      <c r="Q1234" s="196" t="s">
        <v>4860</v>
      </c>
      <c r="R1234" s="196"/>
      <c r="S1234" s="196"/>
      <c r="T1234" s="196"/>
      <c r="U1234" s="281" t="s">
        <v>4764</v>
      </c>
      <c r="V1234" s="197" t="s">
        <v>776</v>
      </c>
      <c r="W1234" s="220">
        <v>1</v>
      </c>
      <c r="X1234" s="285">
        <v>2224</v>
      </c>
      <c r="Y1234" s="285">
        <v>2157</v>
      </c>
      <c r="Z1234" s="285">
        <v>2022</v>
      </c>
      <c r="AA1234" s="285">
        <v>1900</v>
      </c>
      <c r="AB1234" s="5"/>
      <c r="AC1234" s="224">
        <f t="shared" si="50"/>
        <v>0</v>
      </c>
      <c r="AD1234" s="270">
        <f t="shared" si="51"/>
        <v>0</v>
      </c>
      <c r="AE1234" s="282" t="s">
        <v>7069</v>
      </c>
      <c r="AF1234" s="283" t="s">
        <v>4765</v>
      </c>
      <c r="AG1234" s="200"/>
      <c r="AH1234" s="200"/>
      <c r="AI1234" s="169" t="str">
        <f>IF(AB1234/W1234=0,"",IF(MOD(AB1234,W1234)&gt;0,"ОШИБКА!!! неверная кратность на сорт",""))</f>
        <v/>
      </c>
    </row>
    <row r="1235" spans="2:35">
      <c r="B1235" s="250"/>
      <c r="C1235" s="196"/>
      <c r="D1235" s="267"/>
      <c r="E1235" s="267"/>
      <c r="F1235" s="267"/>
      <c r="G1235" s="267"/>
      <c r="H1235" s="267"/>
      <c r="I1235" s="267"/>
      <c r="J1235" s="267"/>
      <c r="K1235" s="267">
        <v>169</v>
      </c>
      <c r="L1235" s="196" t="s">
        <v>37</v>
      </c>
      <c r="M1235" s="196" t="s">
        <v>499</v>
      </c>
      <c r="N1235" s="196" t="s">
        <v>1811</v>
      </c>
      <c r="O1235" s="196"/>
      <c r="P1235" s="196"/>
      <c r="Q1235" s="196" t="s">
        <v>4822</v>
      </c>
      <c r="R1235" s="196"/>
      <c r="S1235" s="196"/>
      <c r="T1235" s="196"/>
      <c r="U1235" s="281" t="s">
        <v>4764</v>
      </c>
      <c r="V1235" s="197" t="s">
        <v>776</v>
      </c>
      <c r="W1235" s="220">
        <v>1</v>
      </c>
      <c r="X1235" s="285">
        <v>867</v>
      </c>
      <c r="Y1235" s="285">
        <v>840</v>
      </c>
      <c r="Z1235" s="285">
        <v>788</v>
      </c>
      <c r="AA1235" s="285">
        <v>740</v>
      </c>
      <c r="AB1235" s="5"/>
      <c r="AC1235" s="224">
        <f t="shared" si="50"/>
        <v>0</v>
      </c>
      <c r="AD1235" s="270">
        <f t="shared" si="51"/>
        <v>0</v>
      </c>
      <c r="AE1235" s="282" t="s">
        <v>7069</v>
      </c>
      <c r="AF1235" s="283" t="s">
        <v>4765</v>
      </c>
      <c r="AG1235" s="200"/>
      <c r="AH1235" s="200"/>
      <c r="AI1235" s="169" t="str">
        <f>IF(AB1235/W1235=0,"",IF(MOD(AB1235,W1235)&gt;0,"ОШИБКА!!! неверная кратность на сорт",""))</f>
        <v/>
      </c>
    </row>
    <row r="1236" spans="2:35">
      <c r="B1236" s="250"/>
      <c r="C1236" s="196"/>
      <c r="D1236" s="267"/>
      <c r="E1236" s="267"/>
      <c r="F1236" s="267"/>
      <c r="G1236" s="267"/>
      <c r="H1236" s="267"/>
      <c r="I1236" s="267"/>
      <c r="J1236" s="267"/>
      <c r="K1236" s="267"/>
      <c r="L1236" s="196" t="s">
        <v>37</v>
      </c>
      <c r="M1236" s="196" t="s">
        <v>499</v>
      </c>
      <c r="N1236" s="196" t="s">
        <v>1811</v>
      </c>
      <c r="O1236" s="196"/>
      <c r="P1236" s="196"/>
      <c r="Q1236" s="196" t="s">
        <v>4859</v>
      </c>
      <c r="R1236" s="196"/>
      <c r="S1236" s="196"/>
      <c r="T1236" s="196"/>
      <c r="U1236" s="281" t="s">
        <v>4764</v>
      </c>
      <c r="V1236" s="197" t="s">
        <v>776</v>
      </c>
      <c r="W1236" s="220">
        <v>1</v>
      </c>
      <c r="X1236" s="285">
        <v>3628</v>
      </c>
      <c r="Y1236" s="285">
        <v>3518</v>
      </c>
      <c r="Z1236" s="285">
        <v>3298</v>
      </c>
      <c r="AA1236" s="285">
        <v>3100</v>
      </c>
      <c r="AB1236" s="5"/>
      <c r="AC1236" s="224">
        <f t="shared" si="50"/>
        <v>0</v>
      </c>
      <c r="AD1236" s="270">
        <f t="shared" si="51"/>
        <v>0</v>
      </c>
      <c r="AE1236" s="282" t="s">
        <v>7069</v>
      </c>
      <c r="AF1236" s="283" t="s">
        <v>4765</v>
      </c>
      <c r="AG1236" s="200"/>
      <c r="AH1236" s="200"/>
      <c r="AI1236" s="169" t="str">
        <f>IF(AB1236/W1236=0,"",IF(MOD(AB1236,W1236)&gt;0,"ОШИБКА!!! неверная кратность на сорт",""))</f>
        <v/>
      </c>
    </row>
    <row r="1237" spans="2:35" ht="18">
      <c r="B1237" s="250"/>
      <c r="C1237" s="166" t="s">
        <v>775</v>
      </c>
      <c r="D1237" s="216"/>
      <c r="E1237" s="216"/>
      <c r="F1237" s="216"/>
      <c r="G1237" s="216"/>
      <c r="H1237" s="216"/>
      <c r="I1237" s="216"/>
      <c r="J1237" s="216"/>
      <c r="K1237" s="216"/>
      <c r="L1237" s="292"/>
      <c r="M1237" s="189" t="s">
        <v>581</v>
      </c>
      <c r="N1237" s="190"/>
      <c r="O1237" s="189"/>
      <c r="P1237" s="189"/>
      <c r="Q1237" s="201"/>
      <c r="R1237" s="202"/>
      <c r="S1237" s="202"/>
      <c r="T1237" s="201"/>
      <c r="U1237" s="189"/>
      <c r="V1237" s="191"/>
      <c r="W1237" s="167"/>
      <c r="X1237" s="167"/>
      <c r="Y1237" s="167"/>
      <c r="Z1237" s="167"/>
      <c r="AA1237" s="167"/>
      <c r="AB1237" s="4"/>
      <c r="AC1237" s="193"/>
      <c r="AD1237" s="193"/>
      <c r="AE1237" s="193"/>
      <c r="AF1237" s="194"/>
      <c r="AG1237" s="194"/>
      <c r="AH1237" s="195"/>
      <c r="AI1237" s="169"/>
    </row>
    <row r="1238" spans="2:35">
      <c r="B1238" s="250"/>
      <c r="C1238" s="196" t="s">
        <v>1732</v>
      </c>
      <c r="D1238" s="267">
        <v>47</v>
      </c>
      <c r="E1238" s="267"/>
      <c r="F1238" s="267"/>
      <c r="G1238" s="267"/>
      <c r="H1238" s="267"/>
      <c r="I1238" s="267"/>
      <c r="J1238" s="267"/>
      <c r="K1238" s="267"/>
      <c r="L1238" s="196" t="s">
        <v>37</v>
      </c>
      <c r="M1238" s="196" t="s">
        <v>581</v>
      </c>
      <c r="N1238" s="196" t="s">
        <v>1085</v>
      </c>
      <c r="O1238" s="196" t="s">
        <v>1084</v>
      </c>
      <c r="P1238" s="196" t="s">
        <v>46</v>
      </c>
      <c r="Q1238" s="196" t="s">
        <v>48</v>
      </c>
      <c r="R1238" s="196"/>
      <c r="S1238" s="196"/>
      <c r="T1238" s="196"/>
      <c r="U1238" s="252"/>
      <c r="V1238" s="197" t="s">
        <v>776</v>
      </c>
      <c r="W1238" s="220">
        <v>1</v>
      </c>
      <c r="X1238" s="223">
        <v>302</v>
      </c>
      <c r="Y1238" s="223">
        <v>293</v>
      </c>
      <c r="Z1238" s="223">
        <v>275</v>
      </c>
      <c r="AA1238" s="223">
        <v>259</v>
      </c>
      <c r="AB1238" s="5"/>
      <c r="AC1238" s="224">
        <f t="shared" ref="AC1238:AC1296" si="52">X1238*AB1238</f>
        <v>0</v>
      </c>
      <c r="AD1238" s="270">
        <f t="shared" ref="AD1238:AD1296" si="53">IF(Y1238&lt;&gt;"",IF(AND($AC$25&gt;=200000,AB1238&gt;=20),AB1238*AA1238,IF(AND($AC$25&gt;=200000,AB1238&lt;20),AB1238*Z1238,IF(AND($AC$25&lt;200000,AB1238&gt;=20),AB1238*Y1238,AB1238*X1238))),IF($AC$25&gt;=200000,AB1238*Z1238,AB1238*X1238))</f>
        <v>0</v>
      </c>
      <c r="AE1238" s="198"/>
      <c r="AF1238" s="199"/>
      <c r="AG1238" s="200"/>
      <c r="AH1238" s="200"/>
      <c r="AI1238" s="169" t="str">
        <f>IF(AB1238/W1238=0,"",IF(MOD(AB1238,W1238)&gt;0,"ОШИБКА!!! неверная кратность на сорт",""))</f>
        <v/>
      </c>
    </row>
    <row r="1239" spans="2:35">
      <c r="B1239" s="250"/>
      <c r="C1239" s="196" t="s">
        <v>1733</v>
      </c>
      <c r="D1239" s="267">
        <v>48</v>
      </c>
      <c r="E1239" s="267"/>
      <c r="F1239" s="267"/>
      <c r="G1239" s="267"/>
      <c r="H1239" s="267"/>
      <c r="I1239" s="267"/>
      <c r="J1239" s="267">
        <v>17</v>
      </c>
      <c r="K1239" s="267"/>
      <c r="L1239" s="196" t="s">
        <v>37</v>
      </c>
      <c r="M1239" s="196" t="s">
        <v>581</v>
      </c>
      <c r="N1239" s="196" t="s">
        <v>1085</v>
      </c>
      <c r="O1239" s="196" t="s">
        <v>1084</v>
      </c>
      <c r="P1239" s="196" t="s">
        <v>2976</v>
      </c>
      <c r="Q1239" s="196" t="s">
        <v>5660</v>
      </c>
      <c r="R1239" s="196"/>
      <c r="S1239" s="196"/>
      <c r="T1239" s="196"/>
      <c r="U1239" s="252"/>
      <c r="V1239" s="197" t="s">
        <v>776</v>
      </c>
      <c r="W1239" s="220">
        <v>1</v>
      </c>
      <c r="X1239" s="223">
        <v>670</v>
      </c>
      <c r="Y1239" s="223">
        <v>650</v>
      </c>
      <c r="Z1239" s="223">
        <v>609</v>
      </c>
      <c r="AA1239" s="223">
        <v>573</v>
      </c>
      <c r="AB1239" s="5"/>
      <c r="AC1239" s="224">
        <f t="shared" si="52"/>
        <v>0</v>
      </c>
      <c r="AD1239" s="270">
        <f t="shared" si="53"/>
        <v>0</v>
      </c>
      <c r="AE1239" s="198"/>
      <c r="AF1239" s="199"/>
      <c r="AG1239" s="200"/>
      <c r="AH1239" s="200"/>
      <c r="AI1239" s="169" t="str">
        <f>IF(AB1239/W1239=0,"",IF(MOD(AB1239,W1239)&gt;0,"ОШИБКА!!! неверная кратность на сорт",""))</f>
        <v/>
      </c>
    </row>
    <row r="1240" spans="2:35">
      <c r="B1240" s="250"/>
      <c r="C1240" s="196" t="s">
        <v>1083</v>
      </c>
      <c r="D1240" s="267">
        <v>24</v>
      </c>
      <c r="E1240" s="267"/>
      <c r="F1240" s="267"/>
      <c r="G1240" s="267"/>
      <c r="H1240" s="267"/>
      <c r="I1240" s="267"/>
      <c r="J1240" s="267"/>
      <c r="K1240" s="267"/>
      <c r="L1240" s="196" t="s">
        <v>37</v>
      </c>
      <c r="M1240" s="196" t="s">
        <v>581</v>
      </c>
      <c r="N1240" s="196" t="s">
        <v>1085</v>
      </c>
      <c r="O1240" s="196" t="s">
        <v>1084</v>
      </c>
      <c r="P1240" s="196"/>
      <c r="Q1240" s="196" t="s">
        <v>141</v>
      </c>
      <c r="R1240" s="196"/>
      <c r="S1240" s="196"/>
      <c r="T1240" s="196"/>
      <c r="U1240" s="252"/>
      <c r="V1240" s="197" t="s">
        <v>776</v>
      </c>
      <c r="W1240" s="220">
        <v>1</v>
      </c>
      <c r="X1240" s="223">
        <v>283</v>
      </c>
      <c r="Y1240" s="223">
        <v>274</v>
      </c>
      <c r="Z1240" s="223">
        <v>257</v>
      </c>
      <c r="AA1240" s="223">
        <v>242</v>
      </c>
      <c r="AB1240" s="5"/>
      <c r="AC1240" s="224">
        <f t="shared" si="52"/>
        <v>0</v>
      </c>
      <c r="AD1240" s="270">
        <f t="shared" si="53"/>
        <v>0</v>
      </c>
      <c r="AE1240" s="198"/>
      <c r="AF1240" s="199"/>
      <c r="AG1240" s="200"/>
      <c r="AH1240" s="200"/>
      <c r="AI1240" s="169" t="str">
        <f>IF(AB1240/W1240=0,"",IF(MOD(AB1240,W1240)&gt;0,"ОШИБКА!!! неверная кратность на сорт",""))</f>
        <v/>
      </c>
    </row>
    <row r="1241" spans="2:35">
      <c r="B1241" s="250"/>
      <c r="C1241" s="196" t="s">
        <v>1086</v>
      </c>
      <c r="D1241" s="267">
        <v>60</v>
      </c>
      <c r="E1241" s="267">
        <v>3426</v>
      </c>
      <c r="F1241" s="267">
        <v>3411</v>
      </c>
      <c r="G1241" s="267"/>
      <c r="H1241" s="267"/>
      <c r="I1241" s="267"/>
      <c r="J1241" s="267">
        <v>20</v>
      </c>
      <c r="K1241" s="267"/>
      <c r="L1241" s="196" t="s">
        <v>37</v>
      </c>
      <c r="M1241" s="196" t="s">
        <v>581</v>
      </c>
      <c r="N1241" s="196" t="s">
        <v>1085</v>
      </c>
      <c r="O1241" s="196" t="s">
        <v>1084</v>
      </c>
      <c r="P1241" s="196"/>
      <c r="Q1241" s="196" t="s">
        <v>48</v>
      </c>
      <c r="R1241" s="196" t="s">
        <v>73</v>
      </c>
      <c r="S1241" s="196"/>
      <c r="T1241" s="196"/>
      <c r="U1241" s="252"/>
      <c r="V1241" s="197" t="s">
        <v>776</v>
      </c>
      <c r="W1241" s="220">
        <v>1</v>
      </c>
      <c r="X1241" s="223">
        <v>293</v>
      </c>
      <c r="Y1241" s="223">
        <v>284</v>
      </c>
      <c r="Z1241" s="223">
        <v>266</v>
      </c>
      <c r="AA1241" s="223">
        <v>250</v>
      </c>
      <c r="AB1241" s="5"/>
      <c r="AC1241" s="224">
        <f t="shared" si="52"/>
        <v>0</v>
      </c>
      <c r="AD1241" s="270">
        <f t="shared" si="53"/>
        <v>0</v>
      </c>
      <c r="AE1241" s="198"/>
      <c r="AF1241" s="199"/>
      <c r="AG1241" s="200"/>
      <c r="AH1241" s="200"/>
      <c r="AI1241" s="169" t="str">
        <f>IF(AB1241/W1241=0,"",IF(MOD(AB1241,W1241)&gt;0,"ОШИБКА!!! неверная кратность на сорт",""))</f>
        <v/>
      </c>
    </row>
    <row r="1242" spans="2:35">
      <c r="B1242" s="250"/>
      <c r="C1242" s="196"/>
      <c r="D1242" s="267"/>
      <c r="E1242" s="267"/>
      <c r="F1242" s="267"/>
      <c r="G1242" s="267"/>
      <c r="H1242" s="267"/>
      <c r="I1242" s="267"/>
      <c r="J1242" s="267"/>
      <c r="K1242" s="267"/>
      <c r="L1242" s="196" t="s">
        <v>37</v>
      </c>
      <c r="M1242" s="196" t="s">
        <v>581</v>
      </c>
      <c r="N1242" s="196" t="s">
        <v>5661</v>
      </c>
      <c r="O1242" s="196"/>
      <c r="P1242" s="196"/>
      <c r="Q1242" s="196" t="s">
        <v>4821</v>
      </c>
      <c r="R1242" s="196"/>
      <c r="S1242" s="196"/>
      <c r="T1242" s="196"/>
      <c r="U1242" s="281" t="s">
        <v>4764</v>
      </c>
      <c r="V1242" s="197" t="s">
        <v>776</v>
      </c>
      <c r="W1242" s="220">
        <v>1</v>
      </c>
      <c r="X1242" s="285">
        <v>463</v>
      </c>
      <c r="Y1242" s="285">
        <v>449</v>
      </c>
      <c r="Z1242" s="285">
        <v>421</v>
      </c>
      <c r="AA1242" s="285">
        <v>395</v>
      </c>
      <c r="AB1242" s="5"/>
      <c r="AC1242" s="224">
        <f t="shared" si="52"/>
        <v>0</v>
      </c>
      <c r="AD1242" s="270">
        <f t="shared" si="53"/>
        <v>0</v>
      </c>
      <c r="AE1242" s="282" t="s">
        <v>7069</v>
      </c>
      <c r="AF1242" s="283" t="s">
        <v>4765</v>
      </c>
      <c r="AG1242" s="200"/>
      <c r="AH1242" s="200"/>
      <c r="AI1242" s="169" t="str">
        <f>IF(AB1242/W1242=0,"",IF(MOD(AB1242,W1242)&gt;0,"ОШИБКА!!! неверная кратность на сорт",""))</f>
        <v/>
      </c>
    </row>
    <row r="1243" spans="2:35">
      <c r="B1243" s="250"/>
      <c r="C1243" s="196" t="s">
        <v>3323</v>
      </c>
      <c r="D1243" s="267"/>
      <c r="E1243" s="267"/>
      <c r="F1243" s="267"/>
      <c r="G1243" s="267"/>
      <c r="H1243" s="267"/>
      <c r="I1243" s="267"/>
      <c r="J1243" s="267"/>
      <c r="K1243" s="267"/>
      <c r="L1243" s="196" t="s">
        <v>37</v>
      </c>
      <c r="M1243" s="332" t="s">
        <v>581</v>
      </c>
      <c r="N1243" s="332" t="s">
        <v>4417</v>
      </c>
      <c r="O1243" s="332" t="s">
        <v>4416</v>
      </c>
      <c r="P1243" s="332" t="s">
        <v>4419</v>
      </c>
      <c r="Q1243" s="332" t="s">
        <v>19</v>
      </c>
      <c r="R1243" s="332"/>
      <c r="S1243" s="332"/>
      <c r="T1243" s="332"/>
      <c r="U1243" s="252"/>
      <c r="V1243" s="197" t="s">
        <v>776</v>
      </c>
      <c r="W1243" s="220">
        <v>1</v>
      </c>
      <c r="X1243" s="223">
        <v>934</v>
      </c>
      <c r="Y1243" s="223">
        <v>906</v>
      </c>
      <c r="Z1243" s="223">
        <v>849</v>
      </c>
      <c r="AA1243" s="223">
        <v>799</v>
      </c>
      <c r="AB1243" s="5"/>
      <c r="AC1243" s="224">
        <f t="shared" si="52"/>
        <v>0</v>
      </c>
      <c r="AD1243" s="270">
        <f t="shared" si="53"/>
        <v>0</v>
      </c>
      <c r="AE1243" s="198" t="s">
        <v>4484</v>
      </c>
      <c r="AF1243" s="199"/>
      <c r="AG1243" s="200"/>
      <c r="AH1243" s="200"/>
      <c r="AI1243" s="169" t="str">
        <f>IF(AB1243/W1243=0,"",IF(MOD(AB1243,W1243)&gt;0,"ОШИБКА!!! неверная кратность на сорт",""))</f>
        <v/>
      </c>
    </row>
    <row r="1244" spans="2:35">
      <c r="B1244" s="250"/>
      <c r="C1244" s="196" t="s">
        <v>3322</v>
      </c>
      <c r="D1244" s="267"/>
      <c r="E1244" s="267"/>
      <c r="F1244" s="267"/>
      <c r="G1244" s="267"/>
      <c r="H1244" s="267"/>
      <c r="I1244" s="267"/>
      <c r="J1244" s="267">
        <v>3</v>
      </c>
      <c r="K1244" s="267"/>
      <c r="L1244" s="196" t="s">
        <v>37</v>
      </c>
      <c r="M1244" s="196" t="s">
        <v>581</v>
      </c>
      <c r="N1244" s="196" t="s">
        <v>4417</v>
      </c>
      <c r="O1244" s="196" t="s">
        <v>4416</v>
      </c>
      <c r="P1244" s="196" t="s">
        <v>4418</v>
      </c>
      <c r="Q1244" s="196" t="s">
        <v>19</v>
      </c>
      <c r="R1244" s="196"/>
      <c r="S1244" s="196"/>
      <c r="T1244" s="196"/>
      <c r="U1244" s="252"/>
      <c r="V1244" s="197" t="s">
        <v>176</v>
      </c>
      <c r="W1244" s="220">
        <v>1</v>
      </c>
      <c r="X1244" s="223">
        <v>1695</v>
      </c>
      <c r="Y1244" s="223">
        <v>1644</v>
      </c>
      <c r="Z1244" s="223">
        <v>1541</v>
      </c>
      <c r="AA1244" s="223">
        <v>1449</v>
      </c>
      <c r="AB1244" s="5"/>
      <c r="AC1244" s="224">
        <f t="shared" si="52"/>
        <v>0</v>
      </c>
      <c r="AD1244" s="270">
        <f t="shared" si="53"/>
        <v>0</v>
      </c>
      <c r="AE1244" s="198"/>
      <c r="AF1244" s="199"/>
      <c r="AG1244" s="200"/>
      <c r="AH1244" s="200"/>
      <c r="AI1244" s="169" t="str">
        <f>IF(AB1244/W1244=0,"",IF(MOD(AB1244,W1244)&gt;0,"ОШИБКА!!! неверная кратность на сорт",""))</f>
        <v/>
      </c>
    </row>
    <row r="1245" spans="2:35">
      <c r="B1245" s="250"/>
      <c r="C1245" s="196" t="s">
        <v>3324</v>
      </c>
      <c r="D1245" s="267"/>
      <c r="E1245" s="267"/>
      <c r="F1245" s="267"/>
      <c r="G1245" s="267"/>
      <c r="H1245" s="267"/>
      <c r="I1245" s="267"/>
      <c r="J1245" s="267">
        <v>4</v>
      </c>
      <c r="K1245" s="267"/>
      <c r="L1245" s="196" t="s">
        <v>37</v>
      </c>
      <c r="M1245" s="196" t="s">
        <v>581</v>
      </c>
      <c r="N1245" s="196" t="s">
        <v>1861</v>
      </c>
      <c r="O1245" s="196" t="s">
        <v>1860</v>
      </c>
      <c r="P1245" s="196" t="s">
        <v>4230</v>
      </c>
      <c r="Q1245" s="196" t="s">
        <v>19</v>
      </c>
      <c r="R1245" s="196"/>
      <c r="S1245" s="196"/>
      <c r="T1245" s="196"/>
      <c r="U1245" s="252"/>
      <c r="V1245" s="197" t="s">
        <v>176</v>
      </c>
      <c r="W1245" s="220">
        <v>1</v>
      </c>
      <c r="X1245" s="223">
        <v>1522</v>
      </c>
      <c r="Y1245" s="223">
        <v>1476</v>
      </c>
      <c r="Z1245" s="223">
        <v>1383</v>
      </c>
      <c r="AA1245" s="223">
        <v>1301</v>
      </c>
      <c r="AB1245" s="5"/>
      <c r="AC1245" s="224">
        <f t="shared" si="52"/>
        <v>0</v>
      </c>
      <c r="AD1245" s="270">
        <f t="shared" si="53"/>
        <v>0</v>
      </c>
      <c r="AE1245" s="198"/>
      <c r="AF1245" s="199"/>
      <c r="AG1245" s="200"/>
      <c r="AH1245" s="200"/>
      <c r="AI1245" s="169" t="str">
        <f>IF(AB1245/W1245=0,"",IF(MOD(AB1245,W1245)&gt;0,"ОШИБКА!!! неверная кратность на сорт",""))</f>
        <v/>
      </c>
    </row>
    <row r="1246" spans="2:35">
      <c r="B1246" s="250"/>
      <c r="C1246" s="196" t="s">
        <v>3325</v>
      </c>
      <c r="D1246" s="267"/>
      <c r="E1246" s="267"/>
      <c r="F1246" s="267"/>
      <c r="G1246" s="267"/>
      <c r="H1246" s="267"/>
      <c r="I1246" s="267"/>
      <c r="J1246" s="267">
        <v>3</v>
      </c>
      <c r="K1246" s="267"/>
      <c r="L1246" s="196" t="s">
        <v>37</v>
      </c>
      <c r="M1246" s="196" t="s">
        <v>581</v>
      </c>
      <c r="N1246" s="196" t="s">
        <v>1861</v>
      </c>
      <c r="O1246" s="196" t="s">
        <v>1860</v>
      </c>
      <c r="P1246" s="196" t="s">
        <v>4231</v>
      </c>
      <c r="Q1246" s="196" t="s">
        <v>19</v>
      </c>
      <c r="R1246" s="196"/>
      <c r="S1246" s="196"/>
      <c r="T1246" s="196"/>
      <c r="U1246" s="252"/>
      <c r="V1246" s="197" t="s">
        <v>176</v>
      </c>
      <c r="W1246" s="220">
        <v>1</v>
      </c>
      <c r="X1246" s="223">
        <v>1555</v>
      </c>
      <c r="Y1246" s="223">
        <v>1508</v>
      </c>
      <c r="Z1246" s="223">
        <v>1413</v>
      </c>
      <c r="AA1246" s="223">
        <v>1329</v>
      </c>
      <c r="AB1246" s="5"/>
      <c r="AC1246" s="224">
        <f t="shared" si="52"/>
        <v>0</v>
      </c>
      <c r="AD1246" s="270">
        <f t="shared" si="53"/>
        <v>0</v>
      </c>
      <c r="AE1246" s="198"/>
      <c r="AF1246" s="199"/>
      <c r="AG1246" s="200"/>
      <c r="AH1246" s="200"/>
      <c r="AI1246" s="169" t="str">
        <f>IF(AB1246/W1246=0,"",IF(MOD(AB1246,W1246)&gt;0,"ОШИБКА!!! неверная кратность на сорт",""))</f>
        <v/>
      </c>
    </row>
    <row r="1247" spans="2:35">
      <c r="B1247" s="250"/>
      <c r="C1247" s="196" t="s">
        <v>593</v>
      </c>
      <c r="D1247" s="267"/>
      <c r="E1247" s="267"/>
      <c r="F1247" s="267"/>
      <c r="G1247" s="267"/>
      <c r="H1247" s="267"/>
      <c r="I1247" s="267"/>
      <c r="J1247" s="267">
        <v>19</v>
      </c>
      <c r="K1247" s="267"/>
      <c r="L1247" s="196" t="s">
        <v>37</v>
      </c>
      <c r="M1247" s="196" t="s">
        <v>581</v>
      </c>
      <c r="N1247" s="196" t="s">
        <v>1861</v>
      </c>
      <c r="O1247" s="196" t="s">
        <v>1860</v>
      </c>
      <c r="P1247" s="196" t="s">
        <v>594</v>
      </c>
      <c r="Q1247" s="196" t="s">
        <v>19</v>
      </c>
      <c r="R1247" s="196"/>
      <c r="S1247" s="196"/>
      <c r="T1247" s="196"/>
      <c r="U1247" s="252"/>
      <c r="V1247" s="197" t="s">
        <v>176</v>
      </c>
      <c r="W1247" s="220">
        <v>1</v>
      </c>
      <c r="X1247" s="223">
        <v>1512</v>
      </c>
      <c r="Y1247" s="223">
        <v>1466</v>
      </c>
      <c r="Z1247" s="223">
        <v>1374</v>
      </c>
      <c r="AA1247" s="223">
        <v>1292</v>
      </c>
      <c r="AB1247" s="5"/>
      <c r="AC1247" s="224">
        <f t="shared" si="52"/>
        <v>0</v>
      </c>
      <c r="AD1247" s="270">
        <f t="shared" si="53"/>
        <v>0</v>
      </c>
      <c r="AE1247" s="198"/>
      <c r="AF1247" s="199"/>
      <c r="AG1247" s="200"/>
      <c r="AH1247" s="200"/>
      <c r="AI1247" s="169" t="str">
        <f>IF(AB1247/W1247=0,"",IF(MOD(AB1247,W1247)&gt;0,"ОШИБКА!!! неверная кратность на сорт",""))</f>
        <v/>
      </c>
    </row>
    <row r="1248" spans="2:35">
      <c r="B1248" s="250"/>
      <c r="C1248" s="196" t="s">
        <v>3326</v>
      </c>
      <c r="D1248" s="267"/>
      <c r="E1248" s="267"/>
      <c r="F1248" s="267"/>
      <c r="G1248" s="267"/>
      <c r="H1248" s="267"/>
      <c r="I1248" s="267"/>
      <c r="J1248" s="267">
        <v>3</v>
      </c>
      <c r="K1248" s="267"/>
      <c r="L1248" s="196" t="s">
        <v>37</v>
      </c>
      <c r="M1248" s="196" t="s">
        <v>581</v>
      </c>
      <c r="N1248" s="196" t="s">
        <v>1861</v>
      </c>
      <c r="O1248" s="196" t="s">
        <v>1860</v>
      </c>
      <c r="P1248" s="196" t="s">
        <v>4232</v>
      </c>
      <c r="Q1248" s="196" t="s">
        <v>19</v>
      </c>
      <c r="R1248" s="196"/>
      <c r="S1248" s="196"/>
      <c r="T1248" s="196"/>
      <c r="U1248" s="252"/>
      <c r="V1248" s="197" t="s">
        <v>176</v>
      </c>
      <c r="W1248" s="220">
        <v>1</v>
      </c>
      <c r="X1248" s="223">
        <v>1553</v>
      </c>
      <c r="Y1248" s="223">
        <v>1506</v>
      </c>
      <c r="Z1248" s="223">
        <v>1412</v>
      </c>
      <c r="AA1248" s="223">
        <v>1327</v>
      </c>
      <c r="AB1248" s="5"/>
      <c r="AC1248" s="224">
        <f t="shared" si="52"/>
        <v>0</v>
      </c>
      <c r="AD1248" s="270">
        <f t="shared" si="53"/>
        <v>0</v>
      </c>
      <c r="AE1248" s="198"/>
      <c r="AF1248" s="199"/>
      <c r="AG1248" s="200"/>
      <c r="AH1248" s="200"/>
      <c r="AI1248" s="169" t="str">
        <f>IF(AB1248/W1248=0,"",IF(MOD(AB1248,W1248)&gt;0,"ОШИБКА!!! неверная кратность на сорт",""))</f>
        <v/>
      </c>
    </row>
    <row r="1249" spans="2:35">
      <c r="B1249" s="250"/>
      <c r="C1249" s="196" t="s">
        <v>599</v>
      </c>
      <c r="D1249" s="267"/>
      <c r="E1249" s="267"/>
      <c r="F1249" s="267"/>
      <c r="G1249" s="267"/>
      <c r="H1249" s="267"/>
      <c r="I1249" s="267"/>
      <c r="J1249" s="267">
        <v>20</v>
      </c>
      <c r="K1249" s="267"/>
      <c r="L1249" s="196" t="s">
        <v>37</v>
      </c>
      <c r="M1249" s="196" t="s">
        <v>581</v>
      </c>
      <c r="N1249" s="196" t="s">
        <v>1861</v>
      </c>
      <c r="O1249" s="196" t="s">
        <v>1860</v>
      </c>
      <c r="P1249" s="196" t="s">
        <v>1862</v>
      </c>
      <c r="Q1249" s="196" t="s">
        <v>19</v>
      </c>
      <c r="R1249" s="196"/>
      <c r="S1249" s="196"/>
      <c r="T1249" s="196"/>
      <c r="U1249" s="252"/>
      <c r="V1249" s="197" t="s">
        <v>176</v>
      </c>
      <c r="W1249" s="220">
        <v>1</v>
      </c>
      <c r="X1249" s="223">
        <v>1476</v>
      </c>
      <c r="Y1249" s="223">
        <v>1431</v>
      </c>
      <c r="Z1249" s="223">
        <v>1341</v>
      </c>
      <c r="AA1249" s="223">
        <v>1261</v>
      </c>
      <c r="AB1249" s="5"/>
      <c r="AC1249" s="224">
        <f t="shared" si="52"/>
        <v>0</v>
      </c>
      <c r="AD1249" s="270">
        <f t="shared" si="53"/>
        <v>0</v>
      </c>
      <c r="AE1249" s="198"/>
      <c r="AF1249" s="199"/>
      <c r="AG1249" s="200"/>
      <c r="AH1249" s="200"/>
      <c r="AI1249" s="169" t="str">
        <f>IF(AB1249/W1249=0,"",IF(MOD(AB1249,W1249)&gt;0,"ОШИБКА!!! неверная кратность на сорт",""))</f>
        <v/>
      </c>
    </row>
    <row r="1250" spans="2:35">
      <c r="B1250" s="250"/>
      <c r="C1250" s="196" t="s">
        <v>600</v>
      </c>
      <c r="D1250" s="267"/>
      <c r="E1250" s="267"/>
      <c r="F1250" s="267"/>
      <c r="G1250" s="267"/>
      <c r="H1250" s="267"/>
      <c r="I1250" s="267"/>
      <c r="J1250" s="267">
        <v>11</v>
      </c>
      <c r="K1250" s="267"/>
      <c r="L1250" s="196" t="s">
        <v>37</v>
      </c>
      <c r="M1250" s="196" t="s">
        <v>581</v>
      </c>
      <c r="N1250" s="196" t="s">
        <v>1861</v>
      </c>
      <c r="O1250" s="196" t="s">
        <v>1860</v>
      </c>
      <c r="P1250" s="196" t="s">
        <v>601</v>
      </c>
      <c r="Q1250" s="196" t="s">
        <v>19</v>
      </c>
      <c r="R1250" s="196"/>
      <c r="S1250" s="196"/>
      <c r="T1250" s="196"/>
      <c r="U1250" s="252"/>
      <c r="V1250" s="197" t="s">
        <v>176</v>
      </c>
      <c r="W1250" s="220">
        <v>1</v>
      </c>
      <c r="X1250" s="223">
        <v>1517</v>
      </c>
      <c r="Y1250" s="223">
        <v>1471</v>
      </c>
      <c r="Z1250" s="223">
        <v>1379</v>
      </c>
      <c r="AA1250" s="223">
        <v>1296</v>
      </c>
      <c r="AB1250" s="5"/>
      <c r="AC1250" s="224">
        <f t="shared" si="52"/>
        <v>0</v>
      </c>
      <c r="AD1250" s="270">
        <f t="shared" si="53"/>
        <v>0</v>
      </c>
      <c r="AE1250" s="198"/>
      <c r="AF1250" s="199"/>
      <c r="AG1250" s="200"/>
      <c r="AH1250" s="200"/>
      <c r="AI1250" s="169" t="str">
        <f>IF(AB1250/W1250=0,"",IF(MOD(AB1250,W1250)&gt;0,"ОШИБКА!!! неверная кратность на сорт",""))</f>
        <v/>
      </c>
    </row>
    <row r="1251" spans="2:35">
      <c r="B1251" s="250"/>
      <c r="C1251" s="196" t="s">
        <v>3327</v>
      </c>
      <c r="D1251" s="267"/>
      <c r="E1251" s="267"/>
      <c r="F1251" s="267"/>
      <c r="G1251" s="267"/>
      <c r="H1251" s="267"/>
      <c r="I1251" s="267"/>
      <c r="J1251" s="267">
        <v>1</v>
      </c>
      <c r="K1251" s="267"/>
      <c r="L1251" s="196" t="s">
        <v>37</v>
      </c>
      <c r="M1251" s="196" t="s">
        <v>581</v>
      </c>
      <c r="N1251" s="196" t="s">
        <v>1861</v>
      </c>
      <c r="O1251" s="196" t="s">
        <v>1860</v>
      </c>
      <c r="P1251" s="196" t="s">
        <v>4233</v>
      </c>
      <c r="Q1251" s="196" t="s">
        <v>19</v>
      </c>
      <c r="R1251" s="196"/>
      <c r="S1251" s="196"/>
      <c r="T1251" s="196"/>
      <c r="U1251" s="252"/>
      <c r="V1251" s="197" t="s">
        <v>176</v>
      </c>
      <c r="W1251" s="220">
        <v>1</v>
      </c>
      <c r="X1251" s="223">
        <v>1573</v>
      </c>
      <c r="Y1251" s="223">
        <v>1525</v>
      </c>
      <c r="Z1251" s="223">
        <v>1430</v>
      </c>
      <c r="AA1251" s="223">
        <v>1344</v>
      </c>
      <c r="AB1251" s="5"/>
      <c r="AC1251" s="224">
        <f t="shared" si="52"/>
        <v>0</v>
      </c>
      <c r="AD1251" s="270">
        <f t="shared" si="53"/>
        <v>0</v>
      </c>
      <c r="AE1251" s="198"/>
      <c r="AF1251" s="199"/>
      <c r="AG1251" s="200"/>
      <c r="AH1251" s="200"/>
      <c r="AI1251" s="169" t="str">
        <f>IF(AB1251/W1251=0,"",IF(MOD(AB1251,W1251)&gt;0,"ОШИБКА!!! неверная кратность на сорт",""))</f>
        <v/>
      </c>
    </row>
    <row r="1252" spans="2:35">
      <c r="B1252" s="250"/>
      <c r="C1252" s="196" t="s">
        <v>1863</v>
      </c>
      <c r="D1252" s="267"/>
      <c r="E1252" s="267"/>
      <c r="F1252" s="267"/>
      <c r="G1252" s="267"/>
      <c r="H1252" s="267"/>
      <c r="I1252" s="267"/>
      <c r="J1252" s="267">
        <v>14</v>
      </c>
      <c r="K1252" s="267"/>
      <c r="L1252" s="196" t="s">
        <v>37</v>
      </c>
      <c r="M1252" s="196" t="s">
        <v>581</v>
      </c>
      <c r="N1252" s="196" t="s">
        <v>1861</v>
      </c>
      <c r="O1252" s="196" t="s">
        <v>1860</v>
      </c>
      <c r="P1252" s="196" t="s">
        <v>1864</v>
      </c>
      <c r="Q1252" s="196" t="s">
        <v>19</v>
      </c>
      <c r="R1252" s="196"/>
      <c r="S1252" s="196"/>
      <c r="T1252" s="196"/>
      <c r="U1252" s="252"/>
      <c r="V1252" s="197" t="s">
        <v>176</v>
      </c>
      <c r="W1252" s="220">
        <v>1</v>
      </c>
      <c r="X1252" s="223">
        <v>1695</v>
      </c>
      <c r="Y1252" s="223">
        <v>1644</v>
      </c>
      <c r="Z1252" s="223">
        <v>1541</v>
      </c>
      <c r="AA1252" s="223">
        <v>1449</v>
      </c>
      <c r="AB1252" s="5"/>
      <c r="AC1252" s="224">
        <f t="shared" si="52"/>
        <v>0</v>
      </c>
      <c r="AD1252" s="270">
        <f t="shared" si="53"/>
        <v>0</v>
      </c>
      <c r="AE1252" s="198"/>
      <c r="AF1252" s="199"/>
      <c r="AG1252" s="200"/>
      <c r="AH1252" s="200"/>
      <c r="AI1252" s="169" t="str">
        <f>IF(AB1252/W1252=0,"",IF(MOD(AB1252,W1252)&gt;0,"ОШИБКА!!! неверная кратность на сорт",""))</f>
        <v/>
      </c>
    </row>
    <row r="1253" spans="2:35">
      <c r="B1253" s="250"/>
      <c r="C1253" s="196" t="s">
        <v>3328</v>
      </c>
      <c r="D1253" s="267"/>
      <c r="E1253" s="267"/>
      <c r="F1253" s="267"/>
      <c r="G1253" s="267"/>
      <c r="H1253" s="267"/>
      <c r="I1253" s="267"/>
      <c r="J1253" s="267">
        <v>6</v>
      </c>
      <c r="K1253" s="267"/>
      <c r="L1253" s="196" t="s">
        <v>37</v>
      </c>
      <c r="M1253" s="196" t="s">
        <v>581</v>
      </c>
      <c r="N1253" s="196" t="s">
        <v>1861</v>
      </c>
      <c r="O1253" s="196" t="s">
        <v>1860</v>
      </c>
      <c r="P1253" s="196" t="s">
        <v>4234</v>
      </c>
      <c r="Q1253" s="196" t="s">
        <v>19</v>
      </c>
      <c r="R1253" s="196"/>
      <c r="S1253" s="196"/>
      <c r="T1253" s="196"/>
      <c r="U1253" s="252"/>
      <c r="V1253" s="197" t="s">
        <v>176</v>
      </c>
      <c r="W1253" s="220">
        <v>1</v>
      </c>
      <c r="X1253" s="223">
        <v>1555</v>
      </c>
      <c r="Y1253" s="223">
        <v>1508</v>
      </c>
      <c r="Z1253" s="223">
        <v>1413</v>
      </c>
      <c r="AA1253" s="223">
        <v>1329</v>
      </c>
      <c r="AB1253" s="5"/>
      <c r="AC1253" s="224">
        <f t="shared" si="52"/>
        <v>0</v>
      </c>
      <c r="AD1253" s="270">
        <f t="shared" si="53"/>
        <v>0</v>
      </c>
      <c r="AE1253" s="198"/>
      <c r="AF1253" s="199"/>
      <c r="AG1253" s="200"/>
      <c r="AH1253" s="200"/>
      <c r="AI1253" s="169" t="str">
        <f>IF(AB1253/W1253=0,"",IF(MOD(AB1253,W1253)&gt;0,"ОШИБКА!!! неверная кратность на сорт",""))</f>
        <v/>
      </c>
    </row>
    <row r="1254" spans="2:35">
      <c r="B1254" s="250"/>
      <c r="C1254" s="196" t="s">
        <v>605</v>
      </c>
      <c r="D1254" s="267"/>
      <c r="E1254" s="267"/>
      <c r="F1254" s="267"/>
      <c r="G1254" s="267"/>
      <c r="H1254" s="267"/>
      <c r="I1254" s="267"/>
      <c r="J1254" s="267">
        <v>16</v>
      </c>
      <c r="K1254" s="267"/>
      <c r="L1254" s="196" t="s">
        <v>37</v>
      </c>
      <c r="M1254" s="196" t="s">
        <v>581</v>
      </c>
      <c r="N1254" s="196" t="s">
        <v>1861</v>
      </c>
      <c r="O1254" s="196" t="s">
        <v>1860</v>
      </c>
      <c r="P1254" s="196" t="s">
        <v>606</v>
      </c>
      <c r="Q1254" s="196" t="s">
        <v>19</v>
      </c>
      <c r="R1254" s="196"/>
      <c r="S1254" s="196"/>
      <c r="T1254" s="196"/>
      <c r="U1254" s="252"/>
      <c r="V1254" s="197" t="s">
        <v>176</v>
      </c>
      <c r="W1254" s="220">
        <v>1</v>
      </c>
      <c r="X1254" s="223">
        <v>1476</v>
      </c>
      <c r="Y1254" s="223">
        <v>1431</v>
      </c>
      <c r="Z1254" s="223">
        <v>1341</v>
      </c>
      <c r="AA1254" s="223">
        <v>1261</v>
      </c>
      <c r="AB1254" s="5"/>
      <c r="AC1254" s="224">
        <f t="shared" si="52"/>
        <v>0</v>
      </c>
      <c r="AD1254" s="270">
        <f t="shared" si="53"/>
        <v>0</v>
      </c>
      <c r="AE1254" s="198"/>
      <c r="AF1254" s="199"/>
      <c r="AG1254" s="200"/>
      <c r="AH1254" s="200"/>
      <c r="AI1254" s="169" t="str">
        <f>IF(AB1254/W1254=0,"",IF(MOD(AB1254,W1254)&gt;0,"ОШИБКА!!! неверная кратность на сорт",""))</f>
        <v/>
      </c>
    </row>
    <row r="1255" spans="2:35">
      <c r="B1255" s="250"/>
      <c r="C1255" s="196" t="s">
        <v>3329</v>
      </c>
      <c r="D1255" s="267"/>
      <c r="E1255" s="267"/>
      <c r="F1255" s="267"/>
      <c r="G1255" s="267"/>
      <c r="H1255" s="267"/>
      <c r="I1255" s="267"/>
      <c r="J1255" s="267">
        <v>4</v>
      </c>
      <c r="K1255" s="267"/>
      <c r="L1255" s="196" t="s">
        <v>37</v>
      </c>
      <c r="M1255" s="196" t="s">
        <v>581</v>
      </c>
      <c r="N1255" s="196" t="s">
        <v>1861</v>
      </c>
      <c r="O1255" s="196" t="s">
        <v>1860</v>
      </c>
      <c r="P1255" s="196" t="s">
        <v>4235</v>
      </c>
      <c r="Q1255" s="196" t="s">
        <v>19</v>
      </c>
      <c r="R1255" s="196"/>
      <c r="S1255" s="196"/>
      <c r="T1255" s="196"/>
      <c r="U1255" s="252"/>
      <c r="V1255" s="197" t="s">
        <v>176</v>
      </c>
      <c r="W1255" s="220">
        <v>1</v>
      </c>
      <c r="X1255" s="223">
        <v>1476</v>
      </c>
      <c r="Y1255" s="223">
        <v>1431</v>
      </c>
      <c r="Z1255" s="223">
        <v>1341</v>
      </c>
      <c r="AA1255" s="223">
        <v>1261</v>
      </c>
      <c r="AB1255" s="5"/>
      <c r="AC1255" s="224">
        <f t="shared" si="52"/>
        <v>0</v>
      </c>
      <c r="AD1255" s="270">
        <f t="shared" si="53"/>
        <v>0</v>
      </c>
      <c r="AE1255" s="198"/>
      <c r="AF1255" s="199"/>
      <c r="AG1255" s="200"/>
      <c r="AH1255" s="200"/>
      <c r="AI1255" s="169" t="str">
        <f>IF(AB1255/W1255=0,"",IF(MOD(AB1255,W1255)&gt;0,"ОШИБКА!!! неверная кратность на сорт",""))</f>
        <v/>
      </c>
    </row>
    <row r="1256" spans="2:35">
      <c r="B1256" s="250"/>
      <c r="C1256" s="196" t="s">
        <v>3330</v>
      </c>
      <c r="D1256" s="267"/>
      <c r="E1256" s="267"/>
      <c r="F1256" s="267"/>
      <c r="G1256" s="267"/>
      <c r="H1256" s="267"/>
      <c r="I1256" s="267"/>
      <c r="J1256" s="267">
        <v>2</v>
      </c>
      <c r="K1256" s="267"/>
      <c r="L1256" s="196" t="s">
        <v>37</v>
      </c>
      <c r="M1256" s="196" t="s">
        <v>581</v>
      </c>
      <c r="N1256" s="196" t="s">
        <v>1861</v>
      </c>
      <c r="O1256" s="196" t="s">
        <v>1860</v>
      </c>
      <c r="P1256" s="196" t="s">
        <v>4236</v>
      </c>
      <c r="Q1256" s="196" t="s">
        <v>19</v>
      </c>
      <c r="R1256" s="196"/>
      <c r="S1256" s="196"/>
      <c r="T1256" s="196"/>
      <c r="U1256" s="252"/>
      <c r="V1256" s="197" t="s">
        <v>176</v>
      </c>
      <c r="W1256" s="220">
        <v>1</v>
      </c>
      <c r="X1256" s="223">
        <v>1555</v>
      </c>
      <c r="Y1256" s="223">
        <v>1508</v>
      </c>
      <c r="Z1256" s="223">
        <v>1413</v>
      </c>
      <c r="AA1256" s="223">
        <v>1329</v>
      </c>
      <c r="AB1256" s="5"/>
      <c r="AC1256" s="224">
        <f t="shared" si="52"/>
        <v>0</v>
      </c>
      <c r="AD1256" s="270">
        <f t="shared" si="53"/>
        <v>0</v>
      </c>
      <c r="AE1256" s="198"/>
      <c r="AF1256" s="199"/>
      <c r="AG1256" s="200"/>
      <c r="AH1256" s="200"/>
      <c r="AI1256" s="169" t="str">
        <f>IF(AB1256/W1256=0,"",IF(MOD(AB1256,W1256)&gt;0,"ОШИБКА!!! неверная кратность на сорт",""))</f>
        <v/>
      </c>
    </row>
    <row r="1257" spans="2:35">
      <c r="B1257" s="250"/>
      <c r="C1257" s="196" t="s">
        <v>609</v>
      </c>
      <c r="D1257" s="267"/>
      <c r="E1257" s="267"/>
      <c r="F1257" s="267"/>
      <c r="G1257" s="267"/>
      <c r="H1257" s="267"/>
      <c r="I1257" s="267"/>
      <c r="J1257" s="267">
        <v>24</v>
      </c>
      <c r="K1257" s="267"/>
      <c r="L1257" s="196" t="s">
        <v>37</v>
      </c>
      <c r="M1257" s="196" t="s">
        <v>581</v>
      </c>
      <c r="N1257" s="196" t="s">
        <v>1861</v>
      </c>
      <c r="O1257" s="196" t="s">
        <v>1860</v>
      </c>
      <c r="P1257" s="196" t="s">
        <v>610</v>
      </c>
      <c r="Q1257" s="196" t="s">
        <v>19</v>
      </c>
      <c r="R1257" s="196"/>
      <c r="S1257" s="196"/>
      <c r="T1257" s="196"/>
      <c r="U1257" s="252"/>
      <c r="V1257" s="197" t="s">
        <v>176</v>
      </c>
      <c r="W1257" s="220">
        <v>1</v>
      </c>
      <c r="X1257" s="223">
        <v>1489</v>
      </c>
      <c r="Y1257" s="223">
        <v>1444</v>
      </c>
      <c r="Z1257" s="223">
        <v>1353</v>
      </c>
      <c r="AA1257" s="223">
        <v>1272</v>
      </c>
      <c r="AB1257" s="5"/>
      <c r="AC1257" s="224">
        <f t="shared" si="52"/>
        <v>0</v>
      </c>
      <c r="AD1257" s="270">
        <f t="shared" si="53"/>
        <v>0</v>
      </c>
      <c r="AE1257" s="198"/>
      <c r="AF1257" s="199"/>
      <c r="AG1257" s="200"/>
      <c r="AH1257" s="200"/>
      <c r="AI1257" s="169" t="str">
        <f>IF(AB1257/W1257=0,"",IF(MOD(AB1257,W1257)&gt;0,"ОШИБКА!!! неверная кратность на сорт",""))</f>
        <v/>
      </c>
    </row>
    <row r="1258" spans="2:35">
      <c r="B1258" s="250"/>
      <c r="C1258" s="196" t="s">
        <v>584</v>
      </c>
      <c r="D1258" s="267"/>
      <c r="E1258" s="267"/>
      <c r="F1258" s="267"/>
      <c r="G1258" s="267"/>
      <c r="H1258" s="267"/>
      <c r="I1258" s="267"/>
      <c r="J1258" s="267"/>
      <c r="K1258" s="267"/>
      <c r="L1258" s="196" t="s">
        <v>37</v>
      </c>
      <c r="M1258" s="332" t="s">
        <v>581</v>
      </c>
      <c r="N1258" s="332" t="s">
        <v>1866</v>
      </c>
      <c r="O1258" s="332" t="s">
        <v>1865</v>
      </c>
      <c r="P1258" s="332" t="s">
        <v>585</v>
      </c>
      <c r="Q1258" s="332" t="s">
        <v>19</v>
      </c>
      <c r="R1258" s="332"/>
      <c r="S1258" s="332"/>
      <c r="T1258" s="332"/>
      <c r="U1258" s="252"/>
      <c r="V1258" s="197" t="s">
        <v>776</v>
      </c>
      <c r="W1258" s="220">
        <v>1</v>
      </c>
      <c r="X1258" s="223">
        <v>887</v>
      </c>
      <c r="Y1258" s="223">
        <v>860</v>
      </c>
      <c r="Z1258" s="223">
        <v>806</v>
      </c>
      <c r="AA1258" s="223">
        <v>758</v>
      </c>
      <c r="AB1258" s="5"/>
      <c r="AC1258" s="224">
        <f t="shared" si="52"/>
        <v>0</v>
      </c>
      <c r="AD1258" s="270">
        <f t="shared" si="53"/>
        <v>0</v>
      </c>
      <c r="AE1258" s="198" t="s">
        <v>4484</v>
      </c>
      <c r="AF1258" s="199"/>
      <c r="AG1258" s="200"/>
      <c r="AH1258" s="200"/>
      <c r="AI1258" s="169" t="str">
        <f>IF(AB1258/W1258=0,"",IF(MOD(AB1258,W1258)&gt;0,"ОШИБКА!!! неверная кратность на сорт",""))</f>
        <v/>
      </c>
    </row>
    <row r="1259" spans="2:35">
      <c r="B1259" s="250"/>
      <c r="C1259" s="196" t="s">
        <v>588</v>
      </c>
      <c r="D1259" s="267"/>
      <c r="E1259" s="267"/>
      <c r="F1259" s="267"/>
      <c r="G1259" s="267"/>
      <c r="H1259" s="267"/>
      <c r="I1259" s="267"/>
      <c r="J1259" s="267"/>
      <c r="K1259" s="267"/>
      <c r="L1259" s="196" t="s">
        <v>37</v>
      </c>
      <c r="M1259" s="332" t="s">
        <v>581</v>
      </c>
      <c r="N1259" s="332" t="s">
        <v>1866</v>
      </c>
      <c r="O1259" s="332" t="s">
        <v>1865</v>
      </c>
      <c r="P1259" s="332" t="s">
        <v>589</v>
      </c>
      <c r="Q1259" s="332" t="s">
        <v>19</v>
      </c>
      <c r="R1259" s="332"/>
      <c r="S1259" s="332"/>
      <c r="T1259" s="332"/>
      <c r="U1259" s="252"/>
      <c r="V1259" s="197" t="s">
        <v>776</v>
      </c>
      <c r="W1259" s="220">
        <v>1</v>
      </c>
      <c r="X1259" s="223">
        <v>603</v>
      </c>
      <c r="Y1259" s="223">
        <v>584</v>
      </c>
      <c r="Z1259" s="223">
        <v>548</v>
      </c>
      <c r="AA1259" s="223">
        <v>515</v>
      </c>
      <c r="AB1259" s="5"/>
      <c r="AC1259" s="224">
        <f t="shared" si="52"/>
        <v>0</v>
      </c>
      <c r="AD1259" s="270">
        <f t="shared" si="53"/>
        <v>0</v>
      </c>
      <c r="AE1259" s="198" t="s">
        <v>4484</v>
      </c>
      <c r="AF1259" s="199"/>
      <c r="AG1259" s="200"/>
      <c r="AH1259" s="200"/>
      <c r="AI1259" s="169" t="str">
        <f>IF(AB1259/W1259=0,"",IF(MOD(AB1259,W1259)&gt;0,"ОШИБКА!!! неверная кратность на сорт",""))</f>
        <v/>
      </c>
    </row>
    <row r="1260" spans="2:35">
      <c r="B1260" s="250"/>
      <c r="C1260" s="196" t="s">
        <v>607</v>
      </c>
      <c r="D1260" s="267"/>
      <c r="E1260" s="267"/>
      <c r="F1260" s="267"/>
      <c r="G1260" s="267"/>
      <c r="H1260" s="267"/>
      <c r="I1260" s="267"/>
      <c r="J1260" s="267">
        <v>3</v>
      </c>
      <c r="K1260" s="267"/>
      <c r="L1260" s="196" t="s">
        <v>37</v>
      </c>
      <c r="M1260" s="196" t="s">
        <v>581</v>
      </c>
      <c r="N1260" s="196" t="s">
        <v>1866</v>
      </c>
      <c r="O1260" s="196" t="s">
        <v>1865</v>
      </c>
      <c r="P1260" s="196" t="s">
        <v>608</v>
      </c>
      <c r="Q1260" s="196" t="s">
        <v>19</v>
      </c>
      <c r="R1260" s="196"/>
      <c r="S1260" s="196"/>
      <c r="T1260" s="196"/>
      <c r="U1260" s="252"/>
      <c r="V1260" s="197" t="s">
        <v>176</v>
      </c>
      <c r="W1260" s="220">
        <v>1</v>
      </c>
      <c r="X1260" s="223">
        <v>1378</v>
      </c>
      <c r="Y1260" s="223">
        <v>1336</v>
      </c>
      <c r="Z1260" s="223">
        <v>1253</v>
      </c>
      <c r="AA1260" s="223">
        <v>1178</v>
      </c>
      <c r="AB1260" s="5"/>
      <c r="AC1260" s="224">
        <f t="shared" si="52"/>
        <v>0</v>
      </c>
      <c r="AD1260" s="270">
        <f t="shared" si="53"/>
        <v>0</v>
      </c>
      <c r="AE1260" s="198"/>
      <c r="AF1260" s="199"/>
      <c r="AG1260" s="200"/>
      <c r="AH1260" s="200"/>
      <c r="AI1260" s="169" t="str">
        <f>IF(AB1260/W1260=0,"",IF(MOD(AB1260,W1260)&gt;0,"ОШИБКА!!! неверная кратность на сорт",""))</f>
        <v/>
      </c>
    </row>
    <row r="1261" spans="2:35">
      <c r="B1261" s="250"/>
      <c r="C1261" s="196" t="s">
        <v>3333</v>
      </c>
      <c r="D1261" s="267"/>
      <c r="E1261" s="267"/>
      <c r="F1261" s="267"/>
      <c r="G1261" s="267"/>
      <c r="H1261" s="267"/>
      <c r="I1261" s="267"/>
      <c r="J1261" s="267"/>
      <c r="K1261" s="267"/>
      <c r="L1261" s="196" t="s">
        <v>37</v>
      </c>
      <c r="M1261" s="332" t="s">
        <v>581</v>
      </c>
      <c r="N1261" s="332" t="s">
        <v>1866</v>
      </c>
      <c r="O1261" s="332" t="s">
        <v>1865</v>
      </c>
      <c r="P1261" s="332" t="s">
        <v>4239</v>
      </c>
      <c r="Q1261" s="332" t="s">
        <v>19</v>
      </c>
      <c r="R1261" s="332"/>
      <c r="S1261" s="332"/>
      <c r="T1261" s="332"/>
      <c r="U1261" s="252"/>
      <c r="V1261" s="197" t="s">
        <v>776</v>
      </c>
      <c r="W1261" s="220">
        <v>1</v>
      </c>
      <c r="X1261" s="223">
        <v>817</v>
      </c>
      <c r="Y1261" s="223">
        <v>792</v>
      </c>
      <c r="Z1261" s="223">
        <v>743</v>
      </c>
      <c r="AA1261" s="223">
        <v>698</v>
      </c>
      <c r="AB1261" s="5"/>
      <c r="AC1261" s="224">
        <f t="shared" si="52"/>
        <v>0</v>
      </c>
      <c r="AD1261" s="270">
        <f t="shared" si="53"/>
        <v>0</v>
      </c>
      <c r="AE1261" s="198" t="s">
        <v>4484</v>
      </c>
      <c r="AF1261" s="199"/>
      <c r="AG1261" s="200"/>
      <c r="AH1261" s="200"/>
      <c r="AI1261" s="169" t="str">
        <f>IF(AB1261/W1261=0,"",IF(MOD(AB1261,W1261)&gt;0,"ОШИБКА!!! неверная кратность на сорт",""))</f>
        <v/>
      </c>
    </row>
    <row r="1262" spans="2:35">
      <c r="B1262" s="250"/>
      <c r="C1262" s="196" t="s">
        <v>3331</v>
      </c>
      <c r="D1262" s="267"/>
      <c r="E1262" s="267"/>
      <c r="F1262" s="267"/>
      <c r="G1262" s="267"/>
      <c r="H1262" s="267"/>
      <c r="I1262" s="267"/>
      <c r="J1262" s="267"/>
      <c r="K1262" s="267"/>
      <c r="L1262" s="196" t="s">
        <v>37</v>
      </c>
      <c r="M1262" s="332" t="s">
        <v>581</v>
      </c>
      <c r="N1262" s="332" t="s">
        <v>1866</v>
      </c>
      <c r="O1262" s="332" t="s">
        <v>1865</v>
      </c>
      <c r="P1262" s="332" t="s">
        <v>4237</v>
      </c>
      <c r="Q1262" s="332" t="s">
        <v>19</v>
      </c>
      <c r="R1262" s="332"/>
      <c r="S1262" s="332"/>
      <c r="T1262" s="332"/>
      <c r="U1262" s="252"/>
      <c r="V1262" s="197" t="s">
        <v>776</v>
      </c>
      <c r="W1262" s="220">
        <v>1</v>
      </c>
      <c r="X1262" s="223">
        <v>880</v>
      </c>
      <c r="Y1262" s="223">
        <v>853</v>
      </c>
      <c r="Z1262" s="223">
        <v>800</v>
      </c>
      <c r="AA1262" s="223">
        <v>752</v>
      </c>
      <c r="AB1262" s="5"/>
      <c r="AC1262" s="224">
        <f t="shared" si="52"/>
        <v>0</v>
      </c>
      <c r="AD1262" s="270">
        <f t="shared" si="53"/>
        <v>0</v>
      </c>
      <c r="AE1262" s="198" t="s">
        <v>4484</v>
      </c>
      <c r="AF1262" s="199"/>
      <c r="AG1262" s="200"/>
      <c r="AH1262" s="200"/>
      <c r="AI1262" s="169" t="str">
        <f>IF(AB1262/W1262=0,"",IF(MOD(AB1262,W1262)&gt;0,"ОШИБКА!!! неверная кратность на сорт",""))</f>
        <v/>
      </c>
    </row>
    <row r="1263" spans="2:35">
      <c r="B1263" s="250"/>
      <c r="C1263" s="196" t="s">
        <v>3332</v>
      </c>
      <c r="D1263" s="267"/>
      <c r="E1263" s="267"/>
      <c r="F1263" s="267"/>
      <c r="G1263" s="267"/>
      <c r="H1263" s="267"/>
      <c r="I1263" s="267"/>
      <c r="J1263" s="267"/>
      <c r="K1263" s="267"/>
      <c r="L1263" s="196" t="s">
        <v>37</v>
      </c>
      <c r="M1263" s="332" t="s">
        <v>581</v>
      </c>
      <c r="N1263" s="332" t="s">
        <v>1866</v>
      </c>
      <c r="O1263" s="332" t="s">
        <v>1865</v>
      </c>
      <c r="P1263" s="332" t="s">
        <v>4238</v>
      </c>
      <c r="Q1263" s="332" t="s">
        <v>19</v>
      </c>
      <c r="R1263" s="332"/>
      <c r="S1263" s="332"/>
      <c r="T1263" s="332"/>
      <c r="U1263" s="252"/>
      <c r="V1263" s="197" t="s">
        <v>776</v>
      </c>
      <c r="W1263" s="220">
        <v>1</v>
      </c>
      <c r="X1263" s="223">
        <v>603</v>
      </c>
      <c r="Y1263" s="223">
        <v>584</v>
      </c>
      <c r="Z1263" s="223">
        <v>548</v>
      </c>
      <c r="AA1263" s="223">
        <v>515</v>
      </c>
      <c r="AB1263" s="5"/>
      <c r="AC1263" s="224">
        <f t="shared" si="52"/>
        <v>0</v>
      </c>
      <c r="AD1263" s="270">
        <f t="shared" si="53"/>
        <v>0</v>
      </c>
      <c r="AE1263" s="198" t="s">
        <v>4484</v>
      </c>
      <c r="AF1263" s="199"/>
      <c r="AG1263" s="200"/>
      <c r="AH1263" s="200"/>
      <c r="AI1263" s="169" t="str">
        <f>IF(AB1263/W1263=0,"",IF(MOD(AB1263,W1263)&gt;0,"ОШИБКА!!! неверная кратность на сорт",""))</f>
        <v/>
      </c>
    </row>
    <row r="1264" spans="2:35">
      <c r="B1264" s="250"/>
      <c r="C1264" s="196" t="s">
        <v>3334</v>
      </c>
      <c r="D1264" s="267"/>
      <c r="E1264" s="267"/>
      <c r="F1264" s="267"/>
      <c r="G1264" s="267"/>
      <c r="H1264" s="267"/>
      <c r="I1264" s="267"/>
      <c r="J1264" s="267">
        <v>7</v>
      </c>
      <c r="K1264" s="267"/>
      <c r="L1264" s="196" t="s">
        <v>37</v>
      </c>
      <c r="M1264" s="196" t="s">
        <v>581</v>
      </c>
      <c r="N1264" s="196" t="s">
        <v>4421</v>
      </c>
      <c r="O1264" s="196" t="s">
        <v>4420</v>
      </c>
      <c r="P1264" s="196" t="s">
        <v>4422</v>
      </c>
      <c r="Q1264" s="196" t="s">
        <v>19</v>
      </c>
      <c r="R1264" s="196"/>
      <c r="S1264" s="196"/>
      <c r="T1264" s="196"/>
      <c r="U1264" s="252"/>
      <c r="V1264" s="197" t="s">
        <v>176</v>
      </c>
      <c r="W1264" s="220">
        <v>1</v>
      </c>
      <c r="X1264" s="223">
        <v>1296</v>
      </c>
      <c r="Y1264" s="223">
        <v>1256</v>
      </c>
      <c r="Z1264" s="223">
        <v>1178</v>
      </c>
      <c r="AA1264" s="223">
        <v>1107</v>
      </c>
      <c r="AB1264" s="5"/>
      <c r="AC1264" s="224">
        <f t="shared" si="52"/>
        <v>0</v>
      </c>
      <c r="AD1264" s="270">
        <f t="shared" si="53"/>
        <v>0</v>
      </c>
      <c r="AE1264" s="198"/>
      <c r="AF1264" s="199"/>
      <c r="AG1264" s="200"/>
      <c r="AH1264" s="200"/>
      <c r="AI1264" s="169" t="str">
        <f>IF(AB1264/W1264=0,"",IF(MOD(AB1264,W1264)&gt;0,"ОШИБКА!!! неверная кратность на сорт",""))</f>
        <v/>
      </c>
    </row>
    <row r="1265" spans="2:35">
      <c r="B1265" s="250"/>
      <c r="C1265" s="196" t="s">
        <v>597</v>
      </c>
      <c r="D1265" s="267"/>
      <c r="E1265" s="267"/>
      <c r="F1265" s="267"/>
      <c r="G1265" s="267"/>
      <c r="H1265" s="267"/>
      <c r="I1265" s="267"/>
      <c r="J1265" s="267"/>
      <c r="K1265" s="267"/>
      <c r="L1265" s="196" t="s">
        <v>37</v>
      </c>
      <c r="M1265" s="332" t="s">
        <v>581</v>
      </c>
      <c r="N1265" s="332" t="s">
        <v>1868</v>
      </c>
      <c r="O1265" s="332" t="s">
        <v>1867</v>
      </c>
      <c r="P1265" s="332" t="s">
        <v>598</v>
      </c>
      <c r="Q1265" s="332" t="s">
        <v>19</v>
      </c>
      <c r="R1265" s="332"/>
      <c r="S1265" s="332"/>
      <c r="T1265" s="332"/>
      <c r="U1265" s="252"/>
      <c r="V1265" s="197" t="s">
        <v>176</v>
      </c>
      <c r="W1265" s="220">
        <v>1</v>
      </c>
      <c r="X1265" s="223">
        <v>1378</v>
      </c>
      <c r="Y1265" s="223">
        <v>1336</v>
      </c>
      <c r="Z1265" s="223">
        <v>1253</v>
      </c>
      <c r="AA1265" s="223">
        <v>1178</v>
      </c>
      <c r="AB1265" s="5"/>
      <c r="AC1265" s="224">
        <f t="shared" si="52"/>
        <v>0</v>
      </c>
      <c r="AD1265" s="270">
        <f t="shared" si="53"/>
        <v>0</v>
      </c>
      <c r="AE1265" s="198" t="s">
        <v>4484</v>
      </c>
      <c r="AF1265" s="199"/>
      <c r="AG1265" s="200"/>
      <c r="AH1265" s="200"/>
      <c r="AI1265" s="169" t="str">
        <f>IF(AB1265/W1265=0,"",IF(MOD(AB1265,W1265)&gt;0,"ОШИБКА!!! неверная кратность на сорт",""))</f>
        <v/>
      </c>
    </row>
    <row r="1266" spans="2:35">
      <c r="B1266" s="250"/>
      <c r="C1266" s="196" t="s">
        <v>1869</v>
      </c>
      <c r="D1266" s="267"/>
      <c r="E1266" s="267"/>
      <c r="F1266" s="267"/>
      <c r="G1266" s="267"/>
      <c r="H1266" s="267"/>
      <c r="I1266" s="267"/>
      <c r="J1266" s="267"/>
      <c r="K1266" s="267"/>
      <c r="L1266" s="196" t="s">
        <v>37</v>
      </c>
      <c r="M1266" s="332" t="s">
        <v>581</v>
      </c>
      <c r="N1266" s="332" t="s">
        <v>1868</v>
      </c>
      <c r="O1266" s="332" t="s">
        <v>1867</v>
      </c>
      <c r="P1266" s="332" t="s">
        <v>337</v>
      </c>
      <c r="Q1266" s="332" t="s">
        <v>19</v>
      </c>
      <c r="R1266" s="332"/>
      <c r="S1266" s="332"/>
      <c r="T1266" s="332"/>
      <c r="U1266" s="252"/>
      <c r="V1266" s="197" t="s">
        <v>176</v>
      </c>
      <c r="W1266" s="220">
        <v>1</v>
      </c>
      <c r="X1266" s="223">
        <v>1296</v>
      </c>
      <c r="Y1266" s="223">
        <v>1256</v>
      </c>
      <c r="Z1266" s="223">
        <v>1178</v>
      </c>
      <c r="AA1266" s="223">
        <v>1107</v>
      </c>
      <c r="AB1266" s="5"/>
      <c r="AC1266" s="224">
        <f t="shared" si="52"/>
        <v>0</v>
      </c>
      <c r="AD1266" s="270">
        <f t="shared" si="53"/>
        <v>0</v>
      </c>
      <c r="AE1266" s="198" t="s">
        <v>4484</v>
      </c>
      <c r="AF1266" s="199"/>
      <c r="AG1266" s="200"/>
      <c r="AH1266" s="200"/>
      <c r="AI1266" s="169" t="str">
        <f>IF(AB1266/W1266=0,"",IF(MOD(AB1266,W1266)&gt;0,"ОШИБКА!!! неверная кратность на сорт",""))</f>
        <v/>
      </c>
    </row>
    <row r="1267" spans="2:35">
      <c r="B1267" s="250"/>
      <c r="C1267" s="253" t="s">
        <v>1331</v>
      </c>
      <c r="D1267" s="267"/>
      <c r="E1267" s="267"/>
      <c r="F1267" s="267"/>
      <c r="G1267" s="267"/>
      <c r="H1267" s="267"/>
      <c r="I1267" s="267"/>
      <c r="J1267" s="267"/>
      <c r="K1267" s="267"/>
      <c r="L1267" s="196" t="s">
        <v>37</v>
      </c>
      <c r="M1267" s="332" t="s">
        <v>581</v>
      </c>
      <c r="N1267" s="332" t="s">
        <v>1868</v>
      </c>
      <c r="O1267" s="332" t="s">
        <v>1867</v>
      </c>
      <c r="P1267" s="332" t="s">
        <v>1332</v>
      </c>
      <c r="Q1267" s="332" t="s">
        <v>141</v>
      </c>
      <c r="R1267" s="332"/>
      <c r="S1267" s="332"/>
      <c r="T1267" s="332"/>
      <c r="U1267" s="335"/>
      <c r="V1267" s="197" t="s">
        <v>776</v>
      </c>
      <c r="W1267" s="220">
        <v>1</v>
      </c>
      <c r="X1267" s="223">
        <v>2327</v>
      </c>
      <c r="Y1267" s="223">
        <v>2256</v>
      </c>
      <c r="Z1267" s="223">
        <v>2115</v>
      </c>
      <c r="AA1267" s="223">
        <v>1989</v>
      </c>
      <c r="AB1267" s="5"/>
      <c r="AC1267" s="224">
        <f t="shared" si="52"/>
        <v>0</v>
      </c>
      <c r="AD1267" s="270">
        <f t="shared" si="53"/>
        <v>0</v>
      </c>
      <c r="AE1267" s="198" t="s">
        <v>4484</v>
      </c>
      <c r="AF1267" s="199"/>
      <c r="AG1267" s="200"/>
      <c r="AH1267" s="200"/>
      <c r="AI1267" s="169" t="str">
        <f>IF(AB1267/W1267=0,"",IF(MOD(AB1267,W1267)&gt;0,"ОШИБКА!!! неверная кратность на сорт",""))</f>
        <v/>
      </c>
    </row>
    <row r="1268" spans="2:35">
      <c r="B1268" s="250"/>
      <c r="C1268" s="196" t="s">
        <v>595</v>
      </c>
      <c r="D1268" s="267"/>
      <c r="E1268" s="267"/>
      <c r="F1268" s="267"/>
      <c r="G1268" s="267"/>
      <c r="H1268" s="267"/>
      <c r="I1268" s="267"/>
      <c r="J1268" s="267">
        <v>2</v>
      </c>
      <c r="K1268" s="267"/>
      <c r="L1268" s="196" t="s">
        <v>37</v>
      </c>
      <c r="M1268" s="196" t="s">
        <v>581</v>
      </c>
      <c r="N1268" s="196" t="s">
        <v>1871</v>
      </c>
      <c r="O1268" s="196" t="s">
        <v>1870</v>
      </c>
      <c r="P1268" s="196" t="s">
        <v>596</v>
      </c>
      <c r="Q1268" s="196" t="s">
        <v>19</v>
      </c>
      <c r="R1268" s="196"/>
      <c r="S1268" s="196"/>
      <c r="T1268" s="196"/>
      <c r="U1268" s="252"/>
      <c r="V1268" s="197" t="s">
        <v>176</v>
      </c>
      <c r="W1268" s="220">
        <v>1</v>
      </c>
      <c r="X1268" s="223">
        <v>1456</v>
      </c>
      <c r="Y1268" s="223">
        <v>1412</v>
      </c>
      <c r="Z1268" s="223">
        <v>1323</v>
      </c>
      <c r="AA1268" s="223">
        <v>1244</v>
      </c>
      <c r="AB1268" s="5"/>
      <c r="AC1268" s="224">
        <f t="shared" si="52"/>
        <v>0</v>
      </c>
      <c r="AD1268" s="270">
        <f t="shared" si="53"/>
        <v>0</v>
      </c>
      <c r="AE1268" s="198"/>
      <c r="AF1268" s="199"/>
      <c r="AG1268" s="200"/>
      <c r="AH1268" s="200"/>
      <c r="AI1268" s="169" t="str">
        <f>IF(AB1268/W1268=0,"",IF(MOD(AB1268,W1268)&gt;0,"ОШИБКА!!! неверная кратность на сорт",""))</f>
        <v/>
      </c>
    </row>
    <row r="1269" spans="2:35">
      <c r="B1269" s="250"/>
      <c r="C1269" s="196" t="s">
        <v>603</v>
      </c>
      <c r="D1269" s="267"/>
      <c r="E1269" s="267"/>
      <c r="F1269" s="267"/>
      <c r="G1269" s="267"/>
      <c r="H1269" s="267"/>
      <c r="I1269" s="267"/>
      <c r="J1269" s="267">
        <v>8</v>
      </c>
      <c r="K1269" s="267"/>
      <c r="L1269" s="196" t="s">
        <v>37</v>
      </c>
      <c r="M1269" s="196" t="s">
        <v>581</v>
      </c>
      <c r="N1269" s="196" t="s">
        <v>1871</v>
      </c>
      <c r="O1269" s="196" t="s">
        <v>1870</v>
      </c>
      <c r="P1269" s="196" t="s">
        <v>604</v>
      </c>
      <c r="Q1269" s="196" t="s">
        <v>19</v>
      </c>
      <c r="R1269" s="196"/>
      <c r="S1269" s="196"/>
      <c r="T1269" s="196"/>
      <c r="U1269" s="252"/>
      <c r="V1269" s="197" t="s">
        <v>176</v>
      </c>
      <c r="W1269" s="220">
        <v>1</v>
      </c>
      <c r="X1269" s="223">
        <v>1456</v>
      </c>
      <c r="Y1269" s="223">
        <v>1412</v>
      </c>
      <c r="Z1269" s="223">
        <v>1323</v>
      </c>
      <c r="AA1269" s="223">
        <v>1244</v>
      </c>
      <c r="AB1269" s="5"/>
      <c r="AC1269" s="224">
        <f t="shared" si="52"/>
        <v>0</v>
      </c>
      <c r="AD1269" s="270">
        <f t="shared" si="53"/>
        <v>0</v>
      </c>
      <c r="AE1269" s="198"/>
      <c r="AF1269" s="199"/>
      <c r="AG1269" s="200"/>
      <c r="AH1269" s="200"/>
      <c r="AI1269" s="169" t="str">
        <f>IF(AB1269/W1269=0,"",IF(MOD(AB1269,W1269)&gt;0,"ОШИБКА!!! неверная кратность на сорт",""))</f>
        <v/>
      </c>
    </row>
    <row r="1270" spans="2:35">
      <c r="B1270" s="250"/>
      <c r="C1270" s="196" t="s">
        <v>1872</v>
      </c>
      <c r="D1270" s="267"/>
      <c r="E1270" s="267"/>
      <c r="F1270" s="267"/>
      <c r="G1270" s="267"/>
      <c r="H1270" s="267"/>
      <c r="I1270" s="267"/>
      <c r="J1270" s="267"/>
      <c r="K1270" s="267"/>
      <c r="L1270" s="196" t="s">
        <v>37</v>
      </c>
      <c r="M1270" s="332" t="s">
        <v>581</v>
      </c>
      <c r="N1270" s="332" t="s">
        <v>1871</v>
      </c>
      <c r="O1270" s="332" t="s">
        <v>1870</v>
      </c>
      <c r="P1270" s="332" t="s">
        <v>1873</v>
      </c>
      <c r="Q1270" s="332" t="s">
        <v>19</v>
      </c>
      <c r="R1270" s="332"/>
      <c r="S1270" s="332"/>
      <c r="T1270" s="332"/>
      <c r="U1270" s="252"/>
      <c r="V1270" s="197" t="s">
        <v>776</v>
      </c>
      <c r="W1270" s="220">
        <v>1</v>
      </c>
      <c r="X1270" s="223">
        <v>913</v>
      </c>
      <c r="Y1270" s="223">
        <v>885</v>
      </c>
      <c r="Z1270" s="223">
        <v>830</v>
      </c>
      <c r="AA1270" s="223">
        <v>780</v>
      </c>
      <c r="AB1270" s="5"/>
      <c r="AC1270" s="224">
        <f t="shared" si="52"/>
        <v>0</v>
      </c>
      <c r="AD1270" s="270">
        <f t="shared" si="53"/>
        <v>0</v>
      </c>
      <c r="AE1270" s="198" t="s">
        <v>4484</v>
      </c>
      <c r="AF1270" s="199"/>
      <c r="AG1270" s="200"/>
      <c r="AH1270" s="200"/>
      <c r="AI1270" s="169" t="str">
        <f>IF(AB1270/W1270=0,"",IF(MOD(AB1270,W1270)&gt;0,"ОШИБКА!!! неверная кратность на сорт",""))</f>
        <v/>
      </c>
    </row>
    <row r="1271" spans="2:35">
      <c r="B1271" s="250"/>
      <c r="C1271" s="196" t="s">
        <v>591</v>
      </c>
      <c r="D1271" s="267"/>
      <c r="E1271" s="267"/>
      <c r="F1271" s="267"/>
      <c r="G1271" s="267"/>
      <c r="H1271" s="267"/>
      <c r="I1271" s="267"/>
      <c r="J1271" s="267"/>
      <c r="K1271" s="267"/>
      <c r="L1271" s="196" t="s">
        <v>37</v>
      </c>
      <c r="M1271" s="332" t="s">
        <v>581</v>
      </c>
      <c r="N1271" s="332" t="s">
        <v>1875</v>
      </c>
      <c r="O1271" s="332" t="s">
        <v>1874</v>
      </c>
      <c r="P1271" s="332" t="s">
        <v>592</v>
      </c>
      <c r="Q1271" s="332" t="s">
        <v>19</v>
      </c>
      <c r="R1271" s="332"/>
      <c r="S1271" s="332"/>
      <c r="T1271" s="332"/>
      <c r="U1271" s="252"/>
      <c r="V1271" s="197" t="s">
        <v>176</v>
      </c>
      <c r="W1271" s="220">
        <v>1</v>
      </c>
      <c r="X1271" s="223">
        <v>1492</v>
      </c>
      <c r="Y1271" s="223">
        <v>1447</v>
      </c>
      <c r="Z1271" s="223">
        <v>1356</v>
      </c>
      <c r="AA1271" s="223">
        <v>1275</v>
      </c>
      <c r="AB1271" s="5"/>
      <c r="AC1271" s="224">
        <f t="shared" si="52"/>
        <v>0</v>
      </c>
      <c r="AD1271" s="270">
        <f t="shared" si="53"/>
        <v>0</v>
      </c>
      <c r="AE1271" s="198" t="s">
        <v>4484</v>
      </c>
      <c r="AF1271" s="199"/>
      <c r="AG1271" s="200"/>
      <c r="AH1271" s="200"/>
      <c r="AI1271" s="169" t="str">
        <f>IF(AB1271/W1271=0,"",IF(MOD(AB1271,W1271)&gt;0,"ОШИБКА!!! неверная кратность на сорт",""))</f>
        <v/>
      </c>
    </row>
    <row r="1272" spans="2:35">
      <c r="B1272" s="250"/>
      <c r="C1272" s="196" t="s">
        <v>582</v>
      </c>
      <c r="D1272" s="267"/>
      <c r="E1272" s="267"/>
      <c r="F1272" s="267"/>
      <c r="G1272" s="267"/>
      <c r="H1272" s="267"/>
      <c r="I1272" s="267"/>
      <c r="J1272" s="267"/>
      <c r="K1272" s="267"/>
      <c r="L1272" s="196" t="s">
        <v>37</v>
      </c>
      <c r="M1272" s="332" t="s">
        <v>581</v>
      </c>
      <c r="N1272" s="332" t="s">
        <v>1875</v>
      </c>
      <c r="O1272" s="332" t="s">
        <v>1874</v>
      </c>
      <c r="P1272" s="332" t="s">
        <v>583</v>
      </c>
      <c r="Q1272" s="332" t="s">
        <v>19</v>
      </c>
      <c r="R1272" s="332"/>
      <c r="S1272" s="332"/>
      <c r="T1272" s="332"/>
      <c r="U1272" s="252"/>
      <c r="V1272" s="197" t="s">
        <v>776</v>
      </c>
      <c r="W1272" s="220">
        <v>1</v>
      </c>
      <c r="X1272" s="223">
        <v>603</v>
      </c>
      <c r="Y1272" s="223">
        <v>584</v>
      </c>
      <c r="Z1272" s="223">
        <v>548</v>
      </c>
      <c r="AA1272" s="223">
        <v>515</v>
      </c>
      <c r="AB1272" s="5"/>
      <c r="AC1272" s="224">
        <f t="shared" si="52"/>
        <v>0</v>
      </c>
      <c r="AD1272" s="270">
        <f t="shared" si="53"/>
        <v>0</v>
      </c>
      <c r="AE1272" s="198" t="s">
        <v>4484</v>
      </c>
      <c r="AF1272" s="199"/>
      <c r="AG1272" s="200"/>
      <c r="AH1272" s="200"/>
      <c r="AI1272" s="169" t="str">
        <f>IF(AB1272/W1272=0,"",IF(MOD(AB1272,W1272)&gt;0,"ОШИБКА!!! неверная кратность на сорт",""))</f>
        <v/>
      </c>
    </row>
    <row r="1273" spans="2:35">
      <c r="B1273" s="250"/>
      <c r="C1273" s="196" t="s">
        <v>1876</v>
      </c>
      <c r="D1273" s="267"/>
      <c r="E1273" s="267"/>
      <c r="F1273" s="267"/>
      <c r="G1273" s="267"/>
      <c r="H1273" s="267"/>
      <c r="I1273" s="267"/>
      <c r="J1273" s="267"/>
      <c r="K1273" s="267"/>
      <c r="L1273" s="196" t="s">
        <v>37</v>
      </c>
      <c r="M1273" s="332" t="s">
        <v>581</v>
      </c>
      <c r="N1273" s="332" t="s">
        <v>1875</v>
      </c>
      <c r="O1273" s="332" t="s">
        <v>1874</v>
      </c>
      <c r="P1273" s="332" t="s">
        <v>1877</v>
      </c>
      <c r="Q1273" s="332" t="s">
        <v>19</v>
      </c>
      <c r="R1273" s="332"/>
      <c r="S1273" s="332"/>
      <c r="T1273" s="332"/>
      <c r="U1273" s="252"/>
      <c r="V1273" s="197" t="s">
        <v>776</v>
      </c>
      <c r="W1273" s="220">
        <v>1</v>
      </c>
      <c r="X1273" s="223">
        <v>880</v>
      </c>
      <c r="Y1273" s="223">
        <v>853</v>
      </c>
      <c r="Z1273" s="223">
        <v>800</v>
      </c>
      <c r="AA1273" s="223">
        <v>752</v>
      </c>
      <c r="AB1273" s="5"/>
      <c r="AC1273" s="224">
        <f t="shared" si="52"/>
        <v>0</v>
      </c>
      <c r="AD1273" s="270">
        <f t="shared" si="53"/>
        <v>0</v>
      </c>
      <c r="AE1273" s="198" t="s">
        <v>4484</v>
      </c>
      <c r="AF1273" s="199"/>
      <c r="AG1273" s="200"/>
      <c r="AH1273" s="200"/>
      <c r="AI1273" s="169" t="str">
        <f>IF(AB1273/W1273=0,"",IF(MOD(AB1273,W1273)&gt;0,"ОШИБКА!!! неверная кратность на сорт",""))</f>
        <v/>
      </c>
    </row>
    <row r="1274" spans="2:35">
      <c r="B1274" s="250"/>
      <c r="C1274" s="253" t="s">
        <v>1320</v>
      </c>
      <c r="D1274" s="267"/>
      <c r="E1274" s="267"/>
      <c r="F1274" s="267"/>
      <c r="G1274" s="267"/>
      <c r="H1274" s="267"/>
      <c r="I1274" s="267"/>
      <c r="J1274" s="267"/>
      <c r="K1274" s="267"/>
      <c r="L1274" s="196" t="s">
        <v>37</v>
      </c>
      <c r="M1274" s="332" t="s">
        <v>581</v>
      </c>
      <c r="N1274" s="332" t="s">
        <v>1875</v>
      </c>
      <c r="O1274" s="332" t="s">
        <v>1874</v>
      </c>
      <c r="P1274" s="332" t="s">
        <v>1321</v>
      </c>
      <c r="Q1274" s="332" t="s">
        <v>141</v>
      </c>
      <c r="R1274" s="332"/>
      <c r="S1274" s="332"/>
      <c r="T1274" s="332"/>
      <c r="U1274" s="335"/>
      <c r="V1274" s="197" t="s">
        <v>776</v>
      </c>
      <c r="W1274" s="220">
        <v>1</v>
      </c>
      <c r="X1274" s="223">
        <v>2362</v>
      </c>
      <c r="Y1274" s="223">
        <v>2290</v>
      </c>
      <c r="Z1274" s="223">
        <v>2147</v>
      </c>
      <c r="AA1274" s="223">
        <v>2018</v>
      </c>
      <c r="AB1274" s="5"/>
      <c r="AC1274" s="224">
        <f t="shared" si="52"/>
        <v>0</v>
      </c>
      <c r="AD1274" s="270">
        <f t="shared" si="53"/>
        <v>0</v>
      </c>
      <c r="AE1274" s="198" t="s">
        <v>4484</v>
      </c>
      <c r="AF1274" s="199"/>
      <c r="AG1274" s="200"/>
      <c r="AH1274" s="200"/>
      <c r="AI1274" s="169" t="str">
        <f>IF(AB1274/W1274=0,"",IF(MOD(AB1274,W1274)&gt;0,"ОШИБКА!!! неверная кратность на сорт",""))</f>
        <v/>
      </c>
    </row>
    <row r="1275" spans="2:35">
      <c r="B1275" s="250"/>
      <c r="C1275" s="196" t="s">
        <v>3335</v>
      </c>
      <c r="D1275" s="267"/>
      <c r="E1275" s="267"/>
      <c r="F1275" s="267"/>
      <c r="G1275" s="267"/>
      <c r="H1275" s="267"/>
      <c r="I1275" s="267"/>
      <c r="J1275" s="267"/>
      <c r="K1275" s="267"/>
      <c r="L1275" s="196" t="s">
        <v>37</v>
      </c>
      <c r="M1275" s="332" t="s">
        <v>581</v>
      </c>
      <c r="N1275" s="332" t="s">
        <v>1875</v>
      </c>
      <c r="O1275" s="332" t="s">
        <v>1874</v>
      </c>
      <c r="P1275" s="332" t="s">
        <v>4242</v>
      </c>
      <c r="Q1275" s="332" t="s">
        <v>19</v>
      </c>
      <c r="R1275" s="332"/>
      <c r="S1275" s="332"/>
      <c r="T1275" s="332"/>
      <c r="U1275" s="252"/>
      <c r="V1275" s="197" t="s">
        <v>176</v>
      </c>
      <c r="W1275" s="220">
        <v>1</v>
      </c>
      <c r="X1275" s="223">
        <v>1403</v>
      </c>
      <c r="Y1275" s="223">
        <v>1360</v>
      </c>
      <c r="Z1275" s="223">
        <v>1275</v>
      </c>
      <c r="AA1275" s="223">
        <v>1199</v>
      </c>
      <c r="AB1275" s="5"/>
      <c r="AC1275" s="224">
        <f t="shared" si="52"/>
        <v>0</v>
      </c>
      <c r="AD1275" s="270">
        <f t="shared" si="53"/>
        <v>0</v>
      </c>
      <c r="AE1275" s="198" t="s">
        <v>4484</v>
      </c>
      <c r="AF1275" s="199"/>
      <c r="AG1275" s="200"/>
      <c r="AH1275" s="200"/>
      <c r="AI1275" s="169" t="str">
        <f>IF(AB1275/W1275=0,"",IF(MOD(AB1275,W1275)&gt;0,"ОШИБКА!!! неверная кратность на сорт",""))</f>
        <v/>
      </c>
    </row>
    <row r="1276" spans="2:35">
      <c r="B1276" s="250"/>
      <c r="C1276" s="253" t="s">
        <v>1322</v>
      </c>
      <c r="D1276" s="267"/>
      <c r="E1276" s="267"/>
      <c r="F1276" s="267"/>
      <c r="G1276" s="267"/>
      <c r="H1276" s="267"/>
      <c r="I1276" s="267"/>
      <c r="J1276" s="267"/>
      <c r="K1276" s="267"/>
      <c r="L1276" s="196" t="s">
        <v>37</v>
      </c>
      <c r="M1276" s="332" t="s">
        <v>581</v>
      </c>
      <c r="N1276" s="332" t="s">
        <v>1875</v>
      </c>
      <c r="O1276" s="332" t="s">
        <v>1874</v>
      </c>
      <c r="P1276" s="332" t="s">
        <v>1323</v>
      </c>
      <c r="Q1276" s="332" t="s">
        <v>141</v>
      </c>
      <c r="R1276" s="332"/>
      <c r="S1276" s="332"/>
      <c r="T1276" s="332"/>
      <c r="U1276" s="335"/>
      <c r="V1276" s="197" t="s">
        <v>776</v>
      </c>
      <c r="W1276" s="220">
        <v>1</v>
      </c>
      <c r="X1276" s="223">
        <v>2327</v>
      </c>
      <c r="Y1276" s="223">
        <v>2256</v>
      </c>
      <c r="Z1276" s="223">
        <v>2115</v>
      </c>
      <c r="AA1276" s="223">
        <v>1989</v>
      </c>
      <c r="AB1276" s="5"/>
      <c r="AC1276" s="224">
        <f t="shared" si="52"/>
        <v>0</v>
      </c>
      <c r="AD1276" s="270">
        <f t="shared" si="53"/>
        <v>0</v>
      </c>
      <c r="AE1276" s="198" t="s">
        <v>4484</v>
      </c>
      <c r="AF1276" s="199"/>
      <c r="AG1276" s="200"/>
      <c r="AH1276" s="200"/>
      <c r="AI1276" s="169" t="str">
        <f>IF(AB1276/W1276=0,"",IF(MOD(AB1276,W1276)&gt;0,"ОШИБКА!!! неверная кратность на сорт",""))</f>
        <v/>
      </c>
    </row>
    <row r="1277" spans="2:35">
      <c r="B1277" s="250"/>
      <c r="C1277" s="196" t="s">
        <v>1324</v>
      </c>
      <c r="D1277" s="267"/>
      <c r="E1277" s="267"/>
      <c r="F1277" s="267"/>
      <c r="G1277" s="267"/>
      <c r="H1277" s="267"/>
      <c r="I1277" s="267"/>
      <c r="J1277" s="267"/>
      <c r="K1277" s="267"/>
      <c r="L1277" s="196" t="s">
        <v>37</v>
      </c>
      <c r="M1277" s="332" t="s">
        <v>581</v>
      </c>
      <c r="N1277" s="332" t="s">
        <v>1875</v>
      </c>
      <c r="O1277" s="332" t="s">
        <v>1874</v>
      </c>
      <c r="P1277" s="332" t="s">
        <v>1325</v>
      </c>
      <c r="Q1277" s="332" t="s">
        <v>141</v>
      </c>
      <c r="R1277" s="332"/>
      <c r="S1277" s="332"/>
      <c r="T1277" s="332"/>
      <c r="U1277" s="252"/>
      <c r="V1277" s="197" t="s">
        <v>776</v>
      </c>
      <c r="W1277" s="220">
        <v>1</v>
      </c>
      <c r="X1277" s="223">
        <v>2327</v>
      </c>
      <c r="Y1277" s="223">
        <v>2256</v>
      </c>
      <c r="Z1277" s="223">
        <v>2115</v>
      </c>
      <c r="AA1277" s="223">
        <v>1989</v>
      </c>
      <c r="AB1277" s="5"/>
      <c r="AC1277" s="224">
        <f t="shared" si="52"/>
        <v>0</v>
      </c>
      <c r="AD1277" s="270">
        <f t="shared" si="53"/>
        <v>0</v>
      </c>
      <c r="AE1277" s="198" t="s">
        <v>4484</v>
      </c>
      <c r="AF1277" s="199"/>
      <c r="AG1277" s="200"/>
      <c r="AH1277" s="200"/>
      <c r="AI1277" s="169" t="str">
        <f>IF(AB1277/W1277=0,"",IF(MOD(AB1277,W1277)&gt;0,"ОШИБКА!!! неверная кратность на сорт",""))</f>
        <v/>
      </c>
    </row>
    <row r="1278" spans="2:35">
      <c r="B1278" s="250"/>
      <c r="C1278" s="196" t="s">
        <v>3336</v>
      </c>
      <c r="D1278" s="267"/>
      <c r="E1278" s="267"/>
      <c r="F1278" s="267"/>
      <c r="G1278" s="267"/>
      <c r="H1278" s="267"/>
      <c r="I1278" s="267"/>
      <c r="J1278" s="267"/>
      <c r="K1278" s="267"/>
      <c r="L1278" s="196" t="s">
        <v>37</v>
      </c>
      <c r="M1278" s="332" t="s">
        <v>581</v>
      </c>
      <c r="N1278" s="332" t="s">
        <v>1875</v>
      </c>
      <c r="O1278" s="332" t="s">
        <v>1874</v>
      </c>
      <c r="P1278" s="332" t="s">
        <v>4240</v>
      </c>
      <c r="Q1278" s="332" t="s">
        <v>3337</v>
      </c>
      <c r="R1278" s="332"/>
      <c r="S1278" s="332"/>
      <c r="T1278" s="332"/>
      <c r="U1278" s="252"/>
      <c r="V1278" s="197" t="s">
        <v>157</v>
      </c>
      <c r="W1278" s="220">
        <v>24</v>
      </c>
      <c r="X1278" s="223">
        <v>687</v>
      </c>
      <c r="Y1278" s="223">
        <v>666</v>
      </c>
      <c r="Z1278" s="223">
        <v>624</v>
      </c>
      <c r="AA1278" s="223">
        <v>587</v>
      </c>
      <c r="AB1278" s="5"/>
      <c r="AC1278" s="224">
        <f t="shared" si="52"/>
        <v>0</v>
      </c>
      <c r="AD1278" s="270">
        <f t="shared" si="53"/>
        <v>0</v>
      </c>
      <c r="AE1278" s="198" t="s">
        <v>4484</v>
      </c>
      <c r="AF1278" s="199"/>
      <c r="AG1278" s="200"/>
      <c r="AH1278" s="200"/>
      <c r="AI1278" s="169" t="str">
        <f>IF(AB1278/W1278=0,"",IF(MOD(AB1278,W1278)&gt;0,"ОШИБКА!!! неверная кратность на сорт",""))</f>
        <v/>
      </c>
    </row>
    <row r="1279" spans="2:35">
      <c r="B1279" s="250"/>
      <c r="C1279" s="196" t="s">
        <v>3338</v>
      </c>
      <c r="D1279" s="267"/>
      <c r="E1279" s="267"/>
      <c r="F1279" s="267"/>
      <c r="G1279" s="267"/>
      <c r="H1279" s="267"/>
      <c r="I1279" s="267"/>
      <c r="J1279" s="267"/>
      <c r="K1279" s="267"/>
      <c r="L1279" s="196" t="s">
        <v>37</v>
      </c>
      <c r="M1279" s="332" t="s">
        <v>581</v>
      </c>
      <c r="N1279" s="332" t="s">
        <v>1875</v>
      </c>
      <c r="O1279" s="332" t="s">
        <v>1874</v>
      </c>
      <c r="P1279" s="332" t="s">
        <v>4241</v>
      </c>
      <c r="Q1279" s="332" t="s">
        <v>19</v>
      </c>
      <c r="R1279" s="332"/>
      <c r="S1279" s="332"/>
      <c r="T1279" s="332"/>
      <c r="U1279" s="252"/>
      <c r="V1279" s="197" t="s">
        <v>776</v>
      </c>
      <c r="W1279" s="220">
        <v>1</v>
      </c>
      <c r="X1279" s="223">
        <v>722</v>
      </c>
      <c r="Y1279" s="223">
        <v>700</v>
      </c>
      <c r="Z1279" s="223">
        <v>656</v>
      </c>
      <c r="AA1279" s="223">
        <v>617</v>
      </c>
      <c r="AB1279" s="5"/>
      <c r="AC1279" s="224">
        <f t="shared" si="52"/>
        <v>0</v>
      </c>
      <c r="AD1279" s="270">
        <f t="shared" si="53"/>
        <v>0</v>
      </c>
      <c r="AE1279" s="198" t="s">
        <v>4484</v>
      </c>
      <c r="AF1279" s="199"/>
      <c r="AG1279" s="200"/>
      <c r="AH1279" s="200"/>
      <c r="AI1279" s="169" t="str">
        <f>IF(AB1279/W1279=0,"",IF(MOD(AB1279,W1279)&gt;0,"ОШИБКА!!! неверная кратность на сорт",""))</f>
        <v/>
      </c>
    </row>
    <row r="1280" spans="2:35">
      <c r="B1280" s="250"/>
      <c r="C1280" s="253" t="s">
        <v>1326</v>
      </c>
      <c r="D1280" s="267"/>
      <c r="E1280" s="267"/>
      <c r="F1280" s="267"/>
      <c r="G1280" s="267"/>
      <c r="H1280" s="267"/>
      <c r="I1280" s="267"/>
      <c r="J1280" s="267">
        <v>1</v>
      </c>
      <c r="K1280" s="267"/>
      <c r="L1280" s="196" t="s">
        <v>37</v>
      </c>
      <c r="M1280" s="196" t="s">
        <v>581</v>
      </c>
      <c r="N1280" s="196" t="s">
        <v>1875</v>
      </c>
      <c r="O1280" s="196" t="s">
        <v>1874</v>
      </c>
      <c r="P1280" s="196" t="s">
        <v>1327</v>
      </c>
      <c r="Q1280" s="196" t="s">
        <v>141</v>
      </c>
      <c r="R1280" s="196"/>
      <c r="S1280" s="196"/>
      <c r="T1280" s="196"/>
      <c r="U1280" s="335"/>
      <c r="V1280" s="197" t="s">
        <v>776</v>
      </c>
      <c r="W1280" s="220">
        <v>1</v>
      </c>
      <c r="X1280" s="223">
        <v>2362</v>
      </c>
      <c r="Y1280" s="223">
        <v>2290</v>
      </c>
      <c r="Z1280" s="223">
        <v>2147</v>
      </c>
      <c r="AA1280" s="223">
        <v>2018</v>
      </c>
      <c r="AB1280" s="5"/>
      <c r="AC1280" s="224">
        <f t="shared" si="52"/>
        <v>0</v>
      </c>
      <c r="AD1280" s="270">
        <f t="shared" si="53"/>
        <v>0</v>
      </c>
      <c r="AE1280" s="198"/>
      <c r="AF1280" s="199"/>
      <c r="AG1280" s="200"/>
      <c r="AH1280" s="200"/>
      <c r="AI1280" s="169" t="str">
        <f>IF(AB1280/W1280=0,"",IF(MOD(AB1280,W1280)&gt;0,"ОШИБКА!!! неверная кратность на сорт",""))</f>
        <v/>
      </c>
    </row>
    <row r="1281" spans="2:35">
      <c r="B1281" s="250"/>
      <c r="C1281" s="196" t="s">
        <v>3339</v>
      </c>
      <c r="D1281" s="267"/>
      <c r="E1281" s="267"/>
      <c r="F1281" s="267"/>
      <c r="G1281" s="267"/>
      <c r="H1281" s="267"/>
      <c r="I1281" s="267"/>
      <c r="J1281" s="267"/>
      <c r="K1281" s="267"/>
      <c r="L1281" s="196" t="s">
        <v>37</v>
      </c>
      <c r="M1281" s="332" t="s">
        <v>581</v>
      </c>
      <c r="N1281" s="332" t="s">
        <v>1875</v>
      </c>
      <c r="O1281" s="332" t="s">
        <v>1874</v>
      </c>
      <c r="P1281" s="332" t="s">
        <v>4243</v>
      </c>
      <c r="Q1281" s="332" t="s">
        <v>19</v>
      </c>
      <c r="R1281" s="332"/>
      <c r="S1281" s="332"/>
      <c r="T1281" s="332"/>
      <c r="U1281" s="252"/>
      <c r="V1281" s="197" t="s">
        <v>176</v>
      </c>
      <c r="W1281" s="220">
        <v>1</v>
      </c>
      <c r="X1281" s="223">
        <v>1456</v>
      </c>
      <c r="Y1281" s="223">
        <v>1412</v>
      </c>
      <c r="Z1281" s="223">
        <v>1323</v>
      </c>
      <c r="AA1281" s="223">
        <v>1244</v>
      </c>
      <c r="AB1281" s="5"/>
      <c r="AC1281" s="224">
        <f t="shared" si="52"/>
        <v>0</v>
      </c>
      <c r="AD1281" s="270">
        <f t="shared" si="53"/>
        <v>0</v>
      </c>
      <c r="AE1281" s="198" t="s">
        <v>4484</v>
      </c>
      <c r="AF1281" s="199"/>
      <c r="AG1281" s="200"/>
      <c r="AH1281" s="200"/>
      <c r="AI1281" s="169" t="str">
        <f>IF(AB1281/W1281=0,"",IF(MOD(AB1281,W1281)&gt;0,"ОШИБКА!!! неверная кратность на сорт",""))</f>
        <v/>
      </c>
    </row>
    <row r="1282" spans="2:35">
      <c r="B1282" s="250"/>
      <c r="C1282" s="253" t="s">
        <v>1328</v>
      </c>
      <c r="D1282" s="267"/>
      <c r="E1282" s="267"/>
      <c r="F1282" s="267"/>
      <c r="G1282" s="267"/>
      <c r="H1282" s="267"/>
      <c r="I1282" s="267"/>
      <c r="J1282" s="267"/>
      <c r="K1282" s="267"/>
      <c r="L1282" s="196" t="s">
        <v>37</v>
      </c>
      <c r="M1282" s="332" t="s">
        <v>581</v>
      </c>
      <c r="N1282" s="332" t="s">
        <v>1875</v>
      </c>
      <c r="O1282" s="332" t="s">
        <v>1874</v>
      </c>
      <c r="P1282" s="332" t="s">
        <v>1329</v>
      </c>
      <c r="Q1282" s="332" t="s">
        <v>141</v>
      </c>
      <c r="R1282" s="332"/>
      <c r="S1282" s="332"/>
      <c r="T1282" s="332"/>
      <c r="U1282" s="335"/>
      <c r="V1282" s="197" t="s">
        <v>776</v>
      </c>
      <c r="W1282" s="220">
        <v>1</v>
      </c>
      <c r="X1282" s="223">
        <v>2327</v>
      </c>
      <c r="Y1282" s="223">
        <v>2256</v>
      </c>
      <c r="Z1282" s="223">
        <v>2115</v>
      </c>
      <c r="AA1282" s="223">
        <v>1989</v>
      </c>
      <c r="AB1282" s="5"/>
      <c r="AC1282" s="224">
        <f t="shared" si="52"/>
        <v>0</v>
      </c>
      <c r="AD1282" s="270">
        <f t="shared" si="53"/>
        <v>0</v>
      </c>
      <c r="AE1282" s="198" t="s">
        <v>4484</v>
      </c>
      <c r="AF1282" s="199"/>
      <c r="AG1282" s="200"/>
      <c r="AH1282" s="200"/>
      <c r="AI1282" s="169" t="str">
        <f>IF(AB1282/W1282=0,"",IF(MOD(AB1282,W1282)&gt;0,"ОШИБКА!!! неверная кратность на сорт",""))</f>
        <v/>
      </c>
    </row>
    <row r="1283" spans="2:35">
      <c r="B1283" s="250"/>
      <c r="C1283" s="196" t="s">
        <v>586</v>
      </c>
      <c r="D1283" s="267"/>
      <c r="E1283" s="267"/>
      <c r="F1283" s="267"/>
      <c r="G1283" s="267"/>
      <c r="H1283" s="267"/>
      <c r="I1283" s="267"/>
      <c r="J1283" s="267"/>
      <c r="K1283" s="267"/>
      <c r="L1283" s="196" t="s">
        <v>37</v>
      </c>
      <c r="M1283" s="332" t="s">
        <v>581</v>
      </c>
      <c r="N1283" s="332" t="s">
        <v>1875</v>
      </c>
      <c r="O1283" s="332" t="s">
        <v>1874</v>
      </c>
      <c r="P1283" s="332" t="s">
        <v>587</v>
      </c>
      <c r="Q1283" s="332" t="s">
        <v>19</v>
      </c>
      <c r="R1283" s="332"/>
      <c r="S1283" s="332"/>
      <c r="T1283" s="332"/>
      <c r="U1283" s="252"/>
      <c r="V1283" s="197" t="s">
        <v>776</v>
      </c>
      <c r="W1283" s="220">
        <v>1</v>
      </c>
      <c r="X1283" s="223">
        <v>603</v>
      </c>
      <c r="Y1283" s="223">
        <v>584</v>
      </c>
      <c r="Z1283" s="223">
        <v>548</v>
      </c>
      <c r="AA1283" s="223">
        <v>515</v>
      </c>
      <c r="AB1283" s="5"/>
      <c r="AC1283" s="224">
        <f t="shared" si="52"/>
        <v>0</v>
      </c>
      <c r="AD1283" s="270">
        <f t="shared" si="53"/>
        <v>0</v>
      </c>
      <c r="AE1283" s="198" t="s">
        <v>4484</v>
      </c>
      <c r="AF1283" s="199"/>
      <c r="AG1283" s="200"/>
      <c r="AH1283" s="200"/>
      <c r="AI1283" s="169" t="str">
        <f>IF(AB1283/W1283=0,"",IF(MOD(AB1283,W1283)&gt;0,"ОШИБКА!!! неверная кратность на сорт",""))</f>
        <v/>
      </c>
    </row>
    <row r="1284" spans="2:35">
      <c r="B1284" s="250"/>
      <c r="C1284" s="196" t="s">
        <v>3340</v>
      </c>
      <c r="D1284" s="267"/>
      <c r="E1284" s="267"/>
      <c r="F1284" s="267"/>
      <c r="G1284" s="267"/>
      <c r="H1284" s="267"/>
      <c r="I1284" s="267"/>
      <c r="J1284" s="267"/>
      <c r="K1284" s="267"/>
      <c r="L1284" s="196" t="s">
        <v>37</v>
      </c>
      <c r="M1284" s="332" t="s">
        <v>581</v>
      </c>
      <c r="N1284" s="332" t="s">
        <v>1875</v>
      </c>
      <c r="O1284" s="332" t="s">
        <v>1874</v>
      </c>
      <c r="P1284" s="332" t="s">
        <v>4244</v>
      </c>
      <c r="Q1284" s="332" t="s">
        <v>19</v>
      </c>
      <c r="R1284" s="332"/>
      <c r="S1284" s="332"/>
      <c r="T1284" s="332"/>
      <c r="U1284" s="252"/>
      <c r="V1284" s="197" t="s">
        <v>776</v>
      </c>
      <c r="W1284" s="220">
        <v>1</v>
      </c>
      <c r="X1284" s="223">
        <v>822</v>
      </c>
      <c r="Y1284" s="223">
        <v>797</v>
      </c>
      <c r="Z1284" s="223">
        <v>747</v>
      </c>
      <c r="AA1284" s="223">
        <v>703</v>
      </c>
      <c r="AB1284" s="5"/>
      <c r="AC1284" s="224">
        <f t="shared" si="52"/>
        <v>0</v>
      </c>
      <c r="AD1284" s="270">
        <f t="shared" si="53"/>
        <v>0</v>
      </c>
      <c r="AE1284" s="198" t="s">
        <v>4484</v>
      </c>
      <c r="AF1284" s="199"/>
      <c r="AG1284" s="200"/>
      <c r="AH1284" s="200"/>
      <c r="AI1284" s="169" t="str">
        <f>IF(AB1284/W1284=0,"",IF(MOD(AB1284,W1284)&gt;0,"ОШИБКА!!! неверная кратность на сорт",""))</f>
        <v/>
      </c>
    </row>
    <row r="1285" spans="2:35">
      <c r="B1285" s="250"/>
      <c r="C1285" s="196" t="s">
        <v>3341</v>
      </c>
      <c r="D1285" s="267"/>
      <c r="E1285" s="267"/>
      <c r="F1285" s="267"/>
      <c r="G1285" s="267"/>
      <c r="H1285" s="267"/>
      <c r="I1285" s="267"/>
      <c r="J1285" s="267"/>
      <c r="K1285" s="267"/>
      <c r="L1285" s="196" t="s">
        <v>37</v>
      </c>
      <c r="M1285" s="332" t="s">
        <v>581</v>
      </c>
      <c r="N1285" s="332" t="s">
        <v>1875</v>
      </c>
      <c r="O1285" s="332" t="s">
        <v>1874</v>
      </c>
      <c r="P1285" s="332" t="s">
        <v>4245</v>
      </c>
      <c r="Q1285" s="332" t="s">
        <v>19</v>
      </c>
      <c r="R1285" s="332"/>
      <c r="S1285" s="332"/>
      <c r="T1285" s="332"/>
      <c r="U1285" s="252"/>
      <c r="V1285" s="197" t="s">
        <v>176</v>
      </c>
      <c r="W1285" s="220">
        <v>1</v>
      </c>
      <c r="X1285" s="223">
        <v>1360</v>
      </c>
      <c r="Y1285" s="223">
        <v>1319</v>
      </c>
      <c r="Z1285" s="223">
        <v>1236</v>
      </c>
      <c r="AA1285" s="223">
        <v>1162</v>
      </c>
      <c r="AB1285" s="5"/>
      <c r="AC1285" s="224">
        <f t="shared" si="52"/>
        <v>0</v>
      </c>
      <c r="AD1285" s="270">
        <f t="shared" si="53"/>
        <v>0</v>
      </c>
      <c r="AE1285" s="198" t="s">
        <v>4484</v>
      </c>
      <c r="AF1285" s="199"/>
      <c r="AG1285" s="200"/>
      <c r="AH1285" s="200"/>
      <c r="AI1285" s="169" t="str">
        <f>IF(AB1285/W1285=0,"",IF(MOD(AB1285,W1285)&gt;0,"ОШИБКА!!! неверная кратность на сорт",""))</f>
        <v/>
      </c>
    </row>
    <row r="1286" spans="2:35">
      <c r="B1286" s="250"/>
      <c r="C1286" s="196" t="s">
        <v>3342</v>
      </c>
      <c r="D1286" s="267"/>
      <c r="E1286" s="267"/>
      <c r="F1286" s="267"/>
      <c r="G1286" s="267"/>
      <c r="H1286" s="267"/>
      <c r="I1286" s="267"/>
      <c r="J1286" s="267"/>
      <c r="K1286" s="267"/>
      <c r="L1286" s="196" t="s">
        <v>37</v>
      </c>
      <c r="M1286" s="332" t="s">
        <v>581</v>
      </c>
      <c r="N1286" s="332" t="s">
        <v>1875</v>
      </c>
      <c r="O1286" s="332" t="s">
        <v>1874</v>
      </c>
      <c r="P1286" s="332" t="s">
        <v>4246</v>
      </c>
      <c r="Q1286" s="332" t="s">
        <v>19</v>
      </c>
      <c r="R1286" s="332"/>
      <c r="S1286" s="332"/>
      <c r="T1286" s="332"/>
      <c r="U1286" s="252"/>
      <c r="V1286" s="197" t="s">
        <v>176</v>
      </c>
      <c r="W1286" s="220">
        <v>1</v>
      </c>
      <c r="X1286" s="223">
        <v>1360</v>
      </c>
      <c r="Y1286" s="223">
        <v>1319</v>
      </c>
      <c r="Z1286" s="223">
        <v>1236</v>
      </c>
      <c r="AA1286" s="223">
        <v>1162</v>
      </c>
      <c r="AB1286" s="5"/>
      <c r="AC1286" s="224">
        <f t="shared" si="52"/>
        <v>0</v>
      </c>
      <c r="AD1286" s="270">
        <f t="shared" si="53"/>
        <v>0</v>
      </c>
      <c r="AE1286" s="198" t="s">
        <v>4484</v>
      </c>
      <c r="AF1286" s="199"/>
      <c r="AG1286" s="200"/>
      <c r="AH1286" s="200"/>
      <c r="AI1286" s="169" t="str">
        <f>IF(AB1286/W1286=0,"",IF(MOD(AB1286,W1286)&gt;0,"ОШИБКА!!! неверная кратность на сорт",""))</f>
        <v/>
      </c>
    </row>
    <row r="1287" spans="2:35">
      <c r="B1287" s="250"/>
      <c r="C1287" s="196" t="s">
        <v>3343</v>
      </c>
      <c r="D1287" s="267"/>
      <c r="E1287" s="267"/>
      <c r="F1287" s="267"/>
      <c r="G1287" s="267"/>
      <c r="H1287" s="267"/>
      <c r="I1287" s="267"/>
      <c r="J1287" s="267"/>
      <c r="K1287" s="267"/>
      <c r="L1287" s="196" t="s">
        <v>37</v>
      </c>
      <c r="M1287" s="332" t="s">
        <v>581</v>
      </c>
      <c r="N1287" s="332" t="s">
        <v>1875</v>
      </c>
      <c r="O1287" s="332" t="s">
        <v>1874</v>
      </c>
      <c r="P1287" s="332" t="s">
        <v>4247</v>
      </c>
      <c r="Q1287" s="332" t="s">
        <v>19</v>
      </c>
      <c r="R1287" s="332"/>
      <c r="S1287" s="332"/>
      <c r="T1287" s="332"/>
      <c r="U1287" s="252"/>
      <c r="V1287" s="197" t="s">
        <v>176</v>
      </c>
      <c r="W1287" s="220">
        <v>1</v>
      </c>
      <c r="X1287" s="223">
        <v>1296</v>
      </c>
      <c r="Y1287" s="223">
        <v>1256</v>
      </c>
      <c r="Z1287" s="223">
        <v>1178</v>
      </c>
      <c r="AA1287" s="223">
        <v>1107</v>
      </c>
      <c r="AB1287" s="5"/>
      <c r="AC1287" s="224">
        <f t="shared" si="52"/>
        <v>0</v>
      </c>
      <c r="AD1287" s="270">
        <f t="shared" si="53"/>
        <v>0</v>
      </c>
      <c r="AE1287" s="198" t="s">
        <v>4484</v>
      </c>
      <c r="AF1287" s="199"/>
      <c r="AG1287" s="200"/>
      <c r="AH1287" s="200"/>
      <c r="AI1287" s="169" t="str">
        <f>IF(AB1287/W1287=0,"",IF(MOD(AB1287,W1287)&gt;0,"ОШИБКА!!! неверная кратность на сорт",""))</f>
        <v/>
      </c>
    </row>
    <row r="1288" spans="2:35">
      <c r="B1288" s="250"/>
      <c r="C1288" s="196" t="s">
        <v>602</v>
      </c>
      <c r="D1288" s="267"/>
      <c r="E1288" s="267"/>
      <c r="F1288" s="267"/>
      <c r="G1288" s="267"/>
      <c r="H1288" s="267"/>
      <c r="I1288" s="267"/>
      <c r="J1288" s="267"/>
      <c r="K1288" s="267"/>
      <c r="L1288" s="196" t="s">
        <v>37</v>
      </c>
      <c r="M1288" s="332" t="s">
        <v>581</v>
      </c>
      <c r="N1288" s="332" t="s">
        <v>1875</v>
      </c>
      <c r="O1288" s="332" t="s">
        <v>1874</v>
      </c>
      <c r="P1288" s="332" t="s">
        <v>1878</v>
      </c>
      <c r="Q1288" s="332" t="s">
        <v>19</v>
      </c>
      <c r="R1288" s="332"/>
      <c r="S1288" s="332"/>
      <c r="T1288" s="332"/>
      <c r="U1288" s="252"/>
      <c r="V1288" s="197" t="s">
        <v>176</v>
      </c>
      <c r="W1288" s="220">
        <v>1</v>
      </c>
      <c r="X1288" s="223">
        <v>1482</v>
      </c>
      <c r="Y1288" s="223">
        <v>1437</v>
      </c>
      <c r="Z1288" s="223">
        <v>1347</v>
      </c>
      <c r="AA1288" s="223">
        <v>1267</v>
      </c>
      <c r="AB1288" s="5"/>
      <c r="AC1288" s="224">
        <f t="shared" si="52"/>
        <v>0</v>
      </c>
      <c r="AD1288" s="270">
        <f t="shared" si="53"/>
        <v>0</v>
      </c>
      <c r="AE1288" s="198" t="s">
        <v>4484</v>
      </c>
      <c r="AF1288" s="199"/>
      <c r="AG1288" s="200"/>
      <c r="AH1288" s="200"/>
      <c r="AI1288" s="169" t="str">
        <f>IF(AB1288/W1288=0,"",IF(MOD(AB1288,W1288)&gt;0,"ОШИБКА!!! неверная кратность на сорт",""))</f>
        <v/>
      </c>
    </row>
    <row r="1289" spans="2:35">
      <c r="B1289" s="250"/>
      <c r="C1289" s="196" t="s">
        <v>3344</v>
      </c>
      <c r="D1289" s="267"/>
      <c r="E1289" s="267"/>
      <c r="F1289" s="267"/>
      <c r="G1289" s="267"/>
      <c r="H1289" s="267"/>
      <c r="I1289" s="267"/>
      <c r="J1289" s="267"/>
      <c r="K1289" s="267"/>
      <c r="L1289" s="196" t="s">
        <v>37</v>
      </c>
      <c r="M1289" s="332" t="s">
        <v>581</v>
      </c>
      <c r="N1289" s="332" t="s">
        <v>1875</v>
      </c>
      <c r="O1289" s="332" t="s">
        <v>1874</v>
      </c>
      <c r="P1289" s="332" t="s">
        <v>4248</v>
      </c>
      <c r="Q1289" s="332" t="s">
        <v>19</v>
      </c>
      <c r="R1289" s="332"/>
      <c r="S1289" s="332"/>
      <c r="T1289" s="332"/>
      <c r="U1289" s="252"/>
      <c r="V1289" s="197" t="s">
        <v>776</v>
      </c>
      <c r="W1289" s="220">
        <v>1</v>
      </c>
      <c r="X1289" s="223">
        <v>913</v>
      </c>
      <c r="Y1289" s="223">
        <v>885</v>
      </c>
      <c r="Z1289" s="223">
        <v>830</v>
      </c>
      <c r="AA1289" s="223">
        <v>780</v>
      </c>
      <c r="AB1289" s="5"/>
      <c r="AC1289" s="224">
        <f t="shared" si="52"/>
        <v>0</v>
      </c>
      <c r="AD1289" s="270">
        <f t="shared" si="53"/>
        <v>0</v>
      </c>
      <c r="AE1289" s="198" t="s">
        <v>4484</v>
      </c>
      <c r="AF1289" s="199"/>
      <c r="AG1289" s="200"/>
      <c r="AH1289" s="200"/>
      <c r="AI1289" s="169" t="str">
        <f>IF(AB1289/W1289=0,"",IF(MOD(AB1289,W1289)&gt;0,"ОШИБКА!!! неверная кратность на сорт",""))</f>
        <v/>
      </c>
    </row>
    <row r="1290" spans="2:35">
      <c r="B1290" s="250"/>
      <c r="C1290" s="196" t="s">
        <v>1330</v>
      </c>
      <c r="D1290" s="267"/>
      <c r="E1290" s="267"/>
      <c r="F1290" s="267"/>
      <c r="G1290" s="267"/>
      <c r="H1290" s="267"/>
      <c r="I1290" s="267"/>
      <c r="J1290" s="267"/>
      <c r="K1290" s="267"/>
      <c r="L1290" s="196" t="s">
        <v>37</v>
      </c>
      <c r="M1290" s="332" t="s">
        <v>581</v>
      </c>
      <c r="N1290" s="332" t="s">
        <v>1875</v>
      </c>
      <c r="O1290" s="332" t="s">
        <v>1874</v>
      </c>
      <c r="P1290" s="332" t="s">
        <v>1104</v>
      </c>
      <c r="Q1290" s="332" t="s">
        <v>141</v>
      </c>
      <c r="R1290" s="332"/>
      <c r="S1290" s="332"/>
      <c r="T1290" s="332"/>
      <c r="U1290" s="252"/>
      <c r="V1290" s="197" t="s">
        <v>776</v>
      </c>
      <c r="W1290" s="220">
        <v>1</v>
      </c>
      <c r="X1290" s="223">
        <v>2327</v>
      </c>
      <c r="Y1290" s="223">
        <v>2256</v>
      </c>
      <c r="Z1290" s="223">
        <v>2115</v>
      </c>
      <c r="AA1290" s="223">
        <v>1989</v>
      </c>
      <c r="AB1290" s="5"/>
      <c r="AC1290" s="224">
        <f t="shared" si="52"/>
        <v>0</v>
      </c>
      <c r="AD1290" s="270">
        <f t="shared" si="53"/>
        <v>0</v>
      </c>
      <c r="AE1290" s="198" t="s">
        <v>4484</v>
      </c>
      <c r="AF1290" s="199"/>
      <c r="AG1290" s="200"/>
      <c r="AH1290" s="200"/>
      <c r="AI1290" s="169" t="str">
        <f>IF(AB1290/W1290=0,"",IF(MOD(AB1290,W1290)&gt;0,"ОШИБКА!!! неверная кратность на сорт",""))</f>
        <v/>
      </c>
    </row>
    <row r="1291" spans="2:35">
      <c r="B1291" s="250"/>
      <c r="C1291" s="253" t="s">
        <v>1333</v>
      </c>
      <c r="D1291" s="267"/>
      <c r="E1291" s="267"/>
      <c r="F1291" s="267"/>
      <c r="G1291" s="267"/>
      <c r="H1291" s="267"/>
      <c r="I1291" s="267"/>
      <c r="J1291" s="267"/>
      <c r="K1291" s="267"/>
      <c r="L1291" s="196" t="s">
        <v>37</v>
      </c>
      <c r="M1291" s="332" t="s">
        <v>581</v>
      </c>
      <c r="N1291" s="332" t="s">
        <v>1875</v>
      </c>
      <c r="O1291" s="332" t="s">
        <v>1874</v>
      </c>
      <c r="P1291" s="332" t="s">
        <v>1334</v>
      </c>
      <c r="Q1291" s="332" t="s">
        <v>141</v>
      </c>
      <c r="R1291" s="332"/>
      <c r="S1291" s="332"/>
      <c r="T1291" s="332"/>
      <c r="U1291" s="335"/>
      <c r="V1291" s="197" t="s">
        <v>776</v>
      </c>
      <c r="W1291" s="220">
        <v>1</v>
      </c>
      <c r="X1291" s="223">
        <v>2327</v>
      </c>
      <c r="Y1291" s="223">
        <v>2256</v>
      </c>
      <c r="Z1291" s="223">
        <v>2115</v>
      </c>
      <c r="AA1291" s="223">
        <v>1989</v>
      </c>
      <c r="AB1291" s="5"/>
      <c r="AC1291" s="224">
        <f t="shared" si="52"/>
        <v>0</v>
      </c>
      <c r="AD1291" s="270">
        <f t="shared" si="53"/>
        <v>0</v>
      </c>
      <c r="AE1291" s="198" t="s">
        <v>4484</v>
      </c>
      <c r="AF1291" s="199"/>
      <c r="AG1291" s="200"/>
      <c r="AH1291" s="200"/>
      <c r="AI1291" s="169" t="str">
        <f>IF(AB1291/W1291=0,"",IF(MOD(AB1291,W1291)&gt;0,"ОШИБКА!!! неверная кратность на сорт",""))</f>
        <v/>
      </c>
    </row>
    <row r="1292" spans="2:35">
      <c r="B1292" s="250"/>
      <c r="C1292" s="196" t="s">
        <v>3345</v>
      </c>
      <c r="D1292" s="267"/>
      <c r="E1292" s="267"/>
      <c r="F1292" s="267"/>
      <c r="G1292" s="267"/>
      <c r="H1292" s="267"/>
      <c r="I1292" s="267"/>
      <c r="J1292" s="267"/>
      <c r="K1292" s="267"/>
      <c r="L1292" s="196" t="s">
        <v>37</v>
      </c>
      <c r="M1292" s="332" t="s">
        <v>581</v>
      </c>
      <c r="N1292" s="332" t="s">
        <v>1875</v>
      </c>
      <c r="O1292" s="332" t="s">
        <v>1874</v>
      </c>
      <c r="P1292" s="332" t="s">
        <v>4249</v>
      </c>
      <c r="Q1292" s="332" t="s">
        <v>19</v>
      </c>
      <c r="R1292" s="332"/>
      <c r="S1292" s="332"/>
      <c r="T1292" s="332"/>
      <c r="U1292" s="252"/>
      <c r="V1292" s="197" t="s">
        <v>776</v>
      </c>
      <c r="W1292" s="220">
        <v>1</v>
      </c>
      <c r="X1292" s="223">
        <v>880</v>
      </c>
      <c r="Y1292" s="223">
        <v>853</v>
      </c>
      <c r="Z1292" s="223">
        <v>800</v>
      </c>
      <c r="AA1292" s="223">
        <v>752</v>
      </c>
      <c r="AB1292" s="5"/>
      <c r="AC1292" s="224">
        <f t="shared" si="52"/>
        <v>0</v>
      </c>
      <c r="AD1292" s="270">
        <f t="shared" si="53"/>
        <v>0</v>
      </c>
      <c r="AE1292" s="198" t="s">
        <v>4484</v>
      </c>
      <c r="AF1292" s="199"/>
      <c r="AG1292" s="200"/>
      <c r="AH1292" s="200"/>
      <c r="AI1292" s="169" t="str">
        <f>IF(AB1292/W1292=0,"",IF(MOD(AB1292,W1292)&gt;0,"ОШИБКА!!! неверная кратность на сорт",""))</f>
        <v/>
      </c>
    </row>
    <row r="1293" spans="2:35">
      <c r="B1293" s="250"/>
      <c r="C1293" s="196" t="s">
        <v>1879</v>
      </c>
      <c r="D1293" s="267"/>
      <c r="E1293" s="267"/>
      <c r="F1293" s="267"/>
      <c r="G1293" s="267"/>
      <c r="H1293" s="267"/>
      <c r="I1293" s="267"/>
      <c r="J1293" s="267"/>
      <c r="K1293" s="267"/>
      <c r="L1293" s="196" t="s">
        <v>37</v>
      </c>
      <c r="M1293" s="332" t="s">
        <v>581</v>
      </c>
      <c r="N1293" s="332" t="s">
        <v>1875</v>
      </c>
      <c r="O1293" s="332" t="s">
        <v>1874</v>
      </c>
      <c r="P1293" s="332" t="s">
        <v>1880</v>
      </c>
      <c r="Q1293" s="332" t="s">
        <v>19</v>
      </c>
      <c r="R1293" s="332"/>
      <c r="S1293" s="332"/>
      <c r="T1293" s="332"/>
      <c r="U1293" s="252"/>
      <c r="V1293" s="197" t="s">
        <v>176</v>
      </c>
      <c r="W1293" s="220">
        <v>1</v>
      </c>
      <c r="X1293" s="223">
        <v>1296</v>
      </c>
      <c r="Y1293" s="223">
        <v>1256</v>
      </c>
      <c r="Z1293" s="223">
        <v>1178</v>
      </c>
      <c r="AA1293" s="223">
        <v>1107</v>
      </c>
      <c r="AB1293" s="5"/>
      <c r="AC1293" s="224">
        <f t="shared" si="52"/>
        <v>0</v>
      </c>
      <c r="AD1293" s="270">
        <f t="shared" si="53"/>
        <v>0</v>
      </c>
      <c r="AE1293" s="198" t="s">
        <v>4484</v>
      </c>
      <c r="AF1293" s="199"/>
      <c r="AG1293" s="200"/>
      <c r="AH1293" s="200"/>
      <c r="AI1293" s="169" t="str">
        <f>IF(AB1293/W1293=0,"",IF(MOD(AB1293,W1293)&gt;0,"ОШИБКА!!! неверная кратность на сорт",""))</f>
        <v/>
      </c>
    </row>
    <row r="1294" spans="2:35">
      <c r="B1294" s="250"/>
      <c r="C1294" s="196" t="s">
        <v>3346</v>
      </c>
      <c r="D1294" s="267"/>
      <c r="E1294" s="267"/>
      <c r="F1294" s="267"/>
      <c r="G1294" s="267"/>
      <c r="H1294" s="267"/>
      <c r="I1294" s="267"/>
      <c r="J1294" s="267"/>
      <c r="K1294" s="267"/>
      <c r="L1294" s="196" t="s">
        <v>37</v>
      </c>
      <c r="M1294" s="332" t="s">
        <v>581</v>
      </c>
      <c r="N1294" s="332" t="s">
        <v>1875</v>
      </c>
      <c r="O1294" s="332" t="s">
        <v>1874</v>
      </c>
      <c r="P1294" s="332" t="s">
        <v>4250</v>
      </c>
      <c r="Q1294" s="332" t="s">
        <v>19</v>
      </c>
      <c r="R1294" s="332"/>
      <c r="S1294" s="332"/>
      <c r="T1294" s="332"/>
      <c r="U1294" s="252"/>
      <c r="V1294" s="197" t="s">
        <v>176</v>
      </c>
      <c r="W1294" s="220">
        <v>1</v>
      </c>
      <c r="X1294" s="223">
        <v>1296</v>
      </c>
      <c r="Y1294" s="223">
        <v>1256</v>
      </c>
      <c r="Z1294" s="223">
        <v>1178</v>
      </c>
      <c r="AA1294" s="223">
        <v>1107</v>
      </c>
      <c r="AB1294" s="5"/>
      <c r="AC1294" s="224">
        <f t="shared" si="52"/>
        <v>0</v>
      </c>
      <c r="AD1294" s="270">
        <f t="shared" si="53"/>
        <v>0</v>
      </c>
      <c r="AE1294" s="198" t="s">
        <v>4484</v>
      </c>
      <c r="AF1294" s="199"/>
      <c r="AG1294" s="200"/>
      <c r="AH1294" s="200"/>
      <c r="AI1294" s="169" t="str">
        <f>IF(AB1294/W1294=0,"",IF(MOD(AB1294,W1294)&gt;0,"ОШИБКА!!! неверная кратность на сорт",""))</f>
        <v/>
      </c>
    </row>
    <row r="1295" spans="2:35">
      <c r="B1295" s="250"/>
      <c r="C1295" s="196" t="s">
        <v>590</v>
      </c>
      <c r="D1295" s="267"/>
      <c r="E1295" s="267"/>
      <c r="F1295" s="267"/>
      <c r="G1295" s="267"/>
      <c r="H1295" s="267"/>
      <c r="I1295" s="267"/>
      <c r="J1295" s="267"/>
      <c r="K1295" s="267"/>
      <c r="L1295" s="196" t="s">
        <v>37</v>
      </c>
      <c r="M1295" s="332" t="s">
        <v>581</v>
      </c>
      <c r="N1295" s="332" t="s">
        <v>1875</v>
      </c>
      <c r="O1295" s="332" t="s">
        <v>1874</v>
      </c>
      <c r="P1295" s="332" t="s">
        <v>1881</v>
      </c>
      <c r="Q1295" s="332" t="s">
        <v>19</v>
      </c>
      <c r="R1295" s="332"/>
      <c r="S1295" s="332"/>
      <c r="T1295" s="332"/>
      <c r="U1295" s="252"/>
      <c r="V1295" s="197" t="s">
        <v>776</v>
      </c>
      <c r="W1295" s="220">
        <v>1</v>
      </c>
      <c r="X1295" s="223">
        <v>1075</v>
      </c>
      <c r="Y1295" s="223">
        <v>1042</v>
      </c>
      <c r="Z1295" s="223">
        <v>977</v>
      </c>
      <c r="AA1295" s="223">
        <v>918</v>
      </c>
      <c r="AB1295" s="5"/>
      <c r="AC1295" s="224">
        <f t="shared" si="52"/>
        <v>0</v>
      </c>
      <c r="AD1295" s="270">
        <f t="shared" si="53"/>
        <v>0</v>
      </c>
      <c r="AE1295" s="198" t="s">
        <v>4484</v>
      </c>
      <c r="AF1295" s="199"/>
      <c r="AG1295" s="200"/>
      <c r="AH1295" s="200"/>
      <c r="AI1295" s="169" t="str">
        <f>IF(AB1295/W1295=0,"",IF(MOD(AB1295,W1295)&gt;0,"ОШИБКА!!! неверная кратность на сорт",""))</f>
        <v/>
      </c>
    </row>
    <row r="1296" spans="2:35">
      <c r="B1296" s="250"/>
      <c r="C1296" s="196" t="s">
        <v>3347</v>
      </c>
      <c r="D1296" s="267"/>
      <c r="E1296" s="267"/>
      <c r="F1296" s="267"/>
      <c r="G1296" s="267"/>
      <c r="H1296" s="267"/>
      <c r="I1296" s="267"/>
      <c r="J1296" s="267"/>
      <c r="K1296" s="267"/>
      <c r="L1296" s="196" t="s">
        <v>37</v>
      </c>
      <c r="M1296" s="332" t="s">
        <v>581</v>
      </c>
      <c r="N1296" s="332" t="s">
        <v>4424</v>
      </c>
      <c r="O1296" s="332" t="s">
        <v>4423</v>
      </c>
      <c r="P1296" s="332" t="s">
        <v>4425</v>
      </c>
      <c r="Q1296" s="332" t="s">
        <v>19</v>
      </c>
      <c r="R1296" s="332"/>
      <c r="S1296" s="332"/>
      <c r="T1296" s="332"/>
      <c r="U1296" s="252"/>
      <c r="V1296" s="197" t="s">
        <v>176</v>
      </c>
      <c r="W1296" s="220">
        <v>1</v>
      </c>
      <c r="X1296" s="223">
        <v>1296</v>
      </c>
      <c r="Y1296" s="223">
        <v>1256</v>
      </c>
      <c r="Z1296" s="223">
        <v>1178</v>
      </c>
      <c r="AA1296" s="223">
        <v>1107</v>
      </c>
      <c r="AB1296" s="5"/>
      <c r="AC1296" s="224">
        <f t="shared" si="52"/>
        <v>0</v>
      </c>
      <c r="AD1296" s="270">
        <f t="shared" si="53"/>
        <v>0</v>
      </c>
      <c r="AE1296" s="198" t="s">
        <v>4484</v>
      </c>
      <c r="AF1296" s="199"/>
      <c r="AG1296" s="200"/>
      <c r="AH1296" s="200"/>
      <c r="AI1296" s="169" t="str">
        <f>IF(AB1296/W1296=0,"",IF(MOD(AB1296,W1296)&gt;0,"ОШИБКА!!! неверная кратность на сорт",""))</f>
        <v/>
      </c>
    </row>
    <row r="1297" spans="2:35" ht="18">
      <c r="B1297" s="250"/>
      <c r="C1297" s="166" t="s">
        <v>775</v>
      </c>
      <c r="D1297" s="216"/>
      <c r="E1297" s="216"/>
      <c r="F1297" s="216"/>
      <c r="G1297" s="216"/>
      <c r="H1297" s="216"/>
      <c r="I1297" s="216"/>
      <c r="J1297" s="216"/>
      <c r="K1297" s="216"/>
      <c r="L1297" s="292"/>
      <c r="M1297" s="189" t="s">
        <v>535</v>
      </c>
      <c r="N1297" s="190"/>
      <c r="O1297" s="189"/>
      <c r="P1297" s="189"/>
      <c r="Q1297" s="201"/>
      <c r="R1297" s="202"/>
      <c r="S1297" s="202"/>
      <c r="T1297" s="201"/>
      <c r="U1297" s="189"/>
      <c r="V1297" s="191"/>
      <c r="W1297" s="167"/>
      <c r="X1297" s="193"/>
      <c r="Y1297" s="167"/>
      <c r="Z1297" s="167"/>
      <c r="AA1297" s="167"/>
      <c r="AB1297" s="4"/>
      <c r="AC1297" s="193"/>
      <c r="AD1297" s="193"/>
      <c r="AE1297" s="193"/>
      <c r="AF1297" s="194"/>
      <c r="AG1297" s="194"/>
      <c r="AH1297" s="195"/>
      <c r="AI1297" s="169"/>
    </row>
    <row r="1298" spans="2:35">
      <c r="B1298" s="250"/>
      <c r="C1298" s="196" t="s">
        <v>1706</v>
      </c>
      <c r="D1298" s="267">
        <v>41</v>
      </c>
      <c r="E1298" s="267"/>
      <c r="F1298" s="267"/>
      <c r="G1298" s="267"/>
      <c r="H1298" s="267"/>
      <c r="I1298" s="267"/>
      <c r="J1298" s="267"/>
      <c r="K1298" s="267"/>
      <c r="L1298" s="196" t="s">
        <v>37</v>
      </c>
      <c r="M1298" s="196" t="s">
        <v>535</v>
      </c>
      <c r="N1298" s="196" t="s">
        <v>537</v>
      </c>
      <c r="O1298" s="196" t="s">
        <v>536</v>
      </c>
      <c r="P1298" s="196" t="s">
        <v>46</v>
      </c>
      <c r="Q1298" s="196" t="s">
        <v>48</v>
      </c>
      <c r="R1298" s="196"/>
      <c r="S1298" s="196"/>
      <c r="T1298" s="196"/>
      <c r="U1298" s="252"/>
      <c r="V1298" s="197" t="s">
        <v>776</v>
      </c>
      <c r="W1298" s="220">
        <v>1</v>
      </c>
      <c r="X1298" s="223">
        <v>627</v>
      </c>
      <c r="Y1298" s="223">
        <v>608</v>
      </c>
      <c r="Z1298" s="223">
        <v>570</v>
      </c>
      <c r="AA1298" s="223">
        <v>536</v>
      </c>
      <c r="AB1298" s="5"/>
      <c r="AC1298" s="224">
        <f t="shared" ref="AC1298:AC1361" si="54">X1298*AB1298</f>
        <v>0</v>
      </c>
      <c r="AD1298" s="270">
        <f t="shared" ref="AD1298:AD1361" si="55">IF(Y1298&lt;&gt;"",IF(AND($AC$25&gt;=200000,AB1298&gt;=20),AB1298*AA1298,IF(AND($AC$25&gt;=200000,AB1298&lt;20),AB1298*Z1298,IF(AND($AC$25&lt;200000,AB1298&gt;=20),AB1298*Y1298,AB1298*X1298))),IF($AC$25&gt;=200000,AB1298*Z1298,AB1298*X1298))</f>
        <v>0</v>
      </c>
      <c r="AE1298" s="198"/>
      <c r="AF1298" s="199"/>
      <c r="AG1298" s="200"/>
      <c r="AH1298" s="200"/>
      <c r="AI1298" s="169" t="str">
        <f>IF(AB1298/W1298=0,"",IF(MOD(AB1298,W1298)&gt;0,"ОШИБКА!!! неверная кратность на сорт",""))</f>
        <v/>
      </c>
    </row>
    <row r="1299" spans="2:35">
      <c r="B1299" s="250"/>
      <c r="C1299" s="196" t="s">
        <v>1707</v>
      </c>
      <c r="D1299" s="267">
        <v>33</v>
      </c>
      <c r="E1299" s="267"/>
      <c r="F1299" s="267"/>
      <c r="G1299" s="267"/>
      <c r="H1299" s="267"/>
      <c r="I1299" s="267"/>
      <c r="J1299" s="267">
        <v>6</v>
      </c>
      <c r="K1299" s="267"/>
      <c r="L1299" s="196" t="s">
        <v>37</v>
      </c>
      <c r="M1299" s="196" t="s">
        <v>535</v>
      </c>
      <c r="N1299" s="196" t="s">
        <v>537</v>
      </c>
      <c r="O1299" s="196" t="s">
        <v>536</v>
      </c>
      <c r="P1299" s="196" t="s">
        <v>1708</v>
      </c>
      <c r="Q1299" s="196" t="s">
        <v>3182</v>
      </c>
      <c r="R1299" s="196"/>
      <c r="S1299" s="196"/>
      <c r="T1299" s="196"/>
      <c r="U1299" s="252"/>
      <c r="V1299" s="197" t="s">
        <v>176</v>
      </c>
      <c r="W1299" s="220">
        <v>1</v>
      </c>
      <c r="X1299" s="223">
        <v>1184</v>
      </c>
      <c r="Y1299" s="223">
        <v>1148</v>
      </c>
      <c r="Z1299" s="223">
        <v>1076</v>
      </c>
      <c r="AA1299" s="223">
        <v>1011</v>
      </c>
      <c r="AB1299" s="5"/>
      <c r="AC1299" s="224">
        <f t="shared" si="54"/>
        <v>0</v>
      </c>
      <c r="AD1299" s="270">
        <f t="shared" si="55"/>
        <v>0</v>
      </c>
      <c r="AE1299" s="198"/>
      <c r="AF1299" s="199"/>
      <c r="AG1299" s="200"/>
      <c r="AH1299" s="200"/>
      <c r="AI1299" s="169" t="str">
        <f>IF(AB1299/W1299=0,"",IF(MOD(AB1299,W1299)&gt;0,"ОШИБКА!!! неверная кратность на сорт",""))</f>
        <v/>
      </c>
    </row>
    <row r="1300" spans="2:35">
      <c r="B1300" s="250"/>
      <c r="C1300" s="196" t="s">
        <v>540</v>
      </c>
      <c r="D1300" s="267"/>
      <c r="E1300" s="267"/>
      <c r="F1300" s="267"/>
      <c r="G1300" s="267"/>
      <c r="H1300" s="267"/>
      <c r="I1300" s="267"/>
      <c r="J1300" s="267"/>
      <c r="K1300" s="267"/>
      <c r="L1300" s="196" t="s">
        <v>37</v>
      </c>
      <c r="M1300" s="332" t="s">
        <v>535</v>
      </c>
      <c r="N1300" s="332" t="s">
        <v>539</v>
      </c>
      <c r="O1300" s="332" t="s">
        <v>538</v>
      </c>
      <c r="P1300" s="332" t="s">
        <v>186</v>
      </c>
      <c r="Q1300" s="332" t="s">
        <v>5565</v>
      </c>
      <c r="R1300" s="332"/>
      <c r="S1300" s="332"/>
      <c r="T1300" s="332"/>
      <c r="U1300" s="252"/>
      <c r="V1300" s="197" t="s">
        <v>176</v>
      </c>
      <c r="W1300" s="220">
        <v>1</v>
      </c>
      <c r="X1300" s="223">
        <v>14634</v>
      </c>
      <c r="Y1300" s="223">
        <v>14191</v>
      </c>
      <c r="Z1300" s="223">
        <v>13304</v>
      </c>
      <c r="AA1300" s="223">
        <v>12506</v>
      </c>
      <c r="AB1300" s="5"/>
      <c r="AC1300" s="224">
        <f t="shared" si="54"/>
        <v>0</v>
      </c>
      <c r="AD1300" s="270">
        <f t="shared" si="55"/>
        <v>0</v>
      </c>
      <c r="AE1300" s="198" t="s">
        <v>4484</v>
      </c>
      <c r="AF1300" s="199"/>
      <c r="AG1300" s="200"/>
      <c r="AH1300" s="200"/>
      <c r="AI1300" s="169" t="str">
        <f>IF(AB1300/W1300=0,"",IF(MOD(AB1300,W1300)&gt;0,"ОШИБКА!!! неверная кратность на сорт",""))</f>
        <v/>
      </c>
    </row>
    <row r="1301" spans="2:35">
      <c r="B1301" s="250"/>
      <c r="C1301" s="196" t="s">
        <v>3183</v>
      </c>
      <c r="D1301" s="267"/>
      <c r="E1301" s="267"/>
      <c r="F1301" s="267"/>
      <c r="G1301" s="267"/>
      <c r="H1301" s="267"/>
      <c r="I1301" s="267"/>
      <c r="J1301" s="267"/>
      <c r="K1301" s="267"/>
      <c r="L1301" s="196" t="s">
        <v>37</v>
      </c>
      <c r="M1301" s="332" t="s">
        <v>535</v>
      </c>
      <c r="N1301" s="332" t="s">
        <v>539</v>
      </c>
      <c r="O1301" s="332" t="s">
        <v>538</v>
      </c>
      <c r="P1301" s="332" t="s">
        <v>542</v>
      </c>
      <c r="Q1301" s="332" t="s">
        <v>5571</v>
      </c>
      <c r="R1301" s="332"/>
      <c r="S1301" s="332"/>
      <c r="T1301" s="332"/>
      <c r="U1301" s="252"/>
      <c r="V1301" s="197" t="s">
        <v>176</v>
      </c>
      <c r="W1301" s="220">
        <v>1</v>
      </c>
      <c r="X1301" s="223">
        <v>4891</v>
      </c>
      <c r="Y1301" s="223">
        <v>4743</v>
      </c>
      <c r="Z1301" s="223">
        <v>4446</v>
      </c>
      <c r="AA1301" s="223">
        <v>4180</v>
      </c>
      <c r="AB1301" s="5"/>
      <c r="AC1301" s="224">
        <f t="shared" si="54"/>
        <v>0</v>
      </c>
      <c r="AD1301" s="270">
        <f t="shared" si="55"/>
        <v>0</v>
      </c>
      <c r="AE1301" s="198" t="s">
        <v>4484</v>
      </c>
      <c r="AF1301" s="199"/>
      <c r="AG1301" s="200"/>
      <c r="AH1301" s="200"/>
      <c r="AI1301" s="169" t="str">
        <f>IF(AB1301/W1301=0,"",IF(MOD(AB1301,W1301)&gt;0,"ОШИБКА!!! неверная кратность на сорт",""))</f>
        <v/>
      </c>
    </row>
    <row r="1302" spans="2:35">
      <c r="B1302" s="250"/>
      <c r="C1302" s="196" t="s">
        <v>541</v>
      </c>
      <c r="D1302" s="267"/>
      <c r="E1302" s="267"/>
      <c r="F1302" s="267"/>
      <c r="G1302" s="267"/>
      <c r="H1302" s="267"/>
      <c r="I1302" s="267"/>
      <c r="J1302" s="267"/>
      <c r="K1302" s="267"/>
      <c r="L1302" s="196" t="s">
        <v>37</v>
      </c>
      <c r="M1302" s="332" t="s">
        <v>535</v>
      </c>
      <c r="N1302" s="332" t="s">
        <v>539</v>
      </c>
      <c r="O1302" s="332" t="s">
        <v>538</v>
      </c>
      <c r="P1302" s="332" t="s">
        <v>542</v>
      </c>
      <c r="Q1302" s="332" t="s">
        <v>5566</v>
      </c>
      <c r="R1302" s="332"/>
      <c r="S1302" s="332"/>
      <c r="T1302" s="332"/>
      <c r="U1302" s="252"/>
      <c r="V1302" s="197" t="s">
        <v>176</v>
      </c>
      <c r="W1302" s="220">
        <v>1</v>
      </c>
      <c r="X1302" s="223">
        <v>4680</v>
      </c>
      <c r="Y1302" s="223">
        <v>4538</v>
      </c>
      <c r="Z1302" s="223">
        <v>4254</v>
      </c>
      <c r="AA1302" s="223">
        <v>3999</v>
      </c>
      <c r="AB1302" s="5"/>
      <c r="AC1302" s="224">
        <f t="shared" si="54"/>
        <v>0</v>
      </c>
      <c r="AD1302" s="270">
        <f t="shared" si="55"/>
        <v>0</v>
      </c>
      <c r="AE1302" s="198" t="s">
        <v>4484</v>
      </c>
      <c r="AF1302" s="199"/>
      <c r="AG1302" s="200"/>
      <c r="AH1302" s="200"/>
      <c r="AI1302" s="169" t="str">
        <f>IF(AB1302/W1302=0,"",IF(MOD(AB1302,W1302)&gt;0,"ОШИБКА!!! неверная кратность на сорт",""))</f>
        <v/>
      </c>
    </row>
    <row r="1303" spans="2:35">
      <c r="B1303" s="250"/>
      <c r="C1303" s="196" t="s">
        <v>3048</v>
      </c>
      <c r="D1303" s="267">
        <v>15</v>
      </c>
      <c r="E1303" s="267"/>
      <c r="F1303" s="267"/>
      <c r="G1303" s="267"/>
      <c r="H1303" s="267"/>
      <c r="I1303" s="267"/>
      <c r="J1303" s="267">
        <v>5</v>
      </c>
      <c r="K1303" s="267"/>
      <c r="L1303" s="196" t="s">
        <v>36</v>
      </c>
      <c r="M1303" s="196" t="s">
        <v>535</v>
      </c>
      <c r="N1303" s="196" t="s">
        <v>539</v>
      </c>
      <c r="O1303" s="196" t="s">
        <v>538</v>
      </c>
      <c r="P1303" s="196" t="s">
        <v>3047</v>
      </c>
      <c r="Q1303" s="196" t="s">
        <v>3870</v>
      </c>
      <c r="R1303" s="196"/>
      <c r="S1303" s="196"/>
      <c r="T1303" s="196" t="s">
        <v>3874</v>
      </c>
      <c r="U1303" s="252"/>
      <c r="V1303" s="197" t="s">
        <v>176</v>
      </c>
      <c r="W1303" s="220">
        <v>1</v>
      </c>
      <c r="X1303" s="223">
        <v>7482</v>
      </c>
      <c r="Y1303" s="223">
        <v>7255</v>
      </c>
      <c r="Z1303" s="223">
        <v>6801</v>
      </c>
      <c r="AA1303" s="223">
        <v>6393</v>
      </c>
      <c r="AB1303" s="5"/>
      <c r="AC1303" s="224">
        <f t="shared" si="54"/>
        <v>0</v>
      </c>
      <c r="AD1303" s="270">
        <f t="shared" si="55"/>
        <v>0</v>
      </c>
      <c r="AE1303" s="198"/>
      <c r="AF1303" s="199"/>
      <c r="AG1303" s="200"/>
      <c r="AH1303" s="200"/>
      <c r="AI1303" s="169" t="str">
        <f>IF(AB1303/W1303=0,"",IF(MOD(AB1303,W1303)&gt;0,"ОШИБКА!!! неверная кратность на сорт",""))</f>
        <v/>
      </c>
    </row>
    <row r="1304" spans="2:35">
      <c r="B1304" s="250"/>
      <c r="C1304" s="196" t="s">
        <v>3184</v>
      </c>
      <c r="D1304" s="267"/>
      <c r="E1304" s="267"/>
      <c r="F1304" s="267"/>
      <c r="G1304" s="267"/>
      <c r="H1304" s="267"/>
      <c r="I1304" s="267"/>
      <c r="J1304" s="267"/>
      <c r="K1304" s="267"/>
      <c r="L1304" s="196" t="s">
        <v>37</v>
      </c>
      <c r="M1304" s="332" t="s">
        <v>535</v>
      </c>
      <c r="N1304" s="332" t="s">
        <v>539</v>
      </c>
      <c r="O1304" s="332" t="s">
        <v>538</v>
      </c>
      <c r="P1304" s="332" t="s">
        <v>3047</v>
      </c>
      <c r="Q1304" s="332" t="s">
        <v>5570</v>
      </c>
      <c r="R1304" s="332"/>
      <c r="S1304" s="332"/>
      <c r="T1304" s="332"/>
      <c r="U1304" s="252"/>
      <c r="V1304" s="197" t="s">
        <v>176</v>
      </c>
      <c r="W1304" s="220">
        <v>1</v>
      </c>
      <c r="X1304" s="223">
        <v>4853</v>
      </c>
      <c r="Y1304" s="223">
        <v>4706</v>
      </c>
      <c r="Z1304" s="223">
        <v>4412</v>
      </c>
      <c r="AA1304" s="223">
        <v>4147</v>
      </c>
      <c r="AB1304" s="5"/>
      <c r="AC1304" s="224">
        <f t="shared" si="54"/>
        <v>0</v>
      </c>
      <c r="AD1304" s="270">
        <f t="shared" si="55"/>
        <v>0</v>
      </c>
      <c r="AE1304" s="198" t="s">
        <v>4484</v>
      </c>
      <c r="AF1304" s="199"/>
      <c r="AG1304" s="200"/>
      <c r="AH1304" s="200"/>
      <c r="AI1304" s="169" t="str">
        <f>IF(AB1304/W1304=0,"",IF(MOD(AB1304,W1304)&gt;0,"ОШИБКА!!! неверная кратность на сорт",""))</f>
        <v/>
      </c>
    </row>
    <row r="1305" spans="2:35">
      <c r="B1305" s="250"/>
      <c r="C1305" s="196" t="s">
        <v>3185</v>
      </c>
      <c r="D1305" s="267"/>
      <c r="E1305" s="267"/>
      <c r="F1305" s="267"/>
      <c r="G1305" s="267"/>
      <c r="H1305" s="267"/>
      <c r="I1305" s="267"/>
      <c r="J1305" s="267">
        <v>1</v>
      </c>
      <c r="K1305" s="267"/>
      <c r="L1305" s="196" t="s">
        <v>37</v>
      </c>
      <c r="M1305" s="196" t="s">
        <v>535</v>
      </c>
      <c r="N1305" s="196" t="s">
        <v>539</v>
      </c>
      <c r="O1305" s="196" t="s">
        <v>538</v>
      </c>
      <c r="P1305" s="196" t="s">
        <v>4189</v>
      </c>
      <c r="Q1305" s="196" t="s">
        <v>3186</v>
      </c>
      <c r="R1305" s="196"/>
      <c r="S1305" s="196"/>
      <c r="T1305" s="196"/>
      <c r="U1305" s="252"/>
      <c r="V1305" s="197" t="s">
        <v>176</v>
      </c>
      <c r="W1305" s="220">
        <v>1</v>
      </c>
      <c r="X1305" s="223">
        <v>1279</v>
      </c>
      <c r="Y1305" s="223">
        <v>1240</v>
      </c>
      <c r="Z1305" s="223">
        <v>1163</v>
      </c>
      <c r="AA1305" s="223">
        <v>1093</v>
      </c>
      <c r="AB1305" s="5"/>
      <c r="AC1305" s="224">
        <f t="shared" si="54"/>
        <v>0</v>
      </c>
      <c r="AD1305" s="270">
        <f t="shared" si="55"/>
        <v>0</v>
      </c>
      <c r="AE1305" s="198"/>
      <c r="AF1305" s="199"/>
      <c r="AG1305" s="200"/>
      <c r="AH1305" s="200"/>
      <c r="AI1305" s="169" t="str">
        <f>IF(AB1305/W1305=0,"",IF(MOD(AB1305,W1305)&gt;0,"ОШИБКА!!! неверная кратность на сорт",""))</f>
        <v/>
      </c>
    </row>
    <row r="1306" spans="2:35">
      <c r="B1306" s="250"/>
      <c r="C1306" s="196" t="s">
        <v>3049</v>
      </c>
      <c r="D1306" s="267">
        <v>17</v>
      </c>
      <c r="E1306" s="267"/>
      <c r="F1306" s="267"/>
      <c r="G1306" s="267"/>
      <c r="H1306" s="267"/>
      <c r="I1306" s="267"/>
      <c r="J1306" s="267">
        <v>3</v>
      </c>
      <c r="K1306" s="267"/>
      <c r="L1306" s="196" t="s">
        <v>36</v>
      </c>
      <c r="M1306" s="196" t="s">
        <v>535</v>
      </c>
      <c r="N1306" s="196" t="s">
        <v>539</v>
      </c>
      <c r="O1306" s="196" t="s">
        <v>538</v>
      </c>
      <c r="P1306" s="196" t="s">
        <v>545</v>
      </c>
      <c r="Q1306" s="196" t="s">
        <v>3870</v>
      </c>
      <c r="R1306" s="196"/>
      <c r="S1306" s="196"/>
      <c r="T1306" s="196" t="s">
        <v>3873</v>
      </c>
      <c r="U1306" s="252"/>
      <c r="V1306" s="197" t="s">
        <v>176</v>
      </c>
      <c r="W1306" s="220">
        <v>1</v>
      </c>
      <c r="X1306" s="223">
        <v>8048</v>
      </c>
      <c r="Y1306" s="223">
        <v>7804</v>
      </c>
      <c r="Z1306" s="223">
        <v>7316</v>
      </c>
      <c r="AA1306" s="223">
        <v>6877</v>
      </c>
      <c r="AB1306" s="5"/>
      <c r="AC1306" s="224">
        <f t="shared" si="54"/>
        <v>0</v>
      </c>
      <c r="AD1306" s="270">
        <f t="shared" si="55"/>
        <v>0</v>
      </c>
      <c r="AE1306" s="198"/>
      <c r="AF1306" s="199"/>
      <c r="AG1306" s="200"/>
      <c r="AH1306" s="200"/>
      <c r="AI1306" s="169" t="str">
        <f>IF(AB1306/W1306=0,"",IF(MOD(AB1306,W1306)&gt;0,"ОШИБКА!!! неверная кратность на сорт",""))</f>
        <v/>
      </c>
    </row>
    <row r="1307" spans="2:35">
      <c r="B1307" s="250"/>
      <c r="C1307" s="196" t="s">
        <v>544</v>
      </c>
      <c r="D1307" s="267"/>
      <c r="E1307" s="267"/>
      <c r="F1307" s="267"/>
      <c r="G1307" s="267"/>
      <c r="H1307" s="267"/>
      <c r="I1307" s="267"/>
      <c r="J1307" s="267"/>
      <c r="K1307" s="267"/>
      <c r="L1307" s="196" t="s">
        <v>37</v>
      </c>
      <c r="M1307" s="332" t="s">
        <v>535</v>
      </c>
      <c r="N1307" s="332" t="s">
        <v>539</v>
      </c>
      <c r="O1307" s="332" t="s">
        <v>538</v>
      </c>
      <c r="P1307" s="332" t="s">
        <v>545</v>
      </c>
      <c r="Q1307" s="332" t="s">
        <v>5569</v>
      </c>
      <c r="R1307" s="332"/>
      <c r="S1307" s="332"/>
      <c r="T1307" s="332"/>
      <c r="U1307" s="252"/>
      <c r="V1307" s="197" t="s">
        <v>176</v>
      </c>
      <c r="W1307" s="220">
        <v>1</v>
      </c>
      <c r="X1307" s="223">
        <v>7802</v>
      </c>
      <c r="Y1307" s="223">
        <v>7565</v>
      </c>
      <c r="Z1307" s="223">
        <v>7092</v>
      </c>
      <c r="AA1307" s="223">
        <v>6667</v>
      </c>
      <c r="AB1307" s="5"/>
      <c r="AC1307" s="224">
        <f t="shared" si="54"/>
        <v>0</v>
      </c>
      <c r="AD1307" s="270">
        <f t="shared" si="55"/>
        <v>0</v>
      </c>
      <c r="AE1307" s="198" t="s">
        <v>4484</v>
      </c>
      <c r="AF1307" s="199"/>
      <c r="AG1307" s="200"/>
      <c r="AH1307" s="200"/>
      <c r="AI1307" s="169" t="str">
        <f>IF(AB1307/W1307=0,"",IF(MOD(AB1307,W1307)&gt;0,"ОШИБКА!!! неверная кратность на сорт",""))</f>
        <v/>
      </c>
    </row>
    <row r="1308" spans="2:35">
      <c r="B1308" s="250"/>
      <c r="C1308" s="196" t="s">
        <v>547</v>
      </c>
      <c r="D1308" s="267">
        <v>6</v>
      </c>
      <c r="E1308" s="267"/>
      <c r="F1308" s="267"/>
      <c r="G1308" s="267"/>
      <c r="H1308" s="267"/>
      <c r="I1308" s="267"/>
      <c r="J1308" s="267">
        <v>1</v>
      </c>
      <c r="K1308" s="267"/>
      <c r="L1308" s="196" t="s">
        <v>37</v>
      </c>
      <c r="M1308" s="196" t="s">
        <v>535</v>
      </c>
      <c r="N1308" s="196" t="s">
        <v>539</v>
      </c>
      <c r="O1308" s="196" t="s">
        <v>538</v>
      </c>
      <c r="P1308" s="196" t="s">
        <v>545</v>
      </c>
      <c r="Q1308" s="196" t="s">
        <v>5567</v>
      </c>
      <c r="R1308" s="196"/>
      <c r="S1308" s="196"/>
      <c r="T1308" s="196"/>
      <c r="U1308" s="252"/>
      <c r="V1308" s="197" t="s">
        <v>176</v>
      </c>
      <c r="W1308" s="220">
        <v>1</v>
      </c>
      <c r="X1308" s="223">
        <v>28983</v>
      </c>
      <c r="Y1308" s="223">
        <v>28104</v>
      </c>
      <c r="Z1308" s="223">
        <v>26348</v>
      </c>
      <c r="AA1308" s="223">
        <v>24767</v>
      </c>
      <c r="AB1308" s="5"/>
      <c r="AC1308" s="224">
        <f t="shared" si="54"/>
        <v>0</v>
      </c>
      <c r="AD1308" s="270">
        <f t="shared" si="55"/>
        <v>0</v>
      </c>
      <c r="AE1308" s="198"/>
      <c r="AF1308" s="199"/>
      <c r="AG1308" s="200"/>
      <c r="AH1308" s="200"/>
      <c r="AI1308" s="169" t="str">
        <f>IF(AB1308/W1308=0,"",IF(MOD(AB1308,W1308)&gt;0,"ОШИБКА!!! неверная кратность на сорт",""))</f>
        <v/>
      </c>
    </row>
    <row r="1309" spans="2:35">
      <c r="B1309" s="250"/>
      <c r="C1309" s="196" t="s">
        <v>546</v>
      </c>
      <c r="D1309" s="267">
        <v>14</v>
      </c>
      <c r="E1309" s="267"/>
      <c r="F1309" s="267"/>
      <c r="G1309" s="267"/>
      <c r="H1309" s="267"/>
      <c r="I1309" s="267"/>
      <c r="J1309" s="267"/>
      <c r="K1309" s="267"/>
      <c r="L1309" s="196" t="s">
        <v>37</v>
      </c>
      <c r="M1309" s="196" t="s">
        <v>535</v>
      </c>
      <c r="N1309" s="196" t="s">
        <v>539</v>
      </c>
      <c r="O1309" s="196" t="s">
        <v>538</v>
      </c>
      <c r="P1309" s="196" t="s">
        <v>545</v>
      </c>
      <c r="Q1309" s="196" t="s">
        <v>5568</v>
      </c>
      <c r="R1309" s="196"/>
      <c r="S1309" s="196"/>
      <c r="T1309" s="196"/>
      <c r="U1309" s="252"/>
      <c r="V1309" s="197" t="s">
        <v>176</v>
      </c>
      <c r="W1309" s="220">
        <v>1</v>
      </c>
      <c r="X1309" s="223">
        <v>20456</v>
      </c>
      <c r="Y1309" s="223">
        <v>19836</v>
      </c>
      <c r="Z1309" s="223">
        <v>18596</v>
      </c>
      <c r="AA1309" s="223">
        <v>17480</v>
      </c>
      <c r="AB1309" s="5"/>
      <c r="AC1309" s="224">
        <f t="shared" si="54"/>
        <v>0</v>
      </c>
      <c r="AD1309" s="270">
        <f t="shared" si="55"/>
        <v>0</v>
      </c>
      <c r="AE1309" s="198"/>
      <c r="AF1309" s="199"/>
      <c r="AG1309" s="200"/>
      <c r="AH1309" s="200"/>
      <c r="AI1309" s="169" t="str">
        <f>IF(AB1309/W1309=0,"",IF(MOD(AB1309,W1309)&gt;0,"ОШИБКА!!! неверная кратность на сорт",""))</f>
        <v/>
      </c>
    </row>
    <row r="1310" spans="2:35">
      <c r="B1310" s="250"/>
      <c r="C1310" s="196" t="s">
        <v>548</v>
      </c>
      <c r="D1310" s="267">
        <v>5</v>
      </c>
      <c r="E1310" s="267"/>
      <c r="F1310" s="267"/>
      <c r="G1310" s="267"/>
      <c r="H1310" s="267"/>
      <c r="I1310" s="267"/>
      <c r="J1310" s="267"/>
      <c r="K1310" s="267"/>
      <c r="L1310" s="196" t="s">
        <v>37</v>
      </c>
      <c r="M1310" s="196" t="s">
        <v>535</v>
      </c>
      <c r="N1310" s="196" t="s">
        <v>539</v>
      </c>
      <c r="O1310" s="196" t="s">
        <v>538</v>
      </c>
      <c r="P1310" s="196" t="s">
        <v>545</v>
      </c>
      <c r="Q1310" s="196" t="s">
        <v>5481</v>
      </c>
      <c r="R1310" s="196"/>
      <c r="S1310" s="196"/>
      <c r="T1310" s="196"/>
      <c r="U1310" s="252"/>
      <c r="V1310" s="197" t="s">
        <v>776</v>
      </c>
      <c r="W1310" s="220">
        <v>1</v>
      </c>
      <c r="X1310" s="223">
        <v>17058</v>
      </c>
      <c r="Y1310" s="223">
        <v>16541</v>
      </c>
      <c r="Z1310" s="223">
        <v>15507</v>
      </c>
      <c r="AA1310" s="223">
        <v>14577</v>
      </c>
      <c r="AB1310" s="5"/>
      <c r="AC1310" s="224">
        <f t="shared" si="54"/>
        <v>0</v>
      </c>
      <c r="AD1310" s="270">
        <f t="shared" si="55"/>
        <v>0</v>
      </c>
      <c r="AE1310" s="198"/>
      <c r="AF1310" s="199"/>
      <c r="AG1310" s="200"/>
      <c r="AH1310" s="200"/>
      <c r="AI1310" s="169" t="str">
        <f>IF(AB1310/W1310=0,"",IF(MOD(AB1310,W1310)&gt;0,"ОШИБКА!!! неверная кратность на сорт",""))</f>
        <v/>
      </c>
    </row>
    <row r="1311" spans="2:35">
      <c r="B1311" s="250"/>
      <c r="C1311" s="196"/>
      <c r="D1311" s="267"/>
      <c r="E1311" s="267"/>
      <c r="F1311" s="267"/>
      <c r="G1311" s="267"/>
      <c r="H1311" s="267"/>
      <c r="I1311" s="267"/>
      <c r="J1311" s="267"/>
      <c r="K1311" s="267">
        <v>21</v>
      </c>
      <c r="L1311" s="196" t="s">
        <v>37</v>
      </c>
      <c r="M1311" s="196" t="s">
        <v>535</v>
      </c>
      <c r="N1311" s="196" t="s">
        <v>5563</v>
      </c>
      <c r="O1311" s="196"/>
      <c r="P1311" s="196"/>
      <c r="Q1311" s="196" t="s">
        <v>5577</v>
      </c>
      <c r="R1311" s="196"/>
      <c r="S1311" s="196"/>
      <c r="T1311" s="196"/>
      <c r="U1311" s="281" t="s">
        <v>4764</v>
      </c>
      <c r="V1311" s="197" t="s">
        <v>776</v>
      </c>
      <c r="W1311" s="220">
        <v>1</v>
      </c>
      <c r="X1311" s="285">
        <v>25511</v>
      </c>
      <c r="Y1311" s="285">
        <v>24738</v>
      </c>
      <c r="Z1311" s="285">
        <v>23192</v>
      </c>
      <c r="AA1311" s="285">
        <v>21800</v>
      </c>
      <c r="AB1311" s="5"/>
      <c r="AC1311" s="224">
        <f t="shared" si="54"/>
        <v>0</v>
      </c>
      <c r="AD1311" s="270">
        <f t="shared" si="55"/>
        <v>0</v>
      </c>
      <c r="AE1311" s="282" t="s">
        <v>7069</v>
      </c>
      <c r="AF1311" s="283" t="s">
        <v>4765</v>
      </c>
      <c r="AG1311" s="200"/>
      <c r="AH1311" s="200"/>
      <c r="AI1311" s="169" t="str">
        <f>IF(AB1311/W1311=0,"",IF(MOD(AB1311,W1311)&gt;0,"ОШИБКА!!! неверная кратность на сорт",""))</f>
        <v/>
      </c>
    </row>
    <row r="1312" spans="2:35">
      <c r="B1312" s="250"/>
      <c r="C1312" s="196"/>
      <c r="D1312" s="267"/>
      <c r="E1312" s="267"/>
      <c r="F1312" s="267"/>
      <c r="G1312" s="267"/>
      <c r="H1312" s="267"/>
      <c r="I1312" s="267"/>
      <c r="J1312" s="267"/>
      <c r="K1312" s="267"/>
      <c r="L1312" s="196" t="s">
        <v>37</v>
      </c>
      <c r="M1312" s="196" t="s">
        <v>535</v>
      </c>
      <c r="N1312" s="196" t="s">
        <v>5564</v>
      </c>
      <c r="O1312" s="196"/>
      <c r="P1312" s="196"/>
      <c r="Q1312" s="196" t="s">
        <v>5578</v>
      </c>
      <c r="R1312" s="196"/>
      <c r="S1312" s="196"/>
      <c r="T1312" s="196"/>
      <c r="U1312" s="281" t="s">
        <v>4764</v>
      </c>
      <c r="V1312" s="197" t="s">
        <v>776</v>
      </c>
      <c r="W1312" s="220">
        <v>1</v>
      </c>
      <c r="X1312" s="285">
        <v>20374</v>
      </c>
      <c r="Y1312" s="285">
        <v>19757</v>
      </c>
      <c r="Z1312" s="285">
        <v>18522</v>
      </c>
      <c r="AA1312" s="285">
        <v>17410</v>
      </c>
      <c r="AB1312" s="5"/>
      <c r="AC1312" s="224">
        <f t="shared" si="54"/>
        <v>0</v>
      </c>
      <c r="AD1312" s="270">
        <f t="shared" si="55"/>
        <v>0</v>
      </c>
      <c r="AE1312" s="282" t="s">
        <v>7069</v>
      </c>
      <c r="AF1312" s="283" t="s">
        <v>4765</v>
      </c>
      <c r="AG1312" s="200"/>
      <c r="AH1312" s="200"/>
      <c r="AI1312" s="169" t="str">
        <f>IF(AB1312/W1312=0,"",IF(MOD(AB1312,W1312)&gt;0,"ОШИБКА!!! неверная кратность на сорт",""))</f>
        <v/>
      </c>
    </row>
    <row r="1313" spans="2:35">
      <c r="B1313" s="250"/>
      <c r="C1313" s="196"/>
      <c r="D1313" s="267"/>
      <c r="E1313" s="267"/>
      <c r="F1313" s="267"/>
      <c r="G1313" s="267"/>
      <c r="H1313" s="267"/>
      <c r="I1313" s="267"/>
      <c r="J1313" s="267"/>
      <c r="K1313" s="267">
        <v>4</v>
      </c>
      <c r="L1313" s="196" t="s">
        <v>37</v>
      </c>
      <c r="M1313" s="196" t="s">
        <v>535</v>
      </c>
      <c r="N1313" s="196" t="s">
        <v>5579</v>
      </c>
      <c r="O1313" s="196"/>
      <c r="P1313" s="196"/>
      <c r="Q1313" s="196" t="s">
        <v>5580</v>
      </c>
      <c r="R1313" s="196"/>
      <c r="S1313" s="196"/>
      <c r="T1313" s="196"/>
      <c r="U1313" s="281" t="s">
        <v>4764</v>
      </c>
      <c r="V1313" s="197" t="s">
        <v>776</v>
      </c>
      <c r="W1313" s="220">
        <v>1</v>
      </c>
      <c r="X1313" s="285">
        <v>15213</v>
      </c>
      <c r="Y1313" s="285">
        <v>14752</v>
      </c>
      <c r="Z1313" s="285">
        <v>13830</v>
      </c>
      <c r="AA1313" s="285">
        <v>13000</v>
      </c>
      <c r="AB1313" s="5"/>
      <c r="AC1313" s="224">
        <f t="shared" si="54"/>
        <v>0</v>
      </c>
      <c r="AD1313" s="270">
        <f t="shared" si="55"/>
        <v>0</v>
      </c>
      <c r="AE1313" s="282" t="s">
        <v>7069</v>
      </c>
      <c r="AF1313" s="283" t="s">
        <v>4765</v>
      </c>
      <c r="AG1313" s="200"/>
      <c r="AH1313" s="200"/>
      <c r="AI1313" s="169" t="str">
        <f>IF(AB1313/W1313=0,"",IF(MOD(AB1313,W1313)&gt;0,"ОШИБКА!!! неверная кратность на сорт",""))</f>
        <v/>
      </c>
    </row>
    <row r="1314" spans="2:35">
      <c r="B1314" s="250"/>
      <c r="C1314" s="196"/>
      <c r="D1314" s="267"/>
      <c r="E1314" s="267"/>
      <c r="F1314" s="267"/>
      <c r="G1314" s="267"/>
      <c r="H1314" s="267"/>
      <c r="I1314" s="267"/>
      <c r="J1314" s="267"/>
      <c r="K1314" s="267">
        <v>1</v>
      </c>
      <c r="L1314" s="196" t="s">
        <v>37</v>
      </c>
      <c r="M1314" s="196" t="s">
        <v>535</v>
      </c>
      <c r="N1314" s="196" t="s">
        <v>5579</v>
      </c>
      <c r="O1314" s="196"/>
      <c r="P1314" s="196"/>
      <c r="Q1314" s="196" t="s">
        <v>5581</v>
      </c>
      <c r="R1314" s="196"/>
      <c r="S1314" s="196"/>
      <c r="T1314" s="196"/>
      <c r="U1314" s="281" t="s">
        <v>4764</v>
      </c>
      <c r="V1314" s="197" t="s">
        <v>776</v>
      </c>
      <c r="W1314" s="220">
        <v>1</v>
      </c>
      <c r="X1314" s="285">
        <v>15915</v>
      </c>
      <c r="Y1314" s="285">
        <v>15433</v>
      </c>
      <c r="Z1314" s="285">
        <v>14469</v>
      </c>
      <c r="AA1314" s="285">
        <v>13600</v>
      </c>
      <c r="AB1314" s="5"/>
      <c r="AC1314" s="224">
        <f t="shared" si="54"/>
        <v>0</v>
      </c>
      <c r="AD1314" s="270">
        <f t="shared" si="55"/>
        <v>0</v>
      </c>
      <c r="AE1314" s="282" t="s">
        <v>7069</v>
      </c>
      <c r="AF1314" s="283" t="s">
        <v>4765</v>
      </c>
      <c r="AG1314" s="200"/>
      <c r="AH1314" s="200"/>
      <c r="AI1314" s="169" t="str">
        <f>IF(AB1314/W1314=0,"",IF(MOD(AB1314,W1314)&gt;0,"ОШИБКА!!! неверная кратность на сорт",""))</f>
        <v/>
      </c>
    </row>
    <row r="1315" spans="2:35">
      <c r="B1315" s="250"/>
      <c r="C1315" s="196" t="s">
        <v>3218</v>
      </c>
      <c r="D1315" s="267"/>
      <c r="E1315" s="267"/>
      <c r="F1315" s="267"/>
      <c r="G1315" s="267"/>
      <c r="H1315" s="267"/>
      <c r="I1315" s="267"/>
      <c r="J1315" s="267"/>
      <c r="K1315" s="267"/>
      <c r="L1315" s="196" t="s">
        <v>37</v>
      </c>
      <c r="M1315" s="332" t="s">
        <v>535</v>
      </c>
      <c r="N1315" s="332" t="s">
        <v>4117</v>
      </c>
      <c r="O1315" s="332" t="s">
        <v>4116</v>
      </c>
      <c r="P1315" s="332" t="s">
        <v>4118</v>
      </c>
      <c r="Q1315" s="332" t="s">
        <v>5572</v>
      </c>
      <c r="R1315" s="332"/>
      <c r="S1315" s="332"/>
      <c r="T1315" s="332"/>
      <c r="U1315" s="252"/>
      <c r="V1315" s="197" t="s">
        <v>176</v>
      </c>
      <c r="W1315" s="220">
        <v>1</v>
      </c>
      <c r="X1315" s="223">
        <v>9211</v>
      </c>
      <c r="Y1315" s="223">
        <v>8932</v>
      </c>
      <c r="Z1315" s="223">
        <v>8373</v>
      </c>
      <c r="AA1315" s="223">
        <v>7871</v>
      </c>
      <c r="AB1315" s="5"/>
      <c r="AC1315" s="224">
        <f t="shared" si="54"/>
        <v>0</v>
      </c>
      <c r="AD1315" s="270">
        <f t="shared" si="55"/>
        <v>0</v>
      </c>
      <c r="AE1315" s="198" t="s">
        <v>4484</v>
      </c>
      <c r="AF1315" s="199"/>
      <c r="AG1315" s="200"/>
      <c r="AH1315" s="200"/>
      <c r="AI1315" s="169" t="str">
        <f>IF(AB1315/W1315=0,"",IF(MOD(AB1315,W1315)&gt;0,"ОШИБКА!!! неверная кратность на сорт",""))</f>
        <v/>
      </c>
    </row>
    <row r="1316" spans="2:35">
      <c r="B1316" s="250"/>
      <c r="C1316" s="196" t="s">
        <v>3219</v>
      </c>
      <c r="D1316" s="267"/>
      <c r="E1316" s="267"/>
      <c r="F1316" s="267"/>
      <c r="G1316" s="267"/>
      <c r="H1316" s="267"/>
      <c r="I1316" s="267"/>
      <c r="J1316" s="267"/>
      <c r="K1316" s="267"/>
      <c r="L1316" s="196" t="s">
        <v>37</v>
      </c>
      <c r="M1316" s="332" t="s">
        <v>535</v>
      </c>
      <c r="N1316" s="332" t="s">
        <v>4117</v>
      </c>
      <c r="O1316" s="332" t="s">
        <v>4116</v>
      </c>
      <c r="P1316" s="332" t="s">
        <v>4119</v>
      </c>
      <c r="Q1316" s="332" t="s">
        <v>5573</v>
      </c>
      <c r="R1316" s="332"/>
      <c r="S1316" s="332"/>
      <c r="T1316" s="332"/>
      <c r="U1316" s="252"/>
      <c r="V1316" s="197" t="s">
        <v>176</v>
      </c>
      <c r="W1316" s="220">
        <v>1</v>
      </c>
      <c r="X1316" s="223">
        <v>4535</v>
      </c>
      <c r="Y1316" s="223">
        <v>4397</v>
      </c>
      <c r="Z1316" s="223">
        <v>4122</v>
      </c>
      <c r="AA1316" s="223">
        <v>3875</v>
      </c>
      <c r="AB1316" s="5"/>
      <c r="AC1316" s="224">
        <f t="shared" si="54"/>
        <v>0</v>
      </c>
      <c r="AD1316" s="270">
        <f t="shared" si="55"/>
        <v>0</v>
      </c>
      <c r="AE1316" s="198" t="s">
        <v>4484</v>
      </c>
      <c r="AF1316" s="199"/>
      <c r="AG1316" s="200"/>
      <c r="AH1316" s="200"/>
      <c r="AI1316" s="169" t="str">
        <f>IF(AB1316/W1316=0,"",IF(MOD(AB1316,W1316)&gt;0,"ОШИБКА!!! неверная кратность на сорт",""))</f>
        <v/>
      </c>
    </row>
    <row r="1317" spans="2:35">
      <c r="B1317" s="250"/>
      <c r="C1317" s="196" t="s">
        <v>3220</v>
      </c>
      <c r="D1317" s="267"/>
      <c r="E1317" s="267"/>
      <c r="F1317" s="267"/>
      <c r="G1317" s="267"/>
      <c r="H1317" s="267"/>
      <c r="I1317" s="267"/>
      <c r="J1317" s="267"/>
      <c r="K1317" s="267"/>
      <c r="L1317" s="196" t="s">
        <v>37</v>
      </c>
      <c r="M1317" s="332" t="s">
        <v>535</v>
      </c>
      <c r="N1317" s="332" t="s">
        <v>4117</v>
      </c>
      <c r="O1317" s="332" t="s">
        <v>4116</v>
      </c>
      <c r="P1317" s="332" t="s">
        <v>4120</v>
      </c>
      <c r="Q1317" s="332" t="s">
        <v>4636</v>
      </c>
      <c r="R1317" s="332"/>
      <c r="S1317" s="332"/>
      <c r="T1317" s="332"/>
      <c r="U1317" s="252"/>
      <c r="V1317" s="197" t="s">
        <v>176</v>
      </c>
      <c r="W1317" s="220">
        <v>1</v>
      </c>
      <c r="X1317" s="223">
        <v>5635</v>
      </c>
      <c r="Y1317" s="223">
        <v>5464</v>
      </c>
      <c r="Z1317" s="223">
        <v>5123</v>
      </c>
      <c r="AA1317" s="223">
        <v>4816</v>
      </c>
      <c r="AB1317" s="5"/>
      <c r="AC1317" s="224">
        <f t="shared" si="54"/>
        <v>0</v>
      </c>
      <c r="AD1317" s="270">
        <f t="shared" si="55"/>
        <v>0</v>
      </c>
      <c r="AE1317" s="198" t="s">
        <v>4484</v>
      </c>
      <c r="AF1317" s="199"/>
      <c r="AG1317" s="200"/>
      <c r="AH1317" s="200"/>
      <c r="AI1317" s="169" t="str">
        <f>IF(AB1317/W1317=0,"",IF(MOD(AB1317,W1317)&gt;0,"ОШИБКА!!! неверная кратность на сорт",""))</f>
        <v/>
      </c>
    </row>
    <row r="1318" spans="2:35">
      <c r="B1318" s="250"/>
      <c r="C1318" s="196" t="s">
        <v>549</v>
      </c>
      <c r="D1318" s="267"/>
      <c r="E1318" s="267"/>
      <c r="F1318" s="267"/>
      <c r="G1318" s="267"/>
      <c r="H1318" s="267"/>
      <c r="I1318" s="267"/>
      <c r="J1318" s="267"/>
      <c r="K1318" s="267"/>
      <c r="L1318" s="196" t="s">
        <v>37</v>
      </c>
      <c r="M1318" s="332" t="s">
        <v>535</v>
      </c>
      <c r="N1318" s="332" t="s">
        <v>551</v>
      </c>
      <c r="O1318" s="332" t="s">
        <v>550</v>
      </c>
      <c r="P1318" s="332" t="s">
        <v>552</v>
      </c>
      <c r="Q1318" s="332" t="s">
        <v>5574</v>
      </c>
      <c r="R1318" s="332"/>
      <c r="S1318" s="332"/>
      <c r="T1318" s="332"/>
      <c r="U1318" s="252"/>
      <c r="V1318" s="197" t="s">
        <v>176</v>
      </c>
      <c r="W1318" s="220">
        <v>1</v>
      </c>
      <c r="X1318" s="223">
        <v>7666</v>
      </c>
      <c r="Y1318" s="223">
        <v>7434</v>
      </c>
      <c r="Z1318" s="223">
        <v>6969</v>
      </c>
      <c r="AA1318" s="223">
        <v>6551</v>
      </c>
      <c r="AB1318" s="5"/>
      <c r="AC1318" s="224">
        <f t="shared" si="54"/>
        <v>0</v>
      </c>
      <c r="AD1318" s="270">
        <f t="shared" si="55"/>
        <v>0</v>
      </c>
      <c r="AE1318" s="198" t="s">
        <v>4484</v>
      </c>
      <c r="AF1318" s="199"/>
      <c r="AG1318" s="200"/>
      <c r="AH1318" s="200"/>
      <c r="AI1318" s="169" t="str">
        <f>IF(AB1318/W1318=0,"",IF(MOD(AB1318,W1318)&gt;0,"ОШИБКА!!! неверная кратность на сорт",""))</f>
        <v/>
      </c>
    </row>
    <row r="1319" spans="2:35">
      <c r="B1319" s="250"/>
      <c r="C1319" s="196" t="s">
        <v>553</v>
      </c>
      <c r="D1319" s="267"/>
      <c r="E1319" s="267"/>
      <c r="F1319" s="267"/>
      <c r="G1319" s="267"/>
      <c r="H1319" s="267"/>
      <c r="I1319" s="267"/>
      <c r="J1319" s="267"/>
      <c r="K1319" s="267"/>
      <c r="L1319" s="196" t="s">
        <v>37</v>
      </c>
      <c r="M1319" s="332" t="s">
        <v>535</v>
      </c>
      <c r="N1319" s="332" t="s">
        <v>555</v>
      </c>
      <c r="O1319" s="332" t="s">
        <v>554</v>
      </c>
      <c r="P1319" s="332" t="s">
        <v>104</v>
      </c>
      <c r="Q1319" s="332" t="s">
        <v>5272</v>
      </c>
      <c r="R1319" s="332"/>
      <c r="S1319" s="332"/>
      <c r="T1319" s="332"/>
      <c r="U1319" s="252"/>
      <c r="V1319" s="197" t="s">
        <v>776</v>
      </c>
      <c r="W1319" s="220">
        <v>1</v>
      </c>
      <c r="X1319" s="223">
        <v>25638</v>
      </c>
      <c r="Y1319" s="223">
        <v>24861</v>
      </c>
      <c r="Z1319" s="223">
        <v>23307</v>
      </c>
      <c r="AA1319" s="223">
        <v>21909</v>
      </c>
      <c r="AB1319" s="5"/>
      <c r="AC1319" s="224">
        <f t="shared" si="54"/>
        <v>0</v>
      </c>
      <c r="AD1319" s="270">
        <f t="shared" si="55"/>
        <v>0</v>
      </c>
      <c r="AE1319" s="198" t="s">
        <v>4484</v>
      </c>
      <c r="AF1319" s="199"/>
      <c r="AG1319" s="200"/>
      <c r="AH1319" s="200"/>
      <c r="AI1319" s="169" t="str">
        <f>IF(AB1319/W1319=0,"",IF(MOD(AB1319,W1319)&gt;0,"ОШИБКА!!! неверная кратность на сорт",""))</f>
        <v/>
      </c>
    </row>
    <row r="1320" spans="2:35">
      <c r="B1320" s="250"/>
      <c r="C1320" s="196"/>
      <c r="D1320" s="267"/>
      <c r="E1320" s="267"/>
      <c r="F1320" s="267"/>
      <c r="G1320" s="267"/>
      <c r="H1320" s="267"/>
      <c r="I1320" s="267"/>
      <c r="J1320" s="267"/>
      <c r="K1320" s="267"/>
      <c r="L1320" s="196" t="s">
        <v>37</v>
      </c>
      <c r="M1320" s="196" t="s">
        <v>535</v>
      </c>
      <c r="N1320" s="196" t="s">
        <v>5582</v>
      </c>
      <c r="O1320" s="196"/>
      <c r="P1320" s="196"/>
      <c r="Q1320" s="196" t="s">
        <v>5583</v>
      </c>
      <c r="R1320" s="196"/>
      <c r="S1320" s="196"/>
      <c r="T1320" s="196"/>
      <c r="U1320" s="281" t="s">
        <v>4764</v>
      </c>
      <c r="V1320" s="197" t="s">
        <v>776</v>
      </c>
      <c r="W1320" s="220">
        <v>1</v>
      </c>
      <c r="X1320" s="285">
        <v>20479</v>
      </c>
      <c r="Y1320" s="285">
        <v>19859</v>
      </c>
      <c r="Z1320" s="285">
        <v>18618</v>
      </c>
      <c r="AA1320" s="285">
        <v>17500</v>
      </c>
      <c r="AB1320" s="5"/>
      <c r="AC1320" s="224">
        <f t="shared" si="54"/>
        <v>0</v>
      </c>
      <c r="AD1320" s="270">
        <f t="shared" si="55"/>
        <v>0</v>
      </c>
      <c r="AE1320" s="282" t="s">
        <v>7069</v>
      </c>
      <c r="AF1320" s="283" t="s">
        <v>4765</v>
      </c>
      <c r="AG1320" s="200"/>
      <c r="AH1320" s="200"/>
      <c r="AI1320" s="169" t="str">
        <f>IF(AB1320/W1320=0,"",IF(MOD(AB1320,W1320)&gt;0,"ОШИБКА!!! неверная кратность на сорт",""))</f>
        <v/>
      </c>
    </row>
    <row r="1321" spans="2:35">
      <c r="B1321" s="250"/>
      <c r="C1321" s="196"/>
      <c r="D1321" s="267"/>
      <c r="E1321" s="267"/>
      <c r="F1321" s="267"/>
      <c r="G1321" s="267"/>
      <c r="H1321" s="267"/>
      <c r="I1321" s="267"/>
      <c r="J1321" s="267"/>
      <c r="K1321" s="267">
        <v>1</v>
      </c>
      <c r="L1321" s="196" t="s">
        <v>37</v>
      </c>
      <c r="M1321" s="196" t="s">
        <v>535</v>
      </c>
      <c r="N1321" s="196" t="s">
        <v>5582</v>
      </c>
      <c r="O1321" s="196"/>
      <c r="P1321" s="196"/>
      <c r="Q1321" s="196" t="s">
        <v>5584</v>
      </c>
      <c r="R1321" s="196"/>
      <c r="S1321" s="196"/>
      <c r="T1321" s="196"/>
      <c r="U1321" s="281" t="s">
        <v>4764</v>
      </c>
      <c r="V1321" s="197" t="s">
        <v>776</v>
      </c>
      <c r="W1321" s="220">
        <v>1</v>
      </c>
      <c r="X1321" s="285">
        <v>27629</v>
      </c>
      <c r="Y1321" s="285">
        <v>26792</v>
      </c>
      <c r="Z1321" s="285">
        <v>25118</v>
      </c>
      <c r="AA1321" s="285">
        <v>23610</v>
      </c>
      <c r="AB1321" s="5"/>
      <c r="AC1321" s="224">
        <f t="shared" si="54"/>
        <v>0</v>
      </c>
      <c r="AD1321" s="270">
        <f t="shared" si="55"/>
        <v>0</v>
      </c>
      <c r="AE1321" s="282" t="s">
        <v>7069</v>
      </c>
      <c r="AF1321" s="283" t="s">
        <v>4765</v>
      </c>
      <c r="AG1321" s="200"/>
      <c r="AH1321" s="200"/>
      <c r="AI1321" s="169" t="str">
        <f>IF(AB1321/W1321=0,"",IF(MOD(AB1321,W1321)&gt;0,"ОШИБКА!!! неверная кратность на сорт",""))</f>
        <v/>
      </c>
    </row>
    <row r="1322" spans="2:35">
      <c r="B1322" s="250"/>
      <c r="C1322" s="196" t="s">
        <v>556</v>
      </c>
      <c r="D1322" s="267"/>
      <c r="E1322" s="267"/>
      <c r="F1322" s="267"/>
      <c r="G1322" s="267"/>
      <c r="H1322" s="267"/>
      <c r="I1322" s="267"/>
      <c r="J1322" s="267"/>
      <c r="K1322" s="267"/>
      <c r="L1322" s="196" t="s">
        <v>37</v>
      </c>
      <c r="M1322" s="332" t="s">
        <v>535</v>
      </c>
      <c r="N1322" s="332" t="s">
        <v>558</v>
      </c>
      <c r="O1322" s="332" t="s">
        <v>557</v>
      </c>
      <c r="P1322" s="332" t="s">
        <v>559</v>
      </c>
      <c r="Q1322" s="332" t="s">
        <v>5575</v>
      </c>
      <c r="R1322" s="332"/>
      <c r="S1322" s="332"/>
      <c r="T1322" s="332"/>
      <c r="U1322" s="252"/>
      <c r="V1322" s="197" t="s">
        <v>176</v>
      </c>
      <c r="W1322" s="220">
        <v>1</v>
      </c>
      <c r="X1322" s="223">
        <v>7219</v>
      </c>
      <c r="Y1322" s="223">
        <v>7000</v>
      </c>
      <c r="Z1322" s="223">
        <v>6563</v>
      </c>
      <c r="AA1322" s="223">
        <v>6169</v>
      </c>
      <c r="AB1322" s="5"/>
      <c r="AC1322" s="224">
        <f t="shared" si="54"/>
        <v>0</v>
      </c>
      <c r="AD1322" s="270">
        <f t="shared" si="55"/>
        <v>0</v>
      </c>
      <c r="AE1322" s="198" t="s">
        <v>4484</v>
      </c>
      <c r="AF1322" s="199"/>
      <c r="AG1322" s="200"/>
      <c r="AH1322" s="200"/>
      <c r="AI1322" s="169" t="str">
        <f>IF(AB1322/W1322=0,"",IF(MOD(AB1322,W1322)&gt;0,"ОШИБКА!!! неверная кратность на сорт",""))</f>
        <v/>
      </c>
    </row>
    <row r="1323" spans="2:35">
      <c r="B1323" s="250"/>
      <c r="C1323" s="196" t="s">
        <v>3276</v>
      </c>
      <c r="D1323" s="267"/>
      <c r="E1323" s="267"/>
      <c r="F1323" s="267"/>
      <c r="G1323" s="267"/>
      <c r="H1323" s="267"/>
      <c r="I1323" s="267"/>
      <c r="J1323" s="267"/>
      <c r="K1323" s="267"/>
      <c r="L1323" s="196" t="s">
        <v>37</v>
      </c>
      <c r="M1323" s="332" t="s">
        <v>535</v>
      </c>
      <c r="N1323" s="332" t="s">
        <v>558</v>
      </c>
      <c r="O1323" s="332" t="s">
        <v>557</v>
      </c>
      <c r="P1323" s="332" t="s">
        <v>1823</v>
      </c>
      <c r="Q1323" s="332" t="s">
        <v>5576</v>
      </c>
      <c r="R1323" s="332"/>
      <c r="S1323" s="332"/>
      <c r="T1323" s="332"/>
      <c r="U1323" s="252"/>
      <c r="V1323" s="197" t="s">
        <v>176</v>
      </c>
      <c r="W1323" s="220">
        <v>1</v>
      </c>
      <c r="X1323" s="223">
        <v>4508</v>
      </c>
      <c r="Y1323" s="223">
        <v>4372</v>
      </c>
      <c r="Z1323" s="223">
        <v>4098</v>
      </c>
      <c r="AA1323" s="223">
        <v>3853</v>
      </c>
      <c r="AB1323" s="5"/>
      <c r="AC1323" s="224">
        <f t="shared" si="54"/>
        <v>0</v>
      </c>
      <c r="AD1323" s="270">
        <f t="shared" si="55"/>
        <v>0</v>
      </c>
      <c r="AE1323" s="198" t="s">
        <v>4484</v>
      </c>
      <c r="AF1323" s="199"/>
      <c r="AG1323" s="200"/>
      <c r="AH1323" s="200"/>
      <c r="AI1323" s="169" t="str">
        <f>IF(AB1323/W1323=0,"",IF(MOD(AB1323,W1323)&gt;0,"ОШИБКА!!! неверная кратность на сорт",""))</f>
        <v/>
      </c>
    </row>
    <row r="1324" spans="2:35">
      <c r="B1324" s="250"/>
      <c r="C1324" s="196" t="s">
        <v>1268</v>
      </c>
      <c r="D1324" s="267">
        <v>72</v>
      </c>
      <c r="E1324" s="267">
        <v>292</v>
      </c>
      <c r="F1324" s="267">
        <v>282</v>
      </c>
      <c r="G1324" s="267"/>
      <c r="H1324" s="267"/>
      <c r="I1324" s="267"/>
      <c r="J1324" s="267"/>
      <c r="K1324" s="267"/>
      <c r="L1324" s="196" t="s">
        <v>37</v>
      </c>
      <c r="M1324" s="196" t="s">
        <v>535</v>
      </c>
      <c r="N1324" s="196" t="s">
        <v>1270</v>
      </c>
      <c r="O1324" s="196" t="s">
        <v>1269</v>
      </c>
      <c r="P1324" s="196"/>
      <c r="Q1324" s="196" t="s">
        <v>141</v>
      </c>
      <c r="R1324" s="196" t="s">
        <v>15</v>
      </c>
      <c r="S1324" s="196"/>
      <c r="T1324" s="196"/>
      <c r="U1324" s="252"/>
      <c r="V1324" s="197" t="s">
        <v>776</v>
      </c>
      <c r="W1324" s="220">
        <v>1</v>
      </c>
      <c r="X1324" s="223">
        <v>218</v>
      </c>
      <c r="Y1324" s="223">
        <v>212</v>
      </c>
      <c r="Z1324" s="223">
        <v>198</v>
      </c>
      <c r="AA1324" s="223">
        <v>187</v>
      </c>
      <c r="AB1324" s="5"/>
      <c r="AC1324" s="224">
        <f t="shared" si="54"/>
        <v>0</v>
      </c>
      <c r="AD1324" s="270">
        <f t="shared" si="55"/>
        <v>0</v>
      </c>
      <c r="AE1324" s="198"/>
      <c r="AF1324" s="199"/>
      <c r="AG1324" s="200"/>
      <c r="AH1324" s="200"/>
      <c r="AI1324" s="169" t="str">
        <f>IF(AB1324/W1324=0,"",IF(MOD(AB1324,W1324)&gt;0,"ОШИБКА!!! неверная кратность на сорт",""))</f>
        <v/>
      </c>
    </row>
    <row r="1325" spans="2:35">
      <c r="B1325" s="250"/>
      <c r="C1325" s="196" t="s">
        <v>1271</v>
      </c>
      <c r="D1325" s="267">
        <v>60</v>
      </c>
      <c r="E1325" s="267">
        <v>348</v>
      </c>
      <c r="F1325" s="267">
        <v>190</v>
      </c>
      <c r="G1325" s="267"/>
      <c r="H1325" s="267"/>
      <c r="I1325" s="267"/>
      <c r="J1325" s="267"/>
      <c r="K1325" s="267"/>
      <c r="L1325" s="196" t="s">
        <v>37</v>
      </c>
      <c r="M1325" s="196" t="s">
        <v>535</v>
      </c>
      <c r="N1325" s="196" t="s">
        <v>1270</v>
      </c>
      <c r="O1325" s="196" t="s">
        <v>1269</v>
      </c>
      <c r="P1325" s="196"/>
      <c r="Q1325" s="196" t="s">
        <v>48</v>
      </c>
      <c r="R1325" s="196"/>
      <c r="S1325" s="196"/>
      <c r="T1325" s="196"/>
      <c r="U1325" s="252"/>
      <c r="V1325" s="197" t="s">
        <v>776</v>
      </c>
      <c r="W1325" s="220">
        <v>1</v>
      </c>
      <c r="X1325" s="223">
        <v>326</v>
      </c>
      <c r="Y1325" s="223">
        <v>316</v>
      </c>
      <c r="Z1325" s="223">
        <v>296</v>
      </c>
      <c r="AA1325" s="223">
        <v>278</v>
      </c>
      <c r="AB1325" s="5"/>
      <c r="AC1325" s="224">
        <f t="shared" si="54"/>
        <v>0</v>
      </c>
      <c r="AD1325" s="270">
        <f t="shared" si="55"/>
        <v>0</v>
      </c>
      <c r="AE1325" s="198"/>
      <c r="AF1325" s="199"/>
      <c r="AG1325" s="200"/>
      <c r="AH1325" s="200"/>
      <c r="AI1325" s="169" t="str">
        <f>IF(AB1325/W1325=0,"",IF(MOD(AB1325,W1325)&gt;0,"ОШИБКА!!! неверная кратность на сорт",""))</f>
        <v/>
      </c>
    </row>
    <row r="1326" spans="2:35">
      <c r="B1326" s="250"/>
      <c r="C1326" s="196" t="s">
        <v>1272</v>
      </c>
      <c r="D1326" s="267">
        <v>26</v>
      </c>
      <c r="E1326" s="267">
        <v>8</v>
      </c>
      <c r="F1326" s="267">
        <v>0</v>
      </c>
      <c r="G1326" s="267"/>
      <c r="H1326" s="267"/>
      <c r="I1326" s="267"/>
      <c r="J1326" s="267"/>
      <c r="K1326" s="267"/>
      <c r="L1326" s="196" t="s">
        <v>37</v>
      </c>
      <c r="M1326" s="196" t="s">
        <v>535</v>
      </c>
      <c r="N1326" s="196" t="s">
        <v>1274</v>
      </c>
      <c r="O1326" s="196" t="s">
        <v>1273</v>
      </c>
      <c r="P1326" s="196"/>
      <c r="Q1326" s="196" t="s">
        <v>141</v>
      </c>
      <c r="R1326" s="196"/>
      <c r="S1326" s="196"/>
      <c r="T1326" s="196"/>
      <c r="U1326" s="252"/>
      <c r="V1326" s="197" t="s">
        <v>776</v>
      </c>
      <c r="W1326" s="220">
        <v>1</v>
      </c>
      <c r="X1326" s="223">
        <v>218</v>
      </c>
      <c r="Y1326" s="223">
        <v>212</v>
      </c>
      <c r="Z1326" s="223">
        <v>198</v>
      </c>
      <c r="AA1326" s="223">
        <v>187</v>
      </c>
      <c r="AB1326" s="5"/>
      <c r="AC1326" s="224">
        <f t="shared" si="54"/>
        <v>0</v>
      </c>
      <c r="AD1326" s="270">
        <f t="shared" si="55"/>
        <v>0</v>
      </c>
      <c r="AE1326" s="198"/>
      <c r="AF1326" s="199"/>
      <c r="AG1326" s="200"/>
      <c r="AH1326" s="200"/>
      <c r="AI1326" s="169" t="str">
        <f>IF(AB1326/W1326=0,"",IF(MOD(AB1326,W1326)&gt;0,"ОШИБКА!!! неверная кратность на сорт",""))</f>
        <v/>
      </c>
    </row>
    <row r="1327" spans="2:35">
      <c r="B1327" s="250"/>
      <c r="C1327" s="196" t="s">
        <v>1275</v>
      </c>
      <c r="D1327" s="267">
        <v>60</v>
      </c>
      <c r="E1327" s="267">
        <v>178</v>
      </c>
      <c r="F1327" s="267">
        <v>150</v>
      </c>
      <c r="G1327" s="267"/>
      <c r="H1327" s="267"/>
      <c r="I1327" s="267"/>
      <c r="J1327" s="267"/>
      <c r="K1327" s="267"/>
      <c r="L1327" s="196" t="s">
        <v>37</v>
      </c>
      <c r="M1327" s="196" t="s">
        <v>535</v>
      </c>
      <c r="N1327" s="196" t="s">
        <v>1274</v>
      </c>
      <c r="O1327" s="196" t="s">
        <v>1273</v>
      </c>
      <c r="P1327" s="196"/>
      <c r="Q1327" s="196" t="s">
        <v>48</v>
      </c>
      <c r="R1327" s="196"/>
      <c r="S1327" s="196"/>
      <c r="T1327" s="196"/>
      <c r="U1327" s="252"/>
      <c r="V1327" s="197" t="s">
        <v>776</v>
      </c>
      <c r="W1327" s="220">
        <v>1</v>
      </c>
      <c r="X1327" s="223">
        <v>533</v>
      </c>
      <c r="Y1327" s="223">
        <v>517</v>
      </c>
      <c r="Z1327" s="223">
        <v>485</v>
      </c>
      <c r="AA1327" s="223">
        <v>456</v>
      </c>
      <c r="AB1327" s="5"/>
      <c r="AC1327" s="224">
        <f t="shared" si="54"/>
        <v>0</v>
      </c>
      <c r="AD1327" s="270">
        <f t="shared" si="55"/>
        <v>0</v>
      </c>
      <c r="AE1327" s="198"/>
      <c r="AF1327" s="199"/>
      <c r="AG1327" s="200"/>
      <c r="AH1327" s="200"/>
      <c r="AI1327" s="169" t="str">
        <f>IF(AB1327/W1327=0,"",IF(MOD(AB1327,W1327)&gt;0,"ОШИБКА!!! неверная кратность на сорт",""))</f>
        <v/>
      </c>
    </row>
    <row r="1328" spans="2:35">
      <c r="B1328" s="250"/>
      <c r="C1328" s="196" t="s">
        <v>1276</v>
      </c>
      <c r="D1328" s="267">
        <v>40</v>
      </c>
      <c r="E1328" s="267">
        <v>1731</v>
      </c>
      <c r="F1328" s="267">
        <v>1678</v>
      </c>
      <c r="G1328" s="267"/>
      <c r="H1328" s="267"/>
      <c r="I1328" s="267"/>
      <c r="J1328" s="267">
        <v>8</v>
      </c>
      <c r="K1328" s="267"/>
      <c r="L1328" s="196" t="s">
        <v>37</v>
      </c>
      <c r="M1328" s="196" t="s">
        <v>535</v>
      </c>
      <c r="N1328" s="196" t="s">
        <v>1274</v>
      </c>
      <c r="O1328" s="196" t="s">
        <v>1273</v>
      </c>
      <c r="P1328" s="196"/>
      <c r="Q1328" s="196" t="s">
        <v>48</v>
      </c>
      <c r="R1328" s="196"/>
      <c r="S1328" s="196"/>
      <c r="T1328" s="196"/>
      <c r="U1328" s="252"/>
      <c r="V1328" s="197" t="s">
        <v>776</v>
      </c>
      <c r="W1328" s="220">
        <v>1</v>
      </c>
      <c r="X1328" s="223">
        <v>533</v>
      </c>
      <c r="Y1328" s="223">
        <v>517</v>
      </c>
      <c r="Z1328" s="223">
        <v>485</v>
      </c>
      <c r="AA1328" s="223">
        <v>456</v>
      </c>
      <c r="AB1328" s="5"/>
      <c r="AC1328" s="224">
        <f t="shared" si="54"/>
        <v>0</v>
      </c>
      <c r="AD1328" s="270">
        <f t="shared" si="55"/>
        <v>0</v>
      </c>
      <c r="AE1328" s="198"/>
      <c r="AF1328" s="199"/>
      <c r="AG1328" s="200"/>
      <c r="AH1328" s="200"/>
      <c r="AI1328" s="169" t="str">
        <f>IF(AB1328/W1328=0,"",IF(MOD(AB1328,W1328)&gt;0,"ОШИБКА!!! неверная кратность на сорт",""))</f>
        <v/>
      </c>
    </row>
    <row r="1329" spans="2:35">
      <c r="B1329" s="250"/>
      <c r="C1329" s="196" t="s">
        <v>1277</v>
      </c>
      <c r="D1329" s="267">
        <v>44</v>
      </c>
      <c r="E1329" s="267">
        <v>12</v>
      </c>
      <c r="F1329" s="267">
        <v>6</v>
      </c>
      <c r="G1329" s="267"/>
      <c r="H1329" s="267"/>
      <c r="I1329" s="267"/>
      <c r="J1329" s="267"/>
      <c r="K1329" s="267"/>
      <c r="L1329" s="196" t="s">
        <v>37</v>
      </c>
      <c r="M1329" s="196" t="s">
        <v>535</v>
      </c>
      <c r="N1329" s="196" t="s">
        <v>2967</v>
      </c>
      <c r="O1329" s="196" t="s">
        <v>1278</v>
      </c>
      <c r="P1329" s="196"/>
      <c r="Q1329" s="196" t="s">
        <v>141</v>
      </c>
      <c r="R1329" s="196" t="s">
        <v>73</v>
      </c>
      <c r="S1329" s="196"/>
      <c r="T1329" s="196"/>
      <c r="U1329" s="252"/>
      <c r="V1329" s="197" t="s">
        <v>776</v>
      </c>
      <c r="W1329" s="220">
        <v>1</v>
      </c>
      <c r="X1329" s="223">
        <v>218</v>
      </c>
      <c r="Y1329" s="223">
        <v>212</v>
      </c>
      <c r="Z1329" s="223">
        <v>198</v>
      </c>
      <c r="AA1329" s="223">
        <v>187</v>
      </c>
      <c r="AB1329" s="5"/>
      <c r="AC1329" s="224">
        <f t="shared" si="54"/>
        <v>0</v>
      </c>
      <c r="AD1329" s="270">
        <f t="shared" si="55"/>
        <v>0</v>
      </c>
      <c r="AE1329" s="198"/>
      <c r="AF1329" s="199"/>
      <c r="AG1329" s="200"/>
      <c r="AH1329" s="200"/>
      <c r="AI1329" s="169" t="str">
        <f>IF(AB1329/W1329=0,"",IF(MOD(AB1329,W1329)&gt;0,"ОШИБКА!!! неверная кратность на сорт",""))</f>
        <v/>
      </c>
    </row>
    <row r="1330" spans="2:35">
      <c r="B1330" s="250"/>
      <c r="C1330" s="196" t="s">
        <v>1279</v>
      </c>
      <c r="D1330" s="267"/>
      <c r="E1330" s="267">
        <v>1510</v>
      </c>
      <c r="F1330" s="267">
        <v>1294</v>
      </c>
      <c r="G1330" s="267"/>
      <c r="H1330" s="267"/>
      <c r="I1330" s="267"/>
      <c r="J1330" s="267"/>
      <c r="K1330" s="267"/>
      <c r="L1330" s="196" t="s">
        <v>37</v>
      </c>
      <c r="M1330" s="196" t="s">
        <v>535</v>
      </c>
      <c r="N1330" s="196" t="s">
        <v>2967</v>
      </c>
      <c r="O1330" s="196" t="s">
        <v>1278</v>
      </c>
      <c r="P1330" s="196"/>
      <c r="Q1330" s="196" t="s">
        <v>48</v>
      </c>
      <c r="R1330" s="196" t="s">
        <v>73</v>
      </c>
      <c r="S1330" s="196"/>
      <c r="T1330" s="196"/>
      <c r="U1330" s="252"/>
      <c r="V1330" s="197" t="s">
        <v>776</v>
      </c>
      <c r="W1330" s="220">
        <v>1</v>
      </c>
      <c r="X1330" s="223">
        <v>337</v>
      </c>
      <c r="Y1330" s="223">
        <v>327</v>
      </c>
      <c r="Z1330" s="223">
        <v>306</v>
      </c>
      <c r="AA1330" s="223">
        <v>288</v>
      </c>
      <c r="AB1330" s="5"/>
      <c r="AC1330" s="224">
        <f t="shared" si="54"/>
        <v>0</v>
      </c>
      <c r="AD1330" s="270">
        <f t="shared" si="55"/>
        <v>0</v>
      </c>
      <c r="AE1330" s="198"/>
      <c r="AF1330" s="199"/>
      <c r="AG1330" s="200"/>
      <c r="AH1330" s="200"/>
      <c r="AI1330" s="169" t="str">
        <f>IF(AB1330/W1330=0,"",IF(MOD(AB1330,W1330)&gt;0,"ОШИБКА!!! неверная кратность на сорт",""))</f>
        <v/>
      </c>
    </row>
    <row r="1331" spans="2:35">
      <c r="B1331" s="250"/>
      <c r="C1331" s="196" t="s">
        <v>1293</v>
      </c>
      <c r="D1331" s="267">
        <v>25</v>
      </c>
      <c r="E1331" s="267">
        <v>18</v>
      </c>
      <c r="F1331" s="267">
        <v>0</v>
      </c>
      <c r="G1331" s="267"/>
      <c r="H1331" s="267"/>
      <c r="I1331" s="267"/>
      <c r="J1331" s="267"/>
      <c r="K1331" s="267"/>
      <c r="L1331" s="196" t="s">
        <v>37</v>
      </c>
      <c r="M1331" s="196" t="s">
        <v>535</v>
      </c>
      <c r="N1331" s="196" t="s">
        <v>1295</v>
      </c>
      <c r="O1331" s="196" t="s">
        <v>1294</v>
      </c>
      <c r="P1331" s="196"/>
      <c r="Q1331" s="196" t="s">
        <v>48</v>
      </c>
      <c r="R1331" s="196"/>
      <c r="S1331" s="196"/>
      <c r="T1331" s="196"/>
      <c r="U1331" s="252"/>
      <c r="V1331" s="197" t="s">
        <v>776</v>
      </c>
      <c r="W1331" s="220">
        <v>1</v>
      </c>
      <c r="X1331" s="223">
        <v>533</v>
      </c>
      <c r="Y1331" s="223">
        <v>517</v>
      </c>
      <c r="Z1331" s="223">
        <v>485</v>
      </c>
      <c r="AA1331" s="223">
        <v>456</v>
      </c>
      <c r="AB1331" s="5"/>
      <c r="AC1331" s="224">
        <f t="shared" si="54"/>
        <v>0</v>
      </c>
      <c r="AD1331" s="270">
        <f t="shared" si="55"/>
        <v>0</v>
      </c>
      <c r="AE1331" s="198"/>
      <c r="AF1331" s="199"/>
      <c r="AG1331" s="200"/>
      <c r="AH1331" s="200"/>
      <c r="AI1331" s="169" t="str">
        <f>IF(AB1331/W1331=0,"",IF(MOD(AB1331,W1331)&gt;0,"ОШИБКА!!! неверная кратность на сорт",""))</f>
        <v/>
      </c>
    </row>
    <row r="1332" spans="2:35">
      <c r="B1332" s="250"/>
      <c r="C1332" s="196" t="s">
        <v>1296</v>
      </c>
      <c r="D1332" s="267">
        <v>72</v>
      </c>
      <c r="E1332" s="267">
        <v>148</v>
      </c>
      <c r="F1332" s="267">
        <v>128</v>
      </c>
      <c r="G1332" s="267"/>
      <c r="H1332" s="267"/>
      <c r="I1332" s="267"/>
      <c r="J1332" s="267"/>
      <c r="K1332" s="267"/>
      <c r="L1332" s="196" t="s">
        <v>37</v>
      </c>
      <c r="M1332" s="196" t="s">
        <v>535</v>
      </c>
      <c r="N1332" s="196" t="s">
        <v>1295</v>
      </c>
      <c r="O1332" s="196" t="s">
        <v>1294</v>
      </c>
      <c r="P1332" s="196"/>
      <c r="Q1332" s="196" t="s">
        <v>141</v>
      </c>
      <c r="R1332" s="196"/>
      <c r="S1332" s="196"/>
      <c r="T1332" s="196"/>
      <c r="U1332" s="252"/>
      <c r="V1332" s="197" t="s">
        <v>776</v>
      </c>
      <c r="W1332" s="220">
        <v>1</v>
      </c>
      <c r="X1332" s="223">
        <v>218</v>
      </c>
      <c r="Y1332" s="223">
        <v>212</v>
      </c>
      <c r="Z1332" s="223">
        <v>198</v>
      </c>
      <c r="AA1332" s="223">
        <v>187</v>
      </c>
      <c r="AB1332" s="5"/>
      <c r="AC1332" s="224">
        <f t="shared" si="54"/>
        <v>0</v>
      </c>
      <c r="AD1332" s="270">
        <f t="shared" si="55"/>
        <v>0</v>
      </c>
      <c r="AE1332" s="198"/>
      <c r="AF1332" s="199"/>
      <c r="AG1332" s="200"/>
      <c r="AH1332" s="200"/>
      <c r="AI1332" s="169" t="str">
        <f>IF(AB1332/W1332=0,"",IF(MOD(AB1332,W1332)&gt;0,"ОШИБКА!!! неверная кратность на сорт",""))</f>
        <v/>
      </c>
    </row>
    <row r="1333" spans="2:35">
      <c r="B1333" s="250"/>
      <c r="C1333" s="196" t="s">
        <v>426</v>
      </c>
      <c r="D1333" s="267"/>
      <c r="E1333" s="267"/>
      <c r="F1333" s="267"/>
      <c r="G1333" s="267"/>
      <c r="H1333" s="267"/>
      <c r="I1333" s="267"/>
      <c r="J1333" s="267">
        <v>3</v>
      </c>
      <c r="K1333" s="267"/>
      <c r="L1333" s="196" t="s">
        <v>37</v>
      </c>
      <c r="M1333" s="196" t="s">
        <v>535</v>
      </c>
      <c r="N1333" s="196" t="s">
        <v>427</v>
      </c>
      <c r="O1333" s="196" t="s">
        <v>1842</v>
      </c>
      <c r="P1333" s="196" t="s">
        <v>428</v>
      </c>
      <c r="Q1333" s="196" t="s">
        <v>49</v>
      </c>
      <c r="R1333" s="196"/>
      <c r="S1333" s="196"/>
      <c r="T1333" s="196" t="s">
        <v>4768</v>
      </c>
      <c r="U1333" s="252"/>
      <c r="V1333" s="197" t="s">
        <v>176</v>
      </c>
      <c r="W1333" s="220">
        <v>1</v>
      </c>
      <c r="X1333" s="223">
        <v>1941</v>
      </c>
      <c r="Y1333" s="223">
        <v>1882</v>
      </c>
      <c r="Z1333" s="223">
        <v>1764</v>
      </c>
      <c r="AA1333" s="223">
        <v>1659</v>
      </c>
      <c r="AB1333" s="5"/>
      <c r="AC1333" s="224">
        <f t="shared" si="54"/>
        <v>0</v>
      </c>
      <c r="AD1333" s="270">
        <f t="shared" si="55"/>
        <v>0</v>
      </c>
      <c r="AE1333" s="198"/>
      <c r="AF1333" s="199"/>
      <c r="AG1333" s="200"/>
      <c r="AH1333" s="200"/>
      <c r="AI1333" s="169" t="str">
        <f>IF(AB1333/W1333=0,"",IF(MOD(AB1333,W1333)&gt;0,"ОШИБКА!!! неверная кратность на сорт",""))</f>
        <v/>
      </c>
    </row>
    <row r="1334" spans="2:35">
      <c r="B1334" s="250"/>
      <c r="C1334" s="196" t="s">
        <v>2824</v>
      </c>
      <c r="D1334" s="267"/>
      <c r="E1334" s="267"/>
      <c r="F1334" s="267"/>
      <c r="G1334" s="267"/>
      <c r="H1334" s="267"/>
      <c r="I1334" s="267"/>
      <c r="J1334" s="267"/>
      <c r="K1334" s="267"/>
      <c r="L1334" s="196" t="s">
        <v>36</v>
      </c>
      <c r="M1334" s="332" t="s">
        <v>535</v>
      </c>
      <c r="N1334" s="332" t="s">
        <v>431</v>
      </c>
      <c r="O1334" s="332" t="s">
        <v>430</v>
      </c>
      <c r="P1334" s="332" t="s">
        <v>432</v>
      </c>
      <c r="Q1334" s="332" t="s">
        <v>3852</v>
      </c>
      <c r="R1334" s="332"/>
      <c r="S1334" s="332"/>
      <c r="T1334" s="332" t="s">
        <v>3853</v>
      </c>
      <c r="U1334" s="252"/>
      <c r="V1334" s="197" t="s">
        <v>176</v>
      </c>
      <c r="W1334" s="220">
        <v>1</v>
      </c>
      <c r="X1334" s="223">
        <v>2677</v>
      </c>
      <c r="Y1334" s="223">
        <v>2596</v>
      </c>
      <c r="Z1334" s="223">
        <v>2433</v>
      </c>
      <c r="AA1334" s="223">
        <v>2288</v>
      </c>
      <c r="AB1334" s="5"/>
      <c r="AC1334" s="224">
        <f t="shared" si="54"/>
        <v>0</v>
      </c>
      <c r="AD1334" s="270">
        <f t="shared" si="55"/>
        <v>0</v>
      </c>
      <c r="AE1334" s="198" t="s">
        <v>4484</v>
      </c>
      <c r="AF1334" s="199"/>
      <c r="AG1334" s="200"/>
      <c r="AH1334" s="200"/>
      <c r="AI1334" s="169" t="str">
        <f>IF(AB1334/W1334=0,"",IF(MOD(AB1334,W1334)&gt;0,"ОШИБКА!!! неверная кратность на сорт",""))</f>
        <v/>
      </c>
    </row>
    <row r="1335" spans="2:35">
      <c r="B1335" s="250"/>
      <c r="C1335" s="196" t="s">
        <v>1297</v>
      </c>
      <c r="D1335" s="267">
        <v>50</v>
      </c>
      <c r="E1335" s="267">
        <v>26</v>
      </c>
      <c r="F1335" s="267">
        <v>0</v>
      </c>
      <c r="G1335" s="267"/>
      <c r="H1335" s="267"/>
      <c r="I1335" s="267"/>
      <c r="J1335" s="267"/>
      <c r="K1335" s="267"/>
      <c r="L1335" s="196" t="s">
        <v>37</v>
      </c>
      <c r="M1335" s="196" t="s">
        <v>535</v>
      </c>
      <c r="N1335" s="196" t="s">
        <v>431</v>
      </c>
      <c r="O1335" s="196" t="s">
        <v>430</v>
      </c>
      <c r="P1335" s="196" t="s">
        <v>432</v>
      </c>
      <c r="Q1335" s="196" t="s">
        <v>141</v>
      </c>
      <c r="R1335" s="196" t="s">
        <v>106</v>
      </c>
      <c r="S1335" s="196"/>
      <c r="T1335" s="196"/>
      <c r="U1335" s="252"/>
      <c r="V1335" s="197" t="s">
        <v>776</v>
      </c>
      <c r="W1335" s="220">
        <v>1</v>
      </c>
      <c r="X1335" s="223">
        <v>236</v>
      </c>
      <c r="Y1335" s="223">
        <v>229</v>
      </c>
      <c r="Z1335" s="223">
        <v>215</v>
      </c>
      <c r="AA1335" s="223">
        <v>202</v>
      </c>
      <c r="AB1335" s="5"/>
      <c r="AC1335" s="224">
        <f t="shared" si="54"/>
        <v>0</v>
      </c>
      <c r="AD1335" s="270">
        <f t="shared" si="55"/>
        <v>0</v>
      </c>
      <c r="AE1335" s="198"/>
      <c r="AF1335" s="199"/>
      <c r="AG1335" s="200"/>
      <c r="AH1335" s="200"/>
      <c r="AI1335" s="169" t="str">
        <f>IF(AB1335/W1335=0,"",IF(MOD(AB1335,W1335)&gt;0,"ОШИБКА!!! неверная кратность на сорт",""))</f>
        <v/>
      </c>
    </row>
    <row r="1336" spans="2:35">
      <c r="B1336" s="250"/>
      <c r="C1336" s="196" t="s">
        <v>1298</v>
      </c>
      <c r="D1336" s="267"/>
      <c r="E1336" s="267">
        <v>609</v>
      </c>
      <c r="F1336" s="267">
        <v>230</v>
      </c>
      <c r="G1336" s="267"/>
      <c r="H1336" s="267"/>
      <c r="I1336" s="267"/>
      <c r="J1336" s="267"/>
      <c r="K1336" s="267"/>
      <c r="L1336" s="196" t="s">
        <v>37</v>
      </c>
      <c r="M1336" s="196" t="s">
        <v>535</v>
      </c>
      <c r="N1336" s="196" t="s">
        <v>431</v>
      </c>
      <c r="O1336" s="196" t="s">
        <v>430</v>
      </c>
      <c r="P1336" s="196" t="s">
        <v>432</v>
      </c>
      <c r="Q1336" s="196" t="s">
        <v>48</v>
      </c>
      <c r="R1336" s="196" t="s">
        <v>73</v>
      </c>
      <c r="S1336" s="196"/>
      <c r="T1336" s="196"/>
      <c r="U1336" s="252"/>
      <c r="V1336" s="197" t="s">
        <v>776</v>
      </c>
      <c r="W1336" s="220">
        <v>1</v>
      </c>
      <c r="X1336" s="223">
        <v>378</v>
      </c>
      <c r="Y1336" s="223">
        <v>367</v>
      </c>
      <c r="Z1336" s="223">
        <v>344</v>
      </c>
      <c r="AA1336" s="223">
        <v>323</v>
      </c>
      <c r="AB1336" s="5"/>
      <c r="AC1336" s="224">
        <f t="shared" si="54"/>
        <v>0</v>
      </c>
      <c r="AD1336" s="270">
        <f t="shared" si="55"/>
        <v>0</v>
      </c>
      <c r="AE1336" s="198"/>
      <c r="AF1336" s="199"/>
      <c r="AG1336" s="200"/>
      <c r="AH1336" s="200"/>
      <c r="AI1336" s="169" t="str">
        <f>IF(AB1336/W1336=0,"",IF(MOD(AB1336,W1336)&gt;0,"ОШИБКА!!! неверная кратность на сорт",""))</f>
        <v/>
      </c>
    </row>
    <row r="1337" spans="2:35">
      <c r="B1337" s="250"/>
      <c r="C1337" s="196" t="s">
        <v>1299</v>
      </c>
      <c r="D1337" s="267"/>
      <c r="E1337" s="267">
        <v>309</v>
      </c>
      <c r="F1337" s="267">
        <v>236</v>
      </c>
      <c r="G1337" s="267"/>
      <c r="H1337" s="267"/>
      <c r="I1337" s="267"/>
      <c r="J1337" s="267">
        <v>2</v>
      </c>
      <c r="K1337" s="267"/>
      <c r="L1337" s="196" t="s">
        <v>37</v>
      </c>
      <c r="M1337" s="196" t="s">
        <v>535</v>
      </c>
      <c r="N1337" s="196" t="s">
        <v>431</v>
      </c>
      <c r="O1337" s="196" t="s">
        <v>430</v>
      </c>
      <c r="P1337" s="196" t="s">
        <v>432</v>
      </c>
      <c r="Q1337" s="196" t="s">
        <v>141</v>
      </c>
      <c r="R1337" s="196"/>
      <c r="S1337" s="196"/>
      <c r="T1337" s="196"/>
      <c r="U1337" s="252"/>
      <c r="V1337" s="197" t="s">
        <v>776</v>
      </c>
      <c r="W1337" s="220">
        <v>1</v>
      </c>
      <c r="X1337" s="223">
        <v>218</v>
      </c>
      <c r="Y1337" s="223">
        <v>212</v>
      </c>
      <c r="Z1337" s="223">
        <v>198</v>
      </c>
      <c r="AA1337" s="223">
        <v>187</v>
      </c>
      <c r="AB1337" s="5"/>
      <c r="AC1337" s="224">
        <f t="shared" si="54"/>
        <v>0</v>
      </c>
      <c r="AD1337" s="270">
        <f t="shared" si="55"/>
        <v>0</v>
      </c>
      <c r="AE1337" s="198"/>
      <c r="AF1337" s="199"/>
      <c r="AG1337" s="200"/>
      <c r="AH1337" s="200"/>
      <c r="AI1337" s="169" t="str">
        <f>IF(AB1337/W1337=0,"",IF(MOD(AB1337,W1337)&gt;0,"ОШИБКА!!! неверная кратность на сорт",""))</f>
        <v/>
      </c>
    </row>
    <row r="1338" spans="2:35">
      <c r="B1338" s="250"/>
      <c r="C1338" s="196" t="s">
        <v>429</v>
      </c>
      <c r="D1338" s="267">
        <v>1</v>
      </c>
      <c r="E1338" s="267"/>
      <c r="F1338" s="267"/>
      <c r="G1338" s="267"/>
      <c r="H1338" s="267"/>
      <c r="I1338" s="267"/>
      <c r="J1338" s="267">
        <v>2</v>
      </c>
      <c r="K1338" s="267"/>
      <c r="L1338" s="196" t="s">
        <v>37</v>
      </c>
      <c r="M1338" s="196" t="s">
        <v>535</v>
      </c>
      <c r="N1338" s="196" t="s">
        <v>431</v>
      </c>
      <c r="O1338" s="196" t="s">
        <v>430</v>
      </c>
      <c r="P1338" s="196" t="s">
        <v>432</v>
      </c>
      <c r="Q1338" s="196" t="s">
        <v>433</v>
      </c>
      <c r="R1338" s="196"/>
      <c r="S1338" s="196"/>
      <c r="T1338" s="196" t="s">
        <v>4769</v>
      </c>
      <c r="U1338" s="252"/>
      <c r="V1338" s="197" t="s">
        <v>74</v>
      </c>
      <c r="W1338" s="220">
        <v>1</v>
      </c>
      <c r="X1338" s="223">
        <v>17070</v>
      </c>
      <c r="Y1338" s="223">
        <v>16552</v>
      </c>
      <c r="Z1338" s="223">
        <v>15518</v>
      </c>
      <c r="AA1338" s="223">
        <v>14587</v>
      </c>
      <c r="AB1338" s="5"/>
      <c r="AC1338" s="224">
        <f t="shared" si="54"/>
        <v>0</v>
      </c>
      <c r="AD1338" s="270">
        <f t="shared" si="55"/>
        <v>0</v>
      </c>
      <c r="AE1338" s="198"/>
      <c r="AF1338" s="199"/>
      <c r="AG1338" s="200"/>
      <c r="AH1338" s="200"/>
      <c r="AI1338" s="169" t="str">
        <f>IF(AB1338/W1338=0,"",IF(MOD(AB1338,W1338)&gt;0,"ОШИБКА!!! неверная кратность на сорт",""))</f>
        <v/>
      </c>
    </row>
    <row r="1339" spans="2:35">
      <c r="B1339" s="250"/>
      <c r="C1339" s="196" t="s">
        <v>1843</v>
      </c>
      <c r="D1339" s="267">
        <v>110</v>
      </c>
      <c r="E1339" s="267"/>
      <c r="F1339" s="267"/>
      <c r="G1339" s="267"/>
      <c r="H1339" s="267"/>
      <c r="I1339" s="267"/>
      <c r="J1339" s="267"/>
      <c r="K1339" s="267"/>
      <c r="L1339" s="196" t="s">
        <v>37</v>
      </c>
      <c r="M1339" s="196" t="s">
        <v>535</v>
      </c>
      <c r="N1339" s="196" t="s">
        <v>431</v>
      </c>
      <c r="O1339" s="196" t="s">
        <v>430</v>
      </c>
      <c r="P1339" s="196" t="s">
        <v>432</v>
      </c>
      <c r="Q1339" s="196" t="s">
        <v>48</v>
      </c>
      <c r="R1339" s="196"/>
      <c r="S1339" s="196"/>
      <c r="T1339" s="196"/>
      <c r="U1339" s="252"/>
      <c r="V1339" s="197" t="s">
        <v>776</v>
      </c>
      <c r="W1339" s="220">
        <v>1</v>
      </c>
      <c r="X1339" s="223">
        <v>302</v>
      </c>
      <c r="Y1339" s="223">
        <v>293</v>
      </c>
      <c r="Z1339" s="223">
        <v>275</v>
      </c>
      <c r="AA1339" s="223">
        <v>259</v>
      </c>
      <c r="AB1339" s="5"/>
      <c r="AC1339" s="224">
        <f t="shared" si="54"/>
        <v>0</v>
      </c>
      <c r="AD1339" s="270">
        <f t="shared" si="55"/>
        <v>0</v>
      </c>
      <c r="AE1339" s="198"/>
      <c r="AF1339" s="199"/>
      <c r="AG1339" s="200"/>
      <c r="AH1339" s="200"/>
      <c r="AI1339" s="169" t="str">
        <f>IF(AB1339/W1339=0,"",IF(MOD(AB1339,W1339)&gt;0,"ОШИБКА!!! неверная кратность на сорт",""))</f>
        <v/>
      </c>
    </row>
    <row r="1340" spans="2:35">
      <c r="B1340" s="250"/>
      <c r="C1340" s="196" t="s">
        <v>1300</v>
      </c>
      <c r="D1340" s="267"/>
      <c r="E1340" s="267">
        <v>807</v>
      </c>
      <c r="F1340" s="267">
        <v>798</v>
      </c>
      <c r="G1340" s="267"/>
      <c r="H1340" s="267"/>
      <c r="I1340" s="267"/>
      <c r="J1340" s="267"/>
      <c r="K1340" s="267"/>
      <c r="L1340" s="196" t="s">
        <v>37</v>
      </c>
      <c r="M1340" s="196" t="s">
        <v>535</v>
      </c>
      <c r="N1340" s="196" t="s">
        <v>1302</v>
      </c>
      <c r="O1340" s="196" t="s">
        <v>1301</v>
      </c>
      <c r="P1340" s="196"/>
      <c r="Q1340" s="196" t="s">
        <v>48</v>
      </c>
      <c r="R1340" s="196" t="s">
        <v>64</v>
      </c>
      <c r="S1340" s="196"/>
      <c r="T1340" s="196"/>
      <c r="U1340" s="252"/>
      <c r="V1340" s="197" t="s">
        <v>776</v>
      </c>
      <c r="W1340" s="220">
        <v>1</v>
      </c>
      <c r="X1340" s="223">
        <v>533</v>
      </c>
      <c r="Y1340" s="223">
        <v>517</v>
      </c>
      <c r="Z1340" s="223">
        <v>485</v>
      </c>
      <c r="AA1340" s="223">
        <v>456</v>
      </c>
      <c r="AB1340" s="5"/>
      <c r="AC1340" s="224">
        <f t="shared" si="54"/>
        <v>0</v>
      </c>
      <c r="AD1340" s="270">
        <f t="shared" si="55"/>
        <v>0</v>
      </c>
      <c r="AE1340" s="198"/>
      <c r="AF1340" s="199"/>
      <c r="AG1340" s="200"/>
      <c r="AH1340" s="200"/>
      <c r="AI1340" s="169" t="str">
        <f>IF(AB1340/W1340=0,"",IF(MOD(AB1340,W1340)&gt;0,"ОШИБКА!!! неверная кратность на сорт",""))</f>
        <v/>
      </c>
    </row>
    <row r="1341" spans="2:35">
      <c r="B1341" s="250"/>
      <c r="C1341" s="196" t="s">
        <v>1303</v>
      </c>
      <c r="D1341" s="267">
        <v>72</v>
      </c>
      <c r="E1341" s="267">
        <v>232</v>
      </c>
      <c r="F1341" s="267">
        <v>212</v>
      </c>
      <c r="G1341" s="267"/>
      <c r="H1341" s="267"/>
      <c r="I1341" s="267"/>
      <c r="J1341" s="267"/>
      <c r="K1341" s="267"/>
      <c r="L1341" s="196" t="s">
        <v>37</v>
      </c>
      <c r="M1341" s="196" t="s">
        <v>535</v>
      </c>
      <c r="N1341" s="196" t="s">
        <v>1302</v>
      </c>
      <c r="O1341" s="196" t="s">
        <v>1301</v>
      </c>
      <c r="P1341" s="196"/>
      <c r="Q1341" s="196" t="s">
        <v>141</v>
      </c>
      <c r="R1341" s="196"/>
      <c r="S1341" s="196"/>
      <c r="T1341" s="196"/>
      <c r="U1341" s="252"/>
      <c r="V1341" s="197" t="s">
        <v>776</v>
      </c>
      <c r="W1341" s="220">
        <v>1</v>
      </c>
      <c r="X1341" s="223">
        <v>218</v>
      </c>
      <c r="Y1341" s="223">
        <v>212</v>
      </c>
      <c r="Z1341" s="223">
        <v>198</v>
      </c>
      <c r="AA1341" s="223">
        <v>187</v>
      </c>
      <c r="AB1341" s="5"/>
      <c r="AC1341" s="224">
        <f t="shared" si="54"/>
        <v>0</v>
      </c>
      <c r="AD1341" s="270">
        <f t="shared" si="55"/>
        <v>0</v>
      </c>
      <c r="AE1341" s="198"/>
      <c r="AF1341" s="199"/>
      <c r="AG1341" s="200"/>
      <c r="AH1341" s="200"/>
      <c r="AI1341" s="169" t="str">
        <f>IF(AB1341/W1341=0,"",IF(MOD(AB1341,W1341)&gt;0,"ОШИБКА!!! неверная кратность на сорт",""))</f>
        <v/>
      </c>
    </row>
    <row r="1342" spans="2:35">
      <c r="B1342" s="250"/>
      <c r="C1342" s="196"/>
      <c r="D1342" s="267"/>
      <c r="E1342" s="267"/>
      <c r="F1342" s="267"/>
      <c r="G1342" s="267"/>
      <c r="H1342" s="267"/>
      <c r="I1342" s="267"/>
      <c r="J1342" s="267"/>
      <c r="K1342" s="267">
        <v>13</v>
      </c>
      <c r="L1342" s="196" t="s">
        <v>37</v>
      </c>
      <c r="M1342" s="196" t="s">
        <v>535</v>
      </c>
      <c r="N1342" s="196" t="s">
        <v>5588</v>
      </c>
      <c r="O1342" s="196"/>
      <c r="P1342" s="196"/>
      <c r="Q1342" s="196" t="s">
        <v>5274</v>
      </c>
      <c r="R1342" s="196"/>
      <c r="S1342" s="196"/>
      <c r="T1342" s="196"/>
      <c r="U1342" s="281" t="s">
        <v>4764</v>
      </c>
      <c r="V1342" s="197" t="s">
        <v>776</v>
      </c>
      <c r="W1342" s="220">
        <v>1</v>
      </c>
      <c r="X1342" s="285">
        <v>22820</v>
      </c>
      <c r="Y1342" s="285">
        <v>22128</v>
      </c>
      <c r="Z1342" s="285">
        <v>20745</v>
      </c>
      <c r="AA1342" s="285">
        <v>19500</v>
      </c>
      <c r="AB1342" s="5"/>
      <c r="AC1342" s="224">
        <f t="shared" si="54"/>
        <v>0</v>
      </c>
      <c r="AD1342" s="270">
        <f t="shared" si="55"/>
        <v>0</v>
      </c>
      <c r="AE1342" s="282" t="s">
        <v>7069</v>
      </c>
      <c r="AF1342" s="283" t="s">
        <v>4765</v>
      </c>
      <c r="AG1342" s="200"/>
      <c r="AH1342" s="200"/>
      <c r="AI1342" s="169" t="str">
        <f>IF(AB1342/W1342=0,"",IF(MOD(AB1342,W1342)&gt;0,"ОШИБКА!!! неверная кратность на сорт",""))</f>
        <v/>
      </c>
    </row>
    <row r="1343" spans="2:35">
      <c r="B1343" s="250"/>
      <c r="C1343" s="196" t="s">
        <v>560</v>
      </c>
      <c r="D1343" s="267"/>
      <c r="E1343" s="267"/>
      <c r="F1343" s="267"/>
      <c r="G1343" s="267"/>
      <c r="H1343" s="267"/>
      <c r="I1343" s="267"/>
      <c r="J1343" s="267">
        <v>2</v>
      </c>
      <c r="K1343" s="267"/>
      <c r="L1343" s="196" t="s">
        <v>37</v>
      </c>
      <c r="M1343" s="196" t="s">
        <v>535</v>
      </c>
      <c r="N1343" s="196" t="s">
        <v>562</v>
      </c>
      <c r="O1343" s="196" t="s">
        <v>561</v>
      </c>
      <c r="P1343" s="196" t="s">
        <v>563</v>
      </c>
      <c r="Q1343" s="196" t="s">
        <v>5590</v>
      </c>
      <c r="R1343" s="196"/>
      <c r="S1343" s="196"/>
      <c r="T1343" s="196"/>
      <c r="U1343" s="252"/>
      <c r="V1343" s="197" t="s">
        <v>74</v>
      </c>
      <c r="W1343" s="220">
        <v>1</v>
      </c>
      <c r="X1343" s="223">
        <v>13573</v>
      </c>
      <c r="Y1343" s="223">
        <v>13162</v>
      </c>
      <c r="Z1343" s="223">
        <v>12339</v>
      </c>
      <c r="AA1343" s="223">
        <v>11599</v>
      </c>
      <c r="AB1343" s="5"/>
      <c r="AC1343" s="224">
        <f t="shared" si="54"/>
        <v>0</v>
      </c>
      <c r="AD1343" s="270">
        <f t="shared" si="55"/>
        <v>0</v>
      </c>
      <c r="AE1343" s="198"/>
      <c r="AF1343" s="199"/>
      <c r="AG1343" s="200"/>
      <c r="AH1343" s="200"/>
      <c r="AI1343" s="169" t="str">
        <f>IF(AB1343/W1343=0,"",IF(MOD(AB1343,W1343)&gt;0,"ОШИБКА!!! неверная кратность на сорт",""))</f>
        <v/>
      </c>
    </row>
    <row r="1344" spans="2:35">
      <c r="B1344" s="250"/>
      <c r="C1344" s="196" t="s">
        <v>564</v>
      </c>
      <c r="D1344" s="267"/>
      <c r="E1344" s="267"/>
      <c r="F1344" s="267"/>
      <c r="G1344" s="267"/>
      <c r="H1344" s="267"/>
      <c r="I1344" s="267"/>
      <c r="J1344" s="267">
        <v>1</v>
      </c>
      <c r="K1344" s="267"/>
      <c r="L1344" s="196" t="s">
        <v>37</v>
      </c>
      <c r="M1344" s="196" t="s">
        <v>535</v>
      </c>
      <c r="N1344" s="196" t="s">
        <v>562</v>
      </c>
      <c r="O1344" s="196" t="s">
        <v>561</v>
      </c>
      <c r="P1344" s="196" t="s">
        <v>565</v>
      </c>
      <c r="Q1344" s="196" t="s">
        <v>5590</v>
      </c>
      <c r="R1344" s="196"/>
      <c r="S1344" s="196"/>
      <c r="T1344" s="196"/>
      <c r="U1344" s="252"/>
      <c r="V1344" s="197" t="s">
        <v>74</v>
      </c>
      <c r="W1344" s="220">
        <v>1</v>
      </c>
      <c r="X1344" s="223">
        <v>13573</v>
      </c>
      <c r="Y1344" s="223">
        <v>13162</v>
      </c>
      <c r="Z1344" s="223">
        <v>12339</v>
      </c>
      <c r="AA1344" s="223">
        <v>11599</v>
      </c>
      <c r="AB1344" s="5"/>
      <c r="AC1344" s="224">
        <f t="shared" si="54"/>
        <v>0</v>
      </c>
      <c r="AD1344" s="270">
        <f t="shared" si="55"/>
        <v>0</v>
      </c>
      <c r="AE1344" s="198"/>
      <c r="AF1344" s="199"/>
      <c r="AG1344" s="200"/>
      <c r="AH1344" s="200"/>
      <c r="AI1344" s="169" t="str">
        <f>IF(AB1344/W1344=0,"",IF(MOD(AB1344,W1344)&gt;0,"ОШИБКА!!! неверная кратность на сорт",""))</f>
        <v/>
      </c>
    </row>
    <row r="1345" spans="2:35">
      <c r="B1345" s="250"/>
      <c r="C1345" s="196" t="s">
        <v>3348</v>
      </c>
      <c r="D1345" s="267">
        <v>8</v>
      </c>
      <c r="E1345" s="267"/>
      <c r="F1345" s="267"/>
      <c r="G1345" s="267"/>
      <c r="H1345" s="267"/>
      <c r="I1345" s="267"/>
      <c r="J1345" s="267"/>
      <c r="K1345" s="267"/>
      <c r="L1345" s="196" t="s">
        <v>37</v>
      </c>
      <c r="M1345" s="196" t="s">
        <v>535</v>
      </c>
      <c r="N1345" s="196" t="s">
        <v>567</v>
      </c>
      <c r="O1345" s="196" t="s">
        <v>566</v>
      </c>
      <c r="P1345" s="196" t="s">
        <v>569</v>
      </c>
      <c r="Q1345" s="196" t="s">
        <v>5589</v>
      </c>
      <c r="R1345" s="196"/>
      <c r="S1345" s="196"/>
      <c r="T1345" s="196"/>
      <c r="U1345" s="252"/>
      <c r="V1345" s="197" t="s">
        <v>157</v>
      </c>
      <c r="W1345" s="220">
        <v>1</v>
      </c>
      <c r="X1345" s="223">
        <v>41726</v>
      </c>
      <c r="Y1345" s="223">
        <v>40461</v>
      </c>
      <c r="Z1345" s="223">
        <v>37932</v>
      </c>
      <c r="AA1345" s="223">
        <v>35657</v>
      </c>
      <c r="AB1345" s="5"/>
      <c r="AC1345" s="224">
        <f t="shared" si="54"/>
        <v>0</v>
      </c>
      <c r="AD1345" s="270">
        <f t="shared" si="55"/>
        <v>0</v>
      </c>
      <c r="AE1345" s="198"/>
      <c r="AF1345" s="199"/>
      <c r="AG1345" s="200"/>
      <c r="AH1345" s="200"/>
      <c r="AI1345" s="169" t="str">
        <f>IF(AB1345/W1345=0,"",IF(MOD(AB1345,W1345)&gt;0,"ОШИБКА!!! неверная кратность на сорт",""))</f>
        <v/>
      </c>
    </row>
    <row r="1346" spans="2:35">
      <c r="B1346" s="250"/>
      <c r="C1346" s="196" t="s">
        <v>568</v>
      </c>
      <c r="D1346" s="267"/>
      <c r="E1346" s="267"/>
      <c r="F1346" s="267"/>
      <c r="G1346" s="267"/>
      <c r="H1346" s="267"/>
      <c r="I1346" s="267"/>
      <c r="J1346" s="267"/>
      <c r="K1346" s="267"/>
      <c r="L1346" s="196" t="s">
        <v>37</v>
      </c>
      <c r="M1346" s="332" t="s">
        <v>535</v>
      </c>
      <c r="N1346" s="332" t="s">
        <v>567</v>
      </c>
      <c r="O1346" s="332" t="s">
        <v>566</v>
      </c>
      <c r="P1346" s="332" t="s">
        <v>569</v>
      </c>
      <c r="Q1346" s="332" t="s">
        <v>5272</v>
      </c>
      <c r="R1346" s="332"/>
      <c r="S1346" s="332"/>
      <c r="T1346" s="332"/>
      <c r="U1346" s="252"/>
      <c r="V1346" s="197" t="s">
        <v>776</v>
      </c>
      <c r="W1346" s="220">
        <v>1</v>
      </c>
      <c r="X1346" s="223">
        <v>22761</v>
      </c>
      <c r="Y1346" s="223">
        <v>22071</v>
      </c>
      <c r="Z1346" s="223">
        <v>20691</v>
      </c>
      <c r="AA1346" s="223">
        <v>19450</v>
      </c>
      <c r="AB1346" s="5"/>
      <c r="AC1346" s="224">
        <f t="shared" si="54"/>
        <v>0</v>
      </c>
      <c r="AD1346" s="270">
        <f t="shared" si="55"/>
        <v>0</v>
      </c>
      <c r="AE1346" s="198" t="s">
        <v>4484</v>
      </c>
      <c r="AF1346" s="199"/>
      <c r="AG1346" s="200"/>
      <c r="AH1346" s="200"/>
      <c r="AI1346" s="169" t="str">
        <f>IF(AB1346/W1346=0,"",IF(MOD(AB1346,W1346)&gt;0,"ОШИБКА!!! неверная кратность на сорт",""))</f>
        <v/>
      </c>
    </row>
    <row r="1347" spans="2:35">
      <c r="B1347" s="250"/>
      <c r="C1347" s="196" t="s">
        <v>3040</v>
      </c>
      <c r="D1347" s="267">
        <v>8</v>
      </c>
      <c r="E1347" s="267"/>
      <c r="F1347" s="267"/>
      <c r="G1347" s="267"/>
      <c r="H1347" s="267"/>
      <c r="I1347" s="267"/>
      <c r="J1347" s="267">
        <v>5</v>
      </c>
      <c r="K1347" s="267"/>
      <c r="L1347" s="196" t="s">
        <v>36</v>
      </c>
      <c r="M1347" s="196" t="s">
        <v>535</v>
      </c>
      <c r="N1347" s="196" t="s">
        <v>3869</v>
      </c>
      <c r="O1347" s="196" t="s">
        <v>566</v>
      </c>
      <c r="P1347" s="196" t="s">
        <v>3041</v>
      </c>
      <c r="Q1347" s="196" t="s">
        <v>3870</v>
      </c>
      <c r="R1347" s="196"/>
      <c r="S1347" s="196"/>
      <c r="T1347" s="196" t="s">
        <v>3871</v>
      </c>
      <c r="U1347" s="252"/>
      <c r="V1347" s="197" t="s">
        <v>176</v>
      </c>
      <c r="W1347" s="220">
        <v>1</v>
      </c>
      <c r="X1347" s="223">
        <v>8440</v>
      </c>
      <c r="Y1347" s="223">
        <v>8184</v>
      </c>
      <c r="Z1347" s="223">
        <v>7673</v>
      </c>
      <c r="AA1347" s="223">
        <v>7213</v>
      </c>
      <c r="AB1347" s="5"/>
      <c r="AC1347" s="224">
        <f t="shared" si="54"/>
        <v>0</v>
      </c>
      <c r="AD1347" s="270">
        <f t="shared" si="55"/>
        <v>0</v>
      </c>
      <c r="AE1347" s="198"/>
      <c r="AF1347" s="199"/>
      <c r="AG1347" s="200"/>
      <c r="AH1347" s="200"/>
      <c r="AI1347" s="169" t="str">
        <f>IF(AB1347/W1347=0,"",IF(MOD(AB1347,W1347)&gt;0,"ОШИБКА!!! неверная кратность на сорт",""))</f>
        <v/>
      </c>
    </row>
    <row r="1348" spans="2:35">
      <c r="B1348" s="250"/>
      <c r="C1348" s="196" t="s">
        <v>3042</v>
      </c>
      <c r="D1348" s="267">
        <v>7</v>
      </c>
      <c r="E1348" s="267"/>
      <c r="F1348" s="267"/>
      <c r="G1348" s="267"/>
      <c r="H1348" s="267"/>
      <c r="I1348" s="267"/>
      <c r="J1348" s="267">
        <v>4</v>
      </c>
      <c r="K1348" s="267"/>
      <c r="L1348" s="196" t="s">
        <v>36</v>
      </c>
      <c r="M1348" s="196" t="s">
        <v>535</v>
      </c>
      <c r="N1348" s="196" t="s">
        <v>3869</v>
      </c>
      <c r="O1348" s="196" t="s">
        <v>566</v>
      </c>
      <c r="P1348" s="196" t="s">
        <v>569</v>
      </c>
      <c r="Q1348" s="196" t="s">
        <v>3872</v>
      </c>
      <c r="R1348" s="196"/>
      <c r="S1348" s="196"/>
      <c r="T1348" s="196" t="s">
        <v>3873</v>
      </c>
      <c r="U1348" s="252"/>
      <c r="V1348" s="197" t="s">
        <v>176</v>
      </c>
      <c r="W1348" s="220">
        <v>1</v>
      </c>
      <c r="X1348" s="223">
        <v>7917</v>
      </c>
      <c r="Y1348" s="223">
        <v>7677</v>
      </c>
      <c r="Z1348" s="223">
        <v>7197</v>
      </c>
      <c r="AA1348" s="223">
        <v>6766</v>
      </c>
      <c r="AB1348" s="5"/>
      <c r="AC1348" s="224">
        <f t="shared" si="54"/>
        <v>0</v>
      </c>
      <c r="AD1348" s="270">
        <f t="shared" si="55"/>
        <v>0</v>
      </c>
      <c r="AE1348" s="198"/>
      <c r="AF1348" s="199"/>
      <c r="AG1348" s="200"/>
      <c r="AH1348" s="200"/>
      <c r="AI1348" s="169" t="str">
        <f>IF(AB1348/W1348=0,"",IF(MOD(AB1348,W1348)&gt;0,"ОШИБКА!!! неверная кратность на сорт",""))</f>
        <v/>
      </c>
    </row>
    <row r="1349" spans="2:35">
      <c r="B1349" s="250"/>
      <c r="C1349" s="196" t="s">
        <v>3045</v>
      </c>
      <c r="D1349" s="267">
        <v>10</v>
      </c>
      <c r="E1349" s="267"/>
      <c r="F1349" s="267"/>
      <c r="G1349" s="267"/>
      <c r="H1349" s="267"/>
      <c r="I1349" s="267"/>
      <c r="J1349" s="267">
        <v>4</v>
      </c>
      <c r="K1349" s="267"/>
      <c r="L1349" s="196" t="s">
        <v>36</v>
      </c>
      <c r="M1349" s="196" t="s">
        <v>535</v>
      </c>
      <c r="N1349" s="196" t="s">
        <v>3869</v>
      </c>
      <c r="O1349" s="196" t="s">
        <v>566</v>
      </c>
      <c r="P1349" s="196" t="s">
        <v>3043</v>
      </c>
      <c r="Q1349" s="196" t="s">
        <v>3870</v>
      </c>
      <c r="R1349" s="196"/>
      <c r="S1349" s="196"/>
      <c r="T1349" s="196" t="s">
        <v>3873</v>
      </c>
      <c r="U1349" s="252"/>
      <c r="V1349" s="197" t="s">
        <v>176</v>
      </c>
      <c r="W1349" s="220">
        <v>1</v>
      </c>
      <c r="X1349" s="223">
        <v>8440</v>
      </c>
      <c r="Y1349" s="223">
        <v>8184</v>
      </c>
      <c r="Z1349" s="223">
        <v>7673</v>
      </c>
      <c r="AA1349" s="223">
        <v>7213</v>
      </c>
      <c r="AB1349" s="5"/>
      <c r="AC1349" s="224">
        <f t="shared" si="54"/>
        <v>0</v>
      </c>
      <c r="AD1349" s="270">
        <f t="shared" si="55"/>
        <v>0</v>
      </c>
      <c r="AE1349" s="198"/>
      <c r="AF1349" s="199"/>
      <c r="AG1349" s="200"/>
      <c r="AH1349" s="200"/>
      <c r="AI1349" s="169" t="str">
        <f>IF(AB1349/W1349=0,"",IF(MOD(AB1349,W1349)&gt;0,"ОШИБКА!!! неверная кратность на сорт",""))</f>
        <v/>
      </c>
    </row>
    <row r="1350" spans="2:35">
      <c r="B1350" s="250"/>
      <c r="C1350" s="196" t="s">
        <v>3046</v>
      </c>
      <c r="D1350" s="267">
        <v>12</v>
      </c>
      <c r="E1350" s="267"/>
      <c r="F1350" s="267"/>
      <c r="G1350" s="267"/>
      <c r="H1350" s="267"/>
      <c r="I1350" s="267"/>
      <c r="J1350" s="267"/>
      <c r="K1350" s="267"/>
      <c r="L1350" s="196" t="s">
        <v>36</v>
      </c>
      <c r="M1350" s="196" t="s">
        <v>535</v>
      </c>
      <c r="N1350" s="196" t="s">
        <v>3869</v>
      </c>
      <c r="O1350" s="196" t="s">
        <v>566</v>
      </c>
      <c r="P1350" s="196" t="s">
        <v>3044</v>
      </c>
      <c r="Q1350" s="196" t="s">
        <v>3870</v>
      </c>
      <c r="R1350" s="196"/>
      <c r="S1350" s="196"/>
      <c r="T1350" s="196" t="s">
        <v>3873</v>
      </c>
      <c r="U1350" s="252"/>
      <c r="V1350" s="197" t="s">
        <v>176</v>
      </c>
      <c r="W1350" s="220">
        <v>1</v>
      </c>
      <c r="X1350" s="223">
        <v>8440</v>
      </c>
      <c r="Y1350" s="223">
        <v>8184</v>
      </c>
      <c r="Z1350" s="223">
        <v>7673</v>
      </c>
      <c r="AA1350" s="223">
        <v>7213</v>
      </c>
      <c r="AB1350" s="5"/>
      <c r="AC1350" s="224">
        <f t="shared" si="54"/>
        <v>0</v>
      </c>
      <c r="AD1350" s="270">
        <f t="shared" si="55"/>
        <v>0</v>
      </c>
      <c r="AE1350" s="198"/>
      <c r="AF1350" s="199"/>
      <c r="AG1350" s="200"/>
      <c r="AH1350" s="200"/>
      <c r="AI1350" s="169" t="str">
        <f>IF(AB1350/W1350=0,"",IF(MOD(AB1350,W1350)&gt;0,"ОШИБКА!!! неверная кратность на сорт",""))</f>
        <v/>
      </c>
    </row>
    <row r="1351" spans="2:35">
      <c r="B1351" s="250"/>
      <c r="C1351" s="196"/>
      <c r="D1351" s="267"/>
      <c r="E1351" s="267"/>
      <c r="F1351" s="267"/>
      <c r="G1351" s="267"/>
      <c r="H1351" s="267"/>
      <c r="I1351" s="267"/>
      <c r="J1351" s="267"/>
      <c r="K1351" s="267">
        <v>6</v>
      </c>
      <c r="L1351" s="196" t="s">
        <v>37</v>
      </c>
      <c r="M1351" s="196" t="s">
        <v>535</v>
      </c>
      <c r="N1351" s="196" t="s">
        <v>5276</v>
      </c>
      <c r="O1351" s="196"/>
      <c r="P1351" s="196"/>
      <c r="Q1351" s="196" t="s">
        <v>5282</v>
      </c>
      <c r="R1351" s="196"/>
      <c r="S1351" s="196"/>
      <c r="T1351" s="196"/>
      <c r="U1351" s="281" t="s">
        <v>4764</v>
      </c>
      <c r="V1351" s="197" t="s">
        <v>776</v>
      </c>
      <c r="W1351" s="220">
        <v>1</v>
      </c>
      <c r="X1351" s="285">
        <v>16618</v>
      </c>
      <c r="Y1351" s="285">
        <v>16114</v>
      </c>
      <c r="Z1351" s="285">
        <v>15107</v>
      </c>
      <c r="AA1351" s="285">
        <v>14200</v>
      </c>
      <c r="AB1351" s="5"/>
      <c r="AC1351" s="224">
        <f t="shared" si="54"/>
        <v>0</v>
      </c>
      <c r="AD1351" s="270">
        <f t="shared" si="55"/>
        <v>0</v>
      </c>
      <c r="AE1351" s="282" t="s">
        <v>7069</v>
      </c>
      <c r="AF1351" s="283" t="s">
        <v>4765</v>
      </c>
      <c r="AG1351" s="200"/>
      <c r="AH1351" s="200"/>
      <c r="AI1351" s="169" t="str">
        <f>IF(AB1351/W1351=0,"",IF(MOD(AB1351,W1351)&gt;0,"ОШИБКА!!! неверная кратность на сорт",""))</f>
        <v/>
      </c>
    </row>
    <row r="1352" spans="2:35">
      <c r="B1352" s="250"/>
      <c r="C1352" s="196"/>
      <c r="D1352" s="267"/>
      <c r="E1352" s="267"/>
      <c r="F1352" s="267"/>
      <c r="G1352" s="267"/>
      <c r="H1352" s="267"/>
      <c r="I1352" s="267"/>
      <c r="J1352" s="267"/>
      <c r="K1352" s="267">
        <v>2</v>
      </c>
      <c r="L1352" s="196" t="s">
        <v>37</v>
      </c>
      <c r="M1352" s="196" t="s">
        <v>535</v>
      </c>
      <c r="N1352" s="196" t="s">
        <v>5276</v>
      </c>
      <c r="O1352" s="196"/>
      <c r="P1352" s="196"/>
      <c r="Q1352" s="196" t="s">
        <v>5273</v>
      </c>
      <c r="R1352" s="196"/>
      <c r="S1352" s="196"/>
      <c r="T1352" s="196"/>
      <c r="U1352" s="281" t="s">
        <v>4764</v>
      </c>
      <c r="V1352" s="197" t="s">
        <v>776</v>
      </c>
      <c r="W1352" s="220">
        <v>1</v>
      </c>
      <c r="X1352" s="285">
        <v>22551</v>
      </c>
      <c r="Y1352" s="285">
        <v>21867</v>
      </c>
      <c r="Z1352" s="285">
        <v>20501</v>
      </c>
      <c r="AA1352" s="285">
        <v>19270</v>
      </c>
      <c r="AB1352" s="5"/>
      <c r="AC1352" s="224">
        <f t="shared" si="54"/>
        <v>0</v>
      </c>
      <c r="AD1352" s="270">
        <f t="shared" si="55"/>
        <v>0</v>
      </c>
      <c r="AE1352" s="282" t="s">
        <v>7069</v>
      </c>
      <c r="AF1352" s="283" t="s">
        <v>4765</v>
      </c>
      <c r="AG1352" s="200"/>
      <c r="AH1352" s="200"/>
      <c r="AI1352" s="169" t="str">
        <f>IF(AB1352/W1352=0,"",IF(MOD(AB1352,W1352)&gt;0,"ОШИБКА!!! неверная кратность на сорт",""))</f>
        <v/>
      </c>
    </row>
    <row r="1353" spans="2:35">
      <c r="B1353" s="250"/>
      <c r="C1353" s="196"/>
      <c r="D1353" s="267"/>
      <c r="E1353" s="267"/>
      <c r="F1353" s="267"/>
      <c r="G1353" s="267"/>
      <c r="H1353" s="267"/>
      <c r="I1353" s="267"/>
      <c r="J1353" s="267"/>
      <c r="K1353" s="267"/>
      <c r="L1353" s="196" t="s">
        <v>37</v>
      </c>
      <c r="M1353" s="196" t="s">
        <v>535</v>
      </c>
      <c r="N1353" s="196" t="s">
        <v>5277</v>
      </c>
      <c r="O1353" s="196"/>
      <c r="P1353" s="196"/>
      <c r="Q1353" s="196" t="s">
        <v>5016</v>
      </c>
      <c r="R1353" s="196"/>
      <c r="S1353" s="196"/>
      <c r="T1353" s="196"/>
      <c r="U1353" s="281" t="s">
        <v>4764</v>
      </c>
      <c r="V1353" s="197" t="s">
        <v>776</v>
      </c>
      <c r="W1353" s="220">
        <v>1</v>
      </c>
      <c r="X1353" s="285">
        <v>13458</v>
      </c>
      <c r="Y1353" s="285">
        <v>13050</v>
      </c>
      <c r="Z1353" s="285">
        <v>12235</v>
      </c>
      <c r="AA1353" s="285">
        <v>11500</v>
      </c>
      <c r="AB1353" s="5"/>
      <c r="AC1353" s="224">
        <f t="shared" si="54"/>
        <v>0</v>
      </c>
      <c r="AD1353" s="270">
        <f t="shared" si="55"/>
        <v>0</v>
      </c>
      <c r="AE1353" s="282" t="s">
        <v>7069</v>
      </c>
      <c r="AF1353" s="283" t="s">
        <v>4765</v>
      </c>
      <c r="AG1353" s="200"/>
      <c r="AH1353" s="200"/>
      <c r="AI1353" s="169" t="str">
        <f>IF(AB1353/W1353=0,"",IF(MOD(AB1353,W1353)&gt;0,"ОШИБКА!!! неверная кратность на сорт",""))</f>
        <v/>
      </c>
    </row>
    <row r="1354" spans="2:35">
      <c r="B1354" s="250"/>
      <c r="C1354" s="196"/>
      <c r="D1354" s="267"/>
      <c r="E1354" s="267"/>
      <c r="F1354" s="267"/>
      <c r="G1354" s="267"/>
      <c r="H1354" s="267"/>
      <c r="I1354" s="267"/>
      <c r="J1354" s="267"/>
      <c r="K1354" s="267">
        <v>12</v>
      </c>
      <c r="L1354" s="196" t="s">
        <v>37</v>
      </c>
      <c r="M1354" s="196" t="s">
        <v>535</v>
      </c>
      <c r="N1354" s="196" t="s">
        <v>5278</v>
      </c>
      <c r="O1354" s="196"/>
      <c r="P1354" s="196"/>
      <c r="Q1354" s="196" t="s">
        <v>5017</v>
      </c>
      <c r="R1354" s="196"/>
      <c r="S1354" s="196"/>
      <c r="T1354" s="196"/>
      <c r="U1354" s="281" t="s">
        <v>4764</v>
      </c>
      <c r="V1354" s="197" t="s">
        <v>776</v>
      </c>
      <c r="W1354" s="220">
        <v>1</v>
      </c>
      <c r="X1354" s="285">
        <v>22469</v>
      </c>
      <c r="Y1354" s="285">
        <v>21788</v>
      </c>
      <c r="Z1354" s="285">
        <v>20426</v>
      </c>
      <c r="AA1354" s="285">
        <v>19200</v>
      </c>
      <c r="AB1354" s="5"/>
      <c r="AC1354" s="224">
        <f t="shared" si="54"/>
        <v>0</v>
      </c>
      <c r="AD1354" s="270">
        <f t="shared" si="55"/>
        <v>0</v>
      </c>
      <c r="AE1354" s="282" t="s">
        <v>7069</v>
      </c>
      <c r="AF1354" s="283" t="s">
        <v>4765</v>
      </c>
      <c r="AG1354" s="200"/>
      <c r="AH1354" s="200"/>
      <c r="AI1354" s="169" t="str">
        <f>IF(AB1354/W1354=0,"",IF(MOD(AB1354,W1354)&gt;0,"ОШИБКА!!! неверная кратность на сорт",""))</f>
        <v/>
      </c>
    </row>
    <row r="1355" spans="2:35">
      <c r="B1355" s="250"/>
      <c r="C1355" s="196"/>
      <c r="D1355" s="267"/>
      <c r="E1355" s="267"/>
      <c r="F1355" s="267"/>
      <c r="G1355" s="267"/>
      <c r="H1355" s="267"/>
      <c r="I1355" s="267"/>
      <c r="J1355" s="267"/>
      <c r="K1355" s="267"/>
      <c r="L1355" s="196" t="s">
        <v>37</v>
      </c>
      <c r="M1355" s="196" t="s">
        <v>535</v>
      </c>
      <c r="N1355" s="196" t="s">
        <v>5279</v>
      </c>
      <c r="O1355" s="196"/>
      <c r="P1355" s="196"/>
      <c r="Q1355" s="196" t="s">
        <v>5017</v>
      </c>
      <c r="R1355" s="196"/>
      <c r="S1355" s="196"/>
      <c r="T1355" s="196"/>
      <c r="U1355" s="281" t="s">
        <v>4764</v>
      </c>
      <c r="V1355" s="197" t="s">
        <v>776</v>
      </c>
      <c r="W1355" s="220">
        <v>1</v>
      </c>
      <c r="X1355" s="285">
        <v>22469</v>
      </c>
      <c r="Y1355" s="285">
        <v>21788</v>
      </c>
      <c r="Z1355" s="285">
        <v>20426</v>
      </c>
      <c r="AA1355" s="285">
        <v>19200</v>
      </c>
      <c r="AB1355" s="5"/>
      <c r="AC1355" s="224">
        <f t="shared" si="54"/>
        <v>0</v>
      </c>
      <c r="AD1355" s="270">
        <f t="shared" si="55"/>
        <v>0</v>
      </c>
      <c r="AE1355" s="282" t="s">
        <v>7069</v>
      </c>
      <c r="AF1355" s="283" t="s">
        <v>4765</v>
      </c>
      <c r="AG1355" s="200"/>
      <c r="AH1355" s="200"/>
      <c r="AI1355" s="169" t="str">
        <f>IF(AB1355/W1355=0,"",IF(MOD(AB1355,W1355)&gt;0,"ОШИБКА!!! неверная кратность на сорт",""))</f>
        <v/>
      </c>
    </row>
    <row r="1356" spans="2:35">
      <c r="B1356" s="250"/>
      <c r="C1356" s="196"/>
      <c r="D1356" s="267"/>
      <c r="E1356" s="267"/>
      <c r="F1356" s="267"/>
      <c r="G1356" s="267"/>
      <c r="H1356" s="267"/>
      <c r="I1356" s="267"/>
      <c r="J1356" s="267"/>
      <c r="K1356" s="267">
        <v>6</v>
      </c>
      <c r="L1356" s="196" t="s">
        <v>37</v>
      </c>
      <c r="M1356" s="196" t="s">
        <v>535</v>
      </c>
      <c r="N1356" s="196" t="s">
        <v>5279</v>
      </c>
      <c r="O1356" s="196"/>
      <c r="P1356" s="196"/>
      <c r="Q1356" s="196" t="s">
        <v>5274</v>
      </c>
      <c r="R1356" s="196"/>
      <c r="S1356" s="196"/>
      <c r="T1356" s="196"/>
      <c r="U1356" s="281" t="s">
        <v>4764</v>
      </c>
      <c r="V1356" s="197" t="s">
        <v>776</v>
      </c>
      <c r="W1356" s="220">
        <v>1</v>
      </c>
      <c r="X1356" s="285">
        <v>26915</v>
      </c>
      <c r="Y1356" s="285">
        <v>26100</v>
      </c>
      <c r="Z1356" s="285">
        <v>24469</v>
      </c>
      <c r="AA1356" s="285">
        <v>23000</v>
      </c>
      <c r="AB1356" s="5"/>
      <c r="AC1356" s="224">
        <f t="shared" si="54"/>
        <v>0</v>
      </c>
      <c r="AD1356" s="270">
        <f t="shared" si="55"/>
        <v>0</v>
      </c>
      <c r="AE1356" s="282" t="s">
        <v>7069</v>
      </c>
      <c r="AF1356" s="283" t="s">
        <v>4765</v>
      </c>
      <c r="AG1356" s="200"/>
      <c r="AH1356" s="200"/>
      <c r="AI1356" s="169" t="str">
        <f>IF(AB1356/W1356=0,"",IF(MOD(AB1356,W1356)&gt;0,"ОШИБКА!!! неверная кратность на сорт",""))</f>
        <v/>
      </c>
    </row>
    <row r="1357" spans="2:35">
      <c r="B1357" s="250"/>
      <c r="C1357" s="196"/>
      <c r="D1357" s="267"/>
      <c r="E1357" s="267"/>
      <c r="F1357" s="267"/>
      <c r="G1357" s="267"/>
      <c r="H1357" s="267"/>
      <c r="I1357" s="267"/>
      <c r="J1357" s="267"/>
      <c r="K1357" s="267">
        <v>2</v>
      </c>
      <c r="L1357" s="196" t="s">
        <v>37</v>
      </c>
      <c r="M1357" s="196" t="s">
        <v>535</v>
      </c>
      <c r="N1357" s="196" t="s">
        <v>5280</v>
      </c>
      <c r="O1357" s="196"/>
      <c r="P1357" s="196"/>
      <c r="Q1357" s="196" t="s">
        <v>5017</v>
      </c>
      <c r="R1357" s="196"/>
      <c r="S1357" s="196"/>
      <c r="T1357" s="196"/>
      <c r="U1357" s="281" t="s">
        <v>4764</v>
      </c>
      <c r="V1357" s="197" t="s">
        <v>776</v>
      </c>
      <c r="W1357" s="220">
        <v>1</v>
      </c>
      <c r="X1357" s="285">
        <v>20128</v>
      </c>
      <c r="Y1357" s="285">
        <v>19518</v>
      </c>
      <c r="Z1357" s="285">
        <v>18298</v>
      </c>
      <c r="AA1357" s="285">
        <v>17200</v>
      </c>
      <c r="AB1357" s="5"/>
      <c r="AC1357" s="224">
        <f t="shared" si="54"/>
        <v>0</v>
      </c>
      <c r="AD1357" s="270">
        <f t="shared" si="55"/>
        <v>0</v>
      </c>
      <c r="AE1357" s="282" t="s">
        <v>7069</v>
      </c>
      <c r="AF1357" s="283" t="s">
        <v>4765</v>
      </c>
      <c r="AG1357" s="200"/>
      <c r="AH1357" s="200"/>
      <c r="AI1357" s="169" t="str">
        <f>IF(AB1357/W1357=0,"",IF(MOD(AB1357,W1357)&gt;0,"ОШИБКА!!! неверная кратность на сорт",""))</f>
        <v/>
      </c>
    </row>
    <row r="1358" spans="2:35">
      <c r="B1358" s="250"/>
      <c r="C1358" s="196"/>
      <c r="D1358" s="267"/>
      <c r="E1358" s="267"/>
      <c r="F1358" s="267"/>
      <c r="G1358" s="267"/>
      <c r="H1358" s="267"/>
      <c r="I1358" s="267"/>
      <c r="J1358" s="267"/>
      <c r="K1358" s="267">
        <v>2</v>
      </c>
      <c r="L1358" s="196" t="s">
        <v>37</v>
      </c>
      <c r="M1358" s="196" t="s">
        <v>535</v>
      </c>
      <c r="N1358" s="196" t="s">
        <v>5280</v>
      </c>
      <c r="O1358" s="196"/>
      <c r="P1358" s="196"/>
      <c r="Q1358" s="196" t="s">
        <v>5283</v>
      </c>
      <c r="R1358" s="196"/>
      <c r="S1358" s="196"/>
      <c r="T1358" s="196"/>
      <c r="U1358" s="281" t="s">
        <v>4764</v>
      </c>
      <c r="V1358" s="197" t="s">
        <v>776</v>
      </c>
      <c r="W1358" s="220">
        <v>1</v>
      </c>
      <c r="X1358" s="285">
        <v>22820</v>
      </c>
      <c r="Y1358" s="285">
        <v>22128</v>
      </c>
      <c r="Z1358" s="285">
        <v>20745</v>
      </c>
      <c r="AA1358" s="285">
        <v>19500</v>
      </c>
      <c r="AB1358" s="5"/>
      <c r="AC1358" s="224">
        <f t="shared" si="54"/>
        <v>0</v>
      </c>
      <c r="AD1358" s="270">
        <f t="shared" si="55"/>
        <v>0</v>
      </c>
      <c r="AE1358" s="282" t="s">
        <v>7069</v>
      </c>
      <c r="AF1358" s="283" t="s">
        <v>4765</v>
      </c>
      <c r="AG1358" s="200"/>
      <c r="AH1358" s="200"/>
      <c r="AI1358" s="169" t="str">
        <f>IF(AB1358/W1358=0,"",IF(MOD(AB1358,W1358)&gt;0,"ОШИБКА!!! неверная кратность на сорт",""))</f>
        <v/>
      </c>
    </row>
    <row r="1359" spans="2:35">
      <c r="B1359" s="250"/>
      <c r="C1359" s="196"/>
      <c r="D1359" s="267"/>
      <c r="E1359" s="267"/>
      <c r="F1359" s="267"/>
      <c r="G1359" s="267"/>
      <c r="H1359" s="267"/>
      <c r="I1359" s="267"/>
      <c r="J1359" s="267"/>
      <c r="K1359" s="267">
        <v>5</v>
      </c>
      <c r="L1359" s="196" t="s">
        <v>37</v>
      </c>
      <c r="M1359" s="196" t="s">
        <v>535</v>
      </c>
      <c r="N1359" s="196" t="s">
        <v>5281</v>
      </c>
      <c r="O1359" s="196"/>
      <c r="P1359" s="196"/>
      <c r="Q1359" s="196" t="s">
        <v>5284</v>
      </c>
      <c r="R1359" s="196"/>
      <c r="S1359" s="196"/>
      <c r="T1359" s="196"/>
      <c r="U1359" s="281" t="s">
        <v>4764</v>
      </c>
      <c r="V1359" s="197" t="s">
        <v>776</v>
      </c>
      <c r="W1359" s="220">
        <v>1</v>
      </c>
      <c r="X1359" s="285">
        <v>19894</v>
      </c>
      <c r="Y1359" s="285">
        <v>19291</v>
      </c>
      <c r="Z1359" s="285">
        <v>18086</v>
      </c>
      <c r="AA1359" s="285">
        <v>17000</v>
      </c>
      <c r="AB1359" s="5"/>
      <c r="AC1359" s="224">
        <f t="shared" si="54"/>
        <v>0</v>
      </c>
      <c r="AD1359" s="270">
        <f t="shared" si="55"/>
        <v>0</v>
      </c>
      <c r="AE1359" s="282" t="s">
        <v>7069</v>
      </c>
      <c r="AF1359" s="283" t="s">
        <v>4765</v>
      </c>
      <c r="AG1359" s="200"/>
      <c r="AH1359" s="200"/>
      <c r="AI1359" s="169" t="str">
        <f>IF(AB1359/W1359=0,"",IF(MOD(AB1359,W1359)&gt;0,"ОШИБКА!!! неверная кратность на сорт",""))</f>
        <v/>
      </c>
    </row>
    <row r="1360" spans="2:35">
      <c r="B1360" s="250"/>
      <c r="C1360" s="196"/>
      <c r="D1360" s="267"/>
      <c r="E1360" s="267"/>
      <c r="F1360" s="267"/>
      <c r="G1360" s="267"/>
      <c r="H1360" s="267"/>
      <c r="I1360" s="267"/>
      <c r="J1360" s="267"/>
      <c r="K1360" s="267">
        <v>2</v>
      </c>
      <c r="L1360" s="196" t="s">
        <v>37</v>
      </c>
      <c r="M1360" s="196" t="s">
        <v>535</v>
      </c>
      <c r="N1360" s="196" t="s">
        <v>5281</v>
      </c>
      <c r="O1360" s="196"/>
      <c r="P1360" s="196"/>
      <c r="Q1360" s="196" t="s">
        <v>5285</v>
      </c>
      <c r="R1360" s="196"/>
      <c r="S1360" s="196"/>
      <c r="T1360" s="196"/>
      <c r="U1360" s="281" t="s">
        <v>4764</v>
      </c>
      <c r="V1360" s="197" t="s">
        <v>776</v>
      </c>
      <c r="W1360" s="220">
        <v>1</v>
      </c>
      <c r="X1360" s="285">
        <v>19894</v>
      </c>
      <c r="Y1360" s="285">
        <v>19291</v>
      </c>
      <c r="Z1360" s="285">
        <v>18086</v>
      </c>
      <c r="AA1360" s="285">
        <v>17000</v>
      </c>
      <c r="AB1360" s="5"/>
      <c r="AC1360" s="224">
        <f t="shared" si="54"/>
        <v>0</v>
      </c>
      <c r="AD1360" s="270">
        <f t="shared" si="55"/>
        <v>0</v>
      </c>
      <c r="AE1360" s="282" t="s">
        <v>7069</v>
      </c>
      <c r="AF1360" s="283" t="s">
        <v>4765</v>
      </c>
      <c r="AG1360" s="200"/>
      <c r="AH1360" s="200"/>
      <c r="AI1360" s="169" t="str">
        <f>IF(AB1360/W1360=0,"",IF(MOD(AB1360,W1360)&gt;0,"ОШИБКА!!! неверная кратность на сорт",""))</f>
        <v/>
      </c>
    </row>
    <row r="1361" spans="2:35">
      <c r="B1361" s="250"/>
      <c r="C1361" s="196" t="s">
        <v>570</v>
      </c>
      <c r="D1361" s="267"/>
      <c r="E1361" s="267"/>
      <c r="F1361" s="267"/>
      <c r="G1361" s="267"/>
      <c r="H1361" s="267"/>
      <c r="I1361" s="267"/>
      <c r="J1361" s="267"/>
      <c r="K1361" s="267"/>
      <c r="L1361" s="196" t="s">
        <v>37</v>
      </c>
      <c r="M1361" s="332" t="s">
        <v>535</v>
      </c>
      <c r="N1361" s="332" t="s">
        <v>572</v>
      </c>
      <c r="O1361" s="332" t="s">
        <v>571</v>
      </c>
      <c r="P1361" s="332" t="s">
        <v>573</v>
      </c>
      <c r="Q1361" s="332" t="s">
        <v>5272</v>
      </c>
      <c r="R1361" s="332"/>
      <c r="S1361" s="332"/>
      <c r="T1361" s="332"/>
      <c r="U1361" s="252"/>
      <c r="V1361" s="197" t="s">
        <v>776</v>
      </c>
      <c r="W1361" s="220">
        <v>1</v>
      </c>
      <c r="X1361" s="223">
        <v>23277</v>
      </c>
      <c r="Y1361" s="223">
        <v>22572</v>
      </c>
      <c r="Z1361" s="223">
        <v>21161</v>
      </c>
      <c r="AA1361" s="223">
        <v>19891</v>
      </c>
      <c r="AB1361" s="5"/>
      <c r="AC1361" s="224">
        <f t="shared" si="54"/>
        <v>0</v>
      </c>
      <c r="AD1361" s="270">
        <f t="shared" si="55"/>
        <v>0</v>
      </c>
      <c r="AE1361" s="198" t="s">
        <v>4484</v>
      </c>
      <c r="AF1361" s="199"/>
      <c r="AG1361" s="200"/>
      <c r="AH1361" s="200"/>
      <c r="AI1361" s="169" t="str">
        <f>IF(AB1361/W1361=0,"",IF(MOD(AB1361,W1361)&gt;0,"ОШИБКА!!! неверная кратность на сорт",""))</f>
        <v/>
      </c>
    </row>
    <row r="1362" spans="2:35">
      <c r="B1362" s="250"/>
      <c r="C1362" s="196"/>
      <c r="D1362" s="267"/>
      <c r="E1362" s="267"/>
      <c r="F1362" s="267"/>
      <c r="G1362" s="267"/>
      <c r="H1362" s="267"/>
      <c r="I1362" s="267"/>
      <c r="J1362" s="267"/>
      <c r="K1362" s="267">
        <v>2</v>
      </c>
      <c r="L1362" s="196" t="s">
        <v>37</v>
      </c>
      <c r="M1362" s="196" t="s">
        <v>535</v>
      </c>
      <c r="N1362" s="196" t="s">
        <v>5268</v>
      </c>
      <c r="O1362" s="196"/>
      <c r="P1362" s="196"/>
      <c r="Q1362" s="196" t="s">
        <v>5017</v>
      </c>
      <c r="R1362" s="196"/>
      <c r="S1362" s="196"/>
      <c r="T1362" s="196"/>
      <c r="U1362" s="281" t="s">
        <v>4764</v>
      </c>
      <c r="V1362" s="197" t="s">
        <v>776</v>
      </c>
      <c r="W1362" s="220">
        <v>1</v>
      </c>
      <c r="X1362" s="285">
        <v>19075</v>
      </c>
      <c r="Y1362" s="285">
        <v>18497</v>
      </c>
      <c r="Z1362" s="285">
        <v>17341</v>
      </c>
      <c r="AA1362" s="285">
        <v>16300</v>
      </c>
      <c r="AB1362" s="5"/>
      <c r="AC1362" s="224">
        <f t="shared" ref="AC1362:AC1399" si="56">X1362*AB1362</f>
        <v>0</v>
      </c>
      <c r="AD1362" s="270">
        <f t="shared" ref="AD1362:AD1399" si="57">IF(Y1362&lt;&gt;"",IF(AND($AC$25&gt;=200000,AB1362&gt;=20),AB1362*AA1362,IF(AND($AC$25&gt;=200000,AB1362&lt;20),AB1362*Z1362,IF(AND($AC$25&lt;200000,AB1362&gt;=20),AB1362*Y1362,AB1362*X1362))),IF($AC$25&gt;=200000,AB1362*Z1362,AB1362*X1362))</f>
        <v>0</v>
      </c>
      <c r="AE1362" s="282" t="s">
        <v>7069</v>
      </c>
      <c r="AF1362" s="283" t="s">
        <v>4765</v>
      </c>
      <c r="AG1362" s="200"/>
      <c r="AH1362" s="200"/>
      <c r="AI1362" s="169" t="str">
        <f>IF(AB1362/W1362=0,"",IF(MOD(AB1362,W1362)&gt;0,"ОШИБКА!!! неверная кратность на сорт",""))</f>
        <v/>
      </c>
    </row>
    <row r="1363" spans="2:35">
      <c r="B1363" s="250"/>
      <c r="C1363" s="196"/>
      <c r="D1363" s="267"/>
      <c r="E1363" s="267"/>
      <c r="F1363" s="267"/>
      <c r="G1363" s="267"/>
      <c r="H1363" s="267"/>
      <c r="I1363" s="267"/>
      <c r="J1363" s="267"/>
      <c r="K1363" s="267">
        <v>20</v>
      </c>
      <c r="L1363" s="196" t="s">
        <v>37</v>
      </c>
      <c r="M1363" s="196" t="s">
        <v>535</v>
      </c>
      <c r="N1363" s="196" t="s">
        <v>5269</v>
      </c>
      <c r="O1363" s="196"/>
      <c r="P1363" s="196"/>
      <c r="Q1363" s="196" t="s">
        <v>5273</v>
      </c>
      <c r="R1363" s="196"/>
      <c r="S1363" s="196"/>
      <c r="T1363" s="196"/>
      <c r="U1363" s="281" t="s">
        <v>4764</v>
      </c>
      <c r="V1363" s="197" t="s">
        <v>776</v>
      </c>
      <c r="W1363" s="220">
        <v>1</v>
      </c>
      <c r="X1363" s="285">
        <v>19134</v>
      </c>
      <c r="Y1363" s="285">
        <v>18554</v>
      </c>
      <c r="Z1363" s="285">
        <v>17394</v>
      </c>
      <c r="AA1363" s="285">
        <v>16350</v>
      </c>
      <c r="AB1363" s="5"/>
      <c r="AC1363" s="224">
        <f t="shared" si="56"/>
        <v>0</v>
      </c>
      <c r="AD1363" s="270">
        <f t="shared" si="57"/>
        <v>0</v>
      </c>
      <c r="AE1363" s="282" t="s">
        <v>7069</v>
      </c>
      <c r="AF1363" s="283" t="s">
        <v>4765</v>
      </c>
      <c r="AG1363" s="200"/>
      <c r="AH1363" s="200"/>
      <c r="AI1363" s="169" t="str">
        <f>IF(AB1363/W1363=0,"",IF(MOD(AB1363,W1363)&gt;0,"ОШИБКА!!! неверная кратность на сорт",""))</f>
        <v/>
      </c>
    </row>
    <row r="1364" spans="2:35">
      <c r="B1364" s="250"/>
      <c r="C1364" s="196"/>
      <c r="D1364" s="267"/>
      <c r="E1364" s="267"/>
      <c r="F1364" s="267"/>
      <c r="G1364" s="267"/>
      <c r="H1364" s="267"/>
      <c r="I1364" s="267"/>
      <c r="J1364" s="267"/>
      <c r="K1364" s="267"/>
      <c r="L1364" s="196" t="s">
        <v>37</v>
      </c>
      <c r="M1364" s="196" t="s">
        <v>535</v>
      </c>
      <c r="N1364" s="196" t="s">
        <v>5269</v>
      </c>
      <c r="O1364" s="196"/>
      <c r="P1364" s="196"/>
      <c r="Q1364" s="196" t="s">
        <v>5017</v>
      </c>
      <c r="R1364" s="196"/>
      <c r="S1364" s="196"/>
      <c r="T1364" s="196"/>
      <c r="U1364" s="281" t="s">
        <v>4764</v>
      </c>
      <c r="V1364" s="197" t="s">
        <v>776</v>
      </c>
      <c r="W1364" s="220">
        <v>1</v>
      </c>
      <c r="X1364" s="285">
        <v>19894</v>
      </c>
      <c r="Y1364" s="285">
        <v>19291</v>
      </c>
      <c r="Z1364" s="285">
        <v>18086</v>
      </c>
      <c r="AA1364" s="285">
        <v>17000</v>
      </c>
      <c r="AB1364" s="5"/>
      <c r="AC1364" s="224">
        <f t="shared" si="56"/>
        <v>0</v>
      </c>
      <c r="AD1364" s="270">
        <f t="shared" si="57"/>
        <v>0</v>
      </c>
      <c r="AE1364" s="282" t="s">
        <v>7069</v>
      </c>
      <c r="AF1364" s="283" t="s">
        <v>4765</v>
      </c>
      <c r="AG1364" s="200"/>
      <c r="AH1364" s="200"/>
      <c r="AI1364" s="169" t="str">
        <f>IF(AB1364/W1364=0,"",IF(MOD(AB1364,W1364)&gt;0,"ОШИБКА!!! неверная кратность на сорт",""))</f>
        <v/>
      </c>
    </row>
    <row r="1365" spans="2:35">
      <c r="B1365" s="250"/>
      <c r="C1365" s="196"/>
      <c r="D1365" s="267"/>
      <c r="E1365" s="267"/>
      <c r="F1365" s="267"/>
      <c r="G1365" s="267"/>
      <c r="H1365" s="267"/>
      <c r="I1365" s="267"/>
      <c r="J1365" s="267"/>
      <c r="K1365" s="267"/>
      <c r="L1365" s="196" t="s">
        <v>37</v>
      </c>
      <c r="M1365" s="196" t="s">
        <v>535</v>
      </c>
      <c r="N1365" s="196" t="s">
        <v>5269</v>
      </c>
      <c r="O1365" s="196"/>
      <c r="P1365" s="196"/>
      <c r="Q1365" s="196" t="s">
        <v>5274</v>
      </c>
      <c r="R1365" s="196"/>
      <c r="S1365" s="196"/>
      <c r="T1365" s="196"/>
      <c r="U1365" s="281" t="s">
        <v>4764</v>
      </c>
      <c r="V1365" s="197" t="s">
        <v>776</v>
      </c>
      <c r="W1365" s="220">
        <v>1</v>
      </c>
      <c r="X1365" s="285">
        <v>22235</v>
      </c>
      <c r="Y1365" s="285">
        <v>21561</v>
      </c>
      <c r="Z1365" s="285">
        <v>20213</v>
      </c>
      <c r="AA1365" s="285">
        <v>19000</v>
      </c>
      <c r="AB1365" s="5"/>
      <c r="AC1365" s="224">
        <f t="shared" si="56"/>
        <v>0</v>
      </c>
      <c r="AD1365" s="270">
        <f t="shared" si="57"/>
        <v>0</v>
      </c>
      <c r="AE1365" s="282" t="s">
        <v>7069</v>
      </c>
      <c r="AF1365" s="283" t="s">
        <v>4765</v>
      </c>
      <c r="AG1365" s="200"/>
      <c r="AH1365" s="200"/>
      <c r="AI1365" s="169" t="str">
        <f>IF(AB1365/W1365=0,"",IF(MOD(AB1365,W1365)&gt;0,"ОШИБКА!!! неверная кратность на сорт",""))</f>
        <v/>
      </c>
    </row>
    <row r="1366" spans="2:35">
      <c r="B1366" s="250"/>
      <c r="C1366" s="196"/>
      <c r="D1366" s="267"/>
      <c r="E1366" s="267"/>
      <c r="F1366" s="267"/>
      <c r="G1366" s="267"/>
      <c r="H1366" s="267"/>
      <c r="I1366" s="267"/>
      <c r="J1366" s="267"/>
      <c r="K1366" s="267">
        <v>11</v>
      </c>
      <c r="L1366" s="196" t="s">
        <v>37</v>
      </c>
      <c r="M1366" s="196" t="s">
        <v>535</v>
      </c>
      <c r="N1366" s="196" t="s">
        <v>5269</v>
      </c>
      <c r="O1366" s="196"/>
      <c r="P1366" s="196"/>
      <c r="Q1366" s="196" t="s">
        <v>5275</v>
      </c>
      <c r="R1366" s="196"/>
      <c r="S1366" s="196"/>
      <c r="T1366" s="196"/>
      <c r="U1366" s="281" t="s">
        <v>4764</v>
      </c>
      <c r="V1366" s="197" t="s">
        <v>776</v>
      </c>
      <c r="W1366" s="220">
        <v>1</v>
      </c>
      <c r="X1366" s="285">
        <v>25745</v>
      </c>
      <c r="Y1366" s="285">
        <v>24965</v>
      </c>
      <c r="Z1366" s="285">
        <v>23405</v>
      </c>
      <c r="AA1366" s="285">
        <v>22000</v>
      </c>
      <c r="AB1366" s="5"/>
      <c r="AC1366" s="224">
        <f t="shared" si="56"/>
        <v>0</v>
      </c>
      <c r="AD1366" s="270">
        <f t="shared" si="57"/>
        <v>0</v>
      </c>
      <c r="AE1366" s="282" t="s">
        <v>7069</v>
      </c>
      <c r="AF1366" s="283" t="s">
        <v>4765</v>
      </c>
      <c r="AG1366" s="200"/>
      <c r="AH1366" s="200"/>
      <c r="AI1366" s="169" t="str">
        <f>IF(AB1366/W1366=0,"",IF(MOD(AB1366,W1366)&gt;0,"ОШИБКА!!! неверная кратность на сорт",""))</f>
        <v/>
      </c>
    </row>
    <row r="1367" spans="2:35">
      <c r="B1367" s="250"/>
      <c r="C1367" s="196"/>
      <c r="D1367" s="267"/>
      <c r="E1367" s="267"/>
      <c r="F1367" s="267"/>
      <c r="G1367" s="267"/>
      <c r="H1367" s="267"/>
      <c r="I1367" s="267"/>
      <c r="J1367" s="267"/>
      <c r="K1367" s="267">
        <v>28</v>
      </c>
      <c r="L1367" s="196" t="s">
        <v>37</v>
      </c>
      <c r="M1367" s="196" t="s">
        <v>535</v>
      </c>
      <c r="N1367" s="196" t="s">
        <v>5270</v>
      </c>
      <c r="O1367" s="196"/>
      <c r="P1367" s="196"/>
      <c r="Q1367" s="196" t="s">
        <v>5017</v>
      </c>
      <c r="R1367" s="196"/>
      <c r="S1367" s="196"/>
      <c r="T1367" s="196"/>
      <c r="U1367" s="281" t="s">
        <v>4764</v>
      </c>
      <c r="V1367" s="197" t="s">
        <v>776</v>
      </c>
      <c r="W1367" s="220">
        <v>1</v>
      </c>
      <c r="X1367" s="285">
        <v>19894</v>
      </c>
      <c r="Y1367" s="285">
        <v>19291</v>
      </c>
      <c r="Z1367" s="285">
        <v>18086</v>
      </c>
      <c r="AA1367" s="285">
        <v>17000</v>
      </c>
      <c r="AB1367" s="5"/>
      <c r="AC1367" s="224">
        <f t="shared" si="56"/>
        <v>0</v>
      </c>
      <c r="AD1367" s="270">
        <f t="shared" si="57"/>
        <v>0</v>
      </c>
      <c r="AE1367" s="282" t="s">
        <v>7069</v>
      </c>
      <c r="AF1367" s="283" t="s">
        <v>4765</v>
      </c>
      <c r="AG1367" s="200"/>
      <c r="AH1367" s="200"/>
      <c r="AI1367" s="169" t="str">
        <f>IF(AB1367/W1367=0,"",IF(MOD(AB1367,W1367)&gt;0,"ОШИБКА!!! неверная кратность на сорт",""))</f>
        <v/>
      </c>
    </row>
    <row r="1368" spans="2:35">
      <c r="B1368" s="250"/>
      <c r="C1368" s="196"/>
      <c r="D1368" s="267"/>
      <c r="E1368" s="267"/>
      <c r="F1368" s="267"/>
      <c r="G1368" s="267"/>
      <c r="H1368" s="267"/>
      <c r="I1368" s="267"/>
      <c r="J1368" s="267"/>
      <c r="K1368" s="267">
        <v>16</v>
      </c>
      <c r="L1368" s="196" t="s">
        <v>37</v>
      </c>
      <c r="M1368" s="196" t="s">
        <v>535</v>
      </c>
      <c r="N1368" s="196" t="s">
        <v>5270</v>
      </c>
      <c r="O1368" s="196"/>
      <c r="P1368" s="196"/>
      <c r="Q1368" s="196" t="s">
        <v>5274</v>
      </c>
      <c r="R1368" s="196"/>
      <c r="S1368" s="196"/>
      <c r="T1368" s="196"/>
      <c r="U1368" s="281" t="s">
        <v>4764</v>
      </c>
      <c r="V1368" s="197" t="s">
        <v>776</v>
      </c>
      <c r="W1368" s="220">
        <v>1</v>
      </c>
      <c r="X1368" s="285">
        <v>26915</v>
      </c>
      <c r="Y1368" s="285">
        <v>26100</v>
      </c>
      <c r="Z1368" s="285">
        <v>24469</v>
      </c>
      <c r="AA1368" s="285">
        <v>23000</v>
      </c>
      <c r="AB1368" s="5"/>
      <c r="AC1368" s="224">
        <f t="shared" si="56"/>
        <v>0</v>
      </c>
      <c r="AD1368" s="270">
        <f t="shared" si="57"/>
        <v>0</v>
      </c>
      <c r="AE1368" s="282" t="s">
        <v>7069</v>
      </c>
      <c r="AF1368" s="283" t="s">
        <v>4765</v>
      </c>
      <c r="AG1368" s="200"/>
      <c r="AH1368" s="200"/>
      <c r="AI1368" s="169" t="str">
        <f>IF(AB1368/W1368=0,"",IF(MOD(AB1368,W1368)&gt;0,"ОШИБКА!!! неверная кратность на сорт",""))</f>
        <v/>
      </c>
    </row>
    <row r="1369" spans="2:35">
      <c r="B1369" s="250"/>
      <c r="C1369" s="196"/>
      <c r="D1369" s="267"/>
      <c r="E1369" s="267"/>
      <c r="F1369" s="267"/>
      <c r="G1369" s="267"/>
      <c r="H1369" s="267"/>
      <c r="I1369" s="267"/>
      <c r="J1369" s="267"/>
      <c r="K1369" s="267">
        <v>17</v>
      </c>
      <c r="L1369" s="196" t="s">
        <v>37</v>
      </c>
      <c r="M1369" s="196" t="s">
        <v>535</v>
      </c>
      <c r="N1369" s="196" t="s">
        <v>5271</v>
      </c>
      <c r="O1369" s="196"/>
      <c r="P1369" s="196"/>
      <c r="Q1369" s="196" t="s">
        <v>5017</v>
      </c>
      <c r="R1369" s="196"/>
      <c r="S1369" s="196"/>
      <c r="T1369" s="196"/>
      <c r="U1369" s="281" t="s">
        <v>4764</v>
      </c>
      <c r="V1369" s="197" t="s">
        <v>776</v>
      </c>
      <c r="W1369" s="220">
        <v>1</v>
      </c>
      <c r="X1369" s="285">
        <v>19894</v>
      </c>
      <c r="Y1369" s="285">
        <v>19291</v>
      </c>
      <c r="Z1369" s="285">
        <v>18086</v>
      </c>
      <c r="AA1369" s="285">
        <v>17000</v>
      </c>
      <c r="AB1369" s="5"/>
      <c r="AC1369" s="224">
        <f t="shared" si="56"/>
        <v>0</v>
      </c>
      <c r="AD1369" s="270">
        <f t="shared" si="57"/>
        <v>0</v>
      </c>
      <c r="AE1369" s="282" t="s">
        <v>7069</v>
      </c>
      <c r="AF1369" s="283" t="s">
        <v>4765</v>
      </c>
      <c r="AG1369" s="200"/>
      <c r="AH1369" s="200"/>
      <c r="AI1369" s="169" t="str">
        <f>IF(AB1369/W1369=0,"",IF(MOD(AB1369,W1369)&gt;0,"ОШИБКА!!! неверная кратность на сорт",""))</f>
        <v/>
      </c>
    </row>
    <row r="1370" spans="2:35">
      <c r="B1370" s="250"/>
      <c r="C1370" s="196"/>
      <c r="D1370" s="267"/>
      <c r="E1370" s="267"/>
      <c r="F1370" s="267"/>
      <c r="G1370" s="267"/>
      <c r="H1370" s="267"/>
      <c r="I1370" s="267"/>
      <c r="J1370" s="267"/>
      <c r="K1370" s="267">
        <v>5</v>
      </c>
      <c r="L1370" s="196" t="s">
        <v>37</v>
      </c>
      <c r="M1370" s="196" t="s">
        <v>535</v>
      </c>
      <c r="N1370" s="196" t="s">
        <v>5271</v>
      </c>
      <c r="O1370" s="196"/>
      <c r="P1370" s="196"/>
      <c r="Q1370" s="196" t="s">
        <v>5274</v>
      </c>
      <c r="R1370" s="196"/>
      <c r="S1370" s="196"/>
      <c r="T1370" s="196"/>
      <c r="U1370" s="281" t="s">
        <v>4764</v>
      </c>
      <c r="V1370" s="197" t="s">
        <v>776</v>
      </c>
      <c r="W1370" s="220">
        <v>1</v>
      </c>
      <c r="X1370" s="285">
        <v>25745</v>
      </c>
      <c r="Y1370" s="285">
        <v>24965</v>
      </c>
      <c r="Z1370" s="285">
        <v>23405</v>
      </c>
      <c r="AA1370" s="285">
        <v>22000</v>
      </c>
      <c r="AB1370" s="5"/>
      <c r="AC1370" s="224">
        <f t="shared" si="56"/>
        <v>0</v>
      </c>
      <c r="AD1370" s="270">
        <f t="shared" si="57"/>
        <v>0</v>
      </c>
      <c r="AE1370" s="282" t="s">
        <v>7069</v>
      </c>
      <c r="AF1370" s="283" t="s">
        <v>4765</v>
      </c>
      <c r="AG1370" s="200"/>
      <c r="AH1370" s="200"/>
      <c r="AI1370" s="169" t="str">
        <f>IF(AB1370/W1370=0,"",IF(MOD(AB1370,W1370)&gt;0,"ОШИБКА!!! неверная кратность на сорт",""))</f>
        <v/>
      </c>
    </row>
    <row r="1371" spans="2:35">
      <c r="B1371" s="250"/>
      <c r="C1371" s="196" t="s">
        <v>2810</v>
      </c>
      <c r="D1371" s="267">
        <v>3</v>
      </c>
      <c r="E1371" s="267"/>
      <c r="F1371" s="267"/>
      <c r="G1371" s="267"/>
      <c r="H1371" s="267"/>
      <c r="I1371" s="267"/>
      <c r="J1371" s="267"/>
      <c r="K1371" s="267"/>
      <c r="L1371" s="196" t="s">
        <v>36</v>
      </c>
      <c r="M1371" s="196" t="s">
        <v>535</v>
      </c>
      <c r="N1371" s="196" t="s">
        <v>2811</v>
      </c>
      <c r="O1371" s="196" t="s">
        <v>2812</v>
      </c>
      <c r="P1371" s="196" t="s">
        <v>2813</v>
      </c>
      <c r="Q1371" s="196" t="s">
        <v>48</v>
      </c>
      <c r="R1371" s="196"/>
      <c r="S1371" s="196"/>
      <c r="T1371" s="196"/>
      <c r="U1371" s="252"/>
      <c r="V1371" s="197" t="s">
        <v>176</v>
      </c>
      <c r="W1371" s="220">
        <v>1</v>
      </c>
      <c r="X1371" s="223">
        <v>1586</v>
      </c>
      <c r="Y1371" s="223">
        <v>1538</v>
      </c>
      <c r="Z1371" s="223">
        <v>1442</v>
      </c>
      <c r="AA1371" s="223">
        <v>1356</v>
      </c>
      <c r="AB1371" s="5"/>
      <c r="AC1371" s="224">
        <f t="shared" si="56"/>
        <v>0</v>
      </c>
      <c r="AD1371" s="270">
        <f t="shared" si="57"/>
        <v>0</v>
      </c>
      <c r="AE1371" s="198"/>
      <c r="AF1371" s="199"/>
      <c r="AG1371" s="200"/>
      <c r="AH1371" s="200"/>
      <c r="AI1371" s="169" t="str">
        <f>IF(AB1371/W1371=0,"",IF(MOD(AB1371,W1371)&gt;0,"ОШИБКА!!! неверная кратность на сорт",""))</f>
        <v/>
      </c>
    </row>
    <row r="1372" spans="2:35">
      <c r="B1372" s="250"/>
      <c r="C1372" s="196" t="s">
        <v>2814</v>
      </c>
      <c r="D1372" s="267">
        <v>2</v>
      </c>
      <c r="E1372" s="267"/>
      <c r="F1372" s="267"/>
      <c r="G1372" s="267"/>
      <c r="H1372" s="267"/>
      <c r="I1372" s="267"/>
      <c r="J1372" s="267"/>
      <c r="K1372" s="267"/>
      <c r="L1372" s="196" t="s">
        <v>36</v>
      </c>
      <c r="M1372" s="196" t="s">
        <v>535</v>
      </c>
      <c r="N1372" s="196" t="s">
        <v>2811</v>
      </c>
      <c r="O1372" s="196" t="s">
        <v>2812</v>
      </c>
      <c r="P1372" s="196" t="s">
        <v>2815</v>
      </c>
      <c r="Q1372" s="196" t="s">
        <v>48</v>
      </c>
      <c r="R1372" s="196"/>
      <c r="S1372" s="196"/>
      <c r="T1372" s="196"/>
      <c r="U1372" s="252"/>
      <c r="V1372" s="197" t="s">
        <v>176</v>
      </c>
      <c r="W1372" s="220">
        <v>1</v>
      </c>
      <c r="X1372" s="223">
        <v>1586</v>
      </c>
      <c r="Y1372" s="223">
        <v>1538</v>
      </c>
      <c r="Z1372" s="223">
        <v>1442</v>
      </c>
      <c r="AA1372" s="223">
        <v>1356</v>
      </c>
      <c r="AB1372" s="5"/>
      <c r="AC1372" s="224">
        <f t="shared" si="56"/>
        <v>0</v>
      </c>
      <c r="AD1372" s="270">
        <f t="shared" si="57"/>
        <v>0</v>
      </c>
      <c r="AE1372" s="198"/>
      <c r="AF1372" s="199"/>
      <c r="AG1372" s="200"/>
      <c r="AH1372" s="200"/>
      <c r="AI1372" s="169" t="str">
        <f>IF(AB1372/W1372=0,"",IF(MOD(AB1372,W1372)&gt;0,"ОШИБКА!!! неверная кратность на сорт",""))</f>
        <v/>
      </c>
    </row>
    <row r="1373" spans="2:35">
      <c r="B1373" s="250"/>
      <c r="C1373" s="196" t="s">
        <v>2816</v>
      </c>
      <c r="D1373" s="267"/>
      <c r="E1373" s="267"/>
      <c r="F1373" s="267"/>
      <c r="G1373" s="267"/>
      <c r="H1373" s="267"/>
      <c r="I1373" s="267"/>
      <c r="J1373" s="267">
        <v>3</v>
      </c>
      <c r="K1373" s="267"/>
      <c r="L1373" s="196" t="s">
        <v>36</v>
      </c>
      <c r="M1373" s="196" t="s">
        <v>535</v>
      </c>
      <c r="N1373" s="196" t="s">
        <v>2811</v>
      </c>
      <c r="O1373" s="196" t="s">
        <v>2812</v>
      </c>
      <c r="P1373" s="196" t="s">
        <v>1004</v>
      </c>
      <c r="Q1373" s="196" t="s">
        <v>48</v>
      </c>
      <c r="R1373" s="196"/>
      <c r="S1373" s="196"/>
      <c r="T1373" s="196"/>
      <c r="U1373" s="252"/>
      <c r="V1373" s="197" t="s">
        <v>176</v>
      </c>
      <c r="W1373" s="220">
        <v>1</v>
      </c>
      <c r="X1373" s="223">
        <v>1586</v>
      </c>
      <c r="Y1373" s="223">
        <v>1538</v>
      </c>
      <c r="Z1373" s="223">
        <v>1442</v>
      </c>
      <c r="AA1373" s="223">
        <v>1356</v>
      </c>
      <c r="AB1373" s="5"/>
      <c r="AC1373" s="224">
        <f t="shared" si="56"/>
        <v>0</v>
      </c>
      <c r="AD1373" s="270">
        <f t="shared" si="57"/>
        <v>0</v>
      </c>
      <c r="AE1373" s="198"/>
      <c r="AF1373" s="199"/>
      <c r="AG1373" s="200"/>
      <c r="AH1373" s="200"/>
      <c r="AI1373" s="169" t="str">
        <f>IF(AB1373/W1373=0,"",IF(MOD(AB1373,W1373)&gt;0,"ОШИБКА!!! неверная кратность на сорт",""))</f>
        <v/>
      </c>
    </row>
    <row r="1374" spans="2:35">
      <c r="B1374" s="250"/>
      <c r="C1374" s="196" t="s">
        <v>445</v>
      </c>
      <c r="D1374" s="267">
        <v>8</v>
      </c>
      <c r="E1374" s="267"/>
      <c r="F1374" s="267"/>
      <c r="G1374" s="267"/>
      <c r="H1374" s="267"/>
      <c r="I1374" s="267"/>
      <c r="J1374" s="267"/>
      <c r="K1374" s="267"/>
      <c r="L1374" s="196" t="s">
        <v>37</v>
      </c>
      <c r="M1374" s="196" t="s">
        <v>535</v>
      </c>
      <c r="N1374" s="196" t="s">
        <v>2977</v>
      </c>
      <c r="O1374" s="196" t="s">
        <v>1972</v>
      </c>
      <c r="P1374" s="196" t="s">
        <v>446</v>
      </c>
      <c r="Q1374" s="196" t="s">
        <v>19</v>
      </c>
      <c r="R1374" s="196"/>
      <c r="S1374" s="196"/>
      <c r="T1374" s="196"/>
      <c r="U1374" s="252"/>
      <c r="V1374" s="197" t="s">
        <v>157</v>
      </c>
      <c r="W1374" s="220">
        <v>1</v>
      </c>
      <c r="X1374" s="223">
        <v>1647</v>
      </c>
      <c r="Y1374" s="223">
        <v>1597</v>
      </c>
      <c r="Z1374" s="223">
        <v>1497</v>
      </c>
      <c r="AA1374" s="223">
        <v>1408</v>
      </c>
      <c r="AB1374" s="5"/>
      <c r="AC1374" s="224">
        <f t="shared" si="56"/>
        <v>0</v>
      </c>
      <c r="AD1374" s="270">
        <f t="shared" si="57"/>
        <v>0</v>
      </c>
      <c r="AE1374" s="198"/>
      <c r="AF1374" s="199"/>
      <c r="AG1374" s="200"/>
      <c r="AH1374" s="200"/>
      <c r="AI1374" s="169" t="str">
        <f>IF(AB1374/W1374=0,"",IF(MOD(AB1374,W1374)&gt;0,"ОШИБКА!!! неверная кратность на сорт",""))</f>
        <v/>
      </c>
    </row>
    <row r="1375" spans="2:35">
      <c r="B1375" s="250"/>
      <c r="C1375" s="196" t="s">
        <v>1417</v>
      </c>
      <c r="D1375" s="267">
        <v>9</v>
      </c>
      <c r="E1375" s="267">
        <v>7</v>
      </c>
      <c r="F1375" s="267">
        <v>7</v>
      </c>
      <c r="G1375" s="267"/>
      <c r="H1375" s="267"/>
      <c r="I1375" s="267"/>
      <c r="J1375" s="267"/>
      <c r="K1375" s="267"/>
      <c r="L1375" s="196" t="s">
        <v>37</v>
      </c>
      <c r="M1375" s="196" t="s">
        <v>535</v>
      </c>
      <c r="N1375" s="196" t="s">
        <v>1419</v>
      </c>
      <c r="O1375" s="196" t="s">
        <v>1418</v>
      </c>
      <c r="P1375" s="196"/>
      <c r="Q1375" s="196" t="s">
        <v>56</v>
      </c>
      <c r="R1375" s="196"/>
      <c r="S1375" s="196"/>
      <c r="T1375" s="196"/>
      <c r="U1375" s="252"/>
      <c r="V1375" s="197" t="s">
        <v>776</v>
      </c>
      <c r="W1375" s="220">
        <v>1</v>
      </c>
      <c r="X1375" s="223">
        <v>776</v>
      </c>
      <c r="Y1375" s="223">
        <v>752</v>
      </c>
      <c r="Z1375" s="223">
        <v>705</v>
      </c>
      <c r="AA1375" s="223">
        <v>663</v>
      </c>
      <c r="AB1375" s="5"/>
      <c r="AC1375" s="224">
        <f t="shared" si="56"/>
        <v>0</v>
      </c>
      <c r="AD1375" s="270">
        <f t="shared" si="57"/>
        <v>0</v>
      </c>
      <c r="AE1375" s="198"/>
      <c r="AF1375" s="199"/>
      <c r="AG1375" s="200"/>
      <c r="AH1375" s="200"/>
      <c r="AI1375" s="169" t="str">
        <f>IF(AB1375/W1375=0,"",IF(MOD(AB1375,W1375)&gt;0,"ОШИБКА!!! неверная кратность на сорт",""))</f>
        <v/>
      </c>
    </row>
    <row r="1376" spans="2:35">
      <c r="B1376" s="250"/>
      <c r="C1376" s="196" t="s">
        <v>574</v>
      </c>
      <c r="D1376" s="267">
        <v>10</v>
      </c>
      <c r="E1376" s="267"/>
      <c r="F1376" s="267"/>
      <c r="G1376" s="267"/>
      <c r="H1376" s="267"/>
      <c r="I1376" s="267"/>
      <c r="J1376" s="267"/>
      <c r="K1376" s="267"/>
      <c r="L1376" s="196" t="s">
        <v>37</v>
      </c>
      <c r="M1376" s="196" t="s">
        <v>535</v>
      </c>
      <c r="N1376" s="196" t="s">
        <v>576</v>
      </c>
      <c r="O1376" s="196" t="s">
        <v>575</v>
      </c>
      <c r="P1376" s="196" t="s">
        <v>104</v>
      </c>
      <c r="Q1376" s="196" t="s">
        <v>5481</v>
      </c>
      <c r="R1376" s="196"/>
      <c r="S1376" s="196"/>
      <c r="T1376" s="196"/>
      <c r="U1376" s="252"/>
      <c r="V1376" s="197" t="s">
        <v>776</v>
      </c>
      <c r="W1376" s="220">
        <v>1</v>
      </c>
      <c r="X1376" s="223">
        <v>24416</v>
      </c>
      <c r="Y1376" s="223">
        <v>23676</v>
      </c>
      <c r="Z1376" s="223">
        <v>22196</v>
      </c>
      <c r="AA1376" s="223">
        <v>20864</v>
      </c>
      <c r="AB1376" s="5"/>
      <c r="AC1376" s="224">
        <f t="shared" si="56"/>
        <v>0</v>
      </c>
      <c r="AD1376" s="270">
        <f t="shared" si="57"/>
        <v>0</v>
      </c>
      <c r="AE1376" s="198"/>
      <c r="AF1376" s="199"/>
      <c r="AG1376" s="200"/>
      <c r="AH1376" s="200"/>
      <c r="AI1376" s="169" t="str">
        <f>IF(AB1376/W1376=0,"",IF(MOD(AB1376,W1376)&gt;0,"ОШИБКА!!! неверная кратность на сорт",""))</f>
        <v/>
      </c>
    </row>
    <row r="1377" spans="2:35">
      <c r="B1377" s="250"/>
      <c r="C1377" s="196"/>
      <c r="D1377" s="267"/>
      <c r="E1377" s="267"/>
      <c r="F1377" s="267"/>
      <c r="G1377" s="267"/>
      <c r="H1377" s="267"/>
      <c r="I1377" s="267"/>
      <c r="J1377" s="267"/>
      <c r="K1377" s="267">
        <v>47</v>
      </c>
      <c r="L1377" s="196" t="s">
        <v>37</v>
      </c>
      <c r="M1377" s="196" t="s">
        <v>535</v>
      </c>
      <c r="N1377" s="196" t="s">
        <v>5585</v>
      </c>
      <c r="O1377" s="196"/>
      <c r="P1377" s="196"/>
      <c r="Q1377" s="196" t="s">
        <v>5282</v>
      </c>
      <c r="R1377" s="196"/>
      <c r="S1377" s="196"/>
      <c r="T1377" s="196"/>
      <c r="U1377" s="281" t="s">
        <v>4764</v>
      </c>
      <c r="V1377" s="197" t="s">
        <v>776</v>
      </c>
      <c r="W1377" s="220">
        <v>1</v>
      </c>
      <c r="X1377" s="285">
        <v>16384</v>
      </c>
      <c r="Y1377" s="285">
        <v>15887</v>
      </c>
      <c r="Z1377" s="285">
        <v>14894</v>
      </c>
      <c r="AA1377" s="285">
        <v>14000</v>
      </c>
      <c r="AB1377" s="5"/>
      <c r="AC1377" s="224">
        <f t="shared" si="56"/>
        <v>0</v>
      </c>
      <c r="AD1377" s="270">
        <f t="shared" si="57"/>
        <v>0</v>
      </c>
      <c r="AE1377" s="282" t="s">
        <v>7069</v>
      </c>
      <c r="AF1377" s="283" t="s">
        <v>4765</v>
      </c>
      <c r="AG1377" s="200"/>
      <c r="AH1377" s="200"/>
      <c r="AI1377" s="169" t="str">
        <f>IF(AB1377/W1377=0,"",IF(MOD(AB1377,W1377)&gt;0,"ОШИБКА!!! неверная кратность на сорт",""))</f>
        <v/>
      </c>
    </row>
    <row r="1378" spans="2:35">
      <c r="B1378" s="250"/>
      <c r="C1378" s="196"/>
      <c r="D1378" s="267"/>
      <c r="E1378" s="267"/>
      <c r="F1378" s="267"/>
      <c r="G1378" s="267"/>
      <c r="H1378" s="267"/>
      <c r="I1378" s="267"/>
      <c r="J1378" s="267"/>
      <c r="K1378" s="267">
        <v>6</v>
      </c>
      <c r="L1378" s="196" t="s">
        <v>37</v>
      </c>
      <c r="M1378" s="196" t="s">
        <v>535</v>
      </c>
      <c r="N1378" s="196" t="s">
        <v>5585</v>
      </c>
      <c r="O1378" s="196"/>
      <c r="P1378" s="196"/>
      <c r="Q1378" s="196" t="s">
        <v>5017</v>
      </c>
      <c r="R1378" s="196"/>
      <c r="S1378" s="196"/>
      <c r="T1378" s="196"/>
      <c r="U1378" s="281" t="s">
        <v>4764</v>
      </c>
      <c r="V1378" s="197" t="s">
        <v>776</v>
      </c>
      <c r="W1378" s="220">
        <v>1</v>
      </c>
      <c r="X1378" s="285">
        <v>19894</v>
      </c>
      <c r="Y1378" s="285">
        <v>19291</v>
      </c>
      <c r="Z1378" s="285">
        <v>18086</v>
      </c>
      <c r="AA1378" s="285">
        <v>17000</v>
      </c>
      <c r="AB1378" s="5"/>
      <c r="AC1378" s="224">
        <f t="shared" si="56"/>
        <v>0</v>
      </c>
      <c r="AD1378" s="270">
        <f t="shared" si="57"/>
        <v>0</v>
      </c>
      <c r="AE1378" s="282" t="s">
        <v>7069</v>
      </c>
      <c r="AF1378" s="283" t="s">
        <v>4765</v>
      </c>
      <c r="AG1378" s="200"/>
      <c r="AH1378" s="200"/>
      <c r="AI1378" s="169" t="str">
        <f>IF(AB1378/W1378=0,"",IF(MOD(AB1378,W1378)&gt;0,"ОШИБКА!!! неверная кратность на сорт",""))</f>
        <v/>
      </c>
    </row>
    <row r="1379" spans="2:35">
      <c r="B1379" s="250"/>
      <c r="C1379" s="196" t="s">
        <v>466</v>
      </c>
      <c r="D1379" s="267">
        <v>8</v>
      </c>
      <c r="E1379" s="267"/>
      <c r="F1379" s="267"/>
      <c r="G1379" s="267"/>
      <c r="H1379" s="267"/>
      <c r="I1379" s="267"/>
      <c r="J1379" s="267"/>
      <c r="K1379" s="267"/>
      <c r="L1379" s="196" t="s">
        <v>37</v>
      </c>
      <c r="M1379" s="196" t="s">
        <v>535</v>
      </c>
      <c r="N1379" s="196" t="s">
        <v>468</v>
      </c>
      <c r="O1379" s="196" t="s">
        <v>467</v>
      </c>
      <c r="P1379" s="196" t="s">
        <v>46</v>
      </c>
      <c r="Q1379" s="196" t="s">
        <v>5482</v>
      </c>
      <c r="R1379" s="196"/>
      <c r="S1379" s="196"/>
      <c r="T1379" s="196"/>
      <c r="U1379" s="252"/>
      <c r="V1379" s="197" t="s">
        <v>176</v>
      </c>
      <c r="W1379" s="220">
        <v>1</v>
      </c>
      <c r="X1379" s="223">
        <v>4350</v>
      </c>
      <c r="Y1379" s="223">
        <v>4218</v>
      </c>
      <c r="Z1379" s="223">
        <v>3954</v>
      </c>
      <c r="AA1379" s="223">
        <v>3717</v>
      </c>
      <c r="AB1379" s="5"/>
      <c r="AC1379" s="224">
        <f t="shared" si="56"/>
        <v>0</v>
      </c>
      <c r="AD1379" s="270">
        <f t="shared" si="57"/>
        <v>0</v>
      </c>
      <c r="AE1379" s="198"/>
      <c r="AF1379" s="199"/>
      <c r="AG1379" s="200"/>
      <c r="AH1379" s="200"/>
      <c r="AI1379" s="169" t="str">
        <f>IF(AB1379/W1379=0,"",IF(MOD(AB1379,W1379)&gt;0,"ОШИБКА!!! неверная кратность на сорт",""))</f>
        <v/>
      </c>
    </row>
    <row r="1380" spans="2:35">
      <c r="B1380" s="250"/>
      <c r="C1380" s="196" t="s">
        <v>2662</v>
      </c>
      <c r="D1380" s="267">
        <v>6</v>
      </c>
      <c r="E1380" s="267"/>
      <c r="F1380" s="267"/>
      <c r="G1380" s="267"/>
      <c r="H1380" s="267"/>
      <c r="I1380" s="267"/>
      <c r="J1380" s="267"/>
      <c r="K1380" s="267"/>
      <c r="L1380" s="196" t="s">
        <v>37</v>
      </c>
      <c r="M1380" s="196" t="s">
        <v>535</v>
      </c>
      <c r="N1380" s="196" t="s">
        <v>477</v>
      </c>
      <c r="O1380" s="196" t="s">
        <v>476</v>
      </c>
      <c r="P1380" s="196" t="s">
        <v>2663</v>
      </c>
      <c r="Q1380" s="196" t="s">
        <v>49</v>
      </c>
      <c r="R1380" s="196" t="s">
        <v>66</v>
      </c>
      <c r="S1380" s="196"/>
      <c r="T1380" s="196"/>
      <c r="U1380" s="252"/>
      <c r="V1380" s="197" t="s">
        <v>176</v>
      </c>
      <c r="W1380" s="220">
        <v>1</v>
      </c>
      <c r="X1380" s="223">
        <v>4257</v>
      </c>
      <c r="Y1380" s="223">
        <v>4128</v>
      </c>
      <c r="Z1380" s="223">
        <v>3870</v>
      </c>
      <c r="AA1380" s="223">
        <v>3638</v>
      </c>
      <c r="AB1380" s="5"/>
      <c r="AC1380" s="224">
        <f t="shared" si="56"/>
        <v>0</v>
      </c>
      <c r="AD1380" s="270">
        <f t="shared" si="57"/>
        <v>0</v>
      </c>
      <c r="AE1380" s="198"/>
      <c r="AF1380" s="199"/>
      <c r="AG1380" s="200"/>
      <c r="AH1380" s="200"/>
      <c r="AI1380" s="169" t="str">
        <f>IF(AB1380/W1380=0,"",IF(MOD(AB1380,W1380)&gt;0,"ОШИБКА!!! неверная кратность на сорт",""))</f>
        <v/>
      </c>
    </row>
    <row r="1381" spans="2:35">
      <c r="B1381" s="250"/>
      <c r="C1381" s="196"/>
      <c r="D1381" s="267"/>
      <c r="E1381" s="267"/>
      <c r="F1381" s="267"/>
      <c r="G1381" s="267"/>
      <c r="H1381" s="267"/>
      <c r="I1381" s="267"/>
      <c r="J1381" s="267"/>
      <c r="K1381" s="267"/>
      <c r="L1381" s="196" t="s">
        <v>37</v>
      </c>
      <c r="M1381" s="196" t="s">
        <v>535</v>
      </c>
      <c r="N1381" s="196" t="s">
        <v>5479</v>
      </c>
      <c r="O1381" s="196"/>
      <c r="P1381" s="196"/>
      <c r="Q1381" s="196" t="s">
        <v>5480</v>
      </c>
      <c r="R1381" s="196"/>
      <c r="S1381" s="196"/>
      <c r="T1381" s="196"/>
      <c r="U1381" s="281" t="s">
        <v>4764</v>
      </c>
      <c r="V1381" s="197" t="s">
        <v>776</v>
      </c>
      <c r="W1381" s="220">
        <v>1</v>
      </c>
      <c r="X1381" s="285">
        <v>1377</v>
      </c>
      <c r="Y1381" s="285">
        <v>1335</v>
      </c>
      <c r="Z1381" s="285">
        <v>1252</v>
      </c>
      <c r="AA1381" s="285">
        <v>1176</v>
      </c>
      <c r="AB1381" s="5"/>
      <c r="AC1381" s="224">
        <f t="shared" si="56"/>
        <v>0</v>
      </c>
      <c r="AD1381" s="270">
        <f t="shared" si="57"/>
        <v>0</v>
      </c>
      <c r="AE1381" s="282" t="s">
        <v>7069</v>
      </c>
      <c r="AF1381" s="283" t="s">
        <v>4765</v>
      </c>
      <c r="AG1381" s="200"/>
      <c r="AH1381" s="200"/>
      <c r="AI1381" s="169" t="str">
        <f>IF(AB1381/W1381=0,"",IF(MOD(AB1381,W1381)&gt;0,"ОШИБКА!!! неверная кратность на сорт",""))</f>
        <v/>
      </c>
    </row>
    <row r="1382" spans="2:35">
      <c r="B1382" s="250"/>
      <c r="C1382" s="196"/>
      <c r="D1382" s="267"/>
      <c r="E1382" s="267"/>
      <c r="F1382" s="267"/>
      <c r="G1382" s="267"/>
      <c r="H1382" s="267"/>
      <c r="I1382" s="267"/>
      <c r="J1382" s="267"/>
      <c r="K1382" s="267"/>
      <c r="L1382" s="196" t="s">
        <v>37</v>
      </c>
      <c r="M1382" s="196" t="s">
        <v>535</v>
      </c>
      <c r="N1382" s="196" t="s">
        <v>5479</v>
      </c>
      <c r="O1382" s="196"/>
      <c r="P1382" s="196"/>
      <c r="Q1382" s="196" t="s">
        <v>5016</v>
      </c>
      <c r="R1382" s="196"/>
      <c r="S1382" s="196"/>
      <c r="T1382" s="196"/>
      <c r="U1382" s="281" t="s">
        <v>4764</v>
      </c>
      <c r="V1382" s="197" t="s">
        <v>776</v>
      </c>
      <c r="W1382" s="220">
        <v>1</v>
      </c>
      <c r="X1382" s="285">
        <v>11703</v>
      </c>
      <c r="Y1382" s="285">
        <v>11348</v>
      </c>
      <c r="Z1382" s="285">
        <v>10639</v>
      </c>
      <c r="AA1382" s="285">
        <v>10000</v>
      </c>
      <c r="AB1382" s="5"/>
      <c r="AC1382" s="224">
        <f t="shared" si="56"/>
        <v>0</v>
      </c>
      <c r="AD1382" s="270">
        <f t="shared" si="57"/>
        <v>0</v>
      </c>
      <c r="AE1382" s="282" t="s">
        <v>7069</v>
      </c>
      <c r="AF1382" s="283" t="s">
        <v>4765</v>
      </c>
      <c r="AG1382" s="200"/>
      <c r="AH1382" s="200"/>
      <c r="AI1382" s="169" t="str">
        <f>IF(AB1382/W1382=0,"",IF(MOD(AB1382,W1382)&gt;0,"ОШИБКА!!! неверная кратность на сорт",""))</f>
        <v/>
      </c>
    </row>
    <row r="1383" spans="2:35">
      <c r="B1383" s="250"/>
      <c r="C1383" s="196"/>
      <c r="D1383" s="267"/>
      <c r="E1383" s="267"/>
      <c r="F1383" s="267"/>
      <c r="G1383" s="267"/>
      <c r="H1383" s="267"/>
      <c r="I1383" s="267"/>
      <c r="J1383" s="267"/>
      <c r="K1383" s="267"/>
      <c r="L1383" s="196" t="s">
        <v>37</v>
      </c>
      <c r="M1383" s="196" t="s">
        <v>535</v>
      </c>
      <c r="N1383" s="196" t="s">
        <v>5479</v>
      </c>
      <c r="O1383" s="196"/>
      <c r="P1383" s="196"/>
      <c r="Q1383" s="196" t="s">
        <v>5017</v>
      </c>
      <c r="R1383" s="196"/>
      <c r="S1383" s="196"/>
      <c r="T1383" s="196"/>
      <c r="U1383" s="281" t="s">
        <v>4764</v>
      </c>
      <c r="V1383" s="197" t="s">
        <v>776</v>
      </c>
      <c r="W1383" s="220">
        <v>1</v>
      </c>
      <c r="X1383" s="285">
        <v>15213</v>
      </c>
      <c r="Y1383" s="285">
        <v>14752</v>
      </c>
      <c r="Z1383" s="285">
        <v>13830</v>
      </c>
      <c r="AA1383" s="285">
        <v>13000</v>
      </c>
      <c r="AB1383" s="5"/>
      <c r="AC1383" s="224">
        <f t="shared" si="56"/>
        <v>0</v>
      </c>
      <c r="AD1383" s="270">
        <f t="shared" si="57"/>
        <v>0</v>
      </c>
      <c r="AE1383" s="282" t="s">
        <v>7069</v>
      </c>
      <c r="AF1383" s="283" t="s">
        <v>4765</v>
      </c>
      <c r="AG1383" s="200"/>
      <c r="AH1383" s="200"/>
      <c r="AI1383" s="169" t="str">
        <f>IF(AB1383/W1383=0,"",IF(MOD(AB1383,W1383)&gt;0,"ОШИБКА!!! неверная кратность на сорт",""))</f>
        <v/>
      </c>
    </row>
    <row r="1384" spans="2:35">
      <c r="B1384" s="250"/>
      <c r="C1384" s="196"/>
      <c r="D1384" s="267"/>
      <c r="E1384" s="267"/>
      <c r="F1384" s="267"/>
      <c r="G1384" s="267"/>
      <c r="H1384" s="267"/>
      <c r="I1384" s="267"/>
      <c r="J1384" s="267"/>
      <c r="K1384" s="267"/>
      <c r="L1384" s="196" t="s">
        <v>37</v>
      </c>
      <c r="M1384" s="196" t="s">
        <v>535</v>
      </c>
      <c r="N1384" s="196" t="s">
        <v>5479</v>
      </c>
      <c r="O1384" s="196"/>
      <c r="P1384" s="196"/>
      <c r="Q1384" s="196" t="s">
        <v>5274</v>
      </c>
      <c r="R1384" s="196"/>
      <c r="S1384" s="196"/>
      <c r="T1384" s="196"/>
      <c r="U1384" s="281" t="s">
        <v>4764</v>
      </c>
      <c r="V1384" s="197" t="s">
        <v>776</v>
      </c>
      <c r="W1384" s="220">
        <v>1</v>
      </c>
      <c r="X1384" s="285">
        <v>17554</v>
      </c>
      <c r="Y1384" s="285">
        <v>17022</v>
      </c>
      <c r="Z1384" s="285">
        <v>15958</v>
      </c>
      <c r="AA1384" s="285">
        <v>15000</v>
      </c>
      <c r="AB1384" s="5"/>
      <c r="AC1384" s="224">
        <f t="shared" si="56"/>
        <v>0</v>
      </c>
      <c r="AD1384" s="270">
        <f t="shared" si="57"/>
        <v>0</v>
      </c>
      <c r="AE1384" s="282" t="s">
        <v>7069</v>
      </c>
      <c r="AF1384" s="283" t="s">
        <v>4765</v>
      </c>
      <c r="AG1384" s="200"/>
      <c r="AH1384" s="200"/>
      <c r="AI1384" s="169" t="str">
        <f>IF(AB1384/W1384=0,"",IF(MOD(AB1384,W1384)&gt;0,"ОШИБКА!!! неверная кратность на сорт",""))</f>
        <v/>
      </c>
    </row>
    <row r="1385" spans="2:35">
      <c r="B1385" s="250"/>
      <c r="C1385" s="196" t="s">
        <v>2768</v>
      </c>
      <c r="D1385" s="267"/>
      <c r="E1385" s="267"/>
      <c r="F1385" s="267"/>
      <c r="G1385" s="267"/>
      <c r="H1385" s="267"/>
      <c r="I1385" s="267"/>
      <c r="J1385" s="267"/>
      <c r="K1385" s="267"/>
      <c r="L1385" s="196" t="s">
        <v>37</v>
      </c>
      <c r="M1385" s="332" t="s">
        <v>535</v>
      </c>
      <c r="N1385" s="332" t="s">
        <v>2770</v>
      </c>
      <c r="O1385" s="332" t="s">
        <v>2769</v>
      </c>
      <c r="P1385" s="332" t="s">
        <v>2771</v>
      </c>
      <c r="Q1385" s="332" t="s">
        <v>56</v>
      </c>
      <c r="R1385" s="332"/>
      <c r="S1385" s="332"/>
      <c r="T1385" s="332"/>
      <c r="U1385" s="252"/>
      <c r="V1385" s="197" t="s">
        <v>776</v>
      </c>
      <c r="W1385" s="220">
        <v>1</v>
      </c>
      <c r="X1385" s="223">
        <v>4310</v>
      </c>
      <c r="Y1385" s="223">
        <v>4180</v>
      </c>
      <c r="Z1385" s="223">
        <v>3918</v>
      </c>
      <c r="AA1385" s="223">
        <v>3683</v>
      </c>
      <c r="AB1385" s="5"/>
      <c r="AC1385" s="224">
        <f t="shared" si="56"/>
        <v>0</v>
      </c>
      <c r="AD1385" s="270">
        <f t="shared" si="57"/>
        <v>0</v>
      </c>
      <c r="AE1385" s="198" t="s">
        <v>4484</v>
      </c>
      <c r="AF1385" s="199"/>
      <c r="AG1385" s="200"/>
      <c r="AH1385" s="200"/>
      <c r="AI1385" s="169" t="str">
        <f>IF(AB1385/W1385=0,"",IF(MOD(AB1385,W1385)&gt;0,"ОШИБКА!!! неверная кратность на сорт",""))</f>
        <v/>
      </c>
    </row>
    <row r="1386" spans="2:35">
      <c r="B1386" s="250"/>
      <c r="C1386" s="196" t="s">
        <v>2772</v>
      </c>
      <c r="D1386" s="267"/>
      <c r="E1386" s="267"/>
      <c r="F1386" s="267"/>
      <c r="G1386" s="267"/>
      <c r="H1386" s="267"/>
      <c r="I1386" s="267"/>
      <c r="J1386" s="267"/>
      <c r="K1386" s="267"/>
      <c r="L1386" s="196" t="s">
        <v>37</v>
      </c>
      <c r="M1386" s="332" t="s">
        <v>535</v>
      </c>
      <c r="N1386" s="332" t="s">
        <v>2770</v>
      </c>
      <c r="O1386" s="332" t="s">
        <v>2769</v>
      </c>
      <c r="P1386" s="332" t="s">
        <v>578</v>
      </c>
      <c r="Q1386" s="332" t="s">
        <v>56</v>
      </c>
      <c r="R1386" s="332"/>
      <c r="S1386" s="332"/>
      <c r="T1386" s="332"/>
      <c r="U1386" s="252"/>
      <c r="V1386" s="197" t="s">
        <v>776</v>
      </c>
      <c r="W1386" s="220">
        <v>1</v>
      </c>
      <c r="X1386" s="223">
        <v>4310</v>
      </c>
      <c r="Y1386" s="223">
        <v>4180</v>
      </c>
      <c r="Z1386" s="223">
        <v>3918</v>
      </c>
      <c r="AA1386" s="223">
        <v>3683</v>
      </c>
      <c r="AB1386" s="5"/>
      <c r="AC1386" s="224">
        <f t="shared" si="56"/>
        <v>0</v>
      </c>
      <c r="AD1386" s="270">
        <f t="shared" si="57"/>
        <v>0</v>
      </c>
      <c r="AE1386" s="198" t="s">
        <v>4484</v>
      </c>
      <c r="AF1386" s="199"/>
      <c r="AG1386" s="200"/>
      <c r="AH1386" s="200"/>
      <c r="AI1386" s="169" t="str">
        <f>IF(AB1386/W1386=0,"",IF(MOD(AB1386,W1386)&gt;0,"ОШИБКА!!! неверная кратность на сорт",""))</f>
        <v/>
      </c>
    </row>
    <row r="1387" spans="2:35">
      <c r="B1387" s="250"/>
      <c r="C1387" s="196" t="s">
        <v>2773</v>
      </c>
      <c r="D1387" s="267"/>
      <c r="E1387" s="267"/>
      <c r="F1387" s="267"/>
      <c r="G1387" s="267"/>
      <c r="H1387" s="267"/>
      <c r="I1387" s="267"/>
      <c r="J1387" s="267">
        <v>1</v>
      </c>
      <c r="K1387" s="267"/>
      <c r="L1387" s="196" t="s">
        <v>37</v>
      </c>
      <c r="M1387" s="196" t="s">
        <v>535</v>
      </c>
      <c r="N1387" s="196" t="s">
        <v>2770</v>
      </c>
      <c r="O1387" s="196" t="s">
        <v>2769</v>
      </c>
      <c r="P1387" s="196" t="s">
        <v>2774</v>
      </c>
      <c r="Q1387" s="196" t="s">
        <v>3608</v>
      </c>
      <c r="R1387" s="196"/>
      <c r="S1387" s="196"/>
      <c r="T1387" s="196"/>
      <c r="U1387" s="252"/>
      <c r="V1387" s="197" t="s">
        <v>176</v>
      </c>
      <c r="W1387" s="220">
        <v>1</v>
      </c>
      <c r="X1387" s="223">
        <v>3982</v>
      </c>
      <c r="Y1387" s="223">
        <v>3861</v>
      </c>
      <c r="Z1387" s="223">
        <v>3620</v>
      </c>
      <c r="AA1387" s="223">
        <v>3403</v>
      </c>
      <c r="AB1387" s="5"/>
      <c r="AC1387" s="224">
        <f t="shared" si="56"/>
        <v>0</v>
      </c>
      <c r="AD1387" s="270">
        <f t="shared" si="57"/>
        <v>0</v>
      </c>
      <c r="AE1387" s="198"/>
      <c r="AF1387" s="199"/>
      <c r="AG1387" s="200"/>
      <c r="AH1387" s="200"/>
      <c r="AI1387" s="169" t="str">
        <f>IF(AB1387/W1387=0,"",IF(MOD(AB1387,W1387)&gt;0,"ОШИБКА!!! неверная кратность на сорт",""))</f>
        <v/>
      </c>
    </row>
    <row r="1388" spans="2:35">
      <c r="B1388" s="250"/>
      <c r="C1388" s="196" t="s">
        <v>3771</v>
      </c>
      <c r="D1388" s="267"/>
      <c r="E1388" s="267"/>
      <c r="F1388" s="267"/>
      <c r="G1388" s="267"/>
      <c r="H1388" s="267"/>
      <c r="I1388" s="267"/>
      <c r="J1388" s="267"/>
      <c r="K1388" s="267"/>
      <c r="L1388" s="196" t="s">
        <v>37</v>
      </c>
      <c r="M1388" s="332" t="s">
        <v>535</v>
      </c>
      <c r="N1388" s="332" t="s">
        <v>2770</v>
      </c>
      <c r="O1388" s="332" t="s">
        <v>2769</v>
      </c>
      <c r="P1388" s="332" t="s">
        <v>4172</v>
      </c>
      <c r="Q1388" s="332" t="s">
        <v>5019</v>
      </c>
      <c r="R1388" s="332"/>
      <c r="S1388" s="332"/>
      <c r="T1388" s="332"/>
      <c r="U1388" s="252"/>
      <c r="V1388" s="197" t="s">
        <v>776</v>
      </c>
      <c r="W1388" s="220">
        <v>1</v>
      </c>
      <c r="X1388" s="223">
        <v>4234</v>
      </c>
      <c r="Y1388" s="223">
        <v>4106</v>
      </c>
      <c r="Z1388" s="223">
        <v>3849</v>
      </c>
      <c r="AA1388" s="223">
        <v>3619</v>
      </c>
      <c r="AB1388" s="5"/>
      <c r="AC1388" s="224">
        <f t="shared" si="56"/>
        <v>0</v>
      </c>
      <c r="AD1388" s="270">
        <f t="shared" si="57"/>
        <v>0</v>
      </c>
      <c r="AE1388" s="198" t="s">
        <v>4484</v>
      </c>
      <c r="AF1388" s="199"/>
      <c r="AG1388" s="200"/>
      <c r="AH1388" s="200"/>
      <c r="AI1388" s="169" t="str">
        <f>IF(AB1388/W1388=0,"",IF(MOD(AB1388,W1388)&gt;0,"ОШИБКА!!! неверная кратность на сорт",""))</f>
        <v/>
      </c>
    </row>
    <row r="1389" spans="2:35">
      <c r="B1389" s="250"/>
      <c r="C1389" s="196" t="s">
        <v>579</v>
      </c>
      <c r="D1389" s="267"/>
      <c r="E1389" s="267"/>
      <c r="F1389" s="267"/>
      <c r="G1389" s="267"/>
      <c r="H1389" s="267"/>
      <c r="I1389" s="267"/>
      <c r="J1389" s="267">
        <v>2</v>
      </c>
      <c r="K1389" s="267"/>
      <c r="L1389" s="196" t="s">
        <v>37</v>
      </c>
      <c r="M1389" s="196" t="s">
        <v>535</v>
      </c>
      <c r="N1389" s="196" t="s">
        <v>2770</v>
      </c>
      <c r="O1389" s="196" t="s">
        <v>2769</v>
      </c>
      <c r="P1389" s="196" t="s">
        <v>580</v>
      </c>
      <c r="Q1389" s="196" t="s">
        <v>5020</v>
      </c>
      <c r="R1389" s="196"/>
      <c r="S1389" s="196"/>
      <c r="T1389" s="196"/>
      <c r="U1389" s="252"/>
      <c r="V1389" s="197" t="s">
        <v>176</v>
      </c>
      <c r="W1389" s="220">
        <v>1</v>
      </c>
      <c r="X1389" s="223">
        <v>6548</v>
      </c>
      <c r="Y1389" s="223">
        <v>6349</v>
      </c>
      <c r="Z1389" s="223">
        <v>5952</v>
      </c>
      <c r="AA1389" s="223">
        <v>5595</v>
      </c>
      <c r="AB1389" s="5"/>
      <c r="AC1389" s="224">
        <f t="shared" si="56"/>
        <v>0</v>
      </c>
      <c r="AD1389" s="270">
        <f t="shared" si="57"/>
        <v>0</v>
      </c>
      <c r="AE1389" s="198"/>
      <c r="AF1389" s="199"/>
      <c r="AG1389" s="200"/>
      <c r="AH1389" s="200"/>
      <c r="AI1389" s="169" t="str">
        <f>IF(AB1389/W1389=0,"",IF(MOD(AB1389,W1389)&gt;0,"ОШИБКА!!! неверная кратность на сорт",""))</f>
        <v/>
      </c>
    </row>
    <row r="1390" spans="2:35">
      <c r="B1390" s="250"/>
      <c r="C1390" s="196" t="s">
        <v>2817</v>
      </c>
      <c r="D1390" s="267"/>
      <c r="E1390" s="267"/>
      <c r="F1390" s="267"/>
      <c r="G1390" s="267"/>
      <c r="H1390" s="267"/>
      <c r="I1390" s="267"/>
      <c r="J1390" s="267"/>
      <c r="K1390" s="267"/>
      <c r="L1390" s="196" t="s">
        <v>36</v>
      </c>
      <c r="M1390" s="332" t="s">
        <v>535</v>
      </c>
      <c r="N1390" s="332" t="s">
        <v>2770</v>
      </c>
      <c r="O1390" s="332" t="s">
        <v>2769</v>
      </c>
      <c r="P1390" s="332" t="s">
        <v>2818</v>
      </c>
      <c r="Q1390" s="332" t="s">
        <v>72</v>
      </c>
      <c r="R1390" s="332"/>
      <c r="S1390" s="332"/>
      <c r="T1390" s="332" t="s">
        <v>3851</v>
      </c>
      <c r="U1390" s="252"/>
      <c r="V1390" s="197" t="s">
        <v>176</v>
      </c>
      <c r="W1390" s="220">
        <v>1</v>
      </c>
      <c r="X1390" s="223">
        <v>3576</v>
      </c>
      <c r="Y1390" s="223">
        <v>3468</v>
      </c>
      <c r="Z1390" s="223">
        <v>3251</v>
      </c>
      <c r="AA1390" s="223">
        <v>3056</v>
      </c>
      <c r="AB1390" s="5"/>
      <c r="AC1390" s="224">
        <f t="shared" si="56"/>
        <v>0</v>
      </c>
      <c r="AD1390" s="270">
        <f t="shared" si="57"/>
        <v>0</v>
      </c>
      <c r="AE1390" s="198" t="s">
        <v>4484</v>
      </c>
      <c r="AF1390" s="199"/>
      <c r="AG1390" s="200"/>
      <c r="AH1390" s="200"/>
      <c r="AI1390" s="169" t="str">
        <f>IF(AB1390/W1390=0,"",IF(MOD(AB1390,W1390)&gt;0,"ОШИБКА!!! неверная кратность на сорт",""))</f>
        <v/>
      </c>
    </row>
    <row r="1391" spans="2:35">
      <c r="B1391" s="250"/>
      <c r="C1391" s="196" t="s">
        <v>3772</v>
      </c>
      <c r="D1391" s="267">
        <v>29</v>
      </c>
      <c r="E1391" s="267"/>
      <c r="F1391" s="267"/>
      <c r="G1391" s="267"/>
      <c r="H1391" s="267"/>
      <c r="I1391" s="267"/>
      <c r="J1391" s="267">
        <v>7</v>
      </c>
      <c r="K1391" s="267"/>
      <c r="L1391" s="196" t="s">
        <v>37</v>
      </c>
      <c r="M1391" s="196" t="s">
        <v>535</v>
      </c>
      <c r="N1391" s="196" t="s">
        <v>577</v>
      </c>
      <c r="O1391" s="196" t="s">
        <v>4178</v>
      </c>
      <c r="P1391" s="196" t="s">
        <v>4179</v>
      </c>
      <c r="Q1391" s="196" t="s">
        <v>4616</v>
      </c>
      <c r="R1391" s="196"/>
      <c r="S1391" s="196"/>
      <c r="T1391" s="196"/>
      <c r="U1391" s="252"/>
      <c r="V1391" s="197" t="s">
        <v>776</v>
      </c>
      <c r="W1391" s="220">
        <v>1</v>
      </c>
      <c r="X1391" s="223">
        <v>2753</v>
      </c>
      <c r="Y1391" s="223">
        <v>2669</v>
      </c>
      <c r="Z1391" s="223">
        <v>2502</v>
      </c>
      <c r="AA1391" s="223">
        <v>2352</v>
      </c>
      <c r="AB1391" s="5"/>
      <c r="AC1391" s="224">
        <f t="shared" si="56"/>
        <v>0</v>
      </c>
      <c r="AD1391" s="270">
        <f t="shared" si="57"/>
        <v>0</v>
      </c>
      <c r="AE1391" s="198"/>
      <c r="AF1391" s="199"/>
      <c r="AG1391" s="200"/>
      <c r="AH1391" s="200"/>
      <c r="AI1391" s="169" t="str">
        <f>IF(AB1391/W1391=0,"",IF(MOD(AB1391,W1391)&gt;0,"ОШИБКА!!! неверная кратность на сорт",""))</f>
        <v/>
      </c>
    </row>
    <row r="1392" spans="2:35">
      <c r="B1392" s="250"/>
      <c r="C1392" s="196" t="s">
        <v>2777</v>
      </c>
      <c r="D1392" s="267"/>
      <c r="E1392" s="267"/>
      <c r="F1392" s="267"/>
      <c r="G1392" s="267"/>
      <c r="H1392" s="267"/>
      <c r="I1392" s="267"/>
      <c r="J1392" s="267">
        <v>4</v>
      </c>
      <c r="K1392" s="267"/>
      <c r="L1392" s="196" t="s">
        <v>37</v>
      </c>
      <c r="M1392" s="196" t="s">
        <v>535</v>
      </c>
      <c r="N1392" s="196" t="s">
        <v>2778</v>
      </c>
      <c r="O1392" s="196" t="s">
        <v>4542</v>
      </c>
      <c r="P1392" s="196" t="s">
        <v>1647</v>
      </c>
      <c r="Q1392" s="196" t="s">
        <v>5021</v>
      </c>
      <c r="R1392" s="196"/>
      <c r="S1392" s="196"/>
      <c r="T1392" s="196"/>
      <c r="U1392" s="252"/>
      <c r="V1392" s="197" t="s">
        <v>176</v>
      </c>
      <c r="W1392" s="220">
        <v>1</v>
      </c>
      <c r="X1392" s="223">
        <v>3982</v>
      </c>
      <c r="Y1392" s="223">
        <v>3861</v>
      </c>
      <c r="Z1392" s="223">
        <v>3620</v>
      </c>
      <c r="AA1392" s="223">
        <v>3403</v>
      </c>
      <c r="AB1392" s="5"/>
      <c r="AC1392" s="224">
        <f t="shared" si="56"/>
        <v>0</v>
      </c>
      <c r="AD1392" s="270">
        <f t="shared" si="57"/>
        <v>0</v>
      </c>
      <c r="AE1392" s="198"/>
      <c r="AF1392" s="199"/>
      <c r="AG1392" s="200"/>
      <c r="AH1392" s="200"/>
      <c r="AI1392" s="169" t="str">
        <f>IF(AB1392/W1392=0,"",IF(MOD(AB1392,W1392)&gt;0,"ОШИБКА!!! неверная кратность на сорт",""))</f>
        <v/>
      </c>
    </row>
    <row r="1393" spans="2:35">
      <c r="B1393" s="250"/>
      <c r="C1393" s="196"/>
      <c r="D1393" s="267"/>
      <c r="E1393" s="267"/>
      <c r="F1393" s="267"/>
      <c r="G1393" s="267"/>
      <c r="H1393" s="267"/>
      <c r="I1393" s="267"/>
      <c r="J1393" s="267"/>
      <c r="K1393" s="267">
        <v>140</v>
      </c>
      <c r="L1393" s="196" t="s">
        <v>37</v>
      </c>
      <c r="M1393" s="196" t="s">
        <v>535</v>
      </c>
      <c r="N1393" s="196" t="s">
        <v>5012</v>
      </c>
      <c r="O1393" s="196"/>
      <c r="P1393" s="196"/>
      <c r="Q1393" s="196" t="s">
        <v>5016</v>
      </c>
      <c r="R1393" s="196"/>
      <c r="S1393" s="196"/>
      <c r="T1393" s="196"/>
      <c r="U1393" s="281" t="s">
        <v>4764</v>
      </c>
      <c r="V1393" s="197" t="s">
        <v>776</v>
      </c>
      <c r="W1393" s="220">
        <v>1</v>
      </c>
      <c r="X1393" s="285">
        <v>17554</v>
      </c>
      <c r="Y1393" s="285">
        <v>17022</v>
      </c>
      <c r="Z1393" s="285">
        <v>15958</v>
      </c>
      <c r="AA1393" s="285">
        <v>15000</v>
      </c>
      <c r="AB1393" s="5"/>
      <c r="AC1393" s="224">
        <f t="shared" si="56"/>
        <v>0</v>
      </c>
      <c r="AD1393" s="270">
        <f t="shared" si="57"/>
        <v>0</v>
      </c>
      <c r="AE1393" s="282" t="s">
        <v>7069</v>
      </c>
      <c r="AF1393" s="283" t="s">
        <v>4765</v>
      </c>
      <c r="AG1393" s="200"/>
      <c r="AH1393" s="200"/>
      <c r="AI1393" s="169" t="str">
        <f>IF(AB1393/W1393=0,"",IF(MOD(AB1393,W1393)&gt;0,"ОШИБКА!!! неверная кратность на сорт",""))</f>
        <v/>
      </c>
    </row>
    <row r="1394" spans="2:35">
      <c r="B1394" s="250"/>
      <c r="C1394" s="196"/>
      <c r="D1394" s="267"/>
      <c r="E1394" s="267"/>
      <c r="F1394" s="267"/>
      <c r="G1394" s="267"/>
      <c r="H1394" s="267"/>
      <c r="I1394" s="267"/>
      <c r="J1394" s="267"/>
      <c r="K1394" s="267"/>
      <c r="L1394" s="196" t="s">
        <v>37</v>
      </c>
      <c r="M1394" s="196" t="s">
        <v>535</v>
      </c>
      <c r="N1394" s="196" t="s">
        <v>5013</v>
      </c>
      <c r="O1394" s="196"/>
      <c r="P1394" s="196"/>
      <c r="Q1394" s="196" t="s">
        <v>5016</v>
      </c>
      <c r="R1394" s="196"/>
      <c r="S1394" s="196"/>
      <c r="T1394" s="196"/>
      <c r="U1394" s="281" t="s">
        <v>4764</v>
      </c>
      <c r="V1394" s="197" t="s">
        <v>776</v>
      </c>
      <c r="W1394" s="220">
        <v>1</v>
      </c>
      <c r="X1394" s="285">
        <v>17554</v>
      </c>
      <c r="Y1394" s="285">
        <v>17022</v>
      </c>
      <c r="Z1394" s="285">
        <v>15958</v>
      </c>
      <c r="AA1394" s="285">
        <v>15000</v>
      </c>
      <c r="AB1394" s="5"/>
      <c r="AC1394" s="224">
        <f t="shared" si="56"/>
        <v>0</v>
      </c>
      <c r="AD1394" s="270">
        <f t="shared" si="57"/>
        <v>0</v>
      </c>
      <c r="AE1394" s="282" t="s">
        <v>7069</v>
      </c>
      <c r="AF1394" s="283" t="s">
        <v>4765</v>
      </c>
      <c r="AG1394" s="200"/>
      <c r="AH1394" s="200"/>
      <c r="AI1394" s="169" t="str">
        <f>IF(AB1394/W1394=0,"",IF(MOD(AB1394,W1394)&gt;0,"ОШИБКА!!! неверная кратность на сорт",""))</f>
        <v/>
      </c>
    </row>
    <row r="1395" spans="2:35">
      <c r="B1395" s="250"/>
      <c r="C1395" s="196"/>
      <c r="D1395" s="267"/>
      <c r="E1395" s="267"/>
      <c r="F1395" s="267"/>
      <c r="G1395" s="267"/>
      <c r="H1395" s="267"/>
      <c r="I1395" s="267"/>
      <c r="J1395" s="267"/>
      <c r="K1395" s="267"/>
      <c r="L1395" s="196" t="s">
        <v>37</v>
      </c>
      <c r="M1395" s="196" t="s">
        <v>535</v>
      </c>
      <c r="N1395" s="196" t="s">
        <v>5013</v>
      </c>
      <c r="O1395" s="196"/>
      <c r="P1395" s="196"/>
      <c r="Q1395" s="196" t="s">
        <v>5017</v>
      </c>
      <c r="R1395" s="196"/>
      <c r="S1395" s="196"/>
      <c r="T1395" s="196"/>
      <c r="U1395" s="281" t="s">
        <v>4764</v>
      </c>
      <c r="V1395" s="197" t="s">
        <v>776</v>
      </c>
      <c r="W1395" s="220">
        <v>1</v>
      </c>
      <c r="X1395" s="285">
        <v>18724</v>
      </c>
      <c r="Y1395" s="285">
        <v>18157</v>
      </c>
      <c r="Z1395" s="285">
        <v>17022</v>
      </c>
      <c r="AA1395" s="285">
        <v>16000</v>
      </c>
      <c r="AB1395" s="5"/>
      <c r="AC1395" s="224">
        <f t="shared" si="56"/>
        <v>0</v>
      </c>
      <c r="AD1395" s="270">
        <f t="shared" si="57"/>
        <v>0</v>
      </c>
      <c r="AE1395" s="282" t="s">
        <v>7069</v>
      </c>
      <c r="AF1395" s="283" t="s">
        <v>4765</v>
      </c>
      <c r="AG1395" s="200"/>
      <c r="AH1395" s="200"/>
      <c r="AI1395" s="169" t="str">
        <f>IF(AB1395/W1395=0,"",IF(MOD(AB1395,W1395)&gt;0,"ОШИБКА!!! неверная кратность на сорт",""))</f>
        <v/>
      </c>
    </row>
    <row r="1396" spans="2:35">
      <c r="B1396" s="250"/>
      <c r="C1396" s="196"/>
      <c r="D1396" s="267"/>
      <c r="E1396" s="267"/>
      <c r="F1396" s="267"/>
      <c r="G1396" s="267"/>
      <c r="H1396" s="267"/>
      <c r="I1396" s="267"/>
      <c r="J1396" s="267"/>
      <c r="K1396" s="267">
        <v>6</v>
      </c>
      <c r="L1396" s="196" t="s">
        <v>37</v>
      </c>
      <c r="M1396" s="196" t="s">
        <v>535</v>
      </c>
      <c r="N1396" s="196" t="s">
        <v>5014</v>
      </c>
      <c r="O1396" s="196"/>
      <c r="P1396" s="196"/>
      <c r="Q1396" s="196" t="s">
        <v>5016</v>
      </c>
      <c r="R1396" s="196"/>
      <c r="S1396" s="196"/>
      <c r="T1396" s="196"/>
      <c r="U1396" s="281" t="s">
        <v>4764</v>
      </c>
      <c r="V1396" s="197" t="s">
        <v>776</v>
      </c>
      <c r="W1396" s="220">
        <v>1</v>
      </c>
      <c r="X1396" s="285">
        <v>17554</v>
      </c>
      <c r="Y1396" s="285">
        <v>17022</v>
      </c>
      <c r="Z1396" s="285">
        <v>15958</v>
      </c>
      <c r="AA1396" s="285">
        <v>15000</v>
      </c>
      <c r="AB1396" s="5"/>
      <c r="AC1396" s="224">
        <f t="shared" si="56"/>
        <v>0</v>
      </c>
      <c r="AD1396" s="270">
        <f t="shared" si="57"/>
        <v>0</v>
      </c>
      <c r="AE1396" s="282" t="s">
        <v>7069</v>
      </c>
      <c r="AF1396" s="283" t="s">
        <v>4765</v>
      </c>
      <c r="AG1396" s="200"/>
      <c r="AH1396" s="200"/>
      <c r="AI1396" s="169" t="str">
        <f>IF(AB1396/W1396=0,"",IF(MOD(AB1396,W1396)&gt;0,"ОШИБКА!!! неверная кратность на сорт",""))</f>
        <v/>
      </c>
    </row>
    <row r="1397" spans="2:35">
      <c r="B1397" s="250"/>
      <c r="C1397" s="196"/>
      <c r="D1397" s="267"/>
      <c r="E1397" s="267"/>
      <c r="F1397" s="267"/>
      <c r="G1397" s="267"/>
      <c r="H1397" s="267"/>
      <c r="I1397" s="267"/>
      <c r="J1397" s="267"/>
      <c r="K1397" s="267"/>
      <c r="L1397" s="196" t="s">
        <v>37</v>
      </c>
      <c r="M1397" s="196" t="s">
        <v>535</v>
      </c>
      <c r="N1397" s="196" t="s">
        <v>5014</v>
      </c>
      <c r="O1397" s="196"/>
      <c r="P1397" s="196"/>
      <c r="Q1397" s="196" t="s">
        <v>5017</v>
      </c>
      <c r="R1397" s="196"/>
      <c r="S1397" s="196"/>
      <c r="T1397" s="196"/>
      <c r="U1397" s="281" t="s">
        <v>4764</v>
      </c>
      <c r="V1397" s="197" t="s">
        <v>776</v>
      </c>
      <c r="W1397" s="220">
        <v>1</v>
      </c>
      <c r="X1397" s="285">
        <v>18724</v>
      </c>
      <c r="Y1397" s="285">
        <v>18157</v>
      </c>
      <c r="Z1397" s="285">
        <v>17022</v>
      </c>
      <c r="AA1397" s="285">
        <v>16000</v>
      </c>
      <c r="AB1397" s="5"/>
      <c r="AC1397" s="224">
        <f t="shared" si="56"/>
        <v>0</v>
      </c>
      <c r="AD1397" s="270">
        <f t="shared" si="57"/>
        <v>0</v>
      </c>
      <c r="AE1397" s="282" t="s">
        <v>7069</v>
      </c>
      <c r="AF1397" s="283" t="s">
        <v>4765</v>
      </c>
      <c r="AG1397" s="200"/>
      <c r="AH1397" s="200"/>
      <c r="AI1397" s="169" t="str">
        <f>IF(AB1397/W1397=0,"",IF(MOD(AB1397,W1397)&gt;0,"ОШИБКА!!! неверная кратность на сорт",""))</f>
        <v/>
      </c>
    </row>
    <row r="1398" spans="2:35">
      <c r="B1398" s="250"/>
      <c r="C1398" s="196"/>
      <c r="D1398" s="267"/>
      <c r="E1398" s="267"/>
      <c r="F1398" s="267"/>
      <c r="G1398" s="267"/>
      <c r="H1398" s="267"/>
      <c r="I1398" s="267"/>
      <c r="J1398" s="267"/>
      <c r="K1398" s="267"/>
      <c r="L1398" s="196" t="s">
        <v>37</v>
      </c>
      <c r="M1398" s="196" t="s">
        <v>535</v>
      </c>
      <c r="N1398" s="196" t="s">
        <v>5015</v>
      </c>
      <c r="O1398" s="196"/>
      <c r="P1398" s="196"/>
      <c r="Q1398" s="196" t="s">
        <v>5018</v>
      </c>
      <c r="R1398" s="196"/>
      <c r="S1398" s="196"/>
      <c r="T1398" s="196"/>
      <c r="U1398" s="281" t="s">
        <v>4764</v>
      </c>
      <c r="V1398" s="197" t="s">
        <v>776</v>
      </c>
      <c r="W1398" s="220">
        <v>1</v>
      </c>
      <c r="X1398" s="285">
        <v>1377</v>
      </c>
      <c r="Y1398" s="285">
        <v>1335</v>
      </c>
      <c r="Z1398" s="285">
        <v>1252</v>
      </c>
      <c r="AA1398" s="285">
        <v>1176</v>
      </c>
      <c r="AB1398" s="5"/>
      <c r="AC1398" s="224">
        <f t="shared" si="56"/>
        <v>0</v>
      </c>
      <c r="AD1398" s="270">
        <f t="shared" si="57"/>
        <v>0</v>
      </c>
      <c r="AE1398" s="282" t="s">
        <v>7069</v>
      </c>
      <c r="AF1398" s="283" t="s">
        <v>4765</v>
      </c>
      <c r="AG1398" s="200"/>
      <c r="AH1398" s="200"/>
      <c r="AI1398" s="169" t="str">
        <f>IF(AB1398/W1398=0,"",IF(MOD(AB1398,W1398)&gt;0,"ОШИБКА!!! неверная кратность на сорт",""))</f>
        <v/>
      </c>
    </row>
    <row r="1399" spans="2:35">
      <c r="B1399" s="250"/>
      <c r="C1399" s="196"/>
      <c r="D1399" s="267"/>
      <c r="E1399" s="267"/>
      <c r="F1399" s="267"/>
      <c r="G1399" s="267"/>
      <c r="H1399" s="267"/>
      <c r="I1399" s="267"/>
      <c r="J1399" s="267"/>
      <c r="K1399" s="267">
        <v>111</v>
      </c>
      <c r="L1399" s="196" t="s">
        <v>37</v>
      </c>
      <c r="M1399" s="196" t="s">
        <v>535</v>
      </c>
      <c r="N1399" s="196" t="s">
        <v>5015</v>
      </c>
      <c r="O1399" s="196"/>
      <c r="P1399" s="196"/>
      <c r="Q1399" s="196" t="s">
        <v>5016</v>
      </c>
      <c r="R1399" s="196"/>
      <c r="S1399" s="196"/>
      <c r="T1399" s="196"/>
      <c r="U1399" s="281" t="s">
        <v>4764</v>
      </c>
      <c r="V1399" s="197" t="s">
        <v>776</v>
      </c>
      <c r="W1399" s="220">
        <v>1</v>
      </c>
      <c r="X1399" s="285">
        <v>17554</v>
      </c>
      <c r="Y1399" s="285">
        <v>17022</v>
      </c>
      <c r="Z1399" s="285">
        <v>15958</v>
      </c>
      <c r="AA1399" s="285">
        <v>15000</v>
      </c>
      <c r="AB1399" s="5"/>
      <c r="AC1399" s="224">
        <f t="shared" si="56"/>
        <v>0</v>
      </c>
      <c r="AD1399" s="270">
        <f t="shared" si="57"/>
        <v>0</v>
      </c>
      <c r="AE1399" s="282" t="s">
        <v>7069</v>
      </c>
      <c r="AF1399" s="283" t="s">
        <v>4765</v>
      </c>
      <c r="AG1399" s="200"/>
      <c r="AH1399" s="200"/>
      <c r="AI1399" s="169" t="str">
        <f>IF(AB1399/W1399=0,"",IF(MOD(AB1399,W1399)&gt;0,"ОШИБКА!!! неверная кратность на сорт",""))</f>
        <v/>
      </c>
    </row>
    <row r="1400" spans="2:35" ht="18">
      <c r="B1400" s="250"/>
      <c r="C1400" s="166" t="s">
        <v>775</v>
      </c>
      <c r="D1400" s="216"/>
      <c r="E1400" s="216"/>
      <c r="F1400" s="216"/>
      <c r="G1400" s="216"/>
      <c r="H1400" s="216"/>
      <c r="I1400" s="216"/>
      <c r="J1400" s="216"/>
      <c r="K1400" s="216"/>
      <c r="L1400" s="292"/>
      <c r="M1400" s="189" t="s">
        <v>387</v>
      </c>
      <c r="N1400" s="190"/>
      <c r="O1400" s="280"/>
      <c r="P1400" s="189"/>
      <c r="Q1400" s="201"/>
      <c r="R1400" s="202"/>
      <c r="S1400" s="202"/>
      <c r="T1400" s="201"/>
      <c r="U1400" s="189"/>
      <c r="V1400" s="191"/>
      <c r="W1400" s="167"/>
      <c r="X1400" s="193"/>
      <c r="Y1400" s="167"/>
      <c r="Z1400" s="167"/>
      <c r="AA1400" s="167"/>
      <c r="AB1400" s="4"/>
      <c r="AC1400" s="193"/>
      <c r="AD1400" s="193"/>
      <c r="AE1400" s="193"/>
      <c r="AF1400" s="194"/>
      <c r="AG1400" s="194"/>
      <c r="AH1400" s="195"/>
      <c r="AI1400" s="169"/>
    </row>
    <row r="1401" spans="2:35">
      <c r="B1401" s="250"/>
      <c r="C1401" s="196" t="s">
        <v>1036</v>
      </c>
      <c r="D1401" s="267">
        <v>11</v>
      </c>
      <c r="E1401" s="267">
        <v>2182</v>
      </c>
      <c r="F1401" s="267">
        <v>1700</v>
      </c>
      <c r="G1401" s="267"/>
      <c r="H1401" s="267"/>
      <c r="I1401" s="267"/>
      <c r="J1401" s="267">
        <v>4</v>
      </c>
      <c r="K1401" s="267"/>
      <c r="L1401" s="196" t="s">
        <v>37</v>
      </c>
      <c r="M1401" s="196" t="s">
        <v>387</v>
      </c>
      <c r="N1401" s="196" t="s">
        <v>1038</v>
      </c>
      <c r="O1401" s="196" t="s">
        <v>1037</v>
      </c>
      <c r="P1401" s="196"/>
      <c r="Q1401" s="196" t="s">
        <v>48</v>
      </c>
      <c r="R1401" s="196" t="s">
        <v>73</v>
      </c>
      <c r="S1401" s="196"/>
      <c r="T1401" s="196"/>
      <c r="U1401" s="252"/>
      <c r="V1401" s="197" t="s">
        <v>776</v>
      </c>
      <c r="W1401" s="220">
        <v>1</v>
      </c>
      <c r="X1401" s="223">
        <v>321</v>
      </c>
      <c r="Y1401" s="223">
        <v>311</v>
      </c>
      <c r="Z1401" s="223">
        <v>291</v>
      </c>
      <c r="AA1401" s="223">
        <v>274</v>
      </c>
      <c r="AB1401" s="5"/>
      <c r="AC1401" s="224">
        <f t="shared" ref="AC1401:AC1464" si="58">X1401*AB1401</f>
        <v>0</v>
      </c>
      <c r="AD1401" s="270">
        <f t="shared" ref="AD1401:AD1464" si="59">IF(Y1401&lt;&gt;"",IF(AND($AC$25&gt;=200000,AB1401&gt;=20),AB1401*AA1401,IF(AND($AC$25&gt;=200000,AB1401&lt;20),AB1401*Z1401,IF(AND($AC$25&lt;200000,AB1401&gt;=20),AB1401*Y1401,AB1401*X1401))),IF($AC$25&gt;=200000,AB1401*Z1401,AB1401*X1401))</f>
        <v>0</v>
      </c>
      <c r="AE1401" s="198"/>
      <c r="AF1401" s="199"/>
      <c r="AG1401" s="200"/>
      <c r="AH1401" s="200"/>
      <c r="AI1401" s="169" t="str">
        <f>IF(AB1401/W1401=0,"",IF(MOD(AB1401,W1401)&gt;0,"ОШИБКА!!! неверная кратность на сорт",""))</f>
        <v/>
      </c>
    </row>
    <row r="1402" spans="2:35">
      <c r="B1402" s="250"/>
      <c r="C1402" s="196" t="s">
        <v>3178</v>
      </c>
      <c r="D1402" s="267"/>
      <c r="E1402" s="267"/>
      <c r="F1402" s="267"/>
      <c r="G1402" s="267"/>
      <c r="H1402" s="267"/>
      <c r="I1402" s="267"/>
      <c r="J1402" s="267"/>
      <c r="K1402" s="267"/>
      <c r="L1402" s="196" t="s">
        <v>37</v>
      </c>
      <c r="M1402" s="332" t="s">
        <v>387</v>
      </c>
      <c r="N1402" s="332" t="s">
        <v>1038</v>
      </c>
      <c r="O1402" s="332" t="s">
        <v>1037</v>
      </c>
      <c r="P1402" s="332"/>
      <c r="Q1402" s="332" t="s">
        <v>48</v>
      </c>
      <c r="R1402" s="332"/>
      <c r="S1402" s="332"/>
      <c r="T1402" s="332"/>
      <c r="U1402" s="252"/>
      <c r="V1402" s="197" t="s">
        <v>776</v>
      </c>
      <c r="W1402" s="220">
        <v>1</v>
      </c>
      <c r="X1402" s="223">
        <v>321</v>
      </c>
      <c r="Y1402" s="223">
        <v>311</v>
      </c>
      <c r="Z1402" s="223">
        <v>291</v>
      </c>
      <c r="AA1402" s="223">
        <v>274</v>
      </c>
      <c r="AB1402" s="5"/>
      <c r="AC1402" s="224">
        <f t="shared" si="58"/>
        <v>0</v>
      </c>
      <c r="AD1402" s="270">
        <f t="shared" si="59"/>
        <v>0</v>
      </c>
      <c r="AE1402" s="198" t="s">
        <v>4484</v>
      </c>
      <c r="AF1402" s="199"/>
      <c r="AG1402" s="200"/>
      <c r="AH1402" s="200"/>
      <c r="AI1402" s="169" t="str">
        <f>IF(AB1402/W1402=0,"",IF(MOD(AB1402,W1402)&gt;0,"ОШИБКА!!! неверная кратность на сорт",""))</f>
        <v/>
      </c>
    </row>
    <row r="1403" spans="2:35">
      <c r="B1403" s="250"/>
      <c r="C1403" s="196" t="s">
        <v>2822</v>
      </c>
      <c r="D1403" s="267">
        <v>62</v>
      </c>
      <c r="E1403" s="267"/>
      <c r="F1403" s="267"/>
      <c r="G1403" s="267"/>
      <c r="H1403" s="267"/>
      <c r="I1403" s="267"/>
      <c r="J1403" s="267">
        <v>3</v>
      </c>
      <c r="K1403" s="267"/>
      <c r="L1403" s="196" t="s">
        <v>36</v>
      </c>
      <c r="M1403" s="196" t="s">
        <v>387</v>
      </c>
      <c r="N1403" s="196" t="s">
        <v>389</v>
      </c>
      <c r="O1403" s="196" t="s">
        <v>928</v>
      </c>
      <c r="P1403" s="196" t="s">
        <v>390</v>
      </c>
      <c r="Q1403" s="196" t="s">
        <v>19</v>
      </c>
      <c r="R1403" s="196"/>
      <c r="S1403" s="196"/>
      <c r="T1403" s="196"/>
      <c r="U1403" s="252"/>
      <c r="V1403" s="197" t="s">
        <v>176</v>
      </c>
      <c r="W1403" s="220">
        <v>1</v>
      </c>
      <c r="X1403" s="223">
        <v>1098</v>
      </c>
      <c r="Y1403" s="223">
        <v>1064</v>
      </c>
      <c r="Z1403" s="223">
        <v>998</v>
      </c>
      <c r="AA1403" s="223">
        <v>938</v>
      </c>
      <c r="AB1403" s="5"/>
      <c r="AC1403" s="224">
        <f t="shared" si="58"/>
        <v>0</v>
      </c>
      <c r="AD1403" s="270">
        <f t="shared" si="59"/>
        <v>0</v>
      </c>
      <c r="AE1403" s="198"/>
      <c r="AF1403" s="199"/>
      <c r="AG1403" s="200"/>
      <c r="AH1403" s="200"/>
      <c r="AI1403" s="169" t="str">
        <f>IF(AB1403/W1403=0,"",IF(MOD(AB1403,W1403)&gt;0,"ОШИБКА!!! неверная кратность на сорт",""))</f>
        <v/>
      </c>
    </row>
    <row r="1404" spans="2:35">
      <c r="B1404" s="250"/>
      <c r="C1404" s="196" t="s">
        <v>1698</v>
      </c>
      <c r="D1404" s="267"/>
      <c r="E1404" s="267"/>
      <c r="F1404" s="267"/>
      <c r="G1404" s="267"/>
      <c r="H1404" s="267"/>
      <c r="I1404" s="267"/>
      <c r="J1404" s="267"/>
      <c r="K1404" s="267"/>
      <c r="L1404" s="196" t="s">
        <v>37</v>
      </c>
      <c r="M1404" s="332" t="s">
        <v>387</v>
      </c>
      <c r="N1404" s="332" t="s">
        <v>853</v>
      </c>
      <c r="O1404" s="332" t="s">
        <v>388</v>
      </c>
      <c r="P1404" s="332" t="s">
        <v>390</v>
      </c>
      <c r="Q1404" s="332" t="s">
        <v>4614</v>
      </c>
      <c r="R1404" s="332"/>
      <c r="S1404" s="332"/>
      <c r="T1404" s="332"/>
      <c r="U1404" s="252"/>
      <c r="V1404" s="197" t="s">
        <v>176</v>
      </c>
      <c r="W1404" s="220">
        <v>1</v>
      </c>
      <c r="X1404" s="223">
        <v>6909</v>
      </c>
      <c r="Y1404" s="223">
        <v>6700</v>
      </c>
      <c r="Z1404" s="223">
        <v>6281</v>
      </c>
      <c r="AA1404" s="223">
        <v>5904</v>
      </c>
      <c r="AB1404" s="5"/>
      <c r="AC1404" s="224">
        <f t="shared" si="58"/>
        <v>0</v>
      </c>
      <c r="AD1404" s="270">
        <f t="shared" si="59"/>
        <v>0</v>
      </c>
      <c r="AE1404" s="198" t="s">
        <v>4484</v>
      </c>
      <c r="AF1404" s="199"/>
      <c r="AG1404" s="200"/>
      <c r="AH1404" s="200"/>
      <c r="AI1404" s="169" t="str">
        <f>IF(AB1404/W1404=0,"",IF(MOD(AB1404,W1404)&gt;0,"ОШИБКА!!! неверная кратность на сорт",""))</f>
        <v/>
      </c>
    </row>
    <row r="1405" spans="2:35">
      <c r="B1405" s="250"/>
      <c r="C1405" s="196" t="s">
        <v>3181</v>
      </c>
      <c r="D1405" s="267"/>
      <c r="E1405" s="267"/>
      <c r="F1405" s="267"/>
      <c r="G1405" s="267"/>
      <c r="H1405" s="267"/>
      <c r="I1405" s="267"/>
      <c r="J1405" s="267"/>
      <c r="K1405" s="267"/>
      <c r="L1405" s="196" t="s">
        <v>37</v>
      </c>
      <c r="M1405" s="332" t="s">
        <v>387</v>
      </c>
      <c r="N1405" s="332" t="s">
        <v>853</v>
      </c>
      <c r="O1405" s="332" t="s">
        <v>388</v>
      </c>
      <c r="P1405" s="332" t="s">
        <v>391</v>
      </c>
      <c r="Q1405" s="332" t="s">
        <v>141</v>
      </c>
      <c r="R1405" s="332"/>
      <c r="S1405" s="332"/>
      <c r="T1405" s="332"/>
      <c r="U1405" s="252"/>
      <c r="V1405" s="197" t="s">
        <v>776</v>
      </c>
      <c r="W1405" s="220">
        <v>1</v>
      </c>
      <c r="X1405" s="223">
        <v>253</v>
      </c>
      <c r="Y1405" s="223">
        <v>245</v>
      </c>
      <c r="Z1405" s="223">
        <v>230</v>
      </c>
      <c r="AA1405" s="223">
        <v>216</v>
      </c>
      <c r="AB1405" s="5"/>
      <c r="AC1405" s="224">
        <f t="shared" si="58"/>
        <v>0</v>
      </c>
      <c r="AD1405" s="270">
        <f t="shared" si="59"/>
        <v>0</v>
      </c>
      <c r="AE1405" s="198" t="s">
        <v>4484</v>
      </c>
      <c r="AF1405" s="199"/>
      <c r="AG1405" s="200"/>
      <c r="AH1405" s="200"/>
      <c r="AI1405" s="169" t="str">
        <f>IF(AB1405/W1405=0,"",IF(MOD(AB1405,W1405)&gt;0,"ОШИБКА!!! неверная кратность на сорт",""))</f>
        <v/>
      </c>
    </row>
    <row r="1406" spans="2:35">
      <c r="B1406" s="250"/>
      <c r="C1406" s="196" t="s">
        <v>2804</v>
      </c>
      <c r="D1406" s="267">
        <v>75</v>
      </c>
      <c r="E1406" s="267"/>
      <c r="F1406" s="267"/>
      <c r="G1406" s="267"/>
      <c r="H1406" s="267"/>
      <c r="I1406" s="267"/>
      <c r="J1406" s="267">
        <v>9</v>
      </c>
      <c r="K1406" s="267"/>
      <c r="L1406" s="196" t="s">
        <v>36</v>
      </c>
      <c r="M1406" s="196" t="s">
        <v>387</v>
      </c>
      <c r="N1406" s="196" t="s">
        <v>389</v>
      </c>
      <c r="O1406" s="196" t="s">
        <v>928</v>
      </c>
      <c r="P1406" s="196" t="s">
        <v>2805</v>
      </c>
      <c r="Q1406" s="196" t="s">
        <v>141</v>
      </c>
      <c r="R1406" s="196"/>
      <c r="S1406" s="196"/>
      <c r="T1406" s="196"/>
      <c r="U1406" s="252"/>
      <c r="V1406" s="197" t="s">
        <v>176</v>
      </c>
      <c r="W1406" s="220">
        <v>1</v>
      </c>
      <c r="X1406" s="223">
        <v>895</v>
      </c>
      <c r="Y1406" s="223">
        <v>868</v>
      </c>
      <c r="Z1406" s="223">
        <v>813</v>
      </c>
      <c r="AA1406" s="223">
        <v>765</v>
      </c>
      <c r="AB1406" s="5"/>
      <c r="AC1406" s="224">
        <f t="shared" si="58"/>
        <v>0</v>
      </c>
      <c r="AD1406" s="270">
        <f t="shared" si="59"/>
        <v>0</v>
      </c>
      <c r="AE1406" s="198"/>
      <c r="AF1406" s="199"/>
      <c r="AG1406" s="200"/>
      <c r="AH1406" s="200"/>
      <c r="AI1406" s="169" t="str">
        <f>IF(AB1406/W1406=0,"",IF(MOD(AB1406,W1406)&gt;0,"ОШИБКА!!! неверная кратность на сорт",""))</f>
        <v/>
      </c>
    </row>
    <row r="1407" spans="2:35">
      <c r="B1407" s="250"/>
      <c r="C1407" s="196" t="s">
        <v>3811</v>
      </c>
      <c r="D1407" s="267"/>
      <c r="E1407" s="267">
        <v>9</v>
      </c>
      <c r="F1407" s="267">
        <v>0</v>
      </c>
      <c r="G1407" s="267"/>
      <c r="H1407" s="267"/>
      <c r="I1407" s="267"/>
      <c r="J1407" s="267"/>
      <c r="K1407" s="267"/>
      <c r="L1407" s="196" t="s">
        <v>37</v>
      </c>
      <c r="M1407" s="196" t="s">
        <v>387</v>
      </c>
      <c r="N1407" s="196" t="s">
        <v>853</v>
      </c>
      <c r="O1407" s="196" t="s">
        <v>388</v>
      </c>
      <c r="P1407" s="196" t="s">
        <v>4170</v>
      </c>
      <c r="Q1407" s="196" t="s">
        <v>48</v>
      </c>
      <c r="R1407" s="196"/>
      <c r="S1407" s="196"/>
      <c r="T1407" s="196"/>
      <c r="U1407" s="252"/>
      <c r="V1407" s="197" t="s">
        <v>776</v>
      </c>
      <c r="W1407" s="220">
        <v>1</v>
      </c>
      <c r="X1407" s="223">
        <v>634</v>
      </c>
      <c r="Y1407" s="223">
        <v>615</v>
      </c>
      <c r="Z1407" s="223">
        <v>576</v>
      </c>
      <c r="AA1407" s="223">
        <v>542</v>
      </c>
      <c r="AB1407" s="5"/>
      <c r="AC1407" s="224">
        <f t="shared" si="58"/>
        <v>0</v>
      </c>
      <c r="AD1407" s="270">
        <f t="shared" si="59"/>
        <v>0</v>
      </c>
      <c r="AE1407" s="198"/>
      <c r="AF1407" s="199"/>
      <c r="AG1407" s="200"/>
      <c r="AH1407" s="200"/>
      <c r="AI1407" s="169" t="str">
        <f>IF(AB1407/W1407=0,"",IF(MOD(AB1407,W1407)&gt;0,"ОШИБКА!!! неверная кратность на сорт",""))</f>
        <v/>
      </c>
    </row>
    <row r="1408" spans="2:35">
      <c r="B1408" s="250"/>
      <c r="C1408" s="196" t="s">
        <v>2836</v>
      </c>
      <c r="D1408" s="267">
        <v>278</v>
      </c>
      <c r="E1408" s="267"/>
      <c r="F1408" s="267"/>
      <c r="G1408" s="267"/>
      <c r="H1408" s="267"/>
      <c r="I1408" s="267"/>
      <c r="J1408" s="267">
        <v>2</v>
      </c>
      <c r="K1408" s="267"/>
      <c r="L1408" s="196" t="s">
        <v>36</v>
      </c>
      <c r="M1408" s="196" t="s">
        <v>387</v>
      </c>
      <c r="N1408" s="196" t="s">
        <v>389</v>
      </c>
      <c r="O1408" s="196" t="s">
        <v>928</v>
      </c>
      <c r="P1408" s="196" t="s">
        <v>929</v>
      </c>
      <c r="Q1408" s="196" t="s">
        <v>19</v>
      </c>
      <c r="R1408" s="196" t="s">
        <v>15</v>
      </c>
      <c r="S1408" s="196"/>
      <c r="T1408" s="196"/>
      <c r="U1408" s="252"/>
      <c r="V1408" s="197" t="s">
        <v>176</v>
      </c>
      <c r="W1408" s="220">
        <v>1</v>
      </c>
      <c r="X1408" s="223">
        <v>1208</v>
      </c>
      <c r="Y1408" s="223">
        <v>1172</v>
      </c>
      <c r="Z1408" s="223">
        <v>1098</v>
      </c>
      <c r="AA1408" s="223">
        <v>1033</v>
      </c>
      <c r="AB1408" s="5"/>
      <c r="AC1408" s="224">
        <f t="shared" si="58"/>
        <v>0</v>
      </c>
      <c r="AD1408" s="270">
        <f t="shared" si="59"/>
        <v>0</v>
      </c>
      <c r="AE1408" s="198"/>
      <c r="AF1408" s="199"/>
      <c r="AG1408" s="200"/>
      <c r="AH1408" s="200"/>
      <c r="AI1408" s="169" t="str">
        <f>IF(AB1408/W1408=0,"",IF(MOD(AB1408,W1408)&gt;0,"ОШИБКА!!! неверная кратность на сорт",""))</f>
        <v/>
      </c>
    </row>
    <row r="1409" spans="2:35">
      <c r="B1409" s="250"/>
      <c r="C1409" s="196" t="s">
        <v>930</v>
      </c>
      <c r="D1409" s="267">
        <v>90</v>
      </c>
      <c r="E1409" s="267"/>
      <c r="F1409" s="267"/>
      <c r="G1409" s="267"/>
      <c r="H1409" s="267"/>
      <c r="I1409" s="267"/>
      <c r="J1409" s="267">
        <v>27</v>
      </c>
      <c r="K1409" s="267"/>
      <c r="L1409" s="196" t="s">
        <v>36</v>
      </c>
      <c r="M1409" s="196" t="s">
        <v>387</v>
      </c>
      <c r="N1409" s="196" t="s">
        <v>389</v>
      </c>
      <c r="O1409" s="196" t="s">
        <v>928</v>
      </c>
      <c r="P1409" s="196" t="s">
        <v>931</v>
      </c>
      <c r="Q1409" s="196" t="s">
        <v>19</v>
      </c>
      <c r="R1409" s="196" t="s">
        <v>22</v>
      </c>
      <c r="S1409" s="196"/>
      <c r="T1409" s="196"/>
      <c r="U1409" s="252"/>
      <c r="V1409" s="197" t="s">
        <v>176</v>
      </c>
      <c r="W1409" s="220">
        <v>1</v>
      </c>
      <c r="X1409" s="223">
        <v>1126</v>
      </c>
      <c r="Y1409" s="223">
        <v>1092</v>
      </c>
      <c r="Z1409" s="223">
        <v>1023</v>
      </c>
      <c r="AA1409" s="223">
        <v>962</v>
      </c>
      <c r="AB1409" s="5"/>
      <c r="AC1409" s="224">
        <f t="shared" si="58"/>
        <v>0</v>
      </c>
      <c r="AD1409" s="270">
        <f t="shared" si="59"/>
        <v>0</v>
      </c>
      <c r="AE1409" s="198"/>
      <c r="AF1409" s="199"/>
      <c r="AG1409" s="200"/>
      <c r="AH1409" s="200"/>
      <c r="AI1409" s="169" t="str">
        <f>IF(AB1409/W1409=0,"",IF(MOD(AB1409,W1409)&gt;0,"ОШИБКА!!! неверная кратность на сорт",""))</f>
        <v/>
      </c>
    </row>
    <row r="1410" spans="2:35">
      <c r="B1410" s="250"/>
      <c r="C1410" s="196" t="s">
        <v>916</v>
      </c>
      <c r="D1410" s="267">
        <v>85</v>
      </c>
      <c r="E1410" s="267"/>
      <c r="F1410" s="267"/>
      <c r="G1410" s="267"/>
      <c r="H1410" s="267"/>
      <c r="I1410" s="267"/>
      <c r="J1410" s="267">
        <v>29</v>
      </c>
      <c r="K1410" s="267"/>
      <c r="L1410" s="196" t="s">
        <v>36</v>
      </c>
      <c r="M1410" s="196" t="s">
        <v>387</v>
      </c>
      <c r="N1410" s="196" t="s">
        <v>853</v>
      </c>
      <c r="O1410" s="196" t="s">
        <v>388</v>
      </c>
      <c r="P1410" s="196" t="s">
        <v>854</v>
      </c>
      <c r="Q1410" s="196" t="s">
        <v>19</v>
      </c>
      <c r="R1410" s="196"/>
      <c r="S1410" s="196"/>
      <c r="T1410" s="196"/>
      <c r="U1410" s="252"/>
      <c r="V1410" s="197" t="s">
        <v>157</v>
      </c>
      <c r="W1410" s="220">
        <v>1</v>
      </c>
      <c r="X1410" s="223">
        <v>1048</v>
      </c>
      <c r="Y1410" s="223">
        <v>1016</v>
      </c>
      <c r="Z1410" s="223">
        <v>953</v>
      </c>
      <c r="AA1410" s="223">
        <v>896</v>
      </c>
      <c r="AB1410" s="5"/>
      <c r="AC1410" s="224">
        <f t="shared" si="58"/>
        <v>0</v>
      </c>
      <c r="AD1410" s="270">
        <f t="shared" si="59"/>
        <v>0</v>
      </c>
      <c r="AE1410" s="198"/>
      <c r="AF1410" s="199"/>
      <c r="AG1410" s="200"/>
      <c r="AH1410" s="200"/>
      <c r="AI1410" s="169" t="str">
        <f>IF(AB1410/W1410=0,"",IF(MOD(AB1410,W1410)&gt;0,"ОШИБКА!!! неверная кратность на сорт",""))</f>
        <v/>
      </c>
    </row>
    <row r="1411" spans="2:35">
      <c r="B1411" s="250"/>
      <c r="C1411" s="196" t="s">
        <v>2839</v>
      </c>
      <c r="D1411" s="267">
        <v>27</v>
      </c>
      <c r="E1411" s="267"/>
      <c r="F1411" s="267"/>
      <c r="G1411" s="267"/>
      <c r="H1411" s="267"/>
      <c r="I1411" s="267"/>
      <c r="J1411" s="267">
        <v>31</v>
      </c>
      <c r="K1411" s="267"/>
      <c r="L1411" s="196" t="s">
        <v>36</v>
      </c>
      <c r="M1411" s="196" t="s">
        <v>387</v>
      </c>
      <c r="N1411" s="196" t="s">
        <v>389</v>
      </c>
      <c r="O1411" s="196" t="s">
        <v>928</v>
      </c>
      <c r="P1411" s="196" t="s">
        <v>932</v>
      </c>
      <c r="Q1411" s="196" t="s">
        <v>19</v>
      </c>
      <c r="R1411" s="196" t="s">
        <v>22</v>
      </c>
      <c r="S1411" s="196"/>
      <c r="T1411" s="196"/>
      <c r="U1411" s="252"/>
      <c r="V1411" s="197" t="s">
        <v>176</v>
      </c>
      <c r="W1411" s="220">
        <v>1</v>
      </c>
      <c r="X1411" s="223">
        <v>1240</v>
      </c>
      <c r="Y1411" s="223">
        <v>1202</v>
      </c>
      <c r="Z1411" s="223">
        <v>1127</v>
      </c>
      <c r="AA1411" s="223">
        <v>1059</v>
      </c>
      <c r="AB1411" s="5"/>
      <c r="AC1411" s="224">
        <f t="shared" si="58"/>
        <v>0</v>
      </c>
      <c r="AD1411" s="270">
        <f t="shared" si="59"/>
        <v>0</v>
      </c>
      <c r="AE1411" s="198"/>
      <c r="AF1411" s="199"/>
      <c r="AG1411" s="200"/>
      <c r="AH1411" s="200"/>
      <c r="AI1411" s="169" t="str">
        <f>IF(AB1411/W1411=0,"",IF(MOD(AB1411,W1411)&gt;0,"ОШИБКА!!! неверная кратность на сорт",""))</f>
        <v/>
      </c>
    </row>
    <row r="1412" spans="2:35">
      <c r="B1412" s="250"/>
      <c r="C1412" s="196" t="s">
        <v>2823</v>
      </c>
      <c r="D1412" s="267">
        <v>104</v>
      </c>
      <c r="E1412" s="267"/>
      <c r="F1412" s="267"/>
      <c r="G1412" s="267"/>
      <c r="H1412" s="267"/>
      <c r="I1412" s="267"/>
      <c r="J1412" s="267">
        <v>13</v>
      </c>
      <c r="K1412" s="267"/>
      <c r="L1412" s="196" t="s">
        <v>36</v>
      </c>
      <c r="M1412" s="196" t="s">
        <v>387</v>
      </c>
      <c r="N1412" s="196" t="s">
        <v>389</v>
      </c>
      <c r="O1412" s="196" t="s">
        <v>928</v>
      </c>
      <c r="P1412" s="196" t="s">
        <v>392</v>
      </c>
      <c r="Q1412" s="196" t="s">
        <v>19</v>
      </c>
      <c r="R1412" s="196"/>
      <c r="S1412" s="196"/>
      <c r="T1412" s="196"/>
      <c r="U1412" s="252"/>
      <c r="V1412" s="197" t="s">
        <v>176</v>
      </c>
      <c r="W1412" s="220">
        <v>1</v>
      </c>
      <c r="X1412" s="223">
        <v>1017</v>
      </c>
      <c r="Y1412" s="223">
        <v>986</v>
      </c>
      <c r="Z1412" s="223">
        <v>924</v>
      </c>
      <c r="AA1412" s="223">
        <v>869</v>
      </c>
      <c r="AB1412" s="5"/>
      <c r="AC1412" s="224">
        <f t="shared" si="58"/>
        <v>0</v>
      </c>
      <c r="AD1412" s="270">
        <f t="shared" si="59"/>
        <v>0</v>
      </c>
      <c r="AE1412" s="198"/>
      <c r="AF1412" s="199"/>
      <c r="AG1412" s="200"/>
      <c r="AH1412" s="200"/>
      <c r="AI1412" s="169" t="str">
        <f>IF(AB1412/W1412=0,"",IF(MOD(AB1412,W1412)&gt;0,"ОШИБКА!!! неверная кратность на сорт",""))</f>
        <v/>
      </c>
    </row>
    <row r="1413" spans="2:35">
      <c r="B1413" s="250"/>
      <c r="C1413" s="196" t="s">
        <v>3180</v>
      </c>
      <c r="D1413" s="267"/>
      <c r="E1413" s="267"/>
      <c r="F1413" s="267"/>
      <c r="G1413" s="267"/>
      <c r="H1413" s="267"/>
      <c r="I1413" s="267"/>
      <c r="J1413" s="267"/>
      <c r="K1413" s="267"/>
      <c r="L1413" s="196" t="s">
        <v>37</v>
      </c>
      <c r="M1413" s="332" t="s">
        <v>387</v>
      </c>
      <c r="N1413" s="332" t="s">
        <v>853</v>
      </c>
      <c r="O1413" s="332" t="s">
        <v>388</v>
      </c>
      <c r="P1413" s="332" t="s">
        <v>392</v>
      </c>
      <c r="Q1413" s="332" t="s">
        <v>4615</v>
      </c>
      <c r="R1413" s="332"/>
      <c r="S1413" s="332"/>
      <c r="T1413" s="332"/>
      <c r="U1413" s="252"/>
      <c r="V1413" s="197" t="s">
        <v>176</v>
      </c>
      <c r="W1413" s="220">
        <v>1</v>
      </c>
      <c r="X1413" s="223">
        <v>3414</v>
      </c>
      <c r="Y1413" s="223">
        <v>3311</v>
      </c>
      <c r="Z1413" s="223">
        <v>3104</v>
      </c>
      <c r="AA1413" s="223">
        <v>2918</v>
      </c>
      <c r="AB1413" s="5"/>
      <c r="AC1413" s="224">
        <f t="shared" si="58"/>
        <v>0</v>
      </c>
      <c r="AD1413" s="270">
        <f t="shared" si="59"/>
        <v>0</v>
      </c>
      <c r="AE1413" s="198" t="s">
        <v>4484</v>
      </c>
      <c r="AF1413" s="199"/>
      <c r="AG1413" s="200"/>
      <c r="AH1413" s="200"/>
      <c r="AI1413" s="169" t="str">
        <f>IF(AB1413/W1413=0,"",IF(MOD(AB1413,W1413)&gt;0,"ОШИБКА!!! неверная кратность на сорт",""))</f>
        <v/>
      </c>
    </row>
    <row r="1414" spans="2:35">
      <c r="B1414" s="250"/>
      <c r="C1414" s="196" t="s">
        <v>2837</v>
      </c>
      <c r="D1414" s="267">
        <v>137</v>
      </c>
      <c r="E1414" s="267"/>
      <c r="F1414" s="267"/>
      <c r="G1414" s="267"/>
      <c r="H1414" s="267"/>
      <c r="I1414" s="267"/>
      <c r="J1414" s="267">
        <v>14</v>
      </c>
      <c r="K1414" s="267"/>
      <c r="L1414" s="196" t="s">
        <v>36</v>
      </c>
      <c r="M1414" s="196" t="s">
        <v>387</v>
      </c>
      <c r="N1414" s="196" t="s">
        <v>389</v>
      </c>
      <c r="O1414" s="196" t="s">
        <v>928</v>
      </c>
      <c r="P1414" s="196" t="s">
        <v>933</v>
      </c>
      <c r="Q1414" s="196" t="s">
        <v>19</v>
      </c>
      <c r="R1414" s="196" t="s">
        <v>15</v>
      </c>
      <c r="S1414" s="196"/>
      <c r="T1414" s="196"/>
      <c r="U1414" s="252"/>
      <c r="V1414" s="197" t="s">
        <v>176</v>
      </c>
      <c r="W1414" s="220">
        <v>1</v>
      </c>
      <c r="X1414" s="223">
        <v>1157</v>
      </c>
      <c r="Y1414" s="223">
        <v>1122</v>
      </c>
      <c r="Z1414" s="223">
        <v>1052</v>
      </c>
      <c r="AA1414" s="223">
        <v>989</v>
      </c>
      <c r="AB1414" s="5"/>
      <c r="AC1414" s="224">
        <f t="shared" si="58"/>
        <v>0</v>
      </c>
      <c r="AD1414" s="270">
        <f t="shared" si="59"/>
        <v>0</v>
      </c>
      <c r="AE1414" s="198"/>
      <c r="AF1414" s="199"/>
      <c r="AG1414" s="200"/>
      <c r="AH1414" s="200"/>
      <c r="AI1414" s="169" t="str">
        <f>IF(AB1414/W1414=0,"",IF(MOD(AB1414,W1414)&gt;0,"ОШИБКА!!! неверная кратность на сорт",""))</f>
        <v/>
      </c>
    </row>
    <row r="1415" spans="2:35">
      <c r="B1415" s="250"/>
      <c r="C1415" s="196" t="s">
        <v>2840</v>
      </c>
      <c r="D1415" s="267"/>
      <c r="E1415" s="267"/>
      <c r="F1415" s="267"/>
      <c r="G1415" s="267"/>
      <c r="H1415" s="267"/>
      <c r="I1415" s="267"/>
      <c r="J1415" s="267"/>
      <c r="K1415" s="267"/>
      <c r="L1415" s="196" t="s">
        <v>36</v>
      </c>
      <c r="M1415" s="332" t="s">
        <v>387</v>
      </c>
      <c r="N1415" s="332" t="s">
        <v>389</v>
      </c>
      <c r="O1415" s="332" t="s">
        <v>928</v>
      </c>
      <c r="P1415" s="332" t="s">
        <v>934</v>
      </c>
      <c r="Q1415" s="332" t="s">
        <v>19</v>
      </c>
      <c r="R1415" s="332" t="s">
        <v>15</v>
      </c>
      <c r="S1415" s="332"/>
      <c r="T1415" s="332"/>
      <c r="U1415" s="252"/>
      <c r="V1415" s="197" t="s">
        <v>176</v>
      </c>
      <c r="W1415" s="220">
        <v>1</v>
      </c>
      <c r="X1415" s="223">
        <v>1472</v>
      </c>
      <c r="Y1415" s="223">
        <v>1428</v>
      </c>
      <c r="Z1415" s="223">
        <v>1338</v>
      </c>
      <c r="AA1415" s="223">
        <v>1258</v>
      </c>
      <c r="AB1415" s="5"/>
      <c r="AC1415" s="224">
        <f t="shared" si="58"/>
        <v>0</v>
      </c>
      <c r="AD1415" s="270">
        <f t="shared" si="59"/>
        <v>0</v>
      </c>
      <c r="AE1415" s="198" t="s">
        <v>4484</v>
      </c>
      <c r="AF1415" s="199"/>
      <c r="AG1415" s="200"/>
      <c r="AH1415" s="200"/>
      <c r="AI1415" s="169" t="str">
        <f>IF(AB1415/W1415=0,"",IF(MOD(AB1415,W1415)&gt;0,"ОШИБКА!!! неверная кратность на сорт",""))</f>
        <v/>
      </c>
    </row>
    <row r="1416" spans="2:35">
      <c r="B1416" s="250"/>
      <c r="C1416" s="196" t="s">
        <v>2806</v>
      </c>
      <c r="D1416" s="267">
        <v>43</v>
      </c>
      <c r="E1416" s="267"/>
      <c r="F1416" s="267"/>
      <c r="G1416" s="267"/>
      <c r="H1416" s="267"/>
      <c r="I1416" s="267"/>
      <c r="J1416" s="267">
        <v>25</v>
      </c>
      <c r="K1416" s="267"/>
      <c r="L1416" s="196" t="s">
        <v>36</v>
      </c>
      <c r="M1416" s="196" t="s">
        <v>387</v>
      </c>
      <c r="N1416" s="196" t="s">
        <v>389</v>
      </c>
      <c r="O1416" s="196" t="s">
        <v>928</v>
      </c>
      <c r="P1416" s="196" t="s">
        <v>2807</v>
      </c>
      <c r="Q1416" s="196" t="s">
        <v>19</v>
      </c>
      <c r="R1416" s="196"/>
      <c r="S1416" s="196"/>
      <c r="T1416" s="196"/>
      <c r="U1416" s="252"/>
      <c r="V1416" s="197" t="s">
        <v>176</v>
      </c>
      <c r="W1416" s="220">
        <v>1</v>
      </c>
      <c r="X1416" s="223">
        <v>1017</v>
      </c>
      <c r="Y1416" s="223">
        <v>986</v>
      </c>
      <c r="Z1416" s="223">
        <v>924</v>
      </c>
      <c r="AA1416" s="223">
        <v>869</v>
      </c>
      <c r="AB1416" s="5"/>
      <c r="AC1416" s="224">
        <f t="shared" si="58"/>
        <v>0</v>
      </c>
      <c r="AD1416" s="270">
        <f t="shared" si="59"/>
        <v>0</v>
      </c>
      <c r="AE1416" s="198"/>
      <c r="AF1416" s="199"/>
      <c r="AG1416" s="200"/>
      <c r="AH1416" s="200"/>
      <c r="AI1416" s="169" t="str">
        <f>IF(AB1416/W1416=0,"",IF(MOD(AB1416,W1416)&gt;0,"ОШИБКА!!! неверная кратность на сорт",""))</f>
        <v/>
      </c>
    </row>
    <row r="1417" spans="2:35">
      <c r="B1417" s="250"/>
      <c r="C1417" s="196" t="s">
        <v>394</v>
      </c>
      <c r="D1417" s="267"/>
      <c r="E1417" s="267"/>
      <c r="F1417" s="267"/>
      <c r="G1417" s="267"/>
      <c r="H1417" s="267"/>
      <c r="I1417" s="267"/>
      <c r="J1417" s="267"/>
      <c r="K1417" s="267"/>
      <c r="L1417" s="196" t="s">
        <v>37</v>
      </c>
      <c r="M1417" s="332" t="s">
        <v>387</v>
      </c>
      <c r="N1417" s="332" t="s">
        <v>389</v>
      </c>
      <c r="O1417" s="332" t="s">
        <v>388</v>
      </c>
      <c r="P1417" s="332" t="s">
        <v>393</v>
      </c>
      <c r="Q1417" s="332" t="s">
        <v>48</v>
      </c>
      <c r="R1417" s="332"/>
      <c r="S1417" s="332"/>
      <c r="T1417" s="332"/>
      <c r="U1417" s="252"/>
      <c r="V1417" s="197" t="s">
        <v>776</v>
      </c>
      <c r="W1417" s="220">
        <v>1</v>
      </c>
      <c r="X1417" s="223">
        <v>593</v>
      </c>
      <c r="Y1417" s="223">
        <v>575</v>
      </c>
      <c r="Z1417" s="223">
        <v>539</v>
      </c>
      <c r="AA1417" s="223">
        <v>507</v>
      </c>
      <c r="AB1417" s="5"/>
      <c r="AC1417" s="224">
        <f t="shared" si="58"/>
        <v>0</v>
      </c>
      <c r="AD1417" s="270">
        <f t="shared" si="59"/>
        <v>0</v>
      </c>
      <c r="AE1417" s="198" t="s">
        <v>4484</v>
      </c>
      <c r="AF1417" s="199"/>
      <c r="AG1417" s="200"/>
      <c r="AH1417" s="200"/>
      <c r="AI1417" s="169" t="str">
        <f>IF(AB1417/W1417=0,"",IF(MOD(AB1417,W1417)&gt;0,"ОШИБКА!!! неверная кратность на сорт",""))</f>
        <v/>
      </c>
    </row>
    <row r="1418" spans="2:35">
      <c r="B1418" s="250"/>
      <c r="C1418" s="196" t="s">
        <v>1039</v>
      </c>
      <c r="D1418" s="267"/>
      <c r="E1418" s="267"/>
      <c r="F1418" s="267"/>
      <c r="G1418" s="267"/>
      <c r="H1418" s="267"/>
      <c r="I1418" s="267"/>
      <c r="J1418" s="267"/>
      <c r="K1418" s="267"/>
      <c r="L1418" s="196" t="s">
        <v>37</v>
      </c>
      <c r="M1418" s="332" t="s">
        <v>387</v>
      </c>
      <c r="N1418" s="332" t="s">
        <v>853</v>
      </c>
      <c r="O1418" s="332" t="s">
        <v>388</v>
      </c>
      <c r="P1418" s="332" t="s">
        <v>393</v>
      </c>
      <c r="Q1418" s="332" t="s">
        <v>48</v>
      </c>
      <c r="R1418" s="332" t="s">
        <v>106</v>
      </c>
      <c r="S1418" s="332"/>
      <c r="T1418" s="332"/>
      <c r="U1418" s="252"/>
      <c r="V1418" s="197" t="s">
        <v>776</v>
      </c>
      <c r="W1418" s="220">
        <v>1</v>
      </c>
      <c r="X1418" s="223">
        <v>591</v>
      </c>
      <c r="Y1418" s="223">
        <v>573</v>
      </c>
      <c r="Z1418" s="223">
        <v>537</v>
      </c>
      <c r="AA1418" s="223">
        <v>505</v>
      </c>
      <c r="AB1418" s="5"/>
      <c r="AC1418" s="224">
        <f t="shared" si="58"/>
        <v>0</v>
      </c>
      <c r="AD1418" s="270">
        <f t="shared" si="59"/>
        <v>0</v>
      </c>
      <c r="AE1418" s="198" t="s">
        <v>4484</v>
      </c>
      <c r="AF1418" s="199"/>
      <c r="AG1418" s="200"/>
      <c r="AH1418" s="200"/>
      <c r="AI1418" s="169" t="str">
        <f>IF(AB1418/W1418=0,"",IF(MOD(AB1418,W1418)&gt;0,"ОШИБКА!!! неверная кратность на сорт",""))</f>
        <v/>
      </c>
    </row>
    <row r="1419" spans="2:35">
      <c r="B1419" s="250"/>
      <c r="C1419" s="196" t="s">
        <v>2808</v>
      </c>
      <c r="D1419" s="267">
        <v>50</v>
      </c>
      <c r="E1419" s="267"/>
      <c r="F1419" s="267"/>
      <c r="G1419" s="267"/>
      <c r="H1419" s="267"/>
      <c r="I1419" s="267"/>
      <c r="J1419" s="267">
        <v>4</v>
      </c>
      <c r="K1419" s="267"/>
      <c r="L1419" s="196" t="s">
        <v>36</v>
      </c>
      <c r="M1419" s="196" t="s">
        <v>387</v>
      </c>
      <c r="N1419" s="196" t="s">
        <v>389</v>
      </c>
      <c r="O1419" s="196" t="s">
        <v>928</v>
      </c>
      <c r="P1419" s="196" t="s">
        <v>2809</v>
      </c>
      <c r="Q1419" s="196" t="s">
        <v>19</v>
      </c>
      <c r="R1419" s="196"/>
      <c r="S1419" s="196"/>
      <c r="T1419" s="196"/>
      <c r="U1419" s="252"/>
      <c r="V1419" s="197" t="s">
        <v>176</v>
      </c>
      <c r="W1419" s="220">
        <v>1</v>
      </c>
      <c r="X1419" s="223">
        <v>934</v>
      </c>
      <c r="Y1419" s="223">
        <v>906</v>
      </c>
      <c r="Z1419" s="223">
        <v>849</v>
      </c>
      <c r="AA1419" s="223">
        <v>799</v>
      </c>
      <c r="AB1419" s="5"/>
      <c r="AC1419" s="224">
        <f t="shared" si="58"/>
        <v>0</v>
      </c>
      <c r="AD1419" s="270">
        <f t="shared" si="59"/>
        <v>0</v>
      </c>
      <c r="AE1419" s="198"/>
      <c r="AF1419" s="199"/>
      <c r="AG1419" s="200"/>
      <c r="AH1419" s="200"/>
      <c r="AI1419" s="169" t="str">
        <f>IF(AB1419/W1419=0,"",IF(MOD(AB1419,W1419)&gt;0,"ОШИБКА!!! неверная кратность на сорт",""))</f>
        <v/>
      </c>
    </row>
    <row r="1420" spans="2:35">
      <c r="B1420" s="250"/>
      <c r="C1420" s="196" t="s">
        <v>3812</v>
      </c>
      <c r="D1420" s="267"/>
      <c r="E1420" s="267">
        <v>2</v>
      </c>
      <c r="F1420" s="267">
        <v>0</v>
      </c>
      <c r="G1420" s="267"/>
      <c r="H1420" s="267"/>
      <c r="I1420" s="267"/>
      <c r="J1420" s="267"/>
      <c r="K1420" s="267"/>
      <c r="L1420" s="196" t="s">
        <v>37</v>
      </c>
      <c r="M1420" s="196" t="s">
        <v>387</v>
      </c>
      <c r="N1420" s="196" t="s">
        <v>853</v>
      </c>
      <c r="O1420" s="196" t="s">
        <v>388</v>
      </c>
      <c r="P1420" s="196" t="s">
        <v>4171</v>
      </c>
      <c r="Q1420" s="196" t="s">
        <v>48</v>
      </c>
      <c r="R1420" s="196"/>
      <c r="S1420" s="196"/>
      <c r="T1420" s="196"/>
      <c r="U1420" s="252"/>
      <c r="V1420" s="197" t="s">
        <v>776</v>
      </c>
      <c r="W1420" s="220">
        <v>1</v>
      </c>
      <c r="X1420" s="223">
        <v>705</v>
      </c>
      <c r="Y1420" s="223">
        <v>684</v>
      </c>
      <c r="Z1420" s="223">
        <v>641</v>
      </c>
      <c r="AA1420" s="223">
        <v>603</v>
      </c>
      <c r="AB1420" s="5"/>
      <c r="AC1420" s="224">
        <f t="shared" si="58"/>
        <v>0</v>
      </c>
      <c r="AD1420" s="270">
        <f t="shared" si="59"/>
        <v>0</v>
      </c>
      <c r="AE1420" s="198"/>
      <c r="AF1420" s="199"/>
      <c r="AG1420" s="200"/>
      <c r="AH1420" s="200"/>
      <c r="AI1420" s="169" t="str">
        <f>IF(AB1420/W1420=0,"",IF(MOD(AB1420,W1420)&gt;0,"ОШИБКА!!! неверная кратность на сорт",""))</f>
        <v/>
      </c>
    </row>
    <row r="1421" spans="2:35">
      <c r="B1421" s="250"/>
      <c r="C1421" s="196" t="s">
        <v>2838</v>
      </c>
      <c r="D1421" s="267">
        <v>15</v>
      </c>
      <c r="E1421" s="267"/>
      <c r="F1421" s="267"/>
      <c r="G1421" s="267"/>
      <c r="H1421" s="267"/>
      <c r="I1421" s="267"/>
      <c r="J1421" s="267">
        <v>23</v>
      </c>
      <c r="K1421" s="267"/>
      <c r="L1421" s="196" t="s">
        <v>36</v>
      </c>
      <c r="M1421" s="196" t="s">
        <v>387</v>
      </c>
      <c r="N1421" s="196" t="s">
        <v>389</v>
      </c>
      <c r="O1421" s="196" t="s">
        <v>928</v>
      </c>
      <c r="P1421" s="196" t="s">
        <v>395</v>
      </c>
      <c r="Q1421" s="196" t="s">
        <v>19</v>
      </c>
      <c r="R1421" s="196" t="s">
        <v>28</v>
      </c>
      <c r="S1421" s="196"/>
      <c r="T1421" s="196"/>
      <c r="U1421" s="252"/>
      <c r="V1421" s="197" t="s">
        <v>176</v>
      </c>
      <c r="W1421" s="220">
        <v>1</v>
      </c>
      <c r="X1421" s="223">
        <v>1391</v>
      </c>
      <c r="Y1421" s="223">
        <v>1349</v>
      </c>
      <c r="Z1421" s="223">
        <v>1265</v>
      </c>
      <c r="AA1421" s="223">
        <v>1189</v>
      </c>
      <c r="AB1421" s="5"/>
      <c r="AC1421" s="224">
        <f t="shared" si="58"/>
        <v>0</v>
      </c>
      <c r="AD1421" s="270">
        <f t="shared" si="59"/>
        <v>0</v>
      </c>
      <c r="AE1421" s="198"/>
      <c r="AF1421" s="199"/>
      <c r="AG1421" s="200"/>
      <c r="AH1421" s="200"/>
      <c r="AI1421" s="169" t="str">
        <f>IF(AB1421/W1421=0,"",IF(MOD(AB1421,W1421)&gt;0,"ОШИБКА!!! неверная кратность на сорт",""))</f>
        <v/>
      </c>
    </row>
    <row r="1422" spans="2:35">
      <c r="B1422" s="250"/>
      <c r="C1422" s="196" t="s">
        <v>2841</v>
      </c>
      <c r="D1422" s="267">
        <v>15</v>
      </c>
      <c r="E1422" s="267"/>
      <c r="F1422" s="267"/>
      <c r="G1422" s="267"/>
      <c r="H1422" s="267"/>
      <c r="I1422" s="267"/>
      <c r="J1422" s="267">
        <v>23</v>
      </c>
      <c r="K1422" s="267"/>
      <c r="L1422" s="196" t="s">
        <v>36</v>
      </c>
      <c r="M1422" s="196" t="s">
        <v>387</v>
      </c>
      <c r="N1422" s="196" t="s">
        <v>389</v>
      </c>
      <c r="O1422" s="196" t="s">
        <v>928</v>
      </c>
      <c r="P1422" s="196" t="s">
        <v>935</v>
      </c>
      <c r="Q1422" s="196" t="s">
        <v>19</v>
      </c>
      <c r="R1422" s="196" t="s">
        <v>28</v>
      </c>
      <c r="S1422" s="196"/>
      <c r="T1422" s="196"/>
      <c r="U1422" s="252"/>
      <c r="V1422" s="197" t="s">
        <v>176</v>
      </c>
      <c r="W1422" s="220">
        <v>1</v>
      </c>
      <c r="X1422" s="223">
        <v>1443</v>
      </c>
      <c r="Y1422" s="223">
        <v>1399</v>
      </c>
      <c r="Z1422" s="223">
        <v>1311</v>
      </c>
      <c r="AA1422" s="223">
        <v>1233</v>
      </c>
      <c r="AB1422" s="5"/>
      <c r="AC1422" s="224">
        <f t="shared" si="58"/>
        <v>0</v>
      </c>
      <c r="AD1422" s="270">
        <f t="shared" si="59"/>
        <v>0</v>
      </c>
      <c r="AE1422" s="198"/>
      <c r="AF1422" s="199"/>
      <c r="AG1422" s="200"/>
      <c r="AH1422" s="200"/>
      <c r="AI1422" s="169" t="str">
        <f>IF(AB1422/W1422=0,"",IF(MOD(AB1422,W1422)&gt;0,"ОШИБКА!!! неверная кратность на сорт",""))</f>
        <v/>
      </c>
    </row>
    <row r="1423" spans="2:35">
      <c r="B1423" s="250"/>
      <c r="C1423" s="196" t="s">
        <v>1040</v>
      </c>
      <c r="D1423" s="267">
        <v>8</v>
      </c>
      <c r="E1423" s="267">
        <v>10</v>
      </c>
      <c r="F1423" s="267">
        <v>0</v>
      </c>
      <c r="G1423" s="267"/>
      <c r="H1423" s="267"/>
      <c r="I1423" s="267"/>
      <c r="J1423" s="267"/>
      <c r="K1423" s="267"/>
      <c r="L1423" s="196" t="s">
        <v>37</v>
      </c>
      <c r="M1423" s="196" t="s">
        <v>387</v>
      </c>
      <c r="N1423" s="196" t="s">
        <v>853</v>
      </c>
      <c r="O1423" s="196" t="s">
        <v>388</v>
      </c>
      <c r="P1423" s="196"/>
      <c r="Q1423" s="196" t="s">
        <v>141</v>
      </c>
      <c r="R1423" s="196"/>
      <c r="S1423" s="196"/>
      <c r="T1423" s="196"/>
      <c r="U1423" s="252"/>
      <c r="V1423" s="197" t="s">
        <v>776</v>
      </c>
      <c r="W1423" s="220">
        <v>1</v>
      </c>
      <c r="X1423" s="223">
        <v>243</v>
      </c>
      <c r="Y1423" s="223">
        <v>236</v>
      </c>
      <c r="Z1423" s="223">
        <v>221</v>
      </c>
      <c r="AA1423" s="223">
        <v>208</v>
      </c>
      <c r="AB1423" s="5"/>
      <c r="AC1423" s="224">
        <f t="shared" si="58"/>
        <v>0</v>
      </c>
      <c r="AD1423" s="270">
        <f t="shared" si="59"/>
        <v>0</v>
      </c>
      <c r="AE1423" s="198"/>
      <c r="AF1423" s="199"/>
      <c r="AG1423" s="200"/>
      <c r="AH1423" s="200"/>
      <c r="AI1423" s="169" t="str">
        <f>IF(AB1423/W1423=0,"",IF(MOD(AB1423,W1423)&gt;0,"ОШИБКА!!! неверная кратность на сорт",""))</f>
        <v/>
      </c>
    </row>
    <row r="1424" spans="2:35">
      <c r="B1424" s="250"/>
      <c r="C1424" s="196" t="s">
        <v>3179</v>
      </c>
      <c r="D1424" s="267"/>
      <c r="E1424" s="267"/>
      <c r="F1424" s="267"/>
      <c r="G1424" s="267"/>
      <c r="H1424" s="267"/>
      <c r="I1424" s="267"/>
      <c r="J1424" s="267"/>
      <c r="K1424" s="267"/>
      <c r="L1424" s="196" t="s">
        <v>37</v>
      </c>
      <c r="M1424" s="332" t="s">
        <v>387</v>
      </c>
      <c r="N1424" s="332" t="s">
        <v>853</v>
      </c>
      <c r="O1424" s="332" t="s">
        <v>388</v>
      </c>
      <c r="P1424" s="332"/>
      <c r="Q1424" s="332" t="s">
        <v>48</v>
      </c>
      <c r="R1424" s="332"/>
      <c r="S1424" s="332"/>
      <c r="T1424" s="332"/>
      <c r="U1424" s="252"/>
      <c r="V1424" s="197" t="s">
        <v>776</v>
      </c>
      <c r="W1424" s="220">
        <v>1</v>
      </c>
      <c r="X1424" s="223">
        <v>509</v>
      </c>
      <c r="Y1424" s="223">
        <v>493</v>
      </c>
      <c r="Z1424" s="223">
        <v>462</v>
      </c>
      <c r="AA1424" s="223">
        <v>435</v>
      </c>
      <c r="AB1424" s="5"/>
      <c r="AC1424" s="224">
        <f t="shared" si="58"/>
        <v>0</v>
      </c>
      <c r="AD1424" s="270">
        <f t="shared" si="59"/>
        <v>0</v>
      </c>
      <c r="AE1424" s="198" t="s">
        <v>4484</v>
      </c>
      <c r="AF1424" s="199"/>
      <c r="AG1424" s="200"/>
      <c r="AH1424" s="200"/>
      <c r="AI1424" s="169" t="str">
        <f>IF(AB1424/W1424=0,"",IF(MOD(AB1424,W1424)&gt;0,"ОШИБКА!!! неверная кратность на сорт",""))</f>
        <v/>
      </c>
    </row>
    <row r="1425" spans="2:35">
      <c r="B1425" s="250"/>
      <c r="C1425" s="196"/>
      <c r="D1425" s="267"/>
      <c r="E1425" s="267"/>
      <c r="F1425" s="267"/>
      <c r="G1425" s="267"/>
      <c r="H1425" s="267"/>
      <c r="I1425" s="267"/>
      <c r="J1425" s="267"/>
      <c r="K1425" s="267">
        <v>1209</v>
      </c>
      <c r="L1425" s="196" t="s">
        <v>37</v>
      </c>
      <c r="M1425" s="196" t="s">
        <v>387</v>
      </c>
      <c r="N1425" s="196" t="s">
        <v>4812</v>
      </c>
      <c r="O1425" s="196"/>
      <c r="P1425" s="196"/>
      <c r="Q1425" s="196" t="s">
        <v>4821</v>
      </c>
      <c r="R1425" s="196"/>
      <c r="S1425" s="196"/>
      <c r="T1425" s="196"/>
      <c r="U1425" s="281" t="s">
        <v>4764</v>
      </c>
      <c r="V1425" s="197" t="s">
        <v>776</v>
      </c>
      <c r="W1425" s="220">
        <v>1</v>
      </c>
      <c r="X1425" s="285">
        <v>802</v>
      </c>
      <c r="Y1425" s="285">
        <v>778</v>
      </c>
      <c r="Z1425" s="285">
        <v>729</v>
      </c>
      <c r="AA1425" s="285">
        <v>685</v>
      </c>
      <c r="AB1425" s="5"/>
      <c r="AC1425" s="224">
        <f t="shared" si="58"/>
        <v>0</v>
      </c>
      <c r="AD1425" s="270">
        <f t="shared" si="59"/>
        <v>0</v>
      </c>
      <c r="AE1425" s="282" t="s">
        <v>7069</v>
      </c>
      <c r="AF1425" s="283" t="s">
        <v>4765</v>
      </c>
      <c r="AG1425" s="200"/>
      <c r="AH1425" s="200"/>
      <c r="AI1425" s="169" t="str">
        <f>IF(AB1425/W1425=0,"",IF(MOD(AB1425,W1425)&gt;0,"ОШИБКА!!! неверная кратность на сорт",""))</f>
        <v/>
      </c>
    </row>
    <row r="1426" spans="2:35">
      <c r="B1426" s="250"/>
      <c r="C1426" s="196"/>
      <c r="D1426" s="267"/>
      <c r="E1426" s="267"/>
      <c r="F1426" s="267"/>
      <c r="G1426" s="267"/>
      <c r="H1426" s="267"/>
      <c r="I1426" s="267"/>
      <c r="J1426" s="267"/>
      <c r="K1426" s="267">
        <v>1463</v>
      </c>
      <c r="L1426" s="196" t="s">
        <v>37</v>
      </c>
      <c r="M1426" s="196" t="s">
        <v>387</v>
      </c>
      <c r="N1426" s="196" t="s">
        <v>4813</v>
      </c>
      <c r="O1426" s="196"/>
      <c r="P1426" s="196"/>
      <c r="Q1426" s="196" t="s">
        <v>4821</v>
      </c>
      <c r="R1426" s="196"/>
      <c r="S1426" s="196"/>
      <c r="T1426" s="196"/>
      <c r="U1426" s="281" t="s">
        <v>4764</v>
      </c>
      <c r="V1426" s="197" t="s">
        <v>776</v>
      </c>
      <c r="W1426" s="220">
        <v>1</v>
      </c>
      <c r="X1426" s="285">
        <v>709</v>
      </c>
      <c r="Y1426" s="285">
        <v>687</v>
      </c>
      <c r="Z1426" s="285">
        <v>644</v>
      </c>
      <c r="AA1426" s="285">
        <v>605</v>
      </c>
      <c r="AB1426" s="5"/>
      <c r="AC1426" s="224">
        <f t="shared" si="58"/>
        <v>0</v>
      </c>
      <c r="AD1426" s="270">
        <f t="shared" si="59"/>
        <v>0</v>
      </c>
      <c r="AE1426" s="282" t="s">
        <v>7069</v>
      </c>
      <c r="AF1426" s="283" t="s">
        <v>4765</v>
      </c>
      <c r="AG1426" s="200"/>
      <c r="AH1426" s="200"/>
      <c r="AI1426" s="169" t="str">
        <f>IF(AB1426/W1426=0,"",IF(MOD(AB1426,W1426)&gt;0,"ОШИБКА!!! неверная кратность на сорт",""))</f>
        <v/>
      </c>
    </row>
    <row r="1427" spans="2:35">
      <c r="B1427" s="250"/>
      <c r="C1427" s="196"/>
      <c r="D1427" s="267"/>
      <c r="E1427" s="267"/>
      <c r="F1427" s="267"/>
      <c r="G1427" s="267"/>
      <c r="H1427" s="267"/>
      <c r="I1427" s="267"/>
      <c r="J1427" s="267"/>
      <c r="K1427" s="267">
        <v>2159</v>
      </c>
      <c r="L1427" s="196" t="s">
        <v>37</v>
      </c>
      <c r="M1427" s="196" t="s">
        <v>387</v>
      </c>
      <c r="N1427" s="196" t="s">
        <v>4814</v>
      </c>
      <c r="O1427" s="196"/>
      <c r="P1427" s="196"/>
      <c r="Q1427" s="196" t="s">
        <v>4821</v>
      </c>
      <c r="R1427" s="196"/>
      <c r="S1427" s="196"/>
      <c r="T1427" s="196"/>
      <c r="U1427" s="281" t="s">
        <v>4764</v>
      </c>
      <c r="V1427" s="197" t="s">
        <v>776</v>
      </c>
      <c r="W1427" s="220">
        <v>1</v>
      </c>
      <c r="X1427" s="285">
        <v>480</v>
      </c>
      <c r="Y1427" s="285">
        <v>466</v>
      </c>
      <c r="Z1427" s="285">
        <v>437</v>
      </c>
      <c r="AA1427" s="285">
        <v>410</v>
      </c>
      <c r="AB1427" s="5"/>
      <c r="AC1427" s="224">
        <f t="shared" si="58"/>
        <v>0</v>
      </c>
      <c r="AD1427" s="270">
        <f t="shared" si="59"/>
        <v>0</v>
      </c>
      <c r="AE1427" s="282" t="s">
        <v>7069</v>
      </c>
      <c r="AF1427" s="283" t="s">
        <v>4765</v>
      </c>
      <c r="AG1427" s="200"/>
      <c r="AH1427" s="200"/>
      <c r="AI1427" s="169" t="str">
        <f>IF(AB1427/W1427=0,"",IF(MOD(AB1427,W1427)&gt;0,"ОШИБКА!!! неверная кратность на сорт",""))</f>
        <v/>
      </c>
    </row>
    <row r="1428" spans="2:35">
      <c r="B1428" s="250"/>
      <c r="C1428" s="196"/>
      <c r="D1428" s="267"/>
      <c r="E1428" s="267"/>
      <c r="F1428" s="267"/>
      <c r="G1428" s="267"/>
      <c r="H1428" s="267"/>
      <c r="I1428" s="267"/>
      <c r="J1428" s="267"/>
      <c r="K1428" s="267">
        <v>2378</v>
      </c>
      <c r="L1428" s="196" t="s">
        <v>37</v>
      </c>
      <c r="M1428" s="196" t="s">
        <v>387</v>
      </c>
      <c r="N1428" s="196" t="s">
        <v>4815</v>
      </c>
      <c r="O1428" s="196"/>
      <c r="P1428" s="196"/>
      <c r="Q1428" s="196" t="s">
        <v>4822</v>
      </c>
      <c r="R1428" s="196"/>
      <c r="S1428" s="196"/>
      <c r="T1428" s="196"/>
      <c r="U1428" s="281" t="s">
        <v>4764</v>
      </c>
      <c r="V1428" s="197" t="s">
        <v>776</v>
      </c>
      <c r="W1428" s="220">
        <v>1</v>
      </c>
      <c r="X1428" s="285">
        <v>697</v>
      </c>
      <c r="Y1428" s="285">
        <v>676</v>
      </c>
      <c r="Z1428" s="285">
        <v>633</v>
      </c>
      <c r="AA1428" s="285">
        <v>595</v>
      </c>
      <c r="AB1428" s="5"/>
      <c r="AC1428" s="224">
        <f t="shared" si="58"/>
        <v>0</v>
      </c>
      <c r="AD1428" s="270">
        <f t="shared" si="59"/>
        <v>0</v>
      </c>
      <c r="AE1428" s="282" t="s">
        <v>7069</v>
      </c>
      <c r="AF1428" s="283" t="s">
        <v>4765</v>
      </c>
      <c r="AG1428" s="200"/>
      <c r="AH1428" s="200"/>
      <c r="AI1428" s="169" t="str">
        <f>IF(AB1428/W1428=0,"",IF(MOD(AB1428,W1428)&gt;0,"ОШИБКА!!! неверная кратность на сорт",""))</f>
        <v/>
      </c>
    </row>
    <row r="1429" spans="2:35">
      <c r="B1429" s="250"/>
      <c r="C1429" s="196"/>
      <c r="D1429" s="267"/>
      <c r="E1429" s="267"/>
      <c r="F1429" s="267"/>
      <c r="G1429" s="267"/>
      <c r="H1429" s="267"/>
      <c r="I1429" s="267"/>
      <c r="J1429" s="267"/>
      <c r="K1429" s="267">
        <v>4674</v>
      </c>
      <c r="L1429" s="196" t="s">
        <v>37</v>
      </c>
      <c r="M1429" s="196" t="s">
        <v>387</v>
      </c>
      <c r="N1429" s="196" t="s">
        <v>4816</v>
      </c>
      <c r="O1429" s="196"/>
      <c r="P1429" s="196"/>
      <c r="Q1429" s="196" t="s">
        <v>4821</v>
      </c>
      <c r="R1429" s="196"/>
      <c r="S1429" s="196"/>
      <c r="T1429" s="196"/>
      <c r="U1429" s="281" t="s">
        <v>4764</v>
      </c>
      <c r="V1429" s="197" t="s">
        <v>776</v>
      </c>
      <c r="W1429" s="220">
        <v>1</v>
      </c>
      <c r="X1429" s="285">
        <v>480</v>
      </c>
      <c r="Y1429" s="285">
        <v>466</v>
      </c>
      <c r="Z1429" s="285">
        <v>437</v>
      </c>
      <c r="AA1429" s="285">
        <v>410</v>
      </c>
      <c r="AB1429" s="5"/>
      <c r="AC1429" s="224">
        <f t="shared" si="58"/>
        <v>0</v>
      </c>
      <c r="AD1429" s="270">
        <f t="shared" si="59"/>
        <v>0</v>
      </c>
      <c r="AE1429" s="282" t="s">
        <v>7069</v>
      </c>
      <c r="AF1429" s="283" t="s">
        <v>4765</v>
      </c>
      <c r="AG1429" s="200"/>
      <c r="AH1429" s="200"/>
      <c r="AI1429" s="169" t="str">
        <f>IF(AB1429/W1429=0,"",IF(MOD(AB1429,W1429)&gt;0,"ОШИБКА!!! неверная кратность на сорт",""))</f>
        <v/>
      </c>
    </row>
    <row r="1430" spans="2:35">
      <c r="B1430" s="250"/>
      <c r="C1430" s="196"/>
      <c r="D1430" s="267"/>
      <c r="E1430" s="267"/>
      <c r="F1430" s="267"/>
      <c r="G1430" s="267"/>
      <c r="H1430" s="267"/>
      <c r="I1430" s="267"/>
      <c r="J1430" s="267"/>
      <c r="K1430" s="267">
        <v>3510</v>
      </c>
      <c r="L1430" s="196" t="s">
        <v>37</v>
      </c>
      <c r="M1430" s="196" t="s">
        <v>387</v>
      </c>
      <c r="N1430" s="196" t="s">
        <v>4817</v>
      </c>
      <c r="O1430" s="196"/>
      <c r="P1430" s="196"/>
      <c r="Q1430" s="196" t="s">
        <v>4821</v>
      </c>
      <c r="R1430" s="196"/>
      <c r="S1430" s="196"/>
      <c r="T1430" s="196"/>
      <c r="U1430" s="281" t="s">
        <v>4764</v>
      </c>
      <c r="V1430" s="197" t="s">
        <v>776</v>
      </c>
      <c r="W1430" s="220">
        <v>1</v>
      </c>
      <c r="X1430" s="285">
        <v>691</v>
      </c>
      <c r="Y1430" s="285">
        <v>670</v>
      </c>
      <c r="Z1430" s="285">
        <v>628</v>
      </c>
      <c r="AA1430" s="285">
        <v>590</v>
      </c>
      <c r="AB1430" s="5"/>
      <c r="AC1430" s="224">
        <f t="shared" si="58"/>
        <v>0</v>
      </c>
      <c r="AD1430" s="270">
        <f t="shared" si="59"/>
        <v>0</v>
      </c>
      <c r="AE1430" s="282" t="s">
        <v>7069</v>
      </c>
      <c r="AF1430" s="283" t="s">
        <v>4765</v>
      </c>
      <c r="AG1430" s="200"/>
      <c r="AH1430" s="200"/>
      <c r="AI1430" s="169" t="str">
        <f>IF(AB1430/W1430=0,"",IF(MOD(AB1430,W1430)&gt;0,"ОШИБКА!!! неверная кратность на сорт",""))</f>
        <v/>
      </c>
    </row>
    <row r="1431" spans="2:35">
      <c r="B1431" s="250"/>
      <c r="C1431" s="196"/>
      <c r="D1431" s="267"/>
      <c r="E1431" s="267"/>
      <c r="F1431" s="267"/>
      <c r="G1431" s="267"/>
      <c r="H1431" s="267"/>
      <c r="I1431" s="267"/>
      <c r="J1431" s="267"/>
      <c r="K1431" s="267">
        <v>1386</v>
      </c>
      <c r="L1431" s="196" t="s">
        <v>37</v>
      </c>
      <c r="M1431" s="196" t="s">
        <v>387</v>
      </c>
      <c r="N1431" s="196" t="s">
        <v>4818</v>
      </c>
      <c r="O1431" s="196"/>
      <c r="P1431" s="196"/>
      <c r="Q1431" s="196" t="s">
        <v>4822</v>
      </c>
      <c r="R1431" s="196"/>
      <c r="S1431" s="196"/>
      <c r="T1431" s="196"/>
      <c r="U1431" s="281" t="s">
        <v>4764</v>
      </c>
      <c r="V1431" s="197" t="s">
        <v>776</v>
      </c>
      <c r="W1431" s="220">
        <v>1</v>
      </c>
      <c r="X1431" s="285">
        <v>691</v>
      </c>
      <c r="Y1431" s="285">
        <v>670</v>
      </c>
      <c r="Z1431" s="285">
        <v>628</v>
      </c>
      <c r="AA1431" s="285">
        <v>590</v>
      </c>
      <c r="AB1431" s="5"/>
      <c r="AC1431" s="224">
        <f t="shared" si="58"/>
        <v>0</v>
      </c>
      <c r="AD1431" s="270">
        <f t="shared" si="59"/>
        <v>0</v>
      </c>
      <c r="AE1431" s="282" t="s">
        <v>7069</v>
      </c>
      <c r="AF1431" s="283" t="s">
        <v>4765</v>
      </c>
      <c r="AG1431" s="200"/>
      <c r="AH1431" s="200"/>
      <c r="AI1431" s="169" t="str">
        <f>IF(AB1431/W1431=0,"",IF(MOD(AB1431,W1431)&gt;0,"ОШИБКА!!! неверная кратность на сорт",""))</f>
        <v/>
      </c>
    </row>
    <row r="1432" spans="2:35">
      <c r="B1432" s="250"/>
      <c r="C1432" s="196"/>
      <c r="D1432" s="267"/>
      <c r="E1432" s="267"/>
      <c r="F1432" s="267"/>
      <c r="G1432" s="267"/>
      <c r="H1432" s="267"/>
      <c r="I1432" s="267"/>
      <c r="J1432" s="267"/>
      <c r="K1432" s="267">
        <v>1281</v>
      </c>
      <c r="L1432" s="196" t="s">
        <v>37</v>
      </c>
      <c r="M1432" s="196" t="s">
        <v>387</v>
      </c>
      <c r="N1432" s="196" t="s">
        <v>4819</v>
      </c>
      <c r="O1432" s="196"/>
      <c r="P1432" s="196"/>
      <c r="Q1432" s="196" t="s">
        <v>4821</v>
      </c>
      <c r="R1432" s="196"/>
      <c r="S1432" s="196"/>
      <c r="T1432" s="196"/>
      <c r="U1432" s="281" t="s">
        <v>4764</v>
      </c>
      <c r="V1432" s="197" t="s">
        <v>776</v>
      </c>
      <c r="W1432" s="220">
        <v>1</v>
      </c>
      <c r="X1432" s="285">
        <v>691</v>
      </c>
      <c r="Y1432" s="285">
        <v>670</v>
      </c>
      <c r="Z1432" s="285">
        <v>628</v>
      </c>
      <c r="AA1432" s="285">
        <v>590</v>
      </c>
      <c r="AB1432" s="5"/>
      <c r="AC1432" s="224">
        <f t="shared" si="58"/>
        <v>0</v>
      </c>
      <c r="AD1432" s="270">
        <f t="shared" si="59"/>
        <v>0</v>
      </c>
      <c r="AE1432" s="282" t="s">
        <v>7069</v>
      </c>
      <c r="AF1432" s="283" t="s">
        <v>4765</v>
      </c>
      <c r="AG1432" s="200"/>
      <c r="AH1432" s="200"/>
      <c r="AI1432" s="169" t="str">
        <f>IF(AB1432/W1432=0,"",IF(MOD(AB1432,W1432)&gt;0,"ОШИБКА!!! неверная кратность на сорт",""))</f>
        <v/>
      </c>
    </row>
    <row r="1433" spans="2:35">
      <c r="B1433" s="250"/>
      <c r="C1433" s="196"/>
      <c r="D1433" s="267"/>
      <c r="E1433" s="267"/>
      <c r="F1433" s="267"/>
      <c r="G1433" s="267"/>
      <c r="H1433" s="267"/>
      <c r="I1433" s="267"/>
      <c r="J1433" s="267"/>
      <c r="K1433" s="267">
        <v>196</v>
      </c>
      <c r="L1433" s="196" t="s">
        <v>37</v>
      </c>
      <c r="M1433" s="196" t="s">
        <v>387</v>
      </c>
      <c r="N1433" s="196" t="s">
        <v>4820</v>
      </c>
      <c r="O1433" s="196"/>
      <c r="P1433" s="196"/>
      <c r="Q1433" s="196" t="s">
        <v>4823</v>
      </c>
      <c r="R1433" s="196"/>
      <c r="S1433" s="196"/>
      <c r="T1433" s="196"/>
      <c r="U1433" s="281" t="s">
        <v>4764</v>
      </c>
      <c r="V1433" s="197" t="s">
        <v>776</v>
      </c>
      <c r="W1433" s="220">
        <v>1</v>
      </c>
      <c r="X1433" s="285">
        <v>703</v>
      </c>
      <c r="Y1433" s="285">
        <v>681</v>
      </c>
      <c r="Z1433" s="285">
        <v>639</v>
      </c>
      <c r="AA1433" s="285">
        <v>600</v>
      </c>
      <c r="AB1433" s="5"/>
      <c r="AC1433" s="224">
        <f t="shared" si="58"/>
        <v>0</v>
      </c>
      <c r="AD1433" s="270">
        <f t="shared" si="59"/>
        <v>0</v>
      </c>
      <c r="AE1433" s="282" t="s">
        <v>7069</v>
      </c>
      <c r="AF1433" s="283" t="s">
        <v>4765</v>
      </c>
      <c r="AG1433" s="200"/>
      <c r="AH1433" s="200"/>
      <c r="AI1433" s="169" t="str">
        <f>IF(AB1433/W1433=0,"",IF(MOD(AB1433,W1433)&gt;0,"ОШИБКА!!! неверная кратность на сорт",""))</f>
        <v/>
      </c>
    </row>
    <row r="1434" spans="2:35">
      <c r="B1434" s="250"/>
      <c r="C1434" s="196" t="s">
        <v>3188</v>
      </c>
      <c r="D1434" s="267"/>
      <c r="E1434" s="267"/>
      <c r="F1434" s="267"/>
      <c r="G1434" s="267"/>
      <c r="H1434" s="267"/>
      <c r="I1434" s="267"/>
      <c r="J1434" s="267">
        <v>2</v>
      </c>
      <c r="K1434" s="267"/>
      <c r="L1434" s="196" t="s">
        <v>37</v>
      </c>
      <c r="M1434" s="196" t="s">
        <v>387</v>
      </c>
      <c r="N1434" s="196" t="s">
        <v>4390</v>
      </c>
      <c r="O1434" s="196" t="s">
        <v>4385</v>
      </c>
      <c r="P1434" s="196" t="s">
        <v>4388</v>
      </c>
      <c r="Q1434" s="196" t="s">
        <v>4616</v>
      </c>
      <c r="R1434" s="196"/>
      <c r="S1434" s="196"/>
      <c r="T1434" s="196"/>
      <c r="U1434" s="252"/>
      <c r="V1434" s="197" t="s">
        <v>776</v>
      </c>
      <c r="W1434" s="220">
        <v>1</v>
      </c>
      <c r="X1434" s="223">
        <v>766</v>
      </c>
      <c r="Y1434" s="223">
        <v>743</v>
      </c>
      <c r="Z1434" s="223">
        <v>696</v>
      </c>
      <c r="AA1434" s="223">
        <v>655</v>
      </c>
      <c r="AB1434" s="5"/>
      <c r="AC1434" s="224">
        <f t="shared" si="58"/>
        <v>0</v>
      </c>
      <c r="AD1434" s="270">
        <f t="shared" si="59"/>
        <v>0</v>
      </c>
      <c r="AE1434" s="198"/>
      <c r="AF1434" s="199"/>
      <c r="AG1434" s="200"/>
      <c r="AH1434" s="200"/>
      <c r="AI1434" s="169" t="str">
        <f>IF(AB1434/W1434=0,"",IF(MOD(AB1434,W1434)&gt;0,"ОШИБКА!!! неверная кратность на сорт",""))</f>
        <v/>
      </c>
    </row>
    <row r="1435" spans="2:35">
      <c r="B1435" s="250"/>
      <c r="C1435" s="196" t="s">
        <v>1042</v>
      </c>
      <c r="D1435" s="267"/>
      <c r="E1435" s="267">
        <v>394</v>
      </c>
      <c r="F1435" s="267">
        <v>342</v>
      </c>
      <c r="G1435" s="267"/>
      <c r="H1435" s="267"/>
      <c r="I1435" s="267"/>
      <c r="J1435" s="267"/>
      <c r="K1435" s="267"/>
      <c r="L1435" s="196" t="s">
        <v>37</v>
      </c>
      <c r="M1435" s="196" t="s">
        <v>387</v>
      </c>
      <c r="N1435" s="196" t="s">
        <v>1044</v>
      </c>
      <c r="O1435" s="196" t="s">
        <v>1043</v>
      </c>
      <c r="P1435" s="196"/>
      <c r="Q1435" s="196" t="s">
        <v>141</v>
      </c>
      <c r="R1435" s="196"/>
      <c r="S1435" s="196"/>
      <c r="T1435" s="196"/>
      <c r="U1435" s="252"/>
      <c r="V1435" s="197" t="s">
        <v>776</v>
      </c>
      <c r="W1435" s="220">
        <v>1</v>
      </c>
      <c r="X1435" s="223">
        <v>182</v>
      </c>
      <c r="Y1435" s="223">
        <v>176</v>
      </c>
      <c r="Z1435" s="223">
        <v>165</v>
      </c>
      <c r="AA1435" s="223">
        <v>156</v>
      </c>
      <c r="AB1435" s="5"/>
      <c r="AC1435" s="224">
        <f t="shared" si="58"/>
        <v>0</v>
      </c>
      <c r="AD1435" s="270">
        <f t="shared" si="59"/>
        <v>0</v>
      </c>
      <c r="AE1435" s="198"/>
      <c r="AF1435" s="199"/>
      <c r="AG1435" s="200"/>
      <c r="AH1435" s="200"/>
      <c r="AI1435" s="169" t="str">
        <f>IF(AB1435/W1435=0,"",IF(MOD(AB1435,W1435)&gt;0,"ОШИБКА!!! неверная кратность на сорт",""))</f>
        <v/>
      </c>
    </row>
    <row r="1436" spans="2:35">
      <c r="B1436" s="250"/>
      <c r="C1436" s="196" t="s">
        <v>1045</v>
      </c>
      <c r="D1436" s="267"/>
      <c r="E1436" s="267">
        <v>472</v>
      </c>
      <c r="F1436" s="267">
        <v>158</v>
      </c>
      <c r="G1436" s="267"/>
      <c r="H1436" s="267"/>
      <c r="I1436" s="267"/>
      <c r="J1436" s="267">
        <v>13</v>
      </c>
      <c r="K1436" s="267"/>
      <c r="L1436" s="196" t="s">
        <v>37</v>
      </c>
      <c r="M1436" s="196" t="s">
        <v>387</v>
      </c>
      <c r="N1436" s="196" t="s">
        <v>1044</v>
      </c>
      <c r="O1436" s="196" t="s">
        <v>1043</v>
      </c>
      <c r="P1436" s="196"/>
      <c r="Q1436" s="196" t="s">
        <v>48</v>
      </c>
      <c r="R1436" s="196" t="s">
        <v>64</v>
      </c>
      <c r="S1436" s="196"/>
      <c r="T1436" s="196"/>
      <c r="U1436" s="252"/>
      <c r="V1436" s="197" t="s">
        <v>776</v>
      </c>
      <c r="W1436" s="220">
        <v>1</v>
      </c>
      <c r="X1436" s="223">
        <v>321</v>
      </c>
      <c r="Y1436" s="223">
        <v>311</v>
      </c>
      <c r="Z1436" s="223">
        <v>291</v>
      </c>
      <c r="AA1436" s="223">
        <v>274</v>
      </c>
      <c r="AB1436" s="5"/>
      <c r="AC1436" s="224">
        <f t="shared" si="58"/>
        <v>0</v>
      </c>
      <c r="AD1436" s="270">
        <f t="shared" si="59"/>
        <v>0</v>
      </c>
      <c r="AE1436" s="198"/>
      <c r="AF1436" s="199"/>
      <c r="AG1436" s="200"/>
      <c r="AH1436" s="200"/>
      <c r="AI1436" s="169" t="str">
        <f>IF(AB1436/W1436=0,"",IF(MOD(AB1436,W1436)&gt;0,"ОШИБКА!!! неверная кратность на сорт",""))</f>
        <v/>
      </c>
    </row>
    <row r="1437" spans="2:35">
      <c r="B1437" s="250"/>
      <c r="C1437" s="196" t="s">
        <v>3189</v>
      </c>
      <c r="D1437" s="267"/>
      <c r="E1437" s="267"/>
      <c r="F1437" s="267"/>
      <c r="G1437" s="267"/>
      <c r="H1437" s="267"/>
      <c r="I1437" s="267"/>
      <c r="J1437" s="267">
        <v>2</v>
      </c>
      <c r="K1437" s="267"/>
      <c r="L1437" s="196" t="s">
        <v>37</v>
      </c>
      <c r="M1437" s="196" t="s">
        <v>387</v>
      </c>
      <c r="N1437" s="196" t="s">
        <v>1044</v>
      </c>
      <c r="O1437" s="196" t="s">
        <v>4386</v>
      </c>
      <c r="P1437" s="196"/>
      <c r="Q1437" s="196" t="s">
        <v>48</v>
      </c>
      <c r="R1437" s="196"/>
      <c r="S1437" s="196"/>
      <c r="T1437" s="196"/>
      <c r="U1437" s="252"/>
      <c r="V1437" s="197" t="s">
        <v>776</v>
      </c>
      <c r="W1437" s="220">
        <v>1</v>
      </c>
      <c r="X1437" s="223">
        <v>382</v>
      </c>
      <c r="Y1437" s="223">
        <v>370</v>
      </c>
      <c r="Z1437" s="223">
        <v>347</v>
      </c>
      <c r="AA1437" s="223">
        <v>326</v>
      </c>
      <c r="AB1437" s="5"/>
      <c r="AC1437" s="224">
        <f t="shared" si="58"/>
        <v>0</v>
      </c>
      <c r="AD1437" s="270">
        <f t="shared" si="59"/>
        <v>0</v>
      </c>
      <c r="AE1437" s="198"/>
      <c r="AF1437" s="199"/>
      <c r="AG1437" s="200"/>
      <c r="AH1437" s="200"/>
      <c r="AI1437" s="169" t="str">
        <f>IF(AB1437/W1437=0,"",IF(MOD(AB1437,W1437)&gt;0,"ОШИБКА!!! неверная кратность на сорт",""))</f>
        <v/>
      </c>
    </row>
    <row r="1438" spans="2:35">
      <c r="B1438" s="250"/>
      <c r="C1438" s="196" t="s">
        <v>3190</v>
      </c>
      <c r="D1438" s="267"/>
      <c r="E1438" s="267"/>
      <c r="F1438" s="267"/>
      <c r="G1438" s="267"/>
      <c r="H1438" s="267"/>
      <c r="I1438" s="267"/>
      <c r="J1438" s="267"/>
      <c r="K1438" s="267"/>
      <c r="L1438" s="196" t="s">
        <v>37</v>
      </c>
      <c r="M1438" s="332" t="s">
        <v>387</v>
      </c>
      <c r="N1438" s="332" t="s">
        <v>4389</v>
      </c>
      <c r="O1438" s="332" t="s">
        <v>4387</v>
      </c>
      <c r="P1438" s="332"/>
      <c r="Q1438" s="332" t="s">
        <v>48</v>
      </c>
      <c r="R1438" s="332"/>
      <c r="S1438" s="332"/>
      <c r="T1438" s="332"/>
      <c r="U1438" s="252"/>
      <c r="V1438" s="197" t="s">
        <v>776</v>
      </c>
      <c r="W1438" s="220">
        <v>1</v>
      </c>
      <c r="X1438" s="223">
        <v>324</v>
      </c>
      <c r="Y1438" s="223">
        <v>314</v>
      </c>
      <c r="Z1438" s="223">
        <v>294</v>
      </c>
      <c r="AA1438" s="223">
        <v>277</v>
      </c>
      <c r="AB1438" s="5"/>
      <c r="AC1438" s="224">
        <f t="shared" si="58"/>
        <v>0</v>
      </c>
      <c r="AD1438" s="270">
        <f t="shared" si="59"/>
        <v>0</v>
      </c>
      <c r="AE1438" s="198" t="s">
        <v>4484</v>
      </c>
      <c r="AF1438" s="199"/>
      <c r="AG1438" s="200"/>
      <c r="AH1438" s="200"/>
      <c r="AI1438" s="169" t="str">
        <f>IF(AB1438/W1438=0,"",IF(MOD(AB1438,W1438)&gt;0,"ОШИБКА!!! неверная кратность на сорт",""))</f>
        <v/>
      </c>
    </row>
    <row r="1439" spans="2:35">
      <c r="B1439" s="250"/>
      <c r="C1439" s="196" t="s">
        <v>1710</v>
      </c>
      <c r="D1439" s="267">
        <v>5</v>
      </c>
      <c r="E1439" s="267"/>
      <c r="F1439" s="267"/>
      <c r="G1439" s="267"/>
      <c r="H1439" s="267"/>
      <c r="I1439" s="267"/>
      <c r="J1439" s="267"/>
      <c r="K1439" s="267"/>
      <c r="L1439" s="196" t="s">
        <v>37</v>
      </c>
      <c r="M1439" s="196" t="s">
        <v>387</v>
      </c>
      <c r="N1439" s="196" t="s">
        <v>1712</v>
      </c>
      <c r="O1439" s="196" t="s">
        <v>1711</v>
      </c>
      <c r="P1439" s="196" t="s">
        <v>1713</v>
      </c>
      <c r="Q1439" s="196" t="s">
        <v>1714</v>
      </c>
      <c r="R1439" s="196"/>
      <c r="S1439" s="196"/>
      <c r="T1439" s="196"/>
      <c r="U1439" s="252"/>
      <c r="V1439" s="197" t="s">
        <v>176</v>
      </c>
      <c r="W1439" s="220">
        <v>1</v>
      </c>
      <c r="X1439" s="223">
        <v>10927</v>
      </c>
      <c r="Y1439" s="223">
        <v>10596</v>
      </c>
      <c r="Z1439" s="223">
        <v>9933</v>
      </c>
      <c r="AA1439" s="223">
        <v>9338</v>
      </c>
      <c r="AB1439" s="5"/>
      <c r="AC1439" s="224">
        <f t="shared" si="58"/>
        <v>0</v>
      </c>
      <c r="AD1439" s="270">
        <f t="shared" si="59"/>
        <v>0</v>
      </c>
      <c r="AE1439" s="198"/>
      <c r="AF1439" s="199"/>
      <c r="AG1439" s="200"/>
      <c r="AH1439" s="200"/>
      <c r="AI1439" s="169" t="str">
        <f>IF(AB1439/W1439=0,"",IF(MOD(AB1439,W1439)&gt;0,"ОШИБКА!!! неверная кратность на сорт",""))</f>
        <v/>
      </c>
    </row>
    <row r="1440" spans="2:35">
      <c r="B1440" s="250"/>
      <c r="C1440" s="196"/>
      <c r="D1440" s="267"/>
      <c r="E1440" s="267"/>
      <c r="F1440" s="267"/>
      <c r="G1440" s="267"/>
      <c r="H1440" s="267"/>
      <c r="I1440" s="267"/>
      <c r="J1440" s="267"/>
      <c r="K1440" s="267">
        <v>2841</v>
      </c>
      <c r="L1440" s="196" t="s">
        <v>37</v>
      </c>
      <c r="M1440" s="196" t="s">
        <v>387</v>
      </c>
      <c r="N1440" s="196" t="s">
        <v>4389</v>
      </c>
      <c r="O1440" s="196"/>
      <c r="P1440" s="196"/>
      <c r="Q1440" s="196" t="s">
        <v>4821</v>
      </c>
      <c r="R1440" s="196"/>
      <c r="S1440" s="196"/>
      <c r="T1440" s="196"/>
      <c r="U1440" s="281" t="s">
        <v>4764</v>
      </c>
      <c r="V1440" s="197" t="s">
        <v>776</v>
      </c>
      <c r="W1440" s="220">
        <v>1</v>
      </c>
      <c r="X1440" s="285">
        <v>504</v>
      </c>
      <c r="Y1440" s="285">
        <v>488</v>
      </c>
      <c r="Z1440" s="285">
        <v>458</v>
      </c>
      <c r="AA1440" s="285">
        <v>430</v>
      </c>
      <c r="AB1440" s="5"/>
      <c r="AC1440" s="224">
        <f t="shared" si="58"/>
        <v>0</v>
      </c>
      <c r="AD1440" s="270">
        <f t="shared" si="59"/>
        <v>0</v>
      </c>
      <c r="AE1440" s="282" t="s">
        <v>7069</v>
      </c>
      <c r="AF1440" s="283" t="s">
        <v>4765</v>
      </c>
      <c r="AG1440" s="200"/>
      <c r="AH1440" s="200"/>
      <c r="AI1440" s="169" t="str">
        <f>IF(AB1440/W1440=0,"",IF(MOD(AB1440,W1440)&gt;0,"ОШИБКА!!! неверная кратность на сорт",""))</f>
        <v/>
      </c>
    </row>
    <row r="1441" spans="2:35">
      <c r="B1441" s="250"/>
      <c r="C1441" s="196"/>
      <c r="D1441" s="267"/>
      <c r="E1441" s="267"/>
      <c r="F1441" s="267"/>
      <c r="G1441" s="267"/>
      <c r="H1441" s="267"/>
      <c r="I1441" s="267"/>
      <c r="J1441" s="267"/>
      <c r="K1441" s="267"/>
      <c r="L1441" s="196" t="s">
        <v>37</v>
      </c>
      <c r="M1441" s="196" t="s">
        <v>387</v>
      </c>
      <c r="N1441" s="196" t="s">
        <v>4389</v>
      </c>
      <c r="O1441" s="196"/>
      <c r="P1441" s="196"/>
      <c r="Q1441" s="196" t="s">
        <v>4859</v>
      </c>
      <c r="R1441" s="196"/>
      <c r="S1441" s="196"/>
      <c r="T1441" s="196"/>
      <c r="U1441" s="281" t="s">
        <v>4764</v>
      </c>
      <c r="V1441" s="197" t="s">
        <v>776</v>
      </c>
      <c r="W1441" s="220">
        <v>1</v>
      </c>
      <c r="X1441" s="285">
        <v>1499</v>
      </c>
      <c r="Y1441" s="285">
        <v>1453</v>
      </c>
      <c r="Z1441" s="285">
        <v>1362</v>
      </c>
      <c r="AA1441" s="285">
        <v>1280</v>
      </c>
      <c r="AB1441" s="5"/>
      <c r="AC1441" s="224">
        <f t="shared" si="58"/>
        <v>0</v>
      </c>
      <c r="AD1441" s="270">
        <f t="shared" si="59"/>
        <v>0</v>
      </c>
      <c r="AE1441" s="282" t="s">
        <v>7069</v>
      </c>
      <c r="AF1441" s="283" t="s">
        <v>4765</v>
      </c>
      <c r="AG1441" s="200"/>
      <c r="AH1441" s="200"/>
      <c r="AI1441" s="169" t="str">
        <f>IF(AB1441/W1441=0,"",IF(MOD(AB1441,W1441)&gt;0,"ОШИБКА!!! неверная кратность на сорт",""))</f>
        <v/>
      </c>
    </row>
    <row r="1442" spans="2:35">
      <c r="B1442" s="250"/>
      <c r="C1442" s="196"/>
      <c r="D1442" s="267"/>
      <c r="E1442" s="267"/>
      <c r="F1442" s="267"/>
      <c r="G1442" s="267"/>
      <c r="H1442" s="267"/>
      <c r="I1442" s="267"/>
      <c r="J1442" s="267"/>
      <c r="K1442" s="267">
        <v>100</v>
      </c>
      <c r="L1442" s="196" t="s">
        <v>37</v>
      </c>
      <c r="M1442" s="196" t="s">
        <v>387</v>
      </c>
      <c r="N1442" s="196" t="s">
        <v>5638</v>
      </c>
      <c r="O1442" s="196"/>
      <c r="P1442" s="196"/>
      <c r="Q1442" s="196" t="s">
        <v>4859</v>
      </c>
      <c r="R1442" s="196"/>
      <c r="S1442" s="196"/>
      <c r="T1442" s="196"/>
      <c r="U1442" s="281" t="s">
        <v>4764</v>
      </c>
      <c r="V1442" s="197" t="s">
        <v>776</v>
      </c>
      <c r="W1442" s="220">
        <v>1</v>
      </c>
      <c r="X1442" s="285">
        <v>1463</v>
      </c>
      <c r="Y1442" s="285">
        <v>1419</v>
      </c>
      <c r="Z1442" s="285">
        <v>1330</v>
      </c>
      <c r="AA1442" s="285">
        <v>1250</v>
      </c>
      <c r="AB1442" s="5"/>
      <c r="AC1442" s="224">
        <f t="shared" si="58"/>
        <v>0</v>
      </c>
      <c r="AD1442" s="270">
        <f t="shared" si="59"/>
        <v>0</v>
      </c>
      <c r="AE1442" s="282" t="s">
        <v>7069</v>
      </c>
      <c r="AF1442" s="283" t="s">
        <v>4765</v>
      </c>
      <c r="AG1442" s="200"/>
      <c r="AH1442" s="200"/>
      <c r="AI1442" s="169" t="str">
        <f>IF(AB1442/W1442=0,"",IF(MOD(AB1442,W1442)&gt;0,"ОШИБКА!!! неверная кратность на сорт",""))</f>
        <v/>
      </c>
    </row>
    <row r="1443" spans="2:35">
      <c r="B1443" s="250"/>
      <c r="C1443" s="196" t="s">
        <v>3194</v>
      </c>
      <c r="D1443" s="267"/>
      <c r="E1443" s="267"/>
      <c r="F1443" s="267"/>
      <c r="G1443" s="267"/>
      <c r="H1443" s="267"/>
      <c r="I1443" s="267"/>
      <c r="J1443" s="267"/>
      <c r="K1443" s="267"/>
      <c r="L1443" s="196" t="s">
        <v>37</v>
      </c>
      <c r="M1443" s="332" t="s">
        <v>387</v>
      </c>
      <c r="N1443" s="332" t="s">
        <v>400</v>
      </c>
      <c r="O1443" s="332" t="s">
        <v>399</v>
      </c>
      <c r="P1443" s="332" t="s">
        <v>4008</v>
      </c>
      <c r="Q1443" s="332" t="s">
        <v>48</v>
      </c>
      <c r="R1443" s="332"/>
      <c r="S1443" s="332"/>
      <c r="T1443" s="332"/>
      <c r="U1443" s="252"/>
      <c r="V1443" s="197" t="s">
        <v>157</v>
      </c>
      <c r="W1443" s="220">
        <v>1</v>
      </c>
      <c r="X1443" s="223">
        <v>1761</v>
      </c>
      <c r="Y1443" s="223">
        <v>1708</v>
      </c>
      <c r="Z1443" s="223">
        <v>1601</v>
      </c>
      <c r="AA1443" s="223">
        <v>1505</v>
      </c>
      <c r="AB1443" s="5"/>
      <c r="AC1443" s="224">
        <f t="shared" si="58"/>
        <v>0</v>
      </c>
      <c r="AD1443" s="270">
        <f t="shared" si="59"/>
        <v>0</v>
      </c>
      <c r="AE1443" s="198" t="s">
        <v>4484</v>
      </c>
      <c r="AF1443" s="199"/>
      <c r="AG1443" s="200"/>
      <c r="AH1443" s="200"/>
      <c r="AI1443" s="169" t="str">
        <f>IF(AB1443/W1443=0,"",IF(MOD(AB1443,W1443)&gt;0,"ОШИБКА!!! неверная кратность на сорт",""))</f>
        <v/>
      </c>
    </row>
    <row r="1444" spans="2:35">
      <c r="B1444" s="250"/>
      <c r="C1444" s="196" t="s">
        <v>3195</v>
      </c>
      <c r="D1444" s="267"/>
      <c r="E1444" s="267"/>
      <c r="F1444" s="267"/>
      <c r="G1444" s="267"/>
      <c r="H1444" s="267"/>
      <c r="I1444" s="267"/>
      <c r="J1444" s="267"/>
      <c r="K1444" s="267"/>
      <c r="L1444" s="196" t="s">
        <v>37</v>
      </c>
      <c r="M1444" s="332" t="s">
        <v>387</v>
      </c>
      <c r="N1444" s="332" t="s">
        <v>400</v>
      </c>
      <c r="O1444" s="332" t="s">
        <v>399</v>
      </c>
      <c r="P1444" s="332" t="s">
        <v>4009</v>
      </c>
      <c r="Q1444" s="332" t="s">
        <v>48</v>
      </c>
      <c r="R1444" s="332"/>
      <c r="S1444" s="332"/>
      <c r="T1444" s="332"/>
      <c r="U1444" s="252"/>
      <c r="V1444" s="197" t="s">
        <v>157</v>
      </c>
      <c r="W1444" s="220">
        <v>1</v>
      </c>
      <c r="X1444" s="223">
        <v>1761</v>
      </c>
      <c r="Y1444" s="223">
        <v>1708</v>
      </c>
      <c r="Z1444" s="223">
        <v>1601</v>
      </c>
      <c r="AA1444" s="223">
        <v>1505</v>
      </c>
      <c r="AB1444" s="5"/>
      <c r="AC1444" s="224">
        <f t="shared" si="58"/>
        <v>0</v>
      </c>
      <c r="AD1444" s="270">
        <f t="shared" si="59"/>
        <v>0</v>
      </c>
      <c r="AE1444" s="198" t="s">
        <v>4484</v>
      </c>
      <c r="AF1444" s="199"/>
      <c r="AG1444" s="200"/>
      <c r="AH1444" s="200"/>
      <c r="AI1444" s="169" t="str">
        <f>IF(AB1444/W1444=0,"",IF(MOD(AB1444,W1444)&gt;0,"ОШИБКА!!! неверная кратность на сорт",""))</f>
        <v/>
      </c>
    </row>
    <row r="1445" spans="2:35">
      <c r="B1445" s="250"/>
      <c r="C1445" s="196" t="s">
        <v>3196</v>
      </c>
      <c r="D1445" s="267"/>
      <c r="E1445" s="267"/>
      <c r="F1445" s="267"/>
      <c r="G1445" s="267"/>
      <c r="H1445" s="267"/>
      <c r="I1445" s="267"/>
      <c r="J1445" s="267"/>
      <c r="K1445" s="267"/>
      <c r="L1445" s="196" t="s">
        <v>37</v>
      </c>
      <c r="M1445" s="332" t="s">
        <v>387</v>
      </c>
      <c r="N1445" s="332" t="s">
        <v>400</v>
      </c>
      <c r="O1445" s="332" t="s">
        <v>399</v>
      </c>
      <c r="P1445" s="332" t="s">
        <v>1716</v>
      </c>
      <c r="Q1445" s="332" t="s">
        <v>19</v>
      </c>
      <c r="R1445" s="332"/>
      <c r="S1445" s="332"/>
      <c r="T1445" s="332"/>
      <c r="U1445" s="252"/>
      <c r="V1445" s="197" t="s">
        <v>176</v>
      </c>
      <c r="W1445" s="220">
        <v>1</v>
      </c>
      <c r="X1445" s="223">
        <v>1692</v>
      </c>
      <c r="Y1445" s="223">
        <v>1640</v>
      </c>
      <c r="Z1445" s="223">
        <v>1538</v>
      </c>
      <c r="AA1445" s="223">
        <v>1446</v>
      </c>
      <c r="AB1445" s="5"/>
      <c r="AC1445" s="224">
        <f t="shared" si="58"/>
        <v>0</v>
      </c>
      <c r="AD1445" s="270">
        <f t="shared" si="59"/>
        <v>0</v>
      </c>
      <c r="AE1445" s="198" t="s">
        <v>4484</v>
      </c>
      <c r="AF1445" s="199"/>
      <c r="AG1445" s="200"/>
      <c r="AH1445" s="200"/>
      <c r="AI1445" s="169" t="str">
        <f>IF(AB1445/W1445=0,"",IF(MOD(AB1445,W1445)&gt;0,"ОШИБКА!!! неверная кратность на сорт",""))</f>
        <v/>
      </c>
    </row>
    <row r="1446" spans="2:35">
      <c r="B1446" s="250"/>
      <c r="C1446" s="196" t="s">
        <v>1715</v>
      </c>
      <c r="D1446" s="267"/>
      <c r="E1446" s="267"/>
      <c r="F1446" s="267"/>
      <c r="G1446" s="267"/>
      <c r="H1446" s="267"/>
      <c r="I1446" s="267"/>
      <c r="J1446" s="267"/>
      <c r="K1446" s="267"/>
      <c r="L1446" s="196" t="s">
        <v>37</v>
      </c>
      <c r="M1446" s="332" t="s">
        <v>387</v>
      </c>
      <c r="N1446" s="332" t="s">
        <v>400</v>
      </c>
      <c r="O1446" s="332" t="s">
        <v>399</v>
      </c>
      <c r="P1446" s="332" t="s">
        <v>1716</v>
      </c>
      <c r="Q1446" s="332" t="s">
        <v>19</v>
      </c>
      <c r="R1446" s="332"/>
      <c r="S1446" s="332"/>
      <c r="T1446" s="332"/>
      <c r="U1446" s="252"/>
      <c r="V1446" s="197" t="s">
        <v>176</v>
      </c>
      <c r="W1446" s="220">
        <v>1</v>
      </c>
      <c r="X1446" s="223">
        <v>1060</v>
      </c>
      <c r="Y1446" s="223">
        <v>1028</v>
      </c>
      <c r="Z1446" s="223">
        <v>963</v>
      </c>
      <c r="AA1446" s="223">
        <v>906</v>
      </c>
      <c r="AB1446" s="5"/>
      <c r="AC1446" s="224">
        <f t="shared" si="58"/>
        <v>0</v>
      </c>
      <c r="AD1446" s="270">
        <f t="shared" si="59"/>
        <v>0</v>
      </c>
      <c r="AE1446" s="198" t="s">
        <v>4484</v>
      </c>
      <c r="AF1446" s="199"/>
      <c r="AG1446" s="200"/>
      <c r="AH1446" s="200"/>
      <c r="AI1446" s="169" t="str">
        <f>IF(AB1446/W1446=0,"",IF(MOD(AB1446,W1446)&gt;0,"ОШИБКА!!! неверная кратность на сорт",""))</f>
        <v/>
      </c>
    </row>
    <row r="1447" spans="2:35">
      <c r="B1447" s="250"/>
      <c r="C1447" s="196" t="s">
        <v>3197</v>
      </c>
      <c r="D1447" s="267"/>
      <c r="E1447" s="267"/>
      <c r="F1447" s="267"/>
      <c r="G1447" s="267"/>
      <c r="H1447" s="267"/>
      <c r="I1447" s="267"/>
      <c r="J1447" s="267"/>
      <c r="K1447" s="267"/>
      <c r="L1447" s="196" t="s">
        <v>37</v>
      </c>
      <c r="M1447" s="332" t="s">
        <v>387</v>
      </c>
      <c r="N1447" s="332" t="s">
        <v>400</v>
      </c>
      <c r="O1447" s="332" t="s">
        <v>399</v>
      </c>
      <c r="P1447" s="332" t="s">
        <v>4010</v>
      </c>
      <c r="Q1447" s="332" t="s">
        <v>48</v>
      </c>
      <c r="R1447" s="332" t="s">
        <v>73</v>
      </c>
      <c r="S1447" s="332"/>
      <c r="T1447" s="332"/>
      <c r="U1447" s="252"/>
      <c r="V1447" s="197" t="s">
        <v>176</v>
      </c>
      <c r="W1447" s="220">
        <v>1</v>
      </c>
      <c r="X1447" s="223">
        <v>1568</v>
      </c>
      <c r="Y1447" s="223">
        <v>1520</v>
      </c>
      <c r="Z1447" s="223">
        <v>1425</v>
      </c>
      <c r="AA1447" s="223">
        <v>1340</v>
      </c>
      <c r="AB1447" s="5"/>
      <c r="AC1447" s="224">
        <f t="shared" si="58"/>
        <v>0</v>
      </c>
      <c r="AD1447" s="270">
        <f t="shared" si="59"/>
        <v>0</v>
      </c>
      <c r="AE1447" s="198" t="s">
        <v>4484</v>
      </c>
      <c r="AF1447" s="199"/>
      <c r="AG1447" s="200"/>
      <c r="AH1447" s="200"/>
      <c r="AI1447" s="169" t="str">
        <f>IF(AB1447/W1447=0,"",IF(MOD(AB1447,W1447)&gt;0,"ОШИБКА!!! неверная кратность на сорт",""))</f>
        <v/>
      </c>
    </row>
    <row r="1448" spans="2:35">
      <c r="B1448" s="250"/>
      <c r="C1448" s="196" t="s">
        <v>3198</v>
      </c>
      <c r="D1448" s="267"/>
      <c r="E1448" s="267"/>
      <c r="F1448" s="267"/>
      <c r="G1448" s="267"/>
      <c r="H1448" s="267"/>
      <c r="I1448" s="267"/>
      <c r="J1448" s="267"/>
      <c r="K1448" s="267"/>
      <c r="L1448" s="196" t="s">
        <v>37</v>
      </c>
      <c r="M1448" s="332" t="s">
        <v>387</v>
      </c>
      <c r="N1448" s="332" t="s">
        <v>400</v>
      </c>
      <c r="O1448" s="332" t="s">
        <v>399</v>
      </c>
      <c r="P1448" s="332" t="s">
        <v>3044</v>
      </c>
      <c r="Q1448" s="332" t="s">
        <v>19</v>
      </c>
      <c r="R1448" s="332" t="s">
        <v>73</v>
      </c>
      <c r="S1448" s="332"/>
      <c r="T1448" s="332"/>
      <c r="U1448" s="252"/>
      <c r="V1448" s="197" t="s">
        <v>176</v>
      </c>
      <c r="W1448" s="220">
        <v>1</v>
      </c>
      <c r="X1448" s="223">
        <v>1355</v>
      </c>
      <c r="Y1448" s="223">
        <v>1314</v>
      </c>
      <c r="Z1448" s="223">
        <v>1232</v>
      </c>
      <c r="AA1448" s="223">
        <v>1158</v>
      </c>
      <c r="AB1448" s="5"/>
      <c r="AC1448" s="224">
        <f t="shared" si="58"/>
        <v>0</v>
      </c>
      <c r="AD1448" s="270">
        <f t="shared" si="59"/>
        <v>0</v>
      </c>
      <c r="AE1448" s="198" t="s">
        <v>4484</v>
      </c>
      <c r="AF1448" s="199"/>
      <c r="AG1448" s="200"/>
      <c r="AH1448" s="200"/>
      <c r="AI1448" s="169" t="str">
        <f>IF(AB1448/W1448=0,"",IF(MOD(AB1448,W1448)&gt;0,"ОШИБКА!!! неверная кратность на сорт",""))</f>
        <v/>
      </c>
    </row>
    <row r="1449" spans="2:35">
      <c r="B1449" s="250"/>
      <c r="C1449" s="196" t="s">
        <v>3199</v>
      </c>
      <c r="D1449" s="267"/>
      <c r="E1449" s="267"/>
      <c r="F1449" s="267"/>
      <c r="G1449" s="267"/>
      <c r="H1449" s="267"/>
      <c r="I1449" s="267"/>
      <c r="J1449" s="267"/>
      <c r="K1449" s="267"/>
      <c r="L1449" s="196" t="s">
        <v>37</v>
      </c>
      <c r="M1449" s="332" t="s">
        <v>387</v>
      </c>
      <c r="N1449" s="332" t="s">
        <v>400</v>
      </c>
      <c r="O1449" s="332" t="s">
        <v>399</v>
      </c>
      <c r="P1449" s="332" t="s">
        <v>4011</v>
      </c>
      <c r="Q1449" s="332" t="s">
        <v>19</v>
      </c>
      <c r="R1449" s="332"/>
      <c r="S1449" s="332"/>
      <c r="T1449" s="332"/>
      <c r="U1449" s="252"/>
      <c r="V1449" s="197" t="s">
        <v>176</v>
      </c>
      <c r="W1449" s="220">
        <v>1</v>
      </c>
      <c r="X1449" s="223">
        <v>1355</v>
      </c>
      <c r="Y1449" s="223">
        <v>1314</v>
      </c>
      <c r="Z1449" s="223">
        <v>1232</v>
      </c>
      <c r="AA1449" s="223">
        <v>1158</v>
      </c>
      <c r="AB1449" s="5"/>
      <c r="AC1449" s="224">
        <f t="shared" si="58"/>
        <v>0</v>
      </c>
      <c r="AD1449" s="270">
        <f t="shared" si="59"/>
        <v>0</v>
      </c>
      <c r="AE1449" s="198" t="s">
        <v>4484</v>
      </c>
      <c r="AF1449" s="199"/>
      <c r="AG1449" s="200"/>
      <c r="AH1449" s="200"/>
      <c r="AI1449" s="169" t="str">
        <f>IF(AB1449/W1449=0,"",IF(MOD(AB1449,W1449)&gt;0,"ОШИБКА!!! неверная кратность на сорт",""))</f>
        <v/>
      </c>
    </row>
    <row r="1450" spans="2:35">
      <c r="B1450" s="250"/>
      <c r="C1450" s="196" t="s">
        <v>1717</v>
      </c>
      <c r="D1450" s="267"/>
      <c r="E1450" s="267"/>
      <c r="F1450" s="267"/>
      <c r="G1450" s="267"/>
      <c r="H1450" s="267"/>
      <c r="I1450" s="267"/>
      <c r="J1450" s="267"/>
      <c r="K1450" s="267"/>
      <c r="L1450" s="196" t="s">
        <v>37</v>
      </c>
      <c r="M1450" s="332" t="s">
        <v>387</v>
      </c>
      <c r="N1450" s="332" t="s">
        <v>402</v>
      </c>
      <c r="O1450" s="332" t="s">
        <v>401</v>
      </c>
      <c r="P1450" s="332" t="s">
        <v>1718</v>
      </c>
      <c r="Q1450" s="332" t="s">
        <v>49</v>
      </c>
      <c r="R1450" s="332" t="s">
        <v>4707</v>
      </c>
      <c r="S1450" s="332"/>
      <c r="T1450" s="332"/>
      <c r="U1450" s="252"/>
      <c r="V1450" s="197" t="s">
        <v>776</v>
      </c>
      <c r="W1450" s="220">
        <v>1</v>
      </c>
      <c r="X1450" s="223">
        <v>928</v>
      </c>
      <c r="Y1450" s="223">
        <v>900</v>
      </c>
      <c r="Z1450" s="223">
        <v>843</v>
      </c>
      <c r="AA1450" s="223">
        <v>793</v>
      </c>
      <c r="AB1450" s="5"/>
      <c r="AC1450" s="224">
        <f t="shared" si="58"/>
        <v>0</v>
      </c>
      <c r="AD1450" s="270">
        <f t="shared" si="59"/>
        <v>0</v>
      </c>
      <c r="AE1450" s="198" t="s">
        <v>4484</v>
      </c>
      <c r="AF1450" s="199"/>
      <c r="AG1450" s="200"/>
      <c r="AH1450" s="200"/>
      <c r="AI1450" s="169" t="str">
        <f>IF(AB1450/W1450=0,"",IF(MOD(AB1450,W1450)&gt;0,"ОШИБКА!!! неверная кратность на сорт",""))</f>
        <v/>
      </c>
    </row>
    <row r="1451" spans="2:35">
      <c r="B1451" s="250"/>
      <c r="C1451" s="196" t="s">
        <v>403</v>
      </c>
      <c r="D1451" s="267"/>
      <c r="E1451" s="267"/>
      <c r="F1451" s="267"/>
      <c r="G1451" s="267"/>
      <c r="H1451" s="267"/>
      <c r="I1451" s="267"/>
      <c r="J1451" s="267"/>
      <c r="K1451" s="267"/>
      <c r="L1451" s="196" t="s">
        <v>37</v>
      </c>
      <c r="M1451" s="332" t="s">
        <v>387</v>
      </c>
      <c r="N1451" s="332" t="s">
        <v>402</v>
      </c>
      <c r="O1451" s="332" t="s">
        <v>401</v>
      </c>
      <c r="P1451" s="332" t="s">
        <v>404</v>
      </c>
      <c r="Q1451" s="332" t="s">
        <v>49</v>
      </c>
      <c r="R1451" s="332" t="s">
        <v>110</v>
      </c>
      <c r="S1451" s="332"/>
      <c r="T1451" s="332"/>
      <c r="U1451" s="252"/>
      <c r="V1451" s="197" t="s">
        <v>176</v>
      </c>
      <c r="W1451" s="220">
        <v>1</v>
      </c>
      <c r="X1451" s="223">
        <v>1789</v>
      </c>
      <c r="Y1451" s="223">
        <v>1735</v>
      </c>
      <c r="Z1451" s="223">
        <v>1626</v>
      </c>
      <c r="AA1451" s="223">
        <v>1529</v>
      </c>
      <c r="AB1451" s="5"/>
      <c r="AC1451" s="224">
        <f t="shared" si="58"/>
        <v>0</v>
      </c>
      <c r="AD1451" s="270">
        <f t="shared" si="59"/>
        <v>0</v>
      </c>
      <c r="AE1451" s="198" t="s">
        <v>4484</v>
      </c>
      <c r="AF1451" s="199"/>
      <c r="AG1451" s="200"/>
      <c r="AH1451" s="200"/>
      <c r="AI1451" s="169" t="str">
        <f>IF(AB1451/W1451=0,"",IF(MOD(AB1451,W1451)&gt;0,"ОШИБКА!!! неверная кратность на сорт",""))</f>
        <v/>
      </c>
    </row>
    <row r="1452" spans="2:35">
      <c r="B1452" s="250"/>
      <c r="C1452" s="196" t="s">
        <v>405</v>
      </c>
      <c r="D1452" s="267"/>
      <c r="E1452" s="267"/>
      <c r="F1452" s="267"/>
      <c r="G1452" s="267"/>
      <c r="H1452" s="267"/>
      <c r="I1452" s="267"/>
      <c r="J1452" s="267"/>
      <c r="K1452" s="267"/>
      <c r="L1452" s="196" t="s">
        <v>37</v>
      </c>
      <c r="M1452" s="332" t="s">
        <v>387</v>
      </c>
      <c r="N1452" s="332" t="s">
        <v>402</v>
      </c>
      <c r="O1452" s="332" t="s">
        <v>401</v>
      </c>
      <c r="P1452" s="332" t="s">
        <v>1719</v>
      </c>
      <c r="Q1452" s="332" t="s">
        <v>198</v>
      </c>
      <c r="R1452" s="332"/>
      <c r="S1452" s="332"/>
      <c r="T1452" s="332"/>
      <c r="U1452" s="252"/>
      <c r="V1452" s="197" t="s">
        <v>176</v>
      </c>
      <c r="W1452" s="220">
        <v>1</v>
      </c>
      <c r="X1452" s="223">
        <v>3182</v>
      </c>
      <c r="Y1452" s="223">
        <v>3085</v>
      </c>
      <c r="Z1452" s="223">
        <v>2892</v>
      </c>
      <c r="AA1452" s="223">
        <v>2719</v>
      </c>
      <c r="AB1452" s="5"/>
      <c r="AC1452" s="224">
        <f t="shared" si="58"/>
        <v>0</v>
      </c>
      <c r="AD1452" s="270">
        <f t="shared" si="59"/>
        <v>0</v>
      </c>
      <c r="AE1452" s="198" t="s">
        <v>4484</v>
      </c>
      <c r="AF1452" s="199"/>
      <c r="AG1452" s="200"/>
      <c r="AH1452" s="200"/>
      <c r="AI1452" s="169" t="str">
        <f>IF(AB1452/W1452=0,"",IF(MOD(AB1452,W1452)&gt;0,"ОШИБКА!!! неверная кратность на сорт",""))</f>
        <v/>
      </c>
    </row>
    <row r="1453" spans="2:35">
      <c r="B1453" s="250"/>
      <c r="C1453" s="196" t="s">
        <v>1720</v>
      </c>
      <c r="D1453" s="267"/>
      <c r="E1453" s="267"/>
      <c r="F1453" s="267"/>
      <c r="G1453" s="267"/>
      <c r="H1453" s="267"/>
      <c r="I1453" s="267"/>
      <c r="J1453" s="267"/>
      <c r="K1453" s="267"/>
      <c r="L1453" s="196" t="s">
        <v>37</v>
      </c>
      <c r="M1453" s="332" t="s">
        <v>387</v>
      </c>
      <c r="N1453" s="332" t="s">
        <v>402</v>
      </c>
      <c r="O1453" s="332" t="s">
        <v>401</v>
      </c>
      <c r="P1453" s="332" t="s">
        <v>1719</v>
      </c>
      <c r="Q1453" s="332" t="s">
        <v>49</v>
      </c>
      <c r="R1453" s="332" t="s">
        <v>110</v>
      </c>
      <c r="S1453" s="332"/>
      <c r="T1453" s="332"/>
      <c r="U1453" s="252"/>
      <c r="V1453" s="197" t="s">
        <v>176</v>
      </c>
      <c r="W1453" s="220">
        <v>1</v>
      </c>
      <c r="X1453" s="223">
        <v>1789</v>
      </c>
      <c r="Y1453" s="223">
        <v>1735</v>
      </c>
      <c r="Z1453" s="223">
        <v>1626</v>
      </c>
      <c r="AA1453" s="223">
        <v>1529</v>
      </c>
      <c r="AB1453" s="5"/>
      <c r="AC1453" s="224">
        <f t="shared" si="58"/>
        <v>0</v>
      </c>
      <c r="AD1453" s="270">
        <f t="shared" si="59"/>
        <v>0</v>
      </c>
      <c r="AE1453" s="198" t="s">
        <v>4484</v>
      </c>
      <c r="AF1453" s="199"/>
      <c r="AG1453" s="200"/>
      <c r="AH1453" s="200"/>
      <c r="AI1453" s="169" t="str">
        <f>IF(AB1453/W1453=0,"",IF(MOD(AB1453,W1453)&gt;0,"ОШИБКА!!! неверная кратность на сорт",""))</f>
        <v/>
      </c>
    </row>
    <row r="1454" spans="2:35">
      <c r="B1454" s="250"/>
      <c r="C1454" s="196" t="s">
        <v>406</v>
      </c>
      <c r="D1454" s="267"/>
      <c r="E1454" s="267"/>
      <c r="F1454" s="267"/>
      <c r="G1454" s="267"/>
      <c r="H1454" s="267"/>
      <c r="I1454" s="267"/>
      <c r="J1454" s="267"/>
      <c r="K1454" s="267"/>
      <c r="L1454" s="196" t="s">
        <v>37</v>
      </c>
      <c r="M1454" s="332" t="s">
        <v>387</v>
      </c>
      <c r="N1454" s="332" t="s">
        <v>402</v>
      </c>
      <c r="O1454" s="332" t="s">
        <v>401</v>
      </c>
      <c r="P1454" s="332" t="s">
        <v>407</v>
      </c>
      <c r="Q1454" s="332" t="s">
        <v>49</v>
      </c>
      <c r="R1454" s="332" t="s">
        <v>73</v>
      </c>
      <c r="S1454" s="332"/>
      <c r="T1454" s="332"/>
      <c r="U1454" s="252"/>
      <c r="V1454" s="197" t="s">
        <v>176</v>
      </c>
      <c r="W1454" s="220">
        <v>1</v>
      </c>
      <c r="X1454" s="223">
        <v>3051</v>
      </c>
      <c r="Y1454" s="223">
        <v>2959</v>
      </c>
      <c r="Z1454" s="223">
        <v>2774</v>
      </c>
      <c r="AA1454" s="223">
        <v>2608</v>
      </c>
      <c r="AB1454" s="5"/>
      <c r="AC1454" s="224">
        <f t="shared" si="58"/>
        <v>0</v>
      </c>
      <c r="AD1454" s="270">
        <f t="shared" si="59"/>
        <v>0</v>
      </c>
      <c r="AE1454" s="198" t="s">
        <v>4484</v>
      </c>
      <c r="AF1454" s="199"/>
      <c r="AG1454" s="200"/>
      <c r="AH1454" s="200"/>
      <c r="AI1454" s="169" t="str">
        <f>IF(AB1454/W1454=0,"",IF(MOD(AB1454,W1454)&gt;0,"ОШИБКА!!! неверная кратность на сорт",""))</f>
        <v/>
      </c>
    </row>
    <row r="1455" spans="2:35">
      <c r="B1455" s="250"/>
      <c r="C1455" s="196"/>
      <c r="D1455" s="267"/>
      <c r="E1455" s="267"/>
      <c r="F1455" s="267"/>
      <c r="G1455" s="267"/>
      <c r="H1455" s="267"/>
      <c r="I1455" s="267"/>
      <c r="J1455" s="267"/>
      <c r="K1455" s="267">
        <v>1488</v>
      </c>
      <c r="L1455" s="196" t="s">
        <v>37</v>
      </c>
      <c r="M1455" s="196" t="s">
        <v>387</v>
      </c>
      <c r="N1455" s="196" t="s">
        <v>402</v>
      </c>
      <c r="O1455" s="196"/>
      <c r="P1455" s="196"/>
      <c r="Q1455" s="196" t="s">
        <v>4821</v>
      </c>
      <c r="R1455" s="196"/>
      <c r="S1455" s="196"/>
      <c r="T1455" s="196"/>
      <c r="U1455" s="281" t="s">
        <v>4764</v>
      </c>
      <c r="V1455" s="197" t="s">
        <v>776</v>
      </c>
      <c r="W1455" s="220">
        <v>1</v>
      </c>
      <c r="X1455" s="285">
        <v>668</v>
      </c>
      <c r="Y1455" s="285">
        <v>647</v>
      </c>
      <c r="Z1455" s="285">
        <v>607</v>
      </c>
      <c r="AA1455" s="285">
        <v>570</v>
      </c>
      <c r="AB1455" s="5"/>
      <c r="AC1455" s="224">
        <f t="shared" si="58"/>
        <v>0</v>
      </c>
      <c r="AD1455" s="270">
        <f t="shared" si="59"/>
        <v>0</v>
      </c>
      <c r="AE1455" s="282" t="s">
        <v>7069</v>
      </c>
      <c r="AF1455" s="283" t="s">
        <v>4765</v>
      </c>
      <c r="AG1455" s="200"/>
      <c r="AH1455" s="200"/>
      <c r="AI1455" s="169" t="str">
        <f>IF(AB1455/W1455=0,"",IF(MOD(AB1455,W1455)&gt;0,"ОШИБКА!!! неверная кратность на сорт",""))</f>
        <v/>
      </c>
    </row>
    <row r="1456" spans="2:35">
      <c r="B1456" s="250"/>
      <c r="C1456" s="196"/>
      <c r="D1456" s="267"/>
      <c r="E1456" s="267"/>
      <c r="F1456" s="267"/>
      <c r="G1456" s="267"/>
      <c r="H1456" s="267"/>
      <c r="I1456" s="267"/>
      <c r="J1456" s="267"/>
      <c r="K1456" s="267"/>
      <c r="L1456" s="196" t="s">
        <v>37</v>
      </c>
      <c r="M1456" s="196" t="s">
        <v>387</v>
      </c>
      <c r="N1456" s="196" t="s">
        <v>5639</v>
      </c>
      <c r="O1456" s="196"/>
      <c r="P1456" s="196"/>
      <c r="Q1456" s="196" t="s">
        <v>4821</v>
      </c>
      <c r="R1456" s="196"/>
      <c r="S1456" s="196"/>
      <c r="T1456" s="196"/>
      <c r="U1456" s="281" t="s">
        <v>4764</v>
      </c>
      <c r="V1456" s="197" t="s">
        <v>776</v>
      </c>
      <c r="W1456" s="220">
        <v>1</v>
      </c>
      <c r="X1456" s="285">
        <v>463</v>
      </c>
      <c r="Y1456" s="285">
        <v>449</v>
      </c>
      <c r="Z1456" s="285">
        <v>421</v>
      </c>
      <c r="AA1456" s="285">
        <v>395</v>
      </c>
      <c r="AB1456" s="5"/>
      <c r="AC1456" s="224">
        <f t="shared" si="58"/>
        <v>0</v>
      </c>
      <c r="AD1456" s="270">
        <f t="shared" si="59"/>
        <v>0</v>
      </c>
      <c r="AE1456" s="282" t="s">
        <v>7069</v>
      </c>
      <c r="AF1456" s="283" t="s">
        <v>4765</v>
      </c>
      <c r="AG1456" s="200"/>
      <c r="AH1456" s="200"/>
      <c r="AI1456" s="169" t="str">
        <f>IF(AB1456/W1456=0,"",IF(MOD(AB1456,W1456)&gt;0,"ОШИБКА!!! неверная кратность на сорт",""))</f>
        <v/>
      </c>
    </row>
    <row r="1457" spans="2:35">
      <c r="B1457" s="250"/>
      <c r="C1457" s="196"/>
      <c r="D1457" s="267"/>
      <c r="E1457" s="267"/>
      <c r="F1457" s="267"/>
      <c r="G1457" s="267"/>
      <c r="H1457" s="267"/>
      <c r="I1457" s="267"/>
      <c r="J1457" s="267"/>
      <c r="K1457" s="267">
        <v>35</v>
      </c>
      <c r="L1457" s="196" t="s">
        <v>37</v>
      </c>
      <c r="M1457" s="196" t="s">
        <v>387</v>
      </c>
      <c r="N1457" s="196" t="s">
        <v>5639</v>
      </c>
      <c r="O1457" s="196"/>
      <c r="P1457" s="196"/>
      <c r="Q1457" s="196" t="s">
        <v>4861</v>
      </c>
      <c r="R1457" s="196"/>
      <c r="S1457" s="196"/>
      <c r="T1457" s="196"/>
      <c r="U1457" s="281" t="s">
        <v>4764</v>
      </c>
      <c r="V1457" s="197" t="s">
        <v>776</v>
      </c>
      <c r="W1457" s="220">
        <v>1</v>
      </c>
      <c r="X1457" s="285">
        <v>2195</v>
      </c>
      <c r="Y1457" s="285">
        <v>2128</v>
      </c>
      <c r="Z1457" s="285">
        <v>1995</v>
      </c>
      <c r="AA1457" s="285">
        <v>1875</v>
      </c>
      <c r="AB1457" s="5"/>
      <c r="AC1457" s="224">
        <f t="shared" si="58"/>
        <v>0</v>
      </c>
      <c r="AD1457" s="270">
        <f t="shared" si="59"/>
        <v>0</v>
      </c>
      <c r="AE1457" s="282" t="s">
        <v>7069</v>
      </c>
      <c r="AF1457" s="283" t="s">
        <v>4765</v>
      </c>
      <c r="AG1457" s="200"/>
      <c r="AH1457" s="200"/>
      <c r="AI1457" s="169" t="str">
        <f>IF(AB1457/W1457=0,"",IF(MOD(AB1457,W1457)&gt;0,"ОШИБКА!!! неверная кратность на сорт",""))</f>
        <v/>
      </c>
    </row>
    <row r="1458" spans="2:35">
      <c r="B1458" s="250"/>
      <c r="C1458" s="196" t="s">
        <v>3209</v>
      </c>
      <c r="D1458" s="267">
        <v>26</v>
      </c>
      <c r="E1458" s="267"/>
      <c r="F1458" s="267"/>
      <c r="G1458" s="267"/>
      <c r="H1458" s="267"/>
      <c r="I1458" s="267"/>
      <c r="J1458" s="267"/>
      <c r="K1458" s="267"/>
      <c r="L1458" s="196" t="s">
        <v>37</v>
      </c>
      <c r="M1458" s="196" t="s">
        <v>387</v>
      </c>
      <c r="N1458" s="196" t="s">
        <v>409</v>
      </c>
      <c r="O1458" s="196" t="s">
        <v>408</v>
      </c>
      <c r="P1458" s="196" t="s">
        <v>1067</v>
      </c>
      <c r="Q1458" s="196" t="s">
        <v>141</v>
      </c>
      <c r="R1458" s="196"/>
      <c r="S1458" s="196"/>
      <c r="T1458" s="196"/>
      <c r="U1458" s="252"/>
      <c r="V1458" s="197" t="s">
        <v>776</v>
      </c>
      <c r="W1458" s="220">
        <v>1</v>
      </c>
      <c r="X1458" s="223">
        <v>236</v>
      </c>
      <c r="Y1458" s="223">
        <v>229</v>
      </c>
      <c r="Z1458" s="223">
        <v>215</v>
      </c>
      <c r="AA1458" s="223">
        <v>202</v>
      </c>
      <c r="AB1458" s="5"/>
      <c r="AC1458" s="224">
        <f t="shared" si="58"/>
        <v>0</v>
      </c>
      <c r="AD1458" s="270">
        <f t="shared" si="59"/>
        <v>0</v>
      </c>
      <c r="AE1458" s="198"/>
      <c r="AF1458" s="199"/>
      <c r="AG1458" s="200"/>
      <c r="AH1458" s="200"/>
      <c r="AI1458" s="169" t="str">
        <f>IF(AB1458/W1458=0,"",IF(MOD(AB1458,W1458)&gt;0,"ОШИБКА!!! неверная кратность на сорт",""))</f>
        <v/>
      </c>
    </row>
    <row r="1459" spans="2:35">
      <c r="B1459" s="250"/>
      <c r="C1459" s="196" t="s">
        <v>1066</v>
      </c>
      <c r="D1459" s="267">
        <v>40</v>
      </c>
      <c r="E1459" s="267">
        <v>3292</v>
      </c>
      <c r="F1459" s="267">
        <v>2923</v>
      </c>
      <c r="G1459" s="267"/>
      <c r="H1459" s="267"/>
      <c r="I1459" s="267"/>
      <c r="J1459" s="267"/>
      <c r="K1459" s="267"/>
      <c r="L1459" s="196" t="s">
        <v>37</v>
      </c>
      <c r="M1459" s="196" t="s">
        <v>387</v>
      </c>
      <c r="N1459" s="196" t="s">
        <v>409</v>
      </c>
      <c r="O1459" s="196" t="s">
        <v>408</v>
      </c>
      <c r="P1459" s="196" t="s">
        <v>1067</v>
      </c>
      <c r="Q1459" s="196" t="s">
        <v>48</v>
      </c>
      <c r="R1459" s="196" t="s">
        <v>73</v>
      </c>
      <c r="S1459" s="196"/>
      <c r="T1459" s="196"/>
      <c r="U1459" s="252"/>
      <c r="V1459" s="197" t="s">
        <v>776</v>
      </c>
      <c r="W1459" s="220">
        <v>1</v>
      </c>
      <c r="X1459" s="223">
        <v>326</v>
      </c>
      <c r="Y1459" s="223">
        <v>316</v>
      </c>
      <c r="Z1459" s="223">
        <v>296</v>
      </c>
      <c r="AA1459" s="223">
        <v>278</v>
      </c>
      <c r="AB1459" s="5"/>
      <c r="AC1459" s="224">
        <f t="shared" si="58"/>
        <v>0</v>
      </c>
      <c r="AD1459" s="270">
        <f t="shared" si="59"/>
        <v>0</v>
      </c>
      <c r="AE1459" s="198"/>
      <c r="AF1459" s="199"/>
      <c r="AG1459" s="200"/>
      <c r="AH1459" s="200"/>
      <c r="AI1459" s="169" t="str">
        <f>IF(AB1459/W1459=0,"",IF(MOD(AB1459,W1459)&gt;0,"ОШИБКА!!! неверная кратность на сорт",""))</f>
        <v/>
      </c>
    </row>
    <row r="1460" spans="2:35">
      <c r="B1460" s="250"/>
      <c r="C1460" s="196" t="s">
        <v>1068</v>
      </c>
      <c r="D1460" s="267"/>
      <c r="E1460" s="267">
        <v>140</v>
      </c>
      <c r="F1460" s="267">
        <v>140</v>
      </c>
      <c r="G1460" s="267"/>
      <c r="H1460" s="267"/>
      <c r="I1460" s="267"/>
      <c r="J1460" s="267"/>
      <c r="K1460" s="267"/>
      <c r="L1460" s="196" t="s">
        <v>37</v>
      </c>
      <c r="M1460" s="196" t="s">
        <v>387</v>
      </c>
      <c r="N1460" s="196" t="s">
        <v>409</v>
      </c>
      <c r="O1460" s="196" t="s">
        <v>408</v>
      </c>
      <c r="P1460" s="196" t="s">
        <v>1067</v>
      </c>
      <c r="Q1460" s="196" t="s">
        <v>48</v>
      </c>
      <c r="R1460" s="196" t="s">
        <v>73</v>
      </c>
      <c r="S1460" s="196"/>
      <c r="T1460" s="196"/>
      <c r="U1460" s="252"/>
      <c r="V1460" s="197" t="s">
        <v>776</v>
      </c>
      <c r="W1460" s="220">
        <v>1</v>
      </c>
      <c r="X1460" s="223">
        <v>365</v>
      </c>
      <c r="Y1460" s="223">
        <v>354</v>
      </c>
      <c r="Z1460" s="223">
        <v>332</v>
      </c>
      <c r="AA1460" s="223">
        <v>312</v>
      </c>
      <c r="AB1460" s="5"/>
      <c r="AC1460" s="224">
        <f t="shared" si="58"/>
        <v>0</v>
      </c>
      <c r="AD1460" s="270">
        <f t="shared" si="59"/>
        <v>0</v>
      </c>
      <c r="AE1460" s="198"/>
      <c r="AF1460" s="199"/>
      <c r="AG1460" s="200"/>
      <c r="AH1460" s="200"/>
      <c r="AI1460" s="169" t="str">
        <f>IF(AB1460/W1460=0,"",IF(MOD(AB1460,W1460)&gt;0,"ОШИБКА!!! неверная кратность на сорт",""))</f>
        <v/>
      </c>
    </row>
    <row r="1461" spans="2:35">
      <c r="B1461" s="250"/>
      <c r="C1461" s="196" t="s">
        <v>1069</v>
      </c>
      <c r="D1461" s="267">
        <v>27</v>
      </c>
      <c r="E1461" s="267">
        <v>32</v>
      </c>
      <c r="F1461" s="267">
        <v>0</v>
      </c>
      <c r="G1461" s="267"/>
      <c r="H1461" s="267"/>
      <c r="I1461" s="267"/>
      <c r="J1461" s="267"/>
      <c r="K1461" s="267"/>
      <c r="L1461" s="196" t="s">
        <v>37</v>
      </c>
      <c r="M1461" s="196" t="s">
        <v>387</v>
      </c>
      <c r="N1461" s="196" t="s">
        <v>409</v>
      </c>
      <c r="O1461" s="196" t="s">
        <v>408</v>
      </c>
      <c r="P1461" s="196" t="s">
        <v>1070</v>
      </c>
      <c r="Q1461" s="196" t="s">
        <v>48</v>
      </c>
      <c r="R1461" s="196"/>
      <c r="S1461" s="196"/>
      <c r="T1461" s="196"/>
      <c r="U1461" s="252"/>
      <c r="V1461" s="197" t="s">
        <v>776</v>
      </c>
      <c r="W1461" s="220">
        <v>1</v>
      </c>
      <c r="X1461" s="223">
        <v>453</v>
      </c>
      <c r="Y1461" s="223">
        <v>439</v>
      </c>
      <c r="Z1461" s="223">
        <v>411</v>
      </c>
      <c r="AA1461" s="223">
        <v>387</v>
      </c>
      <c r="AB1461" s="5"/>
      <c r="AC1461" s="224">
        <f t="shared" si="58"/>
        <v>0</v>
      </c>
      <c r="AD1461" s="270">
        <f t="shared" si="59"/>
        <v>0</v>
      </c>
      <c r="AE1461" s="198"/>
      <c r="AF1461" s="199"/>
      <c r="AG1461" s="200"/>
      <c r="AH1461" s="200"/>
      <c r="AI1461" s="169" t="str">
        <f>IF(AB1461/W1461=0,"",IF(MOD(AB1461,W1461)&gt;0,"ОШИБКА!!! неверная кратность на сорт",""))</f>
        <v/>
      </c>
    </row>
    <row r="1462" spans="2:35">
      <c r="B1462" s="250"/>
      <c r="C1462" s="196" t="s">
        <v>1071</v>
      </c>
      <c r="D1462" s="267"/>
      <c r="E1462" s="267"/>
      <c r="F1462" s="267"/>
      <c r="G1462" s="267"/>
      <c r="H1462" s="267"/>
      <c r="I1462" s="267"/>
      <c r="J1462" s="267"/>
      <c r="K1462" s="267"/>
      <c r="L1462" s="196" t="s">
        <v>37</v>
      </c>
      <c r="M1462" s="332" t="s">
        <v>387</v>
      </c>
      <c r="N1462" s="332" t="s">
        <v>409</v>
      </c>
      <c r="O1462" s="332" t="s">
        <v>408</v>
      </c>
      <c r="P1462" s="332" t="s">
        <v>1072</v>
      </c>
      <c r="Q1462" s="332" t="s">
        <v>48</v>
      </c>
      <c r="R1462" s="332" t="s">
        <v>28</v>
      </c>
      <c r="S1462" s="332"/>
      <c r="T1462" s="332"/>
      <c r="U1462" s="335"/>
      <c r="V1462" s="197" t="s">
        <v>776</v>
      </c>
      <c r="W1462" s="220">
        <v>1</v>
      </c>
      <c r="X1462" s="223">
        <v>439</v>
      </c>
      <c r="Y1462" s="223">
        <v>426</v>
      </c>
      <c r="Z1462" s="223">
        <v>399</v>
      </c>
      <c r="AA1462" s="223">
        <v>376</v>
      </c>
      <c r="AB1462" s="5"/>
      <c r="AC1462" s="224">
        <f t="shared" si="58"/>
        <v>0</v>
      </c>
      <c r="AD1462" s="270">
        <f t="shared" si="59"/>
        <v>0</v>
      </c>
      <c r="AE1462" s="198" t="s">
        <v>4484</v>
      </c>
      <c r="AF1462" s="199"/>
      <c r="AG1462" s="200"/>
      <c r="AH1462" s="200"/>
      <c r="AI1462" s="169" t="str">
        <f>IF(AB1462/W1462=0,"",IF(MOD(AB1462,W1462)&gt;0,"ОШИБКА!!! неверная кратность на сорт",""))</f>
        <v/>
      </c>
    </row>
    <row r="1463" spans="2:35">
      <c r="B1463" s="250"/>
      <c r="C1463" s="196" t="s">
        <v>1073</v>
      </c>
      <c r="D1463" s="267"/>
      <c r="E1463" s="267">
        <v>39</v>
      </c>
      <c r="F1463" s="267">
        <v>0</v>
      </c>
      <c r="G1463" s="267"/>
      <c r="H1463" s="267"/>
      <c r="I1463" s="267"/>
      <c r="J1463" s="267"/>
      <c r="K1463" s="267"/>
      <c r="L1463" s="196" t="s">
        <v>37</v>
      </c>
      <c r="M1463" s="196" t="s">
        <v>387</v>
      </c>
      <c r="N1463" s="196" t="s">
        <v>409</v>
      </c>
      <c r="O1463" s="196" t="s">
        <v>408</v>
      </c>
      <c r="P1463" s="196" t="s">
        <v>1074</v>
      </c>
      <c r="Q1463" s="196" t="s">
        <v>48</v>
      </c>
      <c r="R1463" s="196" t="s">
        <v>73</v>
      </c>
      <c r="S1463" s="196"/>
      <c r="T1463" s="196"/>
      <c r="U1463" s="252"/>
      <c r="V1463" s="197" t="s">
        <v>776</v>
      </c>
      <c r="W1463" s="220">
        <v>1</v>
      </c>
      <c r="X1463" s="223">
        <v>781</v>
      </c>
      <c r="Y1463" s="223">
        <v>757</v>
      </c>
      <c r="Z1463" s="223">
        <v>710</v>
      </c>
      <c r="AA1463" s="223">
        <v>667</v>
      </c>
      <c r="AB1463" s="5"/>
      <c r="AC1463" s="224">
        <f t="shared" si="58"/>
        <v>0</v>
      </c>
      <c r="AD1463" s="270">
        <f t="shared" si="59"/>
        <v>0</v>
      </c>
      <c r="AE1463" s="198"/>
      <c r="AF1463" s="199"/>
      <c r="AG1463" s="200"/>
      <c r="AH1463" s="200"/>
      <c r="AI1463" s="169" t="str">
        <f>IF(AB1463/W1463=0,"",IF(MOD(AB1463,W1463)&gt;0,"ОШИБКА!!! неверная кратность на сорт",""))</f>
        <v/>
      </c>
    </row>
    <row r="1464" spans="2:35">
      <c r="B1464" s="250"/>
      <c r="C1464" s="253"/>
      <c r="D1464" s="267"/>
      <c r="E1464" s="267"/>
      <c r="F1464" s="267"/>
      <c r="G1464" s="267"/>
      <c r="H1464" s="267"/>
      <c r="I1464" s="267"/>
      <c r="J1464" s="267"/>
      <c r="K1464" s="267">
        <v>7</v>
      </c>
      <c r="L1464" s="196" t="s">
        <v>37</v>
      </c>
      <c r="M1464" s="196" t="s">
        <v>387</v>
      </c>
      <c r="N1464" s="196" t="s">
        <v>5640</v>
      </c>
      <c r="O1464" s="196"/>
      <c r="P1464" s="196"/>
      <c r="Q1464" s="196" t="s">
        <v>4823</v>
      </c>
      <c r="R1464" s="196"/>
      <c r="S1464" s="196"/>
      <c r="T1464" s="196"/>
      <c r="U1464" s="281" t="s">
        <v>4764</v>
      </c>
      <c r="V1464" s="197" t="s">
        <v>776</v>
      </c>
      <c r="W1464" s="220">
        <v>1</v>
      </c>
      <c r="X1464" s="285">
        <v>796</v>
      </c>
      <c r="Y1464" s="285">
        <v>772</v>
      </c>
      <c r="Z1464" s="285">
        <v>724</v>
      </c>
      <c r="AA1464" s="285">
        <v>680</v>
      </c>
      <c r="AB1464" s="5"/>
      <c r="AC1464" s="224">
        <f t="shared" si="58"/>
        <v>0</v>
      </c>
      <c r="AD1464" s="270">
        <f t="shared" si="59"/>
        <v>0</v>
      </c>
      <c r="AE1464" s="282" t="s">
        <v>7069</v>
      </c>
      <c r="AF1464" s="283" t="s">
        <v>4765</v>
      </c>
      <c r="AG1464" s="200"/>
      <c r="AH1464" s="200"/>
      <c r="AI1464" s="169" t="str">
        <f>IF(AB1464/W1464=0,"",IF(MOD(AB1464,W1464)&gt;0,"ОШИБКА!!! неверная кратность на сорт",""))</f>
        <v/>
      </c>
    </row>
    <row r="1465" spans="2:35">
      <c r="B1465" s="250"/>
      <c r="C1465" s="253"/>
      <c r="D1465" s="267"/>
      <c r="E1465" s="267"/>
      <c r="F1465" s="267"/>
      <c r="G1465" s="267"/>
      <c r="H1465" s="267"/>
      <c r="I1465" s="267"/>
      <c r="J1465" s="267"/>
      <c r="K1465" s="267"/>
      <c r="L1465" s="196" t="s">
        <v>37</v>
      </c>
      <c r="M1465" s="196" t="s">
        <v>387</v>
      </c>
      <c r="N1465" s="196" t="s">
        <v>5641</v>
      </c>
      <c r="O1465" s="196"/>
      <c r="P1465" s="196"/>
      <c r="Q1465" s="196" t="s">
        <v>4940</v>
      </c>
      <c r="R1465" s="196"/>
      <c r="S1465" s="196"/>
      <c r="T1465" s="196"/>
      <c r="U1465" s="281" t="s">
        <v>4764</v>
      </c>
      <c r="V1465" s="197" t="s">
        <v>776</v>
      </c>
      <c r="W1465" s="220">
        <v>1</v>
      </c>
      <c r="X1465" s="285">
        <v>771</v>
      </c>
      <c r="Y1465" s="285">
        <v>747</v>
      </c>
      <c r="Z1465" s="285">
        <v>701</v>
      </c>
      <c r="AA1465" s="285">
        <v>658</v>
      </c>
      <c r="AB1465" s="5"/>
      <c r="AC1465" s="224">
        <f t="shared" ref="AC1465:AC1528" si="60">X1465*AB1465</f>
        <v>0</v>
      </c>
      <c r="AD1465" s="270">
        <f t="shared" ref="AD1465:AD1528" si="61">IF(Y1465&lt;&gt;"",IF(AND($AC$25&gt;=200000,AB1465&gt;=20),AB1465*AA1465,IF(AND($AC$25&gt;=200000,AB1465&lt;20),AB1465*Z1465,IF(AND($AC$25&lt;200000,AB1465&gt;=20),AB1465*Y1465,AB1465*X1465))),IF($AC$25&gt;=200000,AB1465*Z1465,AB1465*X1465))</f>
        <v>0</v>
      </c>
      <c r="AE1465" s="282" t="s">
        <v>7069</v>
      </c>
      <c r="AF1465" s="283" t="s">
        <v>4765</v>
      </c>
      <c r="AG1465" s="200"/>
      <c r="AH1465" s="200"/>
      <c r="AI1465" s="169" t="str">
        <f>IF(AB1465/W1465=0,"",IF(MOD(AB1465,W1465)&gt;0,"ОШИБКА!!! неверная кратность на сорт",""))</f>
        <v/>
      </c>
    </row>
    <row r="1466" spans="2:35">
      <c r="B1466" s="250"/>
      <c r="C1466" s="253"/>
      <c r="D1466" s="267"/>
      <c r="E1466" s="267"/>
      <c r="F1466" s="267"/>
      <c r="G1466" s="267"/>
      <c r="H1466" s="267"/>
      <c r="I1466" s="267"/>
      <c r="J1466" s="267"/>
      <c r="K1466" s="267">
        <v>6</v>
      </c>
      <c r="L1466" s="196" t="s">
        <v>37</v>
      </c>
      <c r="M1466" s="196" t="s">
        <v>387</v>
      </c>
      <c r="N1466" s="196" t="s">
        <v>5641</v>
      </c>
      <c r="O1466" s="196"/>
      <c r="P1466" s="196"/>
      <c r="Q1466" s="196" t="s">
        <v>4823</v>
      </c>
      <c r="R1466" s="196"/>
      <c r="S1466" s="196"/>
      <c r="T1466" s="196"/>
      <c r="U1466" s="281" t="s">
        <v>4764</v>
      </c>
      <c r="V1466" s="197" t="s">
        <v>776</v>
      </c>
      <c r="W1466" s="220">
        <v>1</v>
      </c>
      <c r="X1466" s="285">
        <v>802</v>
      </c>
      <c r="Y1466" s="285">
        <v>778</v>
      </c>
      <c r="Z1466" s="285">
        <v>729</v>
      </c>
      <c r="AA1466" s="285">
        <v>685</v>
      </c>
      <c r="AB1466" s="5"/>
      <c r="AC1466" s="224">
        <f t="shared" si="60"/>
        <v>0</v>
      </c>
      <c r="AD1466" s="270">
        <f t="shared" si="61"/>
        <v>0</v>
      </c>
      <c r="AE1466" s="282" t="s">
        <v>7069</v>
      </c>
      <c r="AF1466" s="283" t="s">
        <v>4765</v>
      </c>
      <c r="AG1466" s="200"/>
      <c r="AH1466" s="200"/>
      <c r="AI1466" s="169" t="str">
        <f>IF(AB1466/W1466=0,"",IF(MOD(AB1466,W1466)&gt;0,"ОШИБКА!!! неверная кратность на сорт",""))</f>
        <v/>
      </c>
    </row>
    <row r="1467" spans="2:35">
      <c r="B1467" s="250"/>
      <c r="C1467" s="196" t="s">
        <v>410</v>
      </c>
      <c r="D1467" s="267"/>
      <c r="E1467" s="267"/>
      <c r="F1467" s="267"/>
      <c r="G1467" s="267"/>
      <c r="H1467" s="267"/>
      <c r="I1467" s="267"/>
      <c r="J1467" s="267"/>
      <c r="K1467" s="267"/>
      <c r="L1467" s="196" t="s">
        <v>37</v>
      </c>
      <c r="M1467" s="332" t="s">
        <v>387</v>
      </c>
      <c r="N1467" s="332" t="s">
        <v>412</v>
      </c>
      <c r="O1467" s="332" t="s">
        <v>411</v>
      </c>
      <c r="P1467" s="332" t="s">
        <v>46</v>
      </c>
      <c r="Q1467" s="332" t="s">
        <v>48</v>
      </c>
      <c r="R1467" s="332"/>
      <c r="S1467" s="332"/>
      <c r="T1467" s="332"/>
      <c r="U1467" s="252"/>
      <c r="V1467" s="197" t="s">
        <v>776</v>
      </c>
      <c r="W1467" s="220">
        <v>1</v>
      </c>
      <c r="X1467" s="223">
        <v>302</v>
      </c>
      <c r="Y1467" s="223">
        <v>293</v>
      </c>
      <c r="Z1467" s="223">
        <v>275</v>
      </c>
      <c r="AA1467" s="223">
        <v>259</v>
      </c>
      <c r="AB1467" s="5"/>
      <c r="AC1467" s="224">
        <f t="shared" si="60"/>
        <v>0</v>
      </c>
      <c r="AD1467" s="270">
        <f t="shared" si="61"/>
        <v>0</v>
      </c>
      <c r="AE1467" s="198" t="s">
        <v>4484</v>
      </c>
      <c r="AF1467" s="199"/>
      <c r="AG1467" s="200"/>
      <c r="AH1467" s="200"/>
      <c r="AI1467" s="169" t="str">
        <f>IF(AB1467/W1467=0,"",IF(MOD(AB1467,W1467)&gt;0,"ОШИБКА!!! неверная кратность на сорт",""))</f>
        <v/>
      </c>
    </row>
    <row r="1468" spans="2:35">
      <c r="B1468" s="250"/>
      <c r="C1468" s="196" t="s">
        <v>413</v>
      </c>
      <c r="D1468" s="267"/>
      <c r="E1468" s="267"/>
      <c r="F1468" s="267"/>
      <c r="G1468" s="267"/>
      <c r="H1468" s="267"/>
      <c r="I1468" s="267"/>
      <c r="J1468" s="267"/>
      <c r="K1468" s="267"/>
      <c r="L1468" s="196" t="s">
        <v>37</v>
      </c>
      <c r="M1468" s="332" t="s">
        <v>387</v>
      </c>
      <c r="N1468" s="332" t="s">
        <v>415</v>
      </c>
      <c r="O1468" s="332" t="s">
        <v>414</v>
      </c>
      <c r="P1468" s="332" t="s">
        <v>46</v>
      </c>
      <c r="Q1468" s="332" t="s">
        <v>48</v>
      </c>
      <c r="R1468" s="332"/>
      <c r="S1468" s="332"/>
      <c r="T1468" s="332"/>
      <c r="U1468" s="252"/>
      <c r="V1468" s="197" t="s">
        <v>776</v>
      </c>
      <c r="W1468" s="220">
        <v>1</v>
      </c>
      <c r="X1468" s="223">
        <v>302</v>
      </c>
      <c r="Y1468" s="223">
        <v>293</v>
      </c>
      <c r="Z1468" s="223">
        <v>275</v>
      </c>
      <c r="AA1468" s="223">
        <v>259</v>
      </c>
      <c r="AB1468" s="5"/>
      <c r="AC1468" s="224">
        <f t="shared" si="60"/>
        <v>0</v>
      </c>
      <c r="AD1468" s="270">
        <f t="shared" si="61"/>
        <v>0</v>
      </c>
      <c r="AE1468" s="198" t="s">
        <v>4484</v>
      </c>
      <c r="AF1468" s="199"/>
      <c r="AG1468" s="200"/>
      <c r="AH1468" s="200"/>
      <c r="AI1468" s="169" t="str">
        <f>IF(AB1468/W1468=0,"",IF(MOD(AB1468,W1468)&gt;0,"ОШИБКА!!! неверная кратность на сорт",""))</f>
        <v/>
      </c>
    </row>
    <row r="1469" spans="2:35">
      <c r="B1469" s="250"/>
      <c r="C1469" s="196" t="s">
        <v>1236</v>
      </c>
      <c r="D1469" s="267">
        <v>96</v>
      </c>
      <c r="E1469" s="267">
        <v>1082</v>
      </c>
      <c r="F1469" s="267">
        <v>1074</v>
      </c>
      <c r="G1469" s="267"/>
      <c r="H1469" s="267"/>
      <c r="I1469" s="267"/>
      <c r="J1469" s="267"/>
      <c r="K1469" s="267"/>
      <c r="L1469" s="196" t="s">
        <v>37</v>
      </c>
      <c r="M1469" s="196" t="s">
        <v>387</v>
      </c>
      <c r="N1469" s="196" t="s">
        <v>417</v>
      </c>
      <c r="O1469" s="196" t="s">
        <v>416</v>
      </c>
      <c r="P1469" s="196" t="s">
        <v>1237</v>
      </c>
      <c r="Q1469" s="196" t="s">
        <v>141</v>
      </c>
      <c r="R1469" s="196"/>
      <c r="S1469" s="196"/>
      <c r="T1469" s="196"/>
      <c r="U1469" s="252"/>
      <c r="V1469" s="197" t="s">
        <v>776</v>
      </c>
      <c r="W1469" s="220">
        <v>1</v>
      </c>
      <c r="X1469" s="223">
        <v>372</v>
      </c>
      <c r="Y1469" s="223">
        <v>360</v>
      </c>
      <c r="Z1469" s="223">
        <v>338</v>
      </c>
      <c r="AA1469" s="223">
        <v>318</v>
      </c>
      <c r="AB1469" s="5"/>
      <c r="AC1469" s="224">
        <f t="shared" si="60"/>
        <v>0</v>
      </c>
      <c r="AD1469" s="270">
        <f t="shared" si="61"/>
        <v>0</v>
      </c>
      <c r="AE1469" s="198"/>
      <c r="AF1469" s="199"/>
      <c r="AG1469" s="200"/>
      <c r="AH1469" s="200"/>
      <c r="AI1469" s="169" t="str">
        <f>IF(AB1469/W1469=0,"",IF(MOD(AB1469,W1469)&gt;0,"ОШИБКА!!! неверная кратность на сорт",""))</f>
        <v/>
      </c>
    </row>
    <row r="1470" spans="2:35">
      <c r="B1470" s="250"/>
      <c r="C1470" s="196" t="s">
        <v>1238</v>
      </c>
      <c r="D1470" s="267">
        <v>48</v>
      </c>
      <c r="E1470" s="267">
        <v>45</v>
      </c>
      <c r="F1470" s="267">
        <v>45</v>
      </c>
      <c r="G1470" s="267"/>
      <c r="H1470" s="267"/>
      <c r="I1470" s="267"/>
      <c r="J1470" s="267"/>
      <c r="K1470" s="267"/>
      <c r="L1470" s="196" t="s">
        <v>37</v>
      </c>
      <c r="M1470" s="196" t="s">
        <v>387</v>
      </c>
      <c r="N1470" s="196" t="s">
        <v>417</v>
      </c>
      <c r="O1470" s="196" t="s">
        <v>416</v>
      </c>
      <c r="P1470" s="196" t="s">
        <v>1237</v>
      </c>
      <c r="Q1470" s="196" t="s">
        <v>141</v>
      </c>
      <c r="R1470" s="196"/>
      <c r="S1470" s="196"/>
      <c r="T1470" s="196"/>
      <c r="U1470" s="252"/>
      <c r="V1470" s="197" t="s">
        <v>776</v>
      </c>
      <c r="W1470" s="220">
        <v>1</v>
      </c>
      <c r="X1470" s="223">
        <v>175</v>
      </c>
      <c r="Y1470" s="223">
        <v>170</v>
      </c>
      <c r="Z1470" s="223">
        <v>159</v>
      </c>
      <c r="AA1470" s="223">
        <v>150</v>
      </c>
      <c r="AB1470" s="5"/>
      <c r="AC1470" s="224">
        <f t="shared" si="60"/>
        <v>0</v>
      </c>
      <c r="AD1470" s="270">
        <f t="shared" si="61"/>
        <v>0</v>
      </c>
      <c r="AE1470" s="198"/>
      <c r="AF1470" s="199"/>
      <c r="AG1470" s="200"/>
      <c r="AH1470" s="200"/>
      <c r="AI1470" s="169" t="str">
        <f>IF(AB1470/W1470=0,"",IF(MOD(AB1470,W1470)&gt;0,"ОШИБКА!!! неверная кратность на сорт",""))</f>
        <v/>
      </c>
    </row>
    <row r="1471" spans="2:35">
      <c r="B1471" s="250"/>
      <c r="C1471" s="196" t="s">
        <v>1239</v>
      </c>
      <c r="D1471" s="267">
        <v>60</v>
      </c>
      <c r="E1471" s="267">
        <v>2861</v>
      </c>
      <c r="F1471" s="267">
        <v>2460</v>
      </c>
      <c r="G1471" s="267"/>
      <c r="H1471" s="267"/>
      <c r="I1471" s="267"/>
      <c r="J1471" s="267">
        <v>12</v>
      </c>
      <c r="K1471" s="267"/>
      <c r="L1471" s="196" t="s">
        <v>37</v>
      </c>
      <c r="M1471" s="196" t="s">
        <v>387</v>
      </c>
      <c r="N1471" s="196" t="s">
        <v>417</v>
      </c>
      <c r="O1471" s="196" t="s">
        <v>416</v>
      </c>
      <c r="P1471" s="196" t="s">
        <v>1237</v>
      </c>
      <c r="Q1471" s="196" t="s">
        <v>48</v>
      </c>
      <c r="R1471" s="196"/>
      <c r="S1471" s="196"/>
      <c r="T1471" s="196"/>
      <c r="U1471" s="321" t="s">
        <v>4482</v>
      </c>
      <c r="V1471" s="197" t="s">
        <v>776</v>
      </c>
      <c r="W1471" s="220">
        <v>1</v>
      </c>
      <c r="X1471" s="227">
        <v>291</v>
      </c>
      <c r="Y1471" s="227">
        <v>282</v>
      </c>
      <c r="Z1471" s="227">
        <v>264</v>
      </c>
      <c r="AA1471" s="227">
        <v>249</v>
      </c>
      <c r="AB1471" s="5"/>
      <c r="AC1471" s="224">
        <f t="shared" si="60"/>
        <v>0</v>
      </c>
      <c r="AD1471" s="270">
        <f t="shared" si="61"/>
        <v>0</v>
      </c>
      <c r="AE1471" s="198"/>
      <c r="AF1471" s="199"/>
      <c r="AG1471" s="200"/>
      <c r="AH1471" s="200"/>
      <c r="AI1471" s="169" t="str">
        <f>IF(AB1471/W1471=0,"",IF(MOD(AB1471,W1471)&gt;0,"ОШИБКА!!! неверная кратность на сорт",""))</f>
        <v/>
      </c>
    </row>
    <row r="1472" spans="2:35">
      <c r="B1472" s="250"/>
      <c r="C1472" s="196" t="s">
        <v>1819</v>
      </c>
      <c r="D1472" s="267">
        <v>17</v>
      </c>
      <c r="E1472" s="267"/>
      <c r="F1472" s="267"/>
      <c r="G1472" s="267"/>
      <c r="H1472" s="267"/>
      <c r="I1472" s="267"/>
      <c r="J1472" s="267">
        <v>10</v>
      </c>
      <c r="K1472" s="267"/>
      <c r="L1472" s="196" t="s">
        <v>37</v>
      </c>
      <c r="M1472" s="196" t="s">
        <v>387</v>
      </c>
      <c r="N1472" s="196" t="s">
        <v>417</v>
      </c>
      <c r="O1472" s="196" t="s">
        <v>416</v>
      </c>
      <c r="P1472" s="196" t="s">
        <v>1237</v>
      </c>
      <c r="Q1472" s="196" t="s">
        <v>48</v>
      </c>
      <c r="R1472" s="196"/>
      <c r="S1472" s="196"/>
      <c r="T1472" s="196"/>
      <c r="U1472" s="321" t="s">
        <v>4482</v>
      </c>
      <c r="V1472" s="197" t="s">
        <v>776</v>
      </c>
      <c r="W1472" s="220">
        <v>1</v>
      </c>
      <c r="X1472" s="227">
        <v>291</v>
      </c>
      <c r="Y1472" s="227">
        <v>282</v>
      </c>
      <c r="Z1472" s="227">
        <v>264</v>
      </c>
      <c r="AA1472" s="227">
        <v>249</v>
      </c>
      <c r="AB1472" s="5"/>
      <c r="AC1472" s="224">
        <f t="shared" si="60"/>
        <v>0</v>
      </c>
      <c r="AD1472" s="270">
        <f t="shared" si="61"/>
        <v>0</v>
      </c>
      <c r="AE1472" s="198"/>
      <c r="AF1472" s="199"/>
      <c r="AG1472" s="200"/>
      <c r="AH1472" s="200"/>
      <c r="AI1472" s="169" t="str">
        <f>IF(AB1472/W1472=0,"",IF(MOD(AB1472,W1472)&gt;0,"ОШИБКА!!! неверная кратность на сорт",""))</f>
        <v/>
      </c>
    </row>
    <row r="1473" spans="2:35">
      <c r="B1473" s="250"/>
      <c r="C1473" s="196" t="s">
        <v>1241</v>
      </c>
      <c r="D1473" s="267">
        <v>39</v>
      </c>
      <c r="E1473" s="267">
        <v>63</v>
      </c>
      <c r="F1473" s="267">
        <v>59</v>
      </c>
      <c r="G1473" s="267"/>
      <c r="H1473" s="267"/>
      <c r="I1473" s="267"/>
      <c r="J1473" s="267"/>
      <c r="K1473" s="267"/>
      <c r="L1473" s="196" t="s">
        <v>37</v>
      </c>
      <c r="M1473" s="196" t="s">
        <v>387</v>
      </c>
      <c r="N1473" s="196" t="s">
        <v>417</v>
      </c>
      <c r="O1473" s="196" t="s">
        <v>416</v>
      </c>
      <c r="P1473" s="196" t="s">
        <v>418</v>
      </c>
      <c r="Q1473" s="196" t="s">
        <v>141</v>
      </c>
      <c r="R1473" s="196"/>
      <c r="S1473" s="196"/>
      <c r="T1473" s="196"/>
      <c r="U1473" s="252"/>
      <c r="V1473" s="197" t="s">
        <v>776</v>
      </c>
      <c r="W1473" s="220">
        <v>1</v>
      </c>
      <c r="X1473" s="223">
        <v>218</v>
      </c>
      <c r="Y1473" s="223">
        <v>212</v>
      </c>
      <c r="Z1473" s="223">
        <v>198</v>
      </c>
      <c r="AA1473" s="223">
        <v>187</v>
      </c>
      <c r="AB1473" s="5"/>
      <c r="AC1473" s="224">
        <f t="shared" si="60"/>
        <v>0</v>
      </c>
      <c r="AD1473" s="270">
        <f t="shared" si="61"/>
        <v>0</v>
      </c>
      <c r="AE1473" s="198"/>
      <c r="AF1473" s="199"/>
      <c r="AG1473" s="200"/>
      <c r="AH1473" s="200"/>
      <c r="AI1473" s="169" t="str">
        <f>IF(AB1473/W1473=0,"",IF(MOD(AB1473,W1473)&gt;0,"ОШИБКА!!! неверная кратность на сорт",""))</f>
        <v/>
      </c>
    </row>
    <row r="1474" spans="2:35">
      <c r="B1474" s="250"/>
      <c r="C1474" s="196" t="s">
        <v>1242</v>
      </c>
      <c r="D1474" s="267"/>
      <c r="E1474" s="267">
        <v>2028</v>
      </c>
      <c r="F1474" s="267">
        <v>1452</v>
      </c>
      <c r="G1474" s="267"/>
      <c r="H1474" s="267"/>
      <c r="I1474" s="267"/>
      <c r="J1474" s="267">
        <v>27</v>
      </c>
      <c r="K1474" s="267"/>
      <c r="L1474" s="196" t="s">
        <v>37</v>
      </c>
      <c r="M1474" s="196" t="s">
        <v>387</v>
      </c>
      <c r="N1474" s="196" t="s">
        <v>417</v>
      </c>
      <c r="O1474" s="196" t="s">
        <v>416</v>
      </c>
      <c r="P1474" s="196" t="s">
        <v>418</v>
      </c>
      <c r="Q1474" s="196" t="s">
        <v>48</v>
      </c>
      <c r="R1474" s="196" t="s">
        <v>64</v>
      </c>
      <c r="S1474" s="196"/>
      <c r="T1474" s="196"/>
      <c r="U1474" s="321" t="s">
        <v>4482</v>
      </c>
      <c r="V1474" s="197" t="s">
        <v>776</v>
      </c>
      <c r="W1474" s="220">
        <v>1</v>
      </c>
      <c r="X1474" s="227">
        <v>291</v>
      </c>
      <c r="Y1474" s="227">
        <v>282</v>
      </c>
      <c r="Z1474" s="227">
        <v>264</v>
      </c>
      <c r="AA1474" s="227">
        <v>249</v>
      </c>
      <c r="AB1474" s="5"/>
      <c r="AC1474" s="224">
        <f t="shared" si="60"/>
        <v>0</v>
      </c>
      <c r="AD1474" s="270">
        <f t="shared" si="61"/>
        <v>0</v>
      </c>
      <c r="AE1474" s="198"/>
      <c r="AF1474" s="199"/>
      <c r="AG1474" s="200"/>
      <c r="AH1474" s="200"/>
      <c r="AI1474" s="169" t="str">
        <f>IF(AB1474/W1474=0,"",IF(MOD(AB1474,W1474)&gt;0,"ОШИБКА!!! неверная кратность на сорт",""))</f>
        <v/>
      </c>
    </row>
    <row r="1475" spans="2:35">
      <c r="B1475" s="250"/>
      <c r="C1475" s="196" t="s">
        <v>3271</v>
      </c>
      <c r="D1475" s="267"/>
      <c r="E1475" s="267"/>
      <c r="F1475" s="267"/>
      <c r="G1475" s="267"/>
      <c r="H1475" s="267"/>
      <c r="I1475" s="267"/>
      <c r="J1475" s="267"/>
      <c r="K1475" s="267"/>
      <c r="L1475" s="196" t="s">
        <v>37</v>
      </c>
      <c r="M1475" s="332" t="s">
        <v>387</v>
      </c>
      <c r="N1475" s="332" t="s">
        <v>417</v>
      </c>
      <c r="O1475" s="332" t="s">
        <v>416</v>
      </c>
      <c r="P1475" s="332" t="s">
        <v>418</v>
      </c>
      <c r="Q1475" s="332" t="s">
        <v>48</v>
      </c>
      <c r="R1475" s="332"/>
      <c r="S1475" s="332"/>
      <c r="T1475" s="332"/>
      <c r="U1475" s="252"/>
      <c r="V1475" s="197" t="s">
        <v>776</v>
      </c>
      <c r="W1475" s="220">
        <v>1</v>
      </c>
      <c r="X1475" s="223">
        <v>403</v>
      </c>
      <c r="Y1475" s="223">
        <v>391</v>
      </c>
      <c r="Z1475" s="223">
        <v>366</v>
      </c>
      <c r="AA1475" s="223">
        <v>345</v>
      </c>
      <c r="AB1475" s="5"/>
      <c r="AC1475" s="224">
        <f t="shared" si="60"/>
        <v>0</v>
      </c>
      <c r="AD1475" s="270">
        <f t="shared" si="61"/>
        <v>0</v>
      </c>
      <c r="AE1475" s="198" t="s">
        <v>4484</v>
      </c>
      <c r="AF1475" s="199"/>
      <c r="AG1475" s="200"/>
      <c r="AH1475" s="200"/>
      <c r="AI1475" s="169" t="str">
        <f>IF(AB1475/W1475=0,"",IF(MOD(AB1475,W1475)&gt;0,"ОШИБКА!!! неверная кратность на сорт",""))</f>
        <v/>
      </c>
    </row>
    <row r="1476" spans="2:35">
      <c r="B1476" s="250"/>
      <c r="C1476" s="196" t="s">
        <v>419</v>
      </c>
      <c r="D1476" s="267"/>
      <c r="E1476" s="267"/>
      <c r="F1476" s="267"/>
      <c r="G1476" s="267"/>
      <c r="H1476" s="267"/>
      <c r="I1476" s="267"/>
      <c r="J1476" s="267">
        <v>9</v>
      </c>
      <c r="K1476" s="267"/>
      <c r="L1476" s="196" t="s">
        <v>37</v>
      </c>
      <c r="M1476" s="196" t="s">
        <v>387</v>
      </c>
      <c r="N1476" s="196" t="s">
        <v>417</v>
      </c>
      <c r="O1476" s="196" t="s">
        <v>416</v>
      </c>
      <c r="P1476" s="196" t="s">
        <v>418</v>
      </c>
      <c r="Q1476" s="196" t="s">
        <v>4612</v>
      </c>
      <c r="R1476" s="196"/>
      <c r="S1476" s="196"/>
      <c r="T1476" s="196"/>
      <c r="U1476" s="252"/>
      <c r="V1476" s="197" t="s">
        <v>776</v>
      </c>
      <c r="W1476" s="220">
        <v>1</v>
      </c>
      <c r="X1476" s="223">
        <v>363</v>
      </c>
      <c r="Y1476" s="223">
        <v>352</v>
      </c>
      <c r="Z1476" s="223">
        <v>330</v>
      </c>
      <c r="AA1476" s="223">
        <v>311</v>
      </c>
      <c r="AB1476" s="5"/>
      <c r="AC1476" s="224">
        <f t="shared" si="60"/>
        <v>0</v>
      </c>
      <c r="AD1476" s="270">
        <f t="shared" si="61"/>
        <v>0</v>
      </c>
      <c r="AE1476" s="198"/>
      <c r="AF1476" s="199"/>
      <c r="AG1476" s="200"/>
      <c r="AH1476" s="200"/>
      <c r="AI1476" s="169" t="str">
        <f>IF(AB1476/W1476=0,"",IF(MOD(AB1476,W1476)&gt;0,"ОШИБКА!!! неверная кратность на сорт",""))</f>
        <v/>
      </c>
    </row>
    <row r="1477" spans="2:35">
      <c r="B1477" s="250"/>
      <c r="C1477" s="196" t="s">
        <v>3273</v>
      </c>
      <c r="D1477" s="267">
        <v>149</v>
      </c>
      <c r="E1477" s="267">
        <v>597</v>
      </c>
      <c r="F1477" s="267">
        <v>597</v>
      </c>
      <c r="G1477" s="267"/>
      <c r="H1477" s="267"/>
      <c r="I1477" s="267"/>
      <c r="J1477" s="267"/>
      <c r="K1477" s="267"/>
      <c r="L1477" s="196" t="s">
        <v>37</v>
      </c>
      <c r="M1477" s="196" t="s">
        <v>387</v>
      </c>
      <c r="N1477" s="196" t="s">
        <v>417</v>
      </c>
      <c r="O1477" s="196" t="s">
        <v>416</v>
      </c>
      <c r="P1477" s="196" t="s">
        <v>418</v>
      </c>
      <c r="Q1477" s="196" t="s">
        <v>49</v>
      </c>
      <c r="R1477" s="196" t="s">
        <v>64</v>
      </c>
      <c r="S1477" s="196"/>
      <c r="T1477" s="196"/>
      <c r="U1477" s="252"/>
      <c r="V1477" s="197" t="s">
        <v>776</v>
      </c>
      <c r="W1477" s="220">
        <v>1</v>
      </c>
      <c r="X1477" s="223">
        <v>1004</v>
      </c>
      <c r="Y1477" s="223">
        <v>973</v>
      </c>
      <c r="Z1477" s="223">
        <v>912</v>
      </c>
      <c r="AA1477" s="223">
        <v>858</v>
      </c>
      <c r="AB1477" s="5"/>
      <c r="AC1477" s="224">
        <f t="shared" si="60"/>
        <v>0</v>
      </c>
      <c r="AD1477" s="270">
        <f t="shared" si="61"/>
        <v>0</v>
      </c>
      <c r="AE1477" s="198"/>
      <c r="AF1477" s="199"/>
      <c r="AG1477" s="200"/>
      <c r="AH1477" s="200"/>
      <c r="AI1477" s="169" t="str">
        <f>IF(AB1477/W1477=0,"",IF(MOD(AB1477,W1477)&gt;0,"ОШИБКА!!! неверная кратность на сорт",""))</f>
        <v/>
      </c>
    </row>
    <row r="1478" spans="2:35">
      <c r="B1478" s="250"/>
      <c r="C1478" s="196" t="s">
        <v>1244</v>
      </c>
      <c r="D1478" s="267">
        <v>43</v>
      </c>
      <c r="E1478" s="267">
        <v>117</v>
      </c>
      <c r="F1478" s="267">
        <v>89</v>
      </c>
      <c r="G1478" s="267"/>
      <c r="H1478" s="267"/>
      <c r="I1478" s="267"/>
      <c r="J1478" s="267">
        <v>24</v>
      </c>
      <c r="K1478" s="267"/>
      <c r="L1478" s="196" t="s">
        <v>37</v>
      </c>
      <c r="M1478" s="196" t="s">
        <v>387</v>
      </c>
      <c r="N1478" s="196" t="s">
        <v>417</v>
      </c>
      <c r="O1478" s="196" t="s">
        <v>416</v>
      </c>
      <c r="P1478" s="196" t="s">
        <v>1243</v>
      </c>
      <c r="Q1478" s="196" t="s">
        <v>48</v>
      </c>
      <c r="R1478" s="196" t="s">
        <v>73</v>
      </c>
      <c r="S1478" s="196"/>
      <c r="T1478" s="196"/>
      <c r="U1478" s="252"/>
      <c r="V1478" s="197" t="s">
        <v>776</v>
      </c>
      <c r="W1478" s="220">
        <v>1</v>
      </c>
      <c r="X1478" s="223">
        <v>533</v>
      </c>
      <c r="Y1478" s="223">
        <v>517</v>
      </c>
      <c r="Z1478" s="223">
        <v>485</v>
      </c>
      <c r="AA1478" s="223">
        <v>456</v>
      </c>
      <c r="AB1478" s="5"/>
      <c r="AC1478" s="224">
        <f t="shared" si="60"/>
        <v>0</v>
      </c>
      <c r="AD1478" s="270">
        <f t="shared" si="61"/>
        <v>0</v>
      </c>
      <c r="AE1478" s="198"/>
      <c r="AF1478" s="199"/>
      <c r="AG1478" s="200"/>
      <c r="AH1478" s="200"/>
      <c r="AI1478" s="169" t="str">
        <f>IF(AB1478/W1478=0,"",IF(MOD(AB1478,W1478)&gt;0,"ОШИБКА!!! неверная кратность на сорт",""))</f>
        <v/>
      </c>
    </row>
    <row r="1479" spans="2:35">
      <c r="B1479" s="250"/>
      <c r="C1479" s="196" t="s">
        <v>1245</v>
      </c>
      <c r="D1479" s="267">
        <v>30</v>
      </c>
      <c r="E1479" s="267">
        <v>10</v>
      </c>
      <c r="F1479" s="267">
        <v>0</v>
      </c>
      <c r="G1479" s="267"/>
      <c r="H1479" s="267"/>
      <c r="I1479" s="267"/>
      <c r="J1479" s="267"/>
      <c r="K1479" s="267"/>
      <c r="L1479" s="196" t="s">
        <v>37</v>
      </c>
      <c r="M1479" s="196" t="s">
        <v>387</v>
      </c>
      <c r="N1479" s="196" t="s">
        <v>417</v>
      </c>
      <c r="O1479" s="196" t="s">
        <v>416</v>
      </c>
      <c r="P1479" s="196" t="s">
        <v>1243</v>
      </c>
      <c r="Q1479" s="196" t="s">
        <v>141</v>
      </c>
      <c r="R1479" s="196"/>
      <c r="S1479" s="196"/>
      <c r="T1479" s="196"/>
      <c r="U1479" s="252"/>
      <c r="V1479" s="197" t="s">
        <v>776</v>
      </c>
      <c r="W1479" s="220">
        <v>1</v>
      </c>
      <c r="X1479" s="223">
        <v>218</v>
      </c>
      <c r="Y1479" s="223">
        <v>212</v>
      </c>
      <c r="Z1479" s="223">
        <v>198</v>
      </c>
      <c r="AA1479" s="223">
        <v>187</v>
      </c>
      <c r="AB1479" s="5"/>
      <c r="AC1479" s="224">
        <f t="shared" si="60"/>
        <v>0</v>
      </c>
      <c r="AD1479" s="270">
        <f t="shared" si="61"/>
        <v>0</v>
      </c>
      <c r="AE1479" s="198"/>
      <c r="AF1479" s="199"/>
      <c r="AG1479" s="200"/>
      <c r="AH1479" s="200"/>
      <c r="AI1479" s="169" t="str">
        <f>IF(AB1479/W1479=0,"",IF(MOD(AB1479,W1479)&gt;0,"ОШИБКА!!! неверная кратность на сорт",""))</f>
        <v/>
      </c>
    </row>
    <row r="1480" spans="2:35">
      <c r="B1480" s="250"/>
      <c r="C1480" s="196" t="s">
        <v>1246</v>
      </c>
      <c r="D1480" s="267">
        <v>40</v>
      </c>
      <c r="E1480" s="267">
        <v>352</v>
      </c>
      <c r="F1480" s="267">
        <v>352</v>
      </c>
      <c r="G1480" s="267"/>
      <c r="H1480" s="267"/>
      <c r="I1480" s="267"/>
      <c r="J1480" s="267"/>
      <c r="K1480" s="267"/>
      <c r="L1480" s="196" t="s">
        <v>37</v>
      </c>
      <c r="M1480" s="196" t="s">
        <v>387</v>
      </c>
      <c r="N1480" s="196" t="s">
        <v>417</v>
      </c>
      <c r="O1480" s="196" t="s">
        <v>416</v>
      </c>
      <c r="P1480" s="196" t="s">
        <v>1247</v>
      </c>
      <c r="Q1480" s="196" t="s">
        <v>48</v>
      </c>
      <c r="R1480" s="196"/>
      <c r="S1480" s="196"/>
      <c r="T1480" s="196"/>
      <c r="U1480" s="252"/>
      <c r="V1480" s="197" t="s">
        <v>776</v>
      </c>
      <c r="W1480" s="220">
        <v>1</v>
      </c>
      <c r="X1480" s="223">
        <v>533</v>
      </c>
      <c r="Y1480" s="223">
        <v>517</v>
      </c>
      <c r="Z1480" s="223">
        <v>485</v>
      </c>
      <c r="AA1480" s="223">
        <v>456</v>
      </c>
      <c r="AB1480" s="5"/>
      <c r="AC1480" s="224">
        <f t="shared" si="60"/>
        <v>0</v>
      </c>
      <c r="AD1480" s="270">
        <f t="shared" si="61"/>
        <v>0</v>
      </c>
      <c r="AE1480" s="198"/>
      <c r="AF1480" s="199"/>
      <c r="AG1480" s="200"/>
      <c r="AH1480" s="200"/>
      <c r="AI1480" s="169" t="str">
        <f>IF(AB1480/W1480=0,"",IF(MOD(AB1480,W1480)&gt;0,"ОШИБКА!!! неверная кратность на сорт",""))</f>
        <v/>
      </c>
    </row>
    <row r="1481" spans="2:35">
      <c r="B1481" s="250"/>
      <c r="C1481" s="196" t="s">
        <v>3274</v>
      </c>
      <c r="D1481" s="267"/>
      <c r="E1481" s="267"/>
      <c r="F1481" s="267"/>
      <c r="G1481" s="267"/>
      <c r="H1481" s="267"/>
      <c r="I1481" s="267"/>
      <c r="J1481" s="267"/>
      <c r="K1481" s="267"/>
      <c r="L1481" s="196" t="s">
        <v>37</v>
      </c>
      <c r="M1481" s="332" t="s">
        <v>387</v>
      </c>
      <c r="N1481" s="332" t="s">
        <v>417</v>
      </c>
      <c r="O1481" s="332" t="s">
        <v>416</v>
      </c>
      <c r="P1481" s="332" t="s">
        <v>1247</v>
      </c>
      <c r="Q1481" s="332" t="s">
        <v>141</v>
      </c>
      <c r="R1481" s="332"/>
      <c r="S1481" s="332"/>
      <c r="T1481" s="332"/>
      <c r="U1481" s="252"/>
      <c r="V1481" s="197" t="s">
        <v>776</v>
      </c>
      <c r="W1481" s="220">
        <v>1</v>
      </c>
      <c r="X1481" s="223">
        <v>205</v>
      </c>
      <c r="Y1481" s="223">
        <v>199</v>
      </c>
      <c r="Z1481" s="223">
        <v>186</v>
      </c>
      <c r="AA1481" s="223">
        <v>175</v>
      </c>
      <c r="AB1481" s="5"/>
      <c r="AC1481" s="224">
        <f t="shared" si="60"/>
        <v>0</v>
      </c>
      <c r="AD1481" s="270">
        <f t="shared" si="61"/>
        <v>0</v>
      </c>
      <c r="AE1481" s="198" t="s">
        <v>4484</v>
      </c>
      <c r="AF1481" s="199"/>
      <c r="AG1481" s="200"/>
      <c r="AH1481" s="200"/>
      <c r="AI1481" s="169" t="str">
        <f>IF(AB1481/W1481=0,"",IF(MOD(AB1481,W1481)&gt;0,"ОШИБКА!!! неверная кратность на сорт",""))</f>
        <v/>
      </c>
    </row>
    <row r="1482" spans="2:35">
      <c r="B1482" s="250"/>
      <c r="C1482" s="196" t="s">
        <v>1820</v>
      </c>
      <c r="D1482" s="267"/>
      <c r="E1482" s="267"/>
      <c r="F1482" s="267"/>
      <c r="G1482" s="267"/>
      <c r="H1482" s="267"/>
      <c r="I1482" s="267"/>
      <c r="J1482" s="267"/>
      <c r="K1482" s="267"/>
      <c r="L1482" s="196" t="s">
        <v>37</v>
      </c>
      <c r="M1482" s="332" t="s">
        <v>387</v>
      </c>
      <c r="N1482" s="332" t="s">
        <v>417</v>
      </c>
      <c r="O1482" s="332" t="s">
        <v>416</v>
      </c>
      <c r="P1482" s="332" t="s">
        <v>1247</v>
      </c>
      <c r="Q1482" s="332" t="s">
        <v>48</v>
      </c>
      <c r="R1482" s="332"/>
      <c r="S1482" s="332"/>
      <c r="T1482" s="332"/>
      <c r="U1482" s="252"/>
      <c r="V1482" s="197" t="s">
        <v>776</v>
      </c>
      <c r="W1482" s="220">
        <v>1</v>
      </c>
      <c r="X1482" s="223">
        <v>302</v>
      </c>
      <c r="Y1482" s="223">
        <v>293</v>
      </c>
      <c r="Z1482" s="223">
        <v>275</v>
      </c>
      <c r="AA1482" s="223">
        <v>259</v>
      </c>
      <c r="AB1482" s="5"/>
      <c r="AC1482" s="224">
        <f t="shared" si="60"/>
        <v>0</v>
      </c>
      <c r="AD1482" s="270">
        <f t="shared" si="61"/>
        <v>0</v>
      </c>
      <c r="AE1482" s="198" t="s">
        <v>4484</v>
      </c>
      <c r="AF1482" s="199"/>
      <c r="AG1482" s="200"/>
      <c r="AH1482" s="200"/>
      <c r="AI1482" s="169" t="str">
        <f>IF(AB1482/W1482=0,"",IF(MOD(AB1482,W1482)&gt;0,"ОШИБКА!!! неверная кратность на сорт",""))</f>
        <v/>
      </c>
    </row>
    <row r="1483" spans="2:35">
      <c r="B1483" s="250"/>
      <c r="C1483" s="196" t="s">
        <v>1250</v>
      </c>
      <c r="D1483" s="267"/>
      <c r="E1483" s="267">
        <v>4</v>
      </c>
      <c r="F1483" s="267">
        <v>0</v>
      </c>
      <c r="G1483" s="267"/>
      <c r="H1483" s="267"/>
      <c r="I1483" s="267"/>
      <c r="J1483" s="267">
        <v>16</v>
      </c>
      <c r="K1483" s="267"/>
      <c r="L1483" s="196" t="s">
        <v>37</v>
      </c>
      <c r="M1483" s="196" t="s">
        <v>387</v>
      </c>
      <c r="N1483" s="196" t="s">
        <v>417</v>
      </c>
      <c r="O1483" s="196" t="s">
        <v>416</v>
      </c>
      <c r="P1483" s="196" t="s">
        <v>1251</v>
      </c>
      <c r="Q1483" s="196" t="s">
        <v>48</v>
      </c>
      <c r="R1483" s="196"/>
      <c r="S1483" s="196"/>
      <c r="T1483" s="196"/>
      <c r="U1483" s="252"/>
      <c r="V1483" s="197" t="s">
        <v>776</v>
      </c>
      <c r="W1483" s="220">
        <v>1</v>
      </c>
      <c r="X1483" s="223">
        <v>647</v>
      </c>
      <c r="Y1483" s="223">
        <v>628</v>
      </c>
      <c r="Z1483" s="223">
        <v>588</v>
      </c>
      <c r="AA1483" s="223">
        <v>553</v>
      </c>
      <c r="AB1483" s="5"/>
      <c r="AC1483" s="224">
        <f t="shared" si="60"/>
        <v>0</v>
      </c>
      <c r="AD1483" s="270">
        <f t="shared" si="61"/>
        <v>0</v>
      </c>
      <c r="AE1483" s="198"/>
      <c r="AF1483" s="199"/>
      <c r="AG1483" s="200"/>
      <c r="AH1483" s="200"/>
      <c r="AI1483" s="169" t="str">
        <f>IF(AB1483/W1483=0,"",IF(MOD(AB1483,W1483)&gt;0,"ОШИБКА!!! неверная кратность на сорт",""))</f>
        <v/>
      </c>
    </row>
    <row r="1484" spans="2:35">
      <c r="B1484" s="250"/>
      <c r="C1484" s="196" t="s">
        <v>1248</v>
      </c>
      <c r="D1484" s="267">
        <v>32</v>
      </c>
      <c r="E1484" s="267">
        <v>3046</v>
      </c>
      <c r="F1484" s="267">
        <v>3046</v>
      </c>
      <c r="G1484" s="267"/>
      <c r="H1484" s="267"/>
      <c r="I1484" s="267"/>
      <c r="J1484" s="267">
        <v>28</v>
      </c>
      <c r="K1484" s="267"/>
      <c r="L1484" s="196" t="s">
        <v>37</v>
      </c>
      <c r="M1484" s="196" t="s">
        <v>387</v>
      </c>
      <c r="N1484" s="196" t="s">
        <v>417</v>
      </c>
      <c r="O1484" s="196" t="s">
        <v>416</v>
      </c>
      <c r="P1484" s="196" t="s">
        <v>1249</v>
      </c>
      <c r="Q1484" s="196" t="s">
        <v>48</v>
      </c>
      <c r="R1484" s="196" t="s">
        <v>73</v>
      </c>
      <c r="S1484" s="196"/>
      <c r="T1484" s="196"/>
      <c r="U1484" s="321" t="s">
        <v>4482</v>
      </c>
      <c r="V1484" s="197" t="s">
        <v>776</v>
      </c>
      <c r="W1484" s="220">
        <v>1</v>
      </c>
      <c r="X1484" s="227">
        <v>291</v>
      </c>
      <c r="Y1484" s="227">
        <v>282</v>
      </c>
      <c r="Z1484" s="227">
        <v>264</v>
      </c>
      <c r="AA1484" s="227">
        <v>249</v>
      </c>
      <c r="AB1484" s="5"/>
      <c r="AC1484" s="224">
        <f t="shared" si="60"/>
        <v>0</v>
      </c>
      <c r="AD1484" s="270">
        <f t="shared" si="61"/>
        <v>0</v>
      </c>
      <c r="AE1484" s="198"/>
      <c r="AF1484" s="199"/>
      <c r="AG1484" s="200"/>
      <c r="AH1484" s="200"/>
      <c r="AI1484" s="169" t="str">
        <f>IF(AB1484/W1484=0,"",IF(MOD(AB1484,W1484)&gt;0,"ОШИБКА!!! неверная кратность на сорт",""))</f>
        <v/>
      </c>
    </row>
    <row r="1485" spans="2:35">
      <c r="B1485" s="250"/>
      <c r="C1485" s="196" t="s">
        <v>1821</v>
      </c>
      <c r="D1485" s="267"/>
      <c r="E1485" s="267"/>
      <c r="F1485" s="267"/>
      <c r="G1485" s="267"/>
      <c r="H1485" s="267"/>
      <c r="I1485" s="267"/>
      <c r="J1485" s="267"/>
      <c r="K1485" s="267"/>
      <c r="L1485" s="196" t="s">
        <v>37</v>
      </c>
      <c r="M1485" s="332" t="s">
        <v>387</v>
      </c>
      <c r="N1485" s="332" t="s">
        <v>417</v>
      </c>
      <c r="O1485" s="332" t="s">
        <v>416</v>
      </c>
      <c r="P1485" s="332" t="s">
        <v>1249</v>
      </c>
      <c r="Q1485" s="332" t="s">
        <v>48</v>
      </c>
      <c r="R1485" s="332"/>
      <c r="S1485" s="332"/>
      <c r="T1485" s="332"/>
      <c r="U1485" s="252"/>
      <c r="V1485" s="197" t="s">
        <v>776</v>
      </c>
      <c r="W1485" s="220">
        <v>1</v>
      </c>
      <c r="X1485" s="223">
        <v>302</v>
      </c>
      <c r="Y1485" s="223">
        <v>293</v>
      </c>
      <c r="Z1485" s="223">
        <v>275</v>
      </c>
      <c r="AA1485" s="223">
        <v>259</v>
      </c>
      <c r="AB1485" s="5"/>
      <c r="AC1485" s="224">
        <f t="shared" si="60"/>
        <v>0</v>
      </c>
      <c r="AD1485" s="270">
        <f t="shared" si="61"/>
        <v>0</v>
      </c>
      <c r="AE1485" s="198" t="s">
        <v>4484</v>
      </c>
      <c r="AF1485" s="199"/>
      <c r="AG1485" s="200"/>
      <c r="AH1485" s="200"/>
      <c r="AI1485" s="169" t="str">
        <f>IF(AB1485/W1485=0,"",IF(MOD(AB1485,W1485)&gt;0,"ОШИБКА!!! неверная кратность на сорт",""))</f>
        <v/>
      </c>
    </row>
    <row r="1486" spans="2:35">
      <c r="B1486" s="250"/>
      <c r="C1486" s="196" t="s">
        <v>1822</v>
      </c>
      <c r="D1486" s="267">
        <v>13</v>
      </c>
      <c r="E1486" s="267"/>
      <c r="F1486" s="267"/>
      <c r="G1486" s="267"/>
      <c r="H1486" s="267"/>
      <c r="I1486" s="267"/>
      <c r="J1486" s="267"/>
      <c r="K1486" s="267"/>
      <c r="L1486" s="196" t="s">
        <v>37</v>
      </c>
      <c r="M1486" s="196" t="s">
        <v>387</v>
      </c>
      <c r="N1486" s="196" t="s">
        <v>417</v>
      </c>
      <c r="O1486" s="196" t="s">
        <v>416</v>
      </c>
      <c r="P1486" s="196" t="s">
        <v>1249</v>
      </c>
      <c r="Q1486" s="196" t="s">
        <v>49</v>
      </c>
      <c r="R1486" s="196" t="s">
        <v>4702</v>
      </c>
      <c r="S1486" s="196"/>
      <c r="T1486" s="196"/>
      <c r="U1486" s="252"/>
      <c r="V1486" s="197" t="s">
        <v>176</v>
      </c>
      <c r="W1486" s="220">
        <v>1</v>
      </c>
      <c r="X1486" s="223">
        <v>872</v>
      </c>
      <c r="Y1486" s="223">
        <v>845</v>
      </c>
      <c r="Z1486" s="223">
        <v>792</v>
      </c>
      <c r="AA1486" s="223">
        <v>745</v>
      </c>
      <c r="AB1486" s="5"/>
      <c r="AC1486" s="224">
        <f t="shared" si="60"/>
        <v>0</v>
      </c>
      <c r="AD1486" s="270">
        <f t="shared" si="61"/>
        <v>0</v>
      </c>
      <c r="AE1486" s="198"/>
      <c r="AF1486" s="199"/>
      <c r="AG1486" s="200"/>
      <c r="AH1486" s="200"/>
      <c r="AI1486" s="169" t="str">
        <f>IF(AB1486/W1486=0,"",IF(MOD(AB1486,W1486)&gt;0,"ОШИБКА!!! неверная кратность на сорт",""))</f>
        <v/>
      </c>
    </row>
    <row r="1487" spans="2:35">
      <c r="B1487" s="250"/>
      <c r="C1487" s="196" t="s">
        <v>3275</v>
      </c>
      <c r="D1487" s="267"/>
      <c r="E1487" s="267"/>
      <c r="F1487" s="267"/>
      <c r="G1487" s="267"/>
      <c r="H1487" s="267"/>
      <c r="I1487" s="267"/>
      <c r="J1487" s="267"/>
      <c r="K1487" s="267"/>
      <c r="L1487" s="196" t="s">
        <v>37</v>
      </c>
      <c r="M1487" s="332" t="s">
        <v>387</v>
      </c>
      <c r="N1487" s="332" t="s">
        <v>417</v>
      </c>
      <c r="O1487" s="332" t="s">
        <v>416</v>
      </c>
      <c r="P1487" s="332" t="s">
        <v>1249</v>
      </c>
      <c r="Q1487" s="332" t="s">
        <v>1816</v>
      </c>
      <c r="R1487" s="332"/>
      <c r="S1487" s="332"/>
      <c r="T1487" s="332"/>
      <c r="U1487" s="252"/>
      <c r="V1487" s="197" t="s">
        <v>776</v>
      </c>
      <c r="W1487" s="220">
        <v>1</v>
      </c>
      <c r="X1487" s="223">
        <v>573</v>
      </c>
      <c r="Y1487" s="223">
        <v>556</v>
      </c>
      <c r="Z1487" s="223">
        <v>521</v>
      </c>
      <c r="AA1487" s="223">
        <v>490</v>
      </c>
      <c r="AB1487" s="5"/>
      <c r="AC1487" s="224">
        <f t="shared" si="60"/>
        <v>0</v>
      </c>
      <c r="AD1487" s="270">
        <f t="shared" si="61"/>
        <v>0</v>
      </c>
      <c r="AE1487" s="198" t="s">
        <v>4484</v>
      </c>
      <c r="AF1487" s="199"/>
      <c r="AG1487" s="200"/>
      <c r="AH1487" s="200"/>
      <c r="AI1487" s="169" t="str">
        <f>IF(AB1487/W1487=0,"",IF(MOD(AB1487,W1487)&gt;0,"ОШИБКА!!! неверная кратность на сорт",""))</f>
        <v/>
      </c>
    </row>
    <row r="1488" spans="2:35">
      <c r="B1488" s="250"/>
      <c r="C1488" s="196" t="s">
        <v>420</v>
      </c>
      <c r="D1488" s="267">
        <v>5</v>
      </c>
      <c r="E1488" s="267"/>
      <c r="F1488" s="267"/>
      <c r="G1488" s="267"/>
      <c r="H1488" s="267"/>
      <c r="I1488" s="267"/>
      <c r="J1488" s="267"/>
      <c r="K1488" s="267"/>
      <c r="L1488" s="196" t="s">
        <v>37</v>
      </c>
      <c r="M1488" s="196" t="s">
        <v>387</v>
      </c>
      <c r="N1488" s="196" t="s">
        <v>417</v>
      </c>
      <c r="O1488" s="196" t="s">
        <v>416</v>
      </c>
      <c r="P1488" s="196" t="s">
        <v>421</v>
      </c>
      <c r="Q1488" s="196" t="s">
        <v>48</v>
      </c>
      <c r="R1488" s="196"/>
      <c r="S1488" s="196"/>
      <c r="T1488" s="196"/>
      <c r="U1488" s="252"/>
      <c r="V1488" s="197" t="s">
        <v>776</v>
      </c>
      <c r="W1488" s="220">
        <v>1</v>
      </c>
      <c r="X1488" s="223">
        <v>302</v>
      </c>
      <c r="Y1488" s="223">
        <v>293</v>
      </c>
      <c r="Z1488" s="223">
        <v>275</v>
      </c>
      <c r="AA1488" s="223">
        <v>259</v>
      </c>
      <c r="AB1488" s="5"/>
      <c r="AC1488" s="224">
        <f t="shared" si="60"/>
        <v>0</v>
      </c>
      <c r="AD1488" s="270">
        <f t="shared" si="61"/>
        <v>0</v>
      </c>
      <c r="AE1488" s="198"/>
      <c r="AF1488" s="199"/>
      <c r="AG1488" s="200"/>
      <c r="AH1488" s="200"/>
      <c r="AI1488" s="169" t="str">
        <f>IF(AB1488/W1488=0,"",IF(MOD(AB1488,W1488)&gt;0,"ОШИБКА!!! неверная кратность на сорт",""))</f>
        <v/>
      </c>
    </row>
    <row r="1489" spans="2:35">
      <c r="B1489" s="250"/>
      <c r="C1489" s="196" t="s">
        <v>1240</v>
      </c>
      <c r="D1489" s="267">
        <v>40</v>
      </c>
      <c r="E1489" s="267">
        <v>728</v>
      </c>
      <c r="F1489" s="267">
        <v>178</v>
      </c>
      <c r="G1489" s="267"/>
      <c r="H1489" s="267"/>
      <c r="I1489" s="267"/>
      <c r="J1489" s="267"/>
      <c r="K1489" s="267"/>
      <c r="L1489" s="196" t="s">
        <v>37</v>
      </c>
      <c r="M1489" s="196" t="s">
        <v>387</v>
      </c>
      <c r="N1489" s="196" t="s">
        <v>417</v>
      </c>
      <c r="O1489" s="196" t="s">
        <v>416</v>
      </c>
      <c r="P1489" s="196"/>
      <c r="Q1489" s="196" t="s">
        <v>48</v>
      </c>
      <c r="R1489" s="196" t="s">
        <v>73</v>
      </c>
      <c r="S1489" s="196"/>
      <c r="T1489" s="196"/>
      <c r="U1489" s="321" t="s">
        <v>4482</v>
      </c>
      <c r="V1489" s="197" t="s">
        <v>776</v>
      </c>
      <c r="W1489" s="220">
        <v>1</v>
      </c>
      <c r="X1489" s="227">
        <v>291</v>
      </c>
      <c r="Y1489" s="227">
        <v>282</v>
      </c>
      <c r="Z1489" s="227">
        <v>264</v>
      </c>
      <c r="AA1489" s="227">
        <v>249</v>
      </c>
      <c r="AB1489" s="5"/>
      <c r="AC1489" s="224">
        <f t="shared" si="60"/>
        <v>0</v>
      </c>
      <c r="AD1489" s="270">
        <f t="shared" si="61"/>
        <v>0</v>
      </c>
      <c r="AE1489" s="198"/>
      <c r="AF1489" s="199"/>
      <c r="AG1489" s="200"/>
      <c r="AH1489" s="200"/>
      <c r="AI1489" s="169" t="str">
        <f>IF(AB1489/W1489=0,"",IF(MOD(AB1489,W1489)&gt;0,"ОШИБКА!!! неверная кратность на сорт",""))</f>
        <v/>
      </c>
    </row>
    <row r="1490" spans="2:35">
      <c r="B1490" s="250"/>
      <c r="C1490" s="196" t="s">
        <v>1252</v>
      </c>
      <c r="D1490" s="267"/>
      <c r="E1490" s="267"/>
      <c r="F1490" s="267"/>
      <c r="G1490" s="267"/>
      <c r="H1490" s="267"/>
      <c r="I1490" s="267"/>
      <c r="J1490" s="267"/>
      <c r="K1490" s="267"/>
      <c r="L1490" s="196" t="s">
        <v>37</v>
      </c>
      <c r="M1490" s="332" t="s">
        <v>387</v>
      </c>
      <c r="N1490" s="332" t="s">
        <v>1254</v>
      </c>
      <c r="O1490" s="332" t="s">
        <v>1253</v>
      </c>
      <c r="P1490" s="332" t="s">
        <v>1255</v>
      </c>
      <c r="Q1490" s="332" t="s">
        <v>48</v>
      </c>
      <c r="R1490" s="332"/>
      <c r="S1490" s="332"/>
      <c r="T1490" s="332"/>
      <c r="U1490" s="335"/>
      <c r="V1490" s="197" t="s">
        <v>776</v>
      </c>
      <c r="W1490" s="220">
        <v>1</v>
      </c>
      <c r="X1490" s="223">
        <v>533</v>
      </c>
      <c r="Y1490" s="223">
        <v>517</v>
      </c>
      <c r="Z1490" s="223">
        <v>485</v>
      </c>
      <c r="AA1490" s="223">
        <v>456</v>
      </c>
      <c r="AB1490" s="5"/>
      <c r="AC1490" s="224">
        <f t="shared" si="60"/>
        <v>0</v>
      </c>
      <c r="AD1490" s="270">
        <f t="shared" si="61"/>
        <v>0</v>
      </c>
      <c r="AE1490" s="198" t="s">
        <v>4484</v>
      </c>
      <c r="AF1490" s="199"/>
      <c r="AG1490" s="200"/>
      <c r="AH1490" s="200"/>
      <c r="AI1490" s="169" t="str">
        <f>IF(AB1490/W1490=0,"",IF(MOD(AB1490,W1490)&gt;0,"ОШИБКА!!! неверная кратность на сорт",""))</f>
        <v/>
      </c>
    </row>
    <row r="1491" spans="2:35">
      <c r="B1491" s="250"/>
      <c r="C1491" s="196" t="s">
        <v>1256</v>
      </c>
      <c r="D1491" s="267"/>
      <c r="E1491" s="267">
        <v>441</v>
      </c>
      <c r="F1491" s="267">
        <v>338</v>
      </c>
      <c r="G1491" s="267"/>
      <c r="H1491" s="267"/>
      <c r="I1491" s="267"/>
      <c r="J1491" s="267"/>
      <c r="K1491" s="267"/>
      <c r="L1491" s="196" t="s">
        <v>37</v>
      </c>
      <c r="M1491" s="196" t="s">
        <v>387</v>
      </c>
      <c r="N1491" s="196" t="s">
        <v>1254</v>
      </c>
      <c r="O1491" s="196" t="s">
        <v>1257</v>
      </c>
      <c r="P1491" s="196"/>
      <c r="Q1491" s="196" t="s">
        <v>48</v>
      </c>
      <c r="R1491" s="196"/>
      <c r="S1491" s="196"/>
      <c r="T1491" s="196"/>
      <c r="U1491" s="252"/>
      <c r="V1491" s="197" t="s">
        <v>776</v>
      </c>
      <c r="W1491" s="220">
        <v>1</v>
      </c>
      <c r="X1491" s="223">
        <v>533</v>
      </c>
      <c r="Y1491" s="223">
        <v>517</v>
      </c>
      <c r="Z1491" s="223">
        <v>485</v>
      </c>
      <c r="AA1491" s="223">
        <v>456</v>
      </c>
      <c r="AB1491" s="5"/>
      <c r="AC1491" s="224">
        <f t="shared" si="60"/>
        <v>0</v>
      </c>
      <c r="AD1491" s="270">
        <f t="shared" si="61"/>
        <v>0</v>
      </c>
      <c r="AE1491" s="198"/>
      <c r="AF1491" s="199"/>
      <c r="AG1491" s="200"/>
      <c r="AH1491" s="200"/>
      <c r="AI1491" s="169" t="str">
        <f>IF(AB1491/W1491=0,"",IF(MOD(AB1491,W1491)&gt;0,"ОШИБКА!!! неверная кратность на сорт",""))</f>
        <v/>
      </c>
    </row>
    <row r="1492" spans="2:35">
      <c r="B1492" s="250"/>
      <c r="C1492" s="196" t="s">
        <v>1258</v>
      </c>
      <c r="D1492" s="267">
        <v>40</v>
      </c>
      <c r="E1492" s="267">
        <v>52</v>
      </c>
      <c r="F1492" s="267">
        <v>40</v>
      </c>
      <c r="G1492" s="267"/>
      <c r="H1492" s="267"/>
      <c r="I1492" s="267"/>
      <c r="J1492" s="267">
        <v>10</v>
      </c>
      <c r="K1492" s="267"/>
      <c r="L1492" s="196" t="s">
        <v>37</v>
      </c>
      <c r="M1492" s="196" t="s">
        <v>387</v>
      </c>
      <c r="N1492" s="196" t="s">
        <v>1260</v>
      </c>
      <c r="O1492" s="196" t="s">
        <v>1259</v>
      </c>
      <c r="P1492" s="196" t="s">
        <v>1261</v>
      </c>
      <c r="Q1492" s="196" t="s">
        <v>48</v>
      </c>
      <c r="R1492" s="196" t="s">
        <v>64</v>
      </c>
      <c r="S1492" s="196"/>
      <c r="T1492" s="196"/>
      <c r="U1492" s="252"/>
      <c r="V1492" s="197" t="s">
        <v>776</v>
      </c>
      <c r="W1492" s="220">
        <v>1</v>
      </c>
      <c r="X1492" s="223">
        <v>311</v>
      </c>
      <c r="Y1492" s="223">
        <v>301</v>
      </c>
      <c r="Z1492" s="223">
        <v>282</v>
      </c>
      <c r="AA1492" s="223">
        <v>266</v>
      </c>
      <c r="AB1492" s="5"/>
      <c r="AC1492" s="224">
        <f t="shared" si="60"/>
        <v>0</v>
      </c>
      <c r="AD1492" s="270">
        <f t="shared" si="61"/>
        <v>0</v>
      </c>
      <c r="AE1492" s="198"/>
      <c r="AF1492" s="199"/>
      <c r="AG1492" s="200"/>
      <c r="AH1492" s="200"/>
      <c r="AI1492" s="169" t="str">
        <f>IF(AB1492/W1492=0,"",IF(MOD(AB1492,W1492)&gt;0,"ОШИБКА!!! неверная кратность на сорт",""))</f>
        <v/>
      </c>
    </row>
    <row r="1493" spans="2:35">
      <c r="B1493" s="250"/>
      <c r="C1493" s="196" t="s">
        <v>1262</v>
      </c>
      <c r="D1493" s="267">
        <v>47</v>
      </c>
      <c r="E1493" s="267">
        <v>6440</v>
      </c>
      <c r="F1493" s="267">
        <v>6226</v>
      </c>
      <c r="G1493" s="267"/>
      <c r="H1493" s="267"/>
      <c r="I1493" s="267"/>
      <c r="J1493" s="267">
        <v>10</v>
      </c>
      <c r="K1493" s="267"/>
      <c r="L1493" s="196" t="s">
        <v>37</v>
      </c>
      <c r="M1493" s="196" t="s">
        <v>387</v>
      </c>
      <c r="N1493" s="196" t="s">
        <v>1260</v>
      </c>
      <c r="O1493" s="196" t="s">
        <v>1259</v>
      </c>
      <c r="P1493" s="196" t="s">
        <v>1261</v>
      </c>
      <c r="Q1493" s="196" t="s">
        <v>48</v>
      </c>
      <c r="R1493" s="196"/>
      <c r="S1493" s="196"/>
      <c r="T1493" s="196"/>
      <c r="U1493" s="321" t="s">
        <v>4482</v>
      </c>
      <c r="V1493" s="197" t="s">
        <v>776</v>
      </c>
      <c r="W1493" s="220">
        <v>1</v>
      </c>
      <c r="X1493" s="227">
        <v>291</v>
      </c>
      <c r="Y1493" s="227">
        <v>282</v>
      </c>
      <c r="Z1493" s="227">
        <v>264</v>
      </c>
      <c r="AA1493" s="227">
        <v>249</v>
      </c>
      <c r="AB1493" s="5"/>
      <c r="AC1493" s="224">
        <f t="shared" si="60"/>
        <v>0</v>
      </c>
      <c r="AD1493" s="270">
        <f t="shared" si="61"/>
        <v>0</v>
      </c>
      <c r="AE1493" s="198"/>
      <c r="AF1493" s="199"/>
      <c r="AG1493" s="200"/>
      <c r="AH1493" s="200"/>
      <c r="AI1493" s="169" t="str">
        <f>IF(AB1493/W1493=0,"",IF(MOD(AB1493,W1493)&gt;0,"ОШИБКА!!! неверная кратность на сорт",""))</f>
        <v/>
      </c>
    </row>
    <row r="1494" spans="2:35">
      <c r="B1494" s="250"/>
      <c r="C1494" s="196"/>
      <c r="D1494" s="267"/>
      <c r="E1494" s="267"/>
      <c r="F1494" s="267"/>
      <c r="G1494" s="267"/>
      <c r="H1494" s="267"/>
      <c r="I1494" s="267"/>
      <c r="J1494" s="267"/>
      <c r="K1494" s="267">
        <v>249</v>
      </c>
      <c r="L1494" s="196" t="s">
        <v>37</v>
      </c>
      <c r="M1494" s="196" t="s">
        <v>387</v>
      </c>
      <c r="N1494" s="196" t="s">
        <v>5116</v>
      </c>
      <c r="O1494" s="196"/>
      <c r="P1494" s="196"/>
      <c r="Q1494" s="196" t="s">
        <v>4821</v>
      </c>
      <c r="R1494" s="196"/>
      <c r="S1494" s="196"/>
      <c r="T1494" s="196"/>
      <c r="U1494" s="281" t="s">
        <v>4764</v>
      </c>
      <c r="V1494" s="197" t="s">
        <v>776</v>
      </c>
      <c r="W1494" s="220">
        <v>1</v>
      </c>
      <c r="X1494" s="285">
        <v>527</v>
      </c>
      <c r="Y1494" s="285">
        <v>511</v>
      </c>
      <c r="Z1494" s="285">
        <v>479</v>
      </c>
      <c r="AA1494" s="285">
        <v>450</v>
      </c>
      <c r="AB1494" s="5"/>
      <c r="AC1494" s="224">
        <f t="shared" si="60"/>
        <v>0</v>
      </c>
      <c r="AD1494" s="270">
        <f t="shared" si="61"/>
        <v>0</v>
      </c>
      <c r="AE1494" s="282" t="s">
        <v>7069</v>
      </c>
      <c r="AF1494" s="283" t="s">
        <v>4765</v>
      </c>
      <c r="AG1494" s="200"/>
      <c r="AH1494" s="200"/>
      <c r="AI1494" s="169" t="str">
        <f>IF(AB1494/W1494=0,"",IF(MOD(AB1494,W1494)&gt;0,"ОШИБКА!!! неверная кратность на сорт",""))</f>
        <v/>
      </c>
    </row>
    <row r="1495" spans="2:35">
      <c r="B1495" s="250"/>
      <c r="C1495" s="196"/>
      <c r="D1495" s="267"/>
      <c r="E1495" s="267"/>
      <c r="F1495" s="267"/>
      <c r="G1495" s="267"/>
      <c r="H1495" s="267"/>
      <c r="I1495" s="267"/>
      <c r="J1495" s="267"/>
      <c r="K1495" s="267"/>
      <c r="L1495" s="196" t="s">
        <v>37</v>
      </c>
      <c r="M1495" s="196" t="s">
        <v>387</v>
      </c>
      <c r="N1495" s="196" t="s">
        <v>5117</v>
      </c>
      <c r="O1495" s="196"/>
      <c r="P1495" s="196"/>
      <c r="Q1495" s="196" t="s">
        <v>4869</v>
      </c>
      <c r="R1495" s="196"/>
      <c r="S1495" s="196"/>
      <c r="T1495" s="196"/>
      <c r="U1495" s="281" t="s">
        <v>4764</v>
      </c>
      <c r="V1495" s="197" t="s">
        <v>776</v>
      </c>
      <c r="W1495" s="220">
        <v>1</v>
      </c>
      <c r="X1495" s="285">
        <v>5852</v>
      </c>
      <c r="Y1495" s="285">
        <v>5674</v>
      </c>
      <c r="Z1495" s="285">
        <v>5320</v>
      </c>
      <c r="AA1495" s="285">
        <v>5000</v>
      </c>
      <c r="AB1495" s="5"/>
      <c r="AC1495" s="224">
        <f t="shared" si="60"/>
        <v>0</v>
      </c>
      <c r="AD1495" s="270">
        <f t="shared" si="61"/>
        <v>0</v>
      </c>
      <c r="AE1495" s="282" t="s">
        <v>7069</v>
      </c>
      <c r="AF1495" s="283" t="s">
        <v>4765</v>
      </c>
      <c r="AG1495" s="200"/>
      <c r="AH1495" s="200"/>
      <c r="AI1495" s="169" t="str">
        <f>IF(AB1495/W1495=0,"",IF(MOD(AB1495,W1495)&gt;0,"ОШИБКА!!! неверная кратность на сорт",""))</f>
        <v/>
      </c>
    </row>
    <row r="1496" spans="2:35">
      <c r="B1496" s="250"/>
      <c r="C1496" s="196"/>
      <c r="D1496" s="267"/>
      <c r="E1496" s="267"/>
      <c r="F1496" s="267"/>
      <c r="G1496" s="267"/>
      <c r="H1496" s="267"/>
      <c r="I1496" s="267"/>
      <c r="J1496" s="267"/>
      <c r="K1496" s="267"/>
      <c r="L1496" s="196" t="s">
        <v>37</v>
      </c>
      <c r="M1496" s="196" t="s">
        <v>387</v>
      </c>
      <c r="N1496" s="196" t="s">
        <v>5117</v>
      </c>
      <c r="O1496" s="196"/>
      <c r="P1496" s="196"/>
      <c r="Q1496" s="196" t="s">
        <v>4859</v>
      </c>
      <c r="R1496" s="196"/>
      <c r="S1496" s="196"/>
      <c r="T1496" s="196"/>
      <c r="U1496" s="281" t="s">
        <v>4764</v>
      </c>
      <c r="V1496" s="197" t="s">
        <v>776</v>
      </c>
      <c r="W1496" s="220">
        <v>1</v>
      </c>
      <c r="X1496" s="285">
        <v>1756</v>
      </c>
      <c r="Y1496" s="285">
        <v>1703</v>
      </c>
      <c r="Z1496" s="285">
        <v>1596</v>
      </c>
      <c r="AA1496" s="285">
        <v>1500</v>
      </c>
      <c r="AB1496" s="5"/>
      <c r="AC1496" s="224">
        <f t="shared" si="60"/>
        <v>0</v>
      </c>
      <c r="AD1496" s="270">
        <f t="shared" si="61"/>
        <v>0</v>
      </c>
      <c r="AE1496" s="282" t="s">
        <v>7069</v>
      </c>
      <c r="AF1496" s="283" t="s">
        <v>4765</v>
      </c>
      <c r="AG1496" s="200"/>
      <c r="AH1496" s="200"/>
      <c r="AI1496" s="169" t="str">
        <f>IF(AB1496/W1496=0,"",IF(MOD(AB1496,W1496)&gt;0,"ОШИБКА!!! неверная кратность на сорт",""))</f>
        <v/>
      </c>
    </row>
    <row r="1497" spans="2:35">
      <c r="B1497" s="250"/>
      <c r="C1497" s="196"/>
      <c r="D1497" s="267"/>
      <c r="E1497" s="267"/>
      <c r="F1497" s="267"/>
      <c r="G1497" s="267"/>
      <c r="H1497" s="267"/>
      <c r="I1497" s="267"/>
      <c r="J1497" s="267"/>
      <c r="K1497" s="267">
        <v>2484</v>
      </c>
      <c r="L1497" s="196" t="s">
        <v>37</v>
      </c>
      <c r="M1497" s="196" t="s">
        <v>387</v>
      </c>
      <c r="N1497" s="196" t="s">
        <v>5118</v>
      </c>
      <c r="O1497" s="196"/>
      <c r="P1497" s="196"/>
      <c r="Q1497" s="196" t="s">
        <v>4821</v>
      </c>
      <c r="R1497" s="196"/>
      <c r="S1497" s="196"/>
      <c r="T1497" s="196"/>
      <c r="U1497" s="281" t="s">
        <v>4764</v>
      </c>
      <c r="V1497" s="197" t="s">
        <v>776</v>
      </c>
      <c r="W1497" s="220">
        <v>1</v>
      </c>
      <c r="X1497" s="285">
        <v>469</v>
      </c>
      <c r="Y1497" s="285">
        <v>454</v>
      </c>
      <c r="Z1497" s="285">
        <v>426</v>
      </c>
      <c r="AA1497" s="285">
        <v>400</v>
      </c>
      <c r="AB1497" s="5"/>
      <c r="AC1497" s="224">
        <f t="shared" si="60"/>
        <v>0</v>
      </c>
      <c r="AD1497" s="270">
        <f t="shared" si="61"/>
        <v>0</v>
      </c>
      <c r="AE1497" s="282" t="s">
        <v>7069</v>
      </c>
      <c r="AF1497" s="283" t="s">
        <v>4765</v>
      </c>
      <c r="AG1497" s="200"/>
      <c r="AH1497" s="200"/>
      <c r="AI1497" s="169" t="str">
        <f>IF(AB1497/W1497=0,"",IF(MOD(AB1497,W1497)&gt;0,"ОШИБКА!!! неверная кратность на сорт",""))</f>
        <v/>
      </c>
    </row>
    <row r="1498" spans="2:35">
      <c r="B1498" s="250"/>
      <c r="C1498" s="196"/>
      <c r="D1498" s="267"/>
      <c r="E1498" s="267"/>
      <c r="F1498" s="267"/>
      <c r="G1498" s="267"/>
      <c r="H1498" s="267"/>
      <c r="I1498" s="267"/>
      <c r="J1498" s="267"/>
      <c r="K1498" s="267">
        <v>3146</v>
      </c>
      <c r="L1498" s="196" t="s">
        <v>37</v>
      </c>
      <c r="M1498" s="196" t="s">
        <v>387</v>
      </c>
      <c r="N1498" s="196" t="s">
        <v>5119</v>
      </c>
      <c r="O1498" s="196"/>
      <c r="P1498" s="196"/>
      <c r="Q1498" s="196" t="s">
        <v>4821</v>
      </c>
      <c r="R1498" s="196"/>
      <c r="S1498" s="196"/>
      <c r="T1498" s="196"/>
      <c r="U1498" s="281" t="s">
        <v>4764</v>
      </c>
      <c r="V1498" s="197" t="s">
        <v>776</v>
      </c>
      <c r="W1498" s="220">
        <v>1</v>
      </c>
      <c r="X1498" s="285">
        <v>469</v>
      </c>
      <c r="Y1498" s="285">
        <v>454</v>
      </c>
      <c r="Z1498" s="285">
        <v>426</v>
      </c>
      <c r="AA1498" s="285">
        <v>400</v>
      </c>
      <c r="AB1498" s="5"/>
      <c r="AC1498" s="224">
        <f t="shared" si="60"/>
        <v>0</v>
      </c>
      <c r="AD1498" s="270">
        <f t="shared" si="61"/>
        <v>0</v>
      </c>
      <c r="AE1498" s="282" t="s">
        <v>7069</v>
      </c>
      <c r="AF1498" s="283" t="s">
        <v>4765</v>
      </c>
      <c r="AG1498" s="200"/>
      <c r="AH1498" s="200"/>
      <c r="AI1498" s="169" t="str">
        <f>IF(AB1498/W1498=0,"",IF(MOD(AB1498,W1498)&gt;0,"ОШИБКА!!! неверная кратность на сорт",""))</f>
        <v/>
      </c>
    </row>
    <row r="1499" spans="2:35">
      <c r="B1499" s="250"/>
      <c r="C1499" s="196"/>
      <c r="D1499" s="267"/>
      <c r="E1499" s="267"/>
      <c r="F1499" s="267"/>
      <c r="G1499" s="267"/>
      <c r="H1499" s="267"/>
      <c r="I1499" s="267"/>
      <c r="J1499" s="267"/>
      <c r="K1499" s="267">
        <v>265</v>
      </c>
      <c r="L1499" s="196" t="s">
        <v>37</v>
      </c>
      <c r="M1499" s="196" t="s">
        <v>387</v>
      </c>
      <c r="N1499" s="196" t="s">
        <v>5120</v>
      </c>
      <c r="O1499" s="196"/>
      <c r="P1499" s="196"/>
      <c r="Q1499" s="196" t="s">
        <v>4821</v>
      </c>
      <c r="R1499" s="196"/>
      <c r="S1499" s="196"/>
      <c r="T1499" s="196"/>
      <c r="U1499" s="281" t="s">
        <v>4764</v>
      </c>
      <c r="V1499" s="197" t="s">
        <v>776</v>
      </c>
      <c r="W1499" s="220">
        <v>1</v>
      </c>
      <c r="X1499" s="285">
        <v>527</v>
      </c>
      <c r="Y1499" s="285">
        <v>511</v>
      </c>
      <c r="Z1499" s="285">
        <v>479</v>
      </c>
      <c r="AA1499" s="285">
        <v>450</v>
      </c>
      <c r="AB1499" s="5"/>
      <c r="AC1499" s="224">
        <f t="shared" si="60"/>
        <v>0</v>
      </c>
      <c r="AD1499" s="270">
        <f t="shared" si="61"/>
        <v>0</v>
      </c>
      <c r="AE1499" s="282" t="s">
        <v>7069</v>
      </c>
      <c r="AF1499" s="283" t="s">
        <v>4765</v>
      </c>
      <c r="AG1499" s="200"/>
      <c r="AH1499" s="200"/>
      <c r="AI1499" s="169" t="str">
        <f>IF(AB1499/W1499=0,"",IF(MOD(AB1499,W1499)&gt;0,"ОШИБКА!!! неверная кратность на сорт",""))</f>
        <v/>
      </c>
    </row>
    <row r="1500" spans="2:35">
      <c r="B1500" s="250"/>
      <c r="C1500" s="196"/>
      <c r="D1500" s="267"/>
      <c r="E1500" s="267"/>
      <c r="F1500" s="267"/>
      <c r="G1500" s="267"/>
      <c r="H1500" s="267"/>
      <c r="I1500" s="267"/>
      <c r="J1500" s="267"/>
      <c r="K1500" s="267">
        <v>24</v>
      </c>
      <c r="L1500" s="196" t="s">
        <v>37</v>
      </c>
      <c r="M1500" s="196" t="s">
        <v>387</v>
      </c>
      <c r="N1500" s="196" t="s">
        <v>5121</v>
      </c>
      <c r="O1500" s="196"/>
      <c r="P1500" s="196"/>
      <c r="Q1500" s="196" t="s">
        <v>4821</v>
      </c>
      <c r="R1500" s="196"/>
      <c r="S1500" s="196"/>
      <c r="T1500" s="196"/>
      <c r="U1500" s="281" t="s">
        <v>4764</v>
      </c>
      <c r="V1500" s="197" t="s">
        <v>776</v>
      </c>
      <c r="W1500" s="220">
        <v>1</v>
      </c>
      <c r="X1500" s="285">
        <v>486</v>
      </c>
      <c r="Y1500" s="285">
        <v>472</v>
      </c>
      <c r="Z1500" s="285">
        <v>442</v>
      </c>
      <c r="AA1500" s="285">
        <v>415</v>
      </c>
      <c r="AB1500" s="5"/>
      <c r="AC1500" s="224">
        <f t="shared" si="60"/>
        <v>0</v>
      </c>
      <c r="AD1500" s="270">
        <f t="shared" si="61"/>
        <v>0</v>
      </c>
      <c r="AE1500" s="282" t="s">
        <v>7069</v>
      </c>
      <c r="AF1500" s="283" t="s">
        <v>4765</v>
      </c>
      <c r="AG1500" s="200"/>
      <c r="AH1500" s="200"/>
      <c r="AI1500" s="169" t="str">
        <f>IF(AB1500/W1500=0,"",IF(MOD(AB1500,W1500)&gt;0,"ОШИБКА!!! неверная кратность на сорт",""))</f>
        <v/>
      </c>
    </row>
    <row r="1501" spans="2:35">
      <c r="B1501" s="250"/>
      <c r="C1501" s="196"/>
      <c r="D1501" s="267"/>
      <c r="E1501" s="267"/>
      <c r="F1501" s="267"/>
      <c r="G1501" s="267"/>
      <c r="H1501" s="267"/>
      <c r="I1501" s="267"/>
      <c r="J1501" s="267"/>
      <c r="K1501" s="267"/>
      <c r="L1501" s="196" t="s">
        <v>37</v>
      </c>
      <c r="M1501" s="196" t="s">
        <v>387</v>
      </c>
      <c r="N1501" s="196" t="s">
        <v>5122</v>
      </c>
      <c r="O1501" s="196"/>
      <c r="P1501" s="196"/>
      <c r="Q1501" s="196" t="s">
        <v>4821</v>
      </c>
      <c r="R1501" s="196"/>
      <c r="S1501" s="196"/>
      <c r="T1501" s="196"/>
      <c r="U1501" s="281" t="s">
        <v>4764</v>
      </c>
      <c r="V1501" s="197" t="s">
        <v>776</v>
      </c>
      <c r="W1501" s="220">
        <v>1</v>
      </c>
      <c r="X1501" s="285">
        <v>445</v>
      </c>
      <c r="Y1501" s="285">
        <v>432</v>
      </c>
      <c r="Z1501" s="285">
        <v>405</v>
      </c>
      <c r="AA1501" s="285">
        <v>380</v>
      </c>
      <c r="AB1501" s="5"/>
      <c r="AC1501" s="224">
        <f t="shared" si="60"/>
        <v>0</v>
      </c>
      <c r="AD1501" s="270">
        <f t="shared" si="61"/>
        <v>0</v>
      </c>
      <c r="AE1501" s="282" t="s">
        <v>7069</v>
      </c>
      <c r="AF1501" s="283" t="s">
        <v>4765</v>
      </c>
      <c r="AG1501" s="200"/>
      <c r="AH1501" s="200"/>
      <c r="AI1501" s="169" t="str">
        <f>IF(AB1501/W1501=0,"",IF(MOD(AB1501,W1501)&gt;0,"ОШИБКА!!! неверная кратность на сорт",""))</f>
        <v/>
      </c>
    </row>
    <row r="1502" spans="2:35">
      <c r="B1502" s="250"/>
      <c r="C1502" s="196"/>
      <c r="D1502" s="267"/>
      <c r="E1502" s="267"/>
      <c r="F1502" s="267"/>
      <c r="G1502" s="267"/>
      <c r="H1502" s="267"/>
      <c r="I1502" s="267"/>
      <c r="J1502" s="267"/>
      <c r="K1502" s="267">
        <v>90</v>
      </c>
      <c r="L1502" s="196" t="s">
        <v>37</v>
      </c>
      <c r="M1502" s="196" t="s">
        <v>387</v>
      </c>
      <c r="N1502" s="196" t="s">
        <v>5123</v>
      </c>
      <c r="O1502" s="196"/>
      <c r="P1502" s="196"/>
      <c r="Q1502" s="196" t="s">
        <v>4821</v>
      </c>
      <c r="R1502" s="196"/>
      <c r="S1502" s="196"/>
      <c r="T1502" s="196"/>
      <c r="U1502" s="281" t="s">
        <v>4764</v>
      </c>
      <c r="V1502" s="197" t="s">
        <v>776</v>
      </c>
      <c r="W1502" s="220">
        <v>1</v>
      </c>
      <c r="X1502" s="285">
        <v>486</v>
      </c>
      <c r="Y1502" s="285">
        <v>472</v>
      </c>
      <c r="Z1502" s="285">
        <v>442</v>
      </c>
      <c r="AA1502" s="285">
        <v>415</v>
      </c>
      <c r="AB1502" s="5"/>
      <c r="AC1502" s="224">
        <f t="shared" si="60"/>
        <v>0</v>
      </c>
      <c r="AD1502" s="270">
        <f t="shared" si="61"/>
        <v>0</v>
      </c>
      <c r="AE1502" s="282" t="s">
        <v>7069</v>
      </c>
      <c r="AF1502" s="283" t="s">
        <v>4765</v>
      </c>
      <c r="AG1502" s="200"/>
      <c r="AH1502" s="200"/>
      <c r="AI1502" s="169" t="str">
        <f>IF(AB1502/W1502=0,"",IF(MOD(AB1502,W1502)&gt;0,"ОШИБКА!!! неверная кратность на сорт",""))</f>
        <v/>
      </c>
    </row>
    <row r="1503" spans="2:35">
      <c r="B1503" s="250"/>
      <c r="C1503" s="196"/>
      <c r="D1503" s="267"/>
      <c r="E1503" s="267"/>
      <c r="F1503" s="267"/>
      <c r="G1503" s="267"/>
      <c r="H1503" s="267"/>
      <c r="I1503" s="267"/>
      <c r="J1503" s="267"/>
      <c r="K1503" s="267">
        <v>7491</v>
      </c>
      <c r="L1503" s="196" t="s">
        <v>37</v>
      </c>
      <c r="M1503" s="196" t="s">
        <v>387</v>
      </c>
      <c r="N1503" s="196" t="s">
        <v>5124</v>
      </c>
      <c r="O1503" s="196"/>
      <c r="P1503" s="196"/>
      <c r="Q1503" s="196" t="s">
        <v>4821</v>
      </c>
      <c r="R1503" s="196"/>
      <c r="S1503" s="196"/>
      <c r="T1503" s="196"/>
      <c r="U1503" s="281" t="s">
        <v>4764</v>
      </c>
      <c r="V1503" s="197" t="s">
        <v>776</v>
      </c>
      <c r="W1503" s="220">
        <v>1</v>
      </c>
      <c r="X1503" s="285">
        <v>469</v>
      </c>
      <c r="Y1503" s="285">
        <v>454</v>
      </c>
      <c r="Z1503" s="285">
        <v>426</v>
      </c>
      <c r="AA1503" s="285">
        <v>400</v>
      </c>
      <c r="AB1503" s="5"/>
      <c r="AC1503" s="224">
        <f t="shared" si="60"/>
        <v>0</v>
      </c>
      <c r="AD1503" s="270">
        <f t="shared" si="61"/>
        <v>0</v>
      </c>
      <c r="AE1503" s="282" t="s">
        <v>7069</v>
      </c>
      <c r="AF1503" s="283" t="s">
        <v>4765</v>
      </c>
      <c r="AG1503" s="200"/>
      <c r="AH1503" s="200"/>
      <c r="AI1503" s="169" t="str">
        <f>IF(AB1503/W1503=0,"",IF(MOD(AB1503,W1503)&gt;0,"ОШИБКА!!! неверная кратность на сорт",""))</f>
        <v/>
      </c>
    </row>
    <row r="1504" spans="2:35">
      <c r="B1504" s="250"/>
      <c r="C1504" s="196" t="s">
        <v>3299</v>
      </c>
      <c r="D1504" s="267">
        <v>2</v>
      </c>
      <c r="E1504" s="267"/>
      <c r="F1504" s="267"/>
      <c r="G1504" s="267"/>
      <c r="H1504" s="267"/>
      <c r="I1504" s="267"/>
      <c r="J1504" s="267"/>
      <c r="K1504" s="267"/>
      <c r="L1504" s="196" t="s">
        <v>37</v>
      </c>
      <c r="M1504" s="196" t="s">
        <v>387</v>
      </c>
      <c r="N1504" s="196" t="s">
        <v>4432</v>
      </c>
      <c r="O1504" s="196" t="s">
        <v>4431</v>
      </c>
      <c r="P1504" s="196" t="s">
        <v>4433</v>
      </c>
      <c r="Q1504" s="196" t="s">
        <v>19</v>
      </c>
      <c r="R1504" s="196"/>
      <c r="S1504" s="196"/>
      <c r="T1504" s="196"/>
      <c r="U1504" s="252"/>
      <c r="V1504" s="197" t="s">
        <v>176</v>
      </c>
      <c r="W1504" s="220">
        <v>1</v>
      </c>
      <c r="X1504" s="223">
        <v>1060</v>
      </c>
      <c r="Y1504" s="223">
        <v>1028</v>
      </c>
      <c r="Z1504" s="223">
        <v>963</v>
      </c>
      <c r="AA1504" s="223">
        <v>906</v>
      </c>
      <c r="AB1504" s="5"/>
      <c r="AC1504" s="224">
        <f t="shared" si="60"/>
        <v>0</v>
      </c>
      <c r="AD1504" s="270">
        <f t="shared" si="61"/>
        <v>0</v>
      </c>
      <c r="AE1504" s="198"/>
      <c r="AF1504" s="199"/>
      <c r="AG1504" s="200"/>
      <c r="AH1504" s="200"/>
      <c r="AI1504" s="169" t="str">
        <f>IF(AB1504/W1504=0,"",IF(MOD(AB1504,W1504)&gt;0,"ОШИБКА!!! неверная кратность на сорт",""))</f>
        <v/>
      </c>
    </row>
    <row r="1505" spans="2:35">
      <c r="B1505" s="250"/>
      <c r="C1505" s="196" t="s">
        <v>1280</v>
      </c>
      <c r="D1505" s="267">
        <v>20</v>
      </c>
      <c r="E1505" s="267">
        <v>11</v>
      </c>
      <c r="F1505" s="267">
        <v>0</v>
      </c>
      <c r="G1505" s="267"/>
      <c r="H1505" s="267"/>
      <c r="I1505" s="267"/>
      <c r="J1505" s="267"/>
      <c r="K1505" s="267"/>
      <c r="L1505" s="196" t="s">
        <v>37</v>
      </c>
      <c r="M1505" s="196" t="s">
        <v>387</v>
      </c>
      <c r="N1505" s="196" t="s">
        <v>1282</v>
      </c>
      <c r="O1505" s="196" t="s">
        <v>1281</v>
      </c>
      <c r="P1505" s="196"/>
      <c r="Q1505" s="196" t="s">
        <v>48</v>
      </c>
      <c r="R1505" s="196" t="s">
        <v>73</v>
      </c>
      <c r="S1505" s="196"/>
      <c r="T1505" s="196"/>
      <c r="U1505" s="252"/>
      <c r="V1505" s="197" t="s">
        <v>776</v>
      </c>
      <c r="W1505" s="220">
        <v>1</v>
      </c>
      <c r="X1505" s="223">
        <v>332</v>
      </c>
      <c r="Y1505" s="223">
        <v>322</v>
      </c>
      <c r="Z1505" s="223">
        <v>302</v>
      </c>
      <c r="AA1505" s="223">
        <v>284</v>
      </c>
      <c r="AB1505" s="5"/>
      <c r="AC1505" s="224">
        <f t="shared" si="60"/>
        <v>0</v>
      </c>
      <c r="AD1505" s="270">
        <f t="shared" si="61"/>
        <v>0</v>
      </c>
      <c r="AE1505" s="198"/>
      <c r="AF1505" s="199"/>
      <c r="AG1505" s="200"/>
      <c r="AH1505" s="200"/>
      <c r="AI1505" s="169" t="str">
        <f>IF(AB1505/W1505=0,"",IF(MOD(AB1505,W1505)&gt;0,"ОШИБКА!!! неверная кратность на сорт",""))</f>
        <v/>
      </c>
    </row>
    <row r="1506" spans="2:35">
      <c r="B1506" s="250"/>
      <c r="C1506" s="196" t="s">
        <v>422</v>
      </c>
      <c r="D1506" s="267">
        <v>5</v>
      </c>
      <c r="E1506" s="267"/>
      <c r="F1506" s="267"/>
      <c r="G1506" s="267"/>
      <c r="H1506" s="267"/>
      <c r="I1506" s="267"/>
      <c r="J1506" s="267"/>
      <c r="K1506" s="267"/>
      <c r="L1506" s="196" t="s">
        <v>37</v>
      </c>
      <c r="M1506" s="196" t="s">
        <v>387</v>
      </c>
      <c r="N1506" s="196" t="s">
        <v>424</v>
      </c>
      <c r="O1506" s="196" t="s">
        <v>423</v>
      </c>
      <c r="P1506" s="196" t="s">
        <v>425</v>
      </c>
      <c r="Q1506" s="196" t="s">
        <v>57</v>
      </c>
      <c r="R1506" s="196" t="s">
        <v>4655</v>
      </c>
      <c r="S1506" s="196"/>
      <c r="T1506" s="196"/>
      <c r="U1506" s="252"/>
      <c r="V1506" s="197" t="s">
        <v>176</v>
      </c>
      <c r="W1506" s="220">
        <v>1</v>
      </c>
      <c r="X1506" s="223">
        <v>2786</v>
      </c>
      <c r="Y1506" s="223">
        <v>2701</v>
      </c>
      <c r="Z1506" s="223">
        <v>2532</v>
      </c>
      <c r="AA1506" s="223">
        <v>2381</v>
      </c>
      <c r="AB1506" s="5"/>
      <c r="AC1506" s="224">
        <f t="shared" si="60"/>
        <v>0</v>
      </c>
      <c r="AD1506" s="270">
        <f t="shared" si="61"/>
        <v>0</v>
      </c>
      <c r="AE1506" s="198"/>
      <c r="AF1506" s="199"/>
      <c r="AG1506" s="200"/>
      <c r="AH1506" s="200"/>
      <c r="AI1506" s="169" t="str">
        <f>IF(AB1506/W1506=0,"",IF(MOD(AB1506,W1506)&gt;0,"ОШИБКА!!! неверная кратность на сорт",""))</f>
        <v/>
      </c>
    </row>
    <row r="1507" spans="2:35">
      <c r="B1507" s="250"/>
      <c r="C1507" s="196" t="s">
        <v>1285</v>
      </c>
      <c r="D1507" s="267">
        <v>45</v>
      </c>
      <c r="E1507" s="267">
        <v>13</v>
      </c>
      <c r="F1507" s="267">
        <v>13</v>
      </c>
      <c r="G1507" s="267"/>
      <c r="H1507" s="267"/>
      <c r="I1507" s="267"/>
      <c r="J1507" s="267"/>
      <c r="K1507" s="267"/>
      <c r="L1507" s="196" t="s">
        <v>37</v>
      </c>
      <c r="M1507" s="196" t="s">
        <v>387</v>
      </c>
      <c r="N1507" s="196" t="s">
        <v>424</v>
      </c>
      <c r="O1507" s="196" t="s">
        <v>423</v>
      </c>
      <c r="P1507" s="196" t="s">
        <v>1284</v>
      </c>
      <c r="Q1507" s="196" t="s">
        <v>48</v>
      </c>
      <c r="R1507" s="196" t="s">
        <v>73</v>
      </c>
      <c r="S1507" s="196"/>
      <c r="T1507" s="196"/>
      <c r="U1507" s="252"/>
      <c r="V1507" s="197" t="s">
        <v>776</v>
      </c>
      <c r="W1507" s="220">
        <v>1</v>
      </c>
      <c r="X1507" s="223">
        <v>533</v>
      </c>
      <c r="Y1507" s="223">
        <v>517</v>
      </c>
      <c r="Z1507" s="223">
        <v>485</v>
      </c>
      <c r="AA1507" s="223">
        <v>456</v>
      </c>
      <c r="AB1507" s="5"/>
      <c r="AC1507" s="224">
        <f t="shared" si="60"/>
        <v>0</v>
      </c>
      <c r="AD1507" s="270">
        <f t="shared" si="61"/>
        <v>0</v>
      </c>
      <c r="AE1507" s="198"/>
      <c r="AF1507" s="199"/>
      <c r="AG1507" s="200"/>
      <c r="AH1507" s="200"/>
      <c r="AI1507" s="169" t="str">
        <f>IF(AB1507/W1507=0,"",IF(MOD(AB1507,W1507)&gt;0,"ОШИБКА!!! неверная кратность на сорт",""))</f>
        <v/>
      </c>
    </row>
    <row r="1508" spans="2:35">
      <c r="B1508" s="250"/>
      <c r="C1508" s="196" t="s">
        <v>1283</v>
      </c>
      <c r="D1508" s="267"/>
      <c r="E1508" s="267">
        <v>2949</v>
      </c>
      <c r="F1508" s="267">
        <v>2635</v>
      </c>
      <c r="G1508" s="267"/>
      <c r="H1508" s="267"/>
      <c r="I1508" s="267"/>
      <c r="J1508" s="267">
        <v>1</v>
      </c>
      <c r="K1508" s="267"/>
      <c r="L1508" s="196" t="s">
        <v>37</v>
      </c>
      <c r="M1508" s="196" t="s">
        <v>387</v>
      </c>
      <c r="N1508" s="196" t="s">
        <v>424</v>
      </c>
      <c r="O1508" s="196" t="s">
        <v>423</v>
      </c>
      <c r="P1508" s="196" t="s">
        <v>1284</v>
      </c>
      <c r="Q1508" s="196" t="s">
        <v>48</v>
      </c>
      <c r="R1508" s="196" t="s">
        <v>73</v>
      </c>
      <c r="S1508" s="196"/>
      <c r="T1508" s="196"/>
      <c r="U1508" s="321" t="s">
        <v>4482</v>
      </c>
      <c r="V1508" s="197" t="s">
        <v>776</v>
      </c>
      <c r="W1508" s="220">
        <v>1</v>
      </c>
      <c r="X1508" s="227">
        <v>291</v>
      </c>
      <c r="Y1508" s="227">
        <v>282</v>
      </c>
      <c r="Z1508" s="227">
        <v>264</v>
      </c>
      <c r="AA1508" s="227">
        <v>249</v>
      </c>
      <c r="AB1508" s="5"/>
      <c r="AC1508" s="224">
        <f t="shared" si="60"/>
        <v>0</v>
      </c>
      <c r="AD1508" s="270">
        <f t="shared" si="61"/>
        <v>0</v>
      </c>
      <c r="AE1508" s="198"/>
      <c r="AF1508" s="199"/>
      <c r="AG1508" s="200"/>
      <c r="AH1508" s="200"/>
      <c r="AI1508" s="169" t="str">
        <f>IF(AB1508/W1508=0,"",IF(MOD(AB1508,W1508)&gt;0,"ОШИБКА!!! неверная кратность на сорт",""))</f>
        <v/>
      </c>
    </row>
    <row r="1509" spans="2:35">
      <c r="B1509" s="250"/>
      <c r="C1509" s="196" t="s">
        <v>1286</v>
      </c>
      <c r="D1509" s="267">
        <v>78</v>
      </c>
      <c r="E1509" s="267">
        <v>83</v>
      </c>
      <c r="F1509" s="267">
        <v>83</v>
      </c>
      <c r="G1509" s="267"/>
      <c r="H1509" s="267"/>
      <c r="I1509" s="267"/>
      <c r="J1509" s="267"/>
      <c r="K1509" s="267"/>
      <c r="L1509" s="196" t="s">
        <v>37</v>
      </c>
      <c r="M1509" s="196" t="s">
        <v>387</v>
      </c>
      <c r="N1509" s="196" t="s">
        <v>424</v>
      </c>
      <c r="O1509" s="196" t="s">
        <v>423</v>
      </c>
      <c r="P1509" s="196" t="s">
        <v>1284</v>
      </c>
      <c r="Q1509" s="196" t="s">
        <v>141</v>
      </c>
      <c r="R1509" s="196"/>
      <c r="S1509" s="196"/>
      <c r="T1509" s="196"/>
      <c r="U1509" s="252"/>
      <c r="V1509" s="197" t="s">
        <v>776</v>
      </c>
      <c r="W1509" s="220">
        <v>1</v>
      </c>
      <c r="X1509" s="223">
        <v>218</v>
      </c>
      <c r="Y1509" s="223">
        <v>212</v>
      </c>
      <c r="Z1509" s="223">
        <v>198</v>
      </c>
      <c r="AA1509" s="223">
        <v>187</v>
      </c>
      <c r="AB1509" s="5"/>
      <c r="AC1509" s="224">
        <f t="shared" si="60"/>
        <v>0</v>
      </c>
      <c r="AD1509" s="270">
        <f t="shared" si="61"/>
        <v>0</v>
      </c>
      <c r="AE1509" s="198"/>
      <c r="AF1509" s="199"/>
      <c r="AG1509" s="200"/>
      <c r="AH1509" s="200"/>
      <c r="AI1509" s="169" t="str">
        <f>IF(AB1509/W1509=0,"",IF(MOD(AB1509,W1509)&gt;0,"ОШИБКА!!! неверная кратность на сорт",""))</f>
        <v/>
      </c>
    </row>
    <row r="1510" spans="2:35">
      <c r="B1510" s="250"/>
      <c r="C1510" s="196" t="s">
        <v>3306</v>
      </c>
      <c r="D1510" s="267"/>
      <c r="E1510" s="267"/>
      <c r="F1510" s="267"/>
      <c r="G1510" s="267"/>
      <c r="H1510" s="267"/>
      <c r="I1510" s="267"/>
      <c r="J1510" s="267"/>
      <c r="K1510" s="267"/>
      <c r="L1510" s="196" t="s">
        <v>37</v>
      </c>
      <c r="M1510" s="332" t="s">
        <v>387</v>
      </c>
      <c r="N1510" s="332" t="s">
        <v>424</v>
      </c>
      <c r="O1510" s="332" t="s">
        <v>423</v>
      </c>
      <c r="P1510" s="332" t="s">
        <v>1284</v>
      </c>
      <c r="Q1510" s="332" t="s">
        <v>49</v>
      </c>
      <c r="R1510" s="332" t="s">
        <v>73</v>
      </c>
      <c r="S1510" s="332"/>
      <c r="T1510" s="332"/>
      <c r="U1510" s="252"/>
      <c r="V1510" s="197" t="s">
        <v>776</v>
      </c>
      <c r="W1510" s="220">
        <v>1</v>
      </c>
      <c r="X1510" s="223">
        <v>783</v>
      </c>
      <c r="Y1510" s="223">
        <v>759</v>
      </c>
      <c r="Z1510" s="223">
        <v>711</v>
      </c>
      <c r="AA1510" s="223">
        <v>669</v>
      </c>
      <c r="AB1510" s="5"/>
      <c r="AC1510" s="224">
        <f t="shared" si="60"/>
        <v>0</v>
      </c>
      <c r="AD1510" s="270">
        <f t="shared" si="61"/>
        <v>0</v>
      </c>
      <c r="AE1510" s="198" t="s">
        <v>4484</v>
      </c>
      <c r="AF1510" s="199"/>
      <c r="AG1510" s="200"/>
      <c r="AH1510" s="200"/>
      <c r="AI1510" s="169" t="str">
        <f>IF(AB1510/W1510=0,"",IF(MOD(AB1510,W1510)&gt;0,"ОШИБКА!!! неверная кратность на сорт",""))</f>
        <v/>
      </c>
    </row>
    <row r="1511" spans="2:35">
      <c r="B1511" s="250"/>
      <c r="C1511" s="196" t="s">
        <v>1287</v>
      </c>
      <c r="D1511" s="267"/>
      <c r="E1511" s="267">
        <v>2</v>
      </c>
      <c r="F1511" s="267">
        <v>0</v>
      </c>
      <c r="G1511" s="267"/>
      <c r="H1511" s="267"/>
      <c r="I1511" s="267"/>
      <c r="J1511" s="267"/>
      <c r="K1511" s="267"/>
      <c r="L1511" s="196" t="s">
        <v>37</v>
      </c>
      <c r="M1511" s="196" t="s">
        <v>387</v>
      </c>
      <c r="N1511" s="196" t="s">
        <v>424</v>
      </c>
      <c r="O1511" s="196" t="s">
        <v>423</v>
      </c>
      <c r="P1511" s="196" t="s">
        <v>103</v>
      </c>
      <c r="Q1511" s="196" t="s">
        <v>56</v>
      </c>
      <c r="R1511" s="196"/>
      <c r="S1511" s="196"/>
      <c r="T1511" s="196"/>
      <c r="U1511" s="252"/>
      <c r="V1511" s="197" t="s">
        <v>776</v>
      </c>
      <c r="W1511" s="220">
        <v>1</v>
      </c>
      <c r="X1511" s="223">
        <v>1225</v>
      </c>
      <c r="Y1511" s="223">
        <v>1188</v>
      </c>
      <c r="Z1511" s="223">
        <v>1113</v>
      </c>
      <c r="AA1511" s="223">
        <v>1047</v>
      </c>
      <c r="AB1511" s="5"/>
      <c r="AC1511" s="224">
        <f t="shared" si="60"/>
        <v>0</v>
      </c>
      <c r="AD1511" s="270">
        <f t="shared" si="61"/>
        <v>0</v>
      </c>
      <c r="AE1511" s="198"/>
      <c r="AF1511" s="199"/>
      <c r="AG1511" s="200"/>
      <c r="AH1511" s="200"/>
      <c r="AI1511" s="169" t="str">
        <f>IF(AB1511/W1511=0,"",IF(MOD(AB1511,W1511)&gt;0,"ОШИБКА!!! неверная кратность на сорт",""))</f>
        <v/>
      </c>
    </row>
    <row r="1512" spans="2:35">
      <c r="B1512" s="250"/>
      <c r="C1512" s="196" t="s">
        <v>1289</v>
      </c>
      <c r="D1512" s="267">
        <v>40</v>
      </c>
      <c r="E1512" s="267">
        <v>45</v>
      </c>
      <c r="F1512" s="267">
        <v>40</v>
      </c>
      <c r="G1512" s="267"/>
      <c r="H1512" s="267"/>
      <c r="I1512" s="267"/>
      <c r="J1512" s="267">
        <v>11</v>
      </c>
      <c r="K1512" s="267"/>
      <c r="L1512" s="196" t="s">
        <v>37</v>
      </c>
      <c r="M1512" s="196" t="s">
        <v>387</v>
      </c>
      <c r="N1512" s="196" t="s">
        <v>424</v>
      </c>
      <c r="O1512" s="196" t="s">
        <v>423</v>
      </c>
      <c r="P1512" s="196" t="s">
        <v>103</v>
      </c>
      <c r="Q1512" s="196" t="s">
        <v>48</v>
      </c>
      <c r="R1512" s="196" t="s">
        <v>73</v>
      </c>
      <c r="S1512" s="196"/>
      <c r="T1512" s="196"/>
      <c r="U1512" s="252"/>
      <c r="V1512" s="197" t="s">
        <v>776</v>
      </c>
      <c r="W1512" s="220">
        <v>1</v>
      </c>
      <c r="X1512" s="223">
        <v>326</v>
      </c>
      <c r="Y1512" s="223">
        <v>316</v>
      </c>
      <c r="Z1512" s="223">
        <v>296</v>
      </c>
      <c r="AA1512" s="223">
        <v>278</v>
      </c>
      <c r="AB1512" s="5"/>
      <c r="AC1512" s="224">
        <f t="shared" si="60"/>
        <v>0</v>
      </c>
      <c r="AD1512" s="270">
        <f t="shared" si="61"/>
        <v>0</v>
      </c>
      <c r="AE1512" s="198"/>
      <c r="AF1512" s="199"/>
      <c r="AG1512" s="200"/>
      <c r="AH1512" s="200"/>
      <c r="AI1512" s="169" t="str">
        <f>IF(AB1512/W1512=0,"",IF(MOD(AB1512,W1512)&gt;0,"ОШИБКА!!! неверная кратность на сорт",""))</f>
        <v/>
      </c>
    </row>
    <row r="1513" spans="2:35">
      <c r="B1513" s="250"/>
      <c r="C1513" s="196" t="s">
        <v>1288</v>
      </c>
      <c r="D1513" s="267">
        <v>39</v>
      </c>
      <c r="E1513" s="267">
        <v>35</v>
      </c>
      <c r="F1513" s="267">
        <v>0</v>
      </c>
      <c r="G1513" s="267"/>
      <c r="H1513" s="267"/>
      <c r="I1513" s="267"/>
      <c r="J1513" s="267"/>
      <c r="K1513" s="267"/>
      <c r="L1513" s="196" t="s">
        <v>37</v>
      </c>
      <c r="M1513" s="196" t="s">
        <v>387</v>
      </c>
      <c r="N1513" s="196" t="s">
        <v>424</v>
      </c>
      <c r="O1513" s="196" t="s">
        <v>423</v>
      </c>
      <c r="P1513" s="196" t="s">
        <v>103</v>
      </c>
      <c r="Q1513" s="196" t="s">
        <v>48</v>
      </c>
      <c r="R1513" s="196" t="s">
        <v>73</v>
      </c>
      <c r="S1513" s="196"/>
      <c r="T1513" s="196"/>
      <c r="U1513" s="252"/>
      <c r="V1513" s="197" t="s">
        <v>776</v>
      </c>
      <c r="W1513" s="220">
        <v>1</v>
      </c>
      <c r="X1513" s="223">
        <v>326</v>
      </c>
      <c r="Y1513" s="223">
        <v>316</v>
      </c>
      <c r="Z1513" s="223">
        <v>296</v>
      </c>
      <c r="AA1513" s="223">
        <v>278</v>
      </c>
      <c r="AB1513" s="5"/>
      <c r="AC1513" s="224">
        <f t="shared" si="60"/>
        <v>0</v>
      </c>
      <c r="AD1513" s="270">
        <f t="shared" si="61"/>
        <v>0</v>
      </c>
      <c r="AE1513" s="198"/>
      <c r="AF1513" s="199"/>
      <c r="AG1513" s="200"/>
      <c r="AH1513" s="200"/>
      <c r="AI1513" s="169" t="str">
        <f>IF(AB1513/W1513=0,"",IF(MOD(AB1513,W1513)&gt;0,"ОШИБКА!!! неверная кратность на сорт",""))</f>
        <v/>
      </c>
    </row>
    <row r="1514" spans="2:35">
      <c r="B1514" s="250"/>
      <c r="C1514" s="253" t="s">
        <v>1290</v>
      </c>
      <c r="D1514" s="267">
        <v>30</v>
      </c>
      <c r="E1514" s="267">
        <v>436</v>
      </c>
      <c r="F1514" s="267">
        <v>0</v>
      </c>
      <c r="G1514" s="267"/>
      <c r="H1514" s="267"/>
      <c r="I1514" s="267"/>
      <c r="J1514" s="267"/>
      <c r="K1514" s="267"/>
      <c r="L1514" s="196" t="s">
        <v>37</v>
      </c>
      <c r="M1514" s="196" t="s">
        <v>387</v>
      </c>
      <c r="N1514" s="196" t="s">
        <v>424</v>
      </c>
      <c r="O1514" s="196" t="s">
        <v>423</v>
      </c>
      <c r="P1514" s="196" t="s">
        <v>103</v>
      </c>
      <c r="Q1514" s="196" t="s">
        <v>48</v>
      </c>
      <c r="R1514" s="196"/>
      <c r="S1514" s="196"/>
      <c r="T1514" s="196"/>
      <c r="U1514" s="252"/>
      <c r="V1514" s="197" t="s">
        <v>776</v>
      </c>
      <c r="W1514" s="220">
        <v>1</v>
      </c>
      <c r="X1514" s="223">
        <v>377</v>
      </c>
      <c r="Y1514" s="223">
        <v>365</v>
      </c>
      <c r="Z1514" s="223">
        <v>342</v>
      </c>
      <c r="AA1514" s="223">
        <v>322</v>
      </c>
      <c r="AB1514" s="5"/>
      <c r="AC1514" s="224">
        <f t="shared" si="60"/>
        <v>0</v>
      </c>
      <c r="AD1514" s="270">
        <f t="shared" si="61"/>
        <v>0</v>
      </c>
      <c r="AE1514" s="198"/>
      <c r="AF1514" s="199"/>
      <c r="AG1514" s="200"/>
      <c r="AH1514" s="200"/>
      <c r="AI1514" s="169" t="str">
        <f>IF(AB1514/W1514=0,"",IF(MOD(AB1514,W1514)&gt;0,"ОШИБКА!!! неверная кратность на сорт",""))</f>
        <v/>
      </c>
    </row>
    <row r="1515" spans="2:35">
      <c r="B1515" s="250"/>
      <c r="C1515" s="196" t="s">
        <v>1291</v>
      </c>
      <c r="D1515" s="267">
        <v>35</v>
      </c>
      <c r="E1515" s="267">
        <v>1</v>
      </c>
      <c r="F1515" s="267">
        <v>0</v>
      </c>
      <c r="G1515" s="267"/>
      <c r="H1515" s="267"/>
      <c r="I1515" s="267"/>
      <c r="J1515" s="267"/>
      <c r="K1515" s="267"/>
      <c r="L1515" s="196" t="s">
        <v>37</v>
      </c>
      <c r="M1515" s="196" t="s">
        <v>387</v>
      </c>
      <c r="N1515" s="196" t="s">
        <v>424</v>
      </c>
      <c r="O1515" s="196" t="s">
        <v>423</v>
      </c>
      <c r="P1515" s="196" t="s">
        <v>104</v>
      </c>
      <c r="Q1515" s="196" t="s">
        <v>141</v>
      </c>
      <c r="R1515" s="196"/>
      <c r="S1515" s="196"/>
      <c r="T1515" s="196"/>
      <c r="U1515" s="252"/>
      <c r="V1515" s="197" t="s">
        <v>776</v>
      </c>
      <c r="W1515" s="220">
        <v>1</v>
      </c>
      <c r="X1515" s="223">
        <v>218</v>
      </c>
      <c r="Y1515" s="223">
        <v>212</v>
      </c>
      <c r="Z1515" s="223">
        <v>198</v>
      </c>
      <c r="AA1515" s="223">
        <v>187</v>
      </c>
      <c r="AB1515" s="5"/>
      <c r="AC1515" s="224">
        <f t="shared" si="60"/>
        <v>0</v>
      </c>
      <c r="AD1515" s="270">
        <f t="shared" si="61"/>
        <v>0</v>
      </c>
      <c r="AE1515" s="198"/>
      <c r="AF1515" s="199"/>
      <c r="AG1515" s="200"/>
      <c r="AH1515" s="200"/>
      <c r="AI1515" s="169" t="str">
        <f>IF(AB1515/W1515=0,"",IF(MOD(AB1515,W1515)&gt;0,"ОШИБКА!!! неверная кратность на сорт",""))</f>
        <v/>
      </c>
    </row>
    <row r="1516" spans="2:35">
      <c r="B1516" s="250"/>
      <c r="C1516" s="196" t="s">
        <v>1292</v>
      </c>
      <c r="D1516" s="267">
        <v>60</v>
      </c>
      <c r="E1516" s="267">
        <v>29</v>
      </c>
      <c r="F1516" s="267">
        <v>27</v>
      </c>
      <c r="G1516" s="267"/>
      <c r="H1516" s="267"/>
      <c r="I1516" s="267"/>
      <c r="J1516" s="267">
        <v>33</v>
      </c>
      <c r="K1516" s="267"/>
      <c r="L1516" s="196" t="s">
        <v>37</v>
      </c>
      <c r="M1516" s="196" t="s">
        <v>387</v>
      </c>
      <c r="N1516" s="196" t="s">
        <v>424</v>
      </c>
      <c r="O1516" s="196" t="s">
        <v>423</v>
      </c>
      <c r="P1516" s="196" t="s">
        <v>104</v>
      </c>
      <c r="Q1516" s="196" t="s">
        <v>48</v>
      </c>
      <c r="R1516" s="196"/>
      <c r="S1516" s="196"/>
      <c r="T1516" s="196"/>
      <c r="U1516" s="252"/>
      <c r="V1516" s="197" t="s">
        <v>776</v>
      </c>
      <c r="W1516" s="220">
        <v>1</v>
      </c>
      <c r="X1516" s="223">
        <v>326</v>
      </c>
      <c r="Y1516" s="223">
        <v>316</v>
      </c>
      <c r="Z1516" s="223">
        <v>296</v>
      </c>
      <c r="AA1516" s="223">
        <v>278</v>
      </c>
      <c r="AB1516" s="5"/>
      <c r="AC1516" s="224">
        <f t="shared" si="60"/>
        <v>0</v>
      </c>
      <c r="AD1516" s="270">
        <f t="shared" si="61"/>
        <v>0</v>
      </c>
      <c r="AE1516" s="198"/>
      <c r="AF1516" s="199"/>
      <c r="AG1516" s="200"/>
      <c r="AH1516" s="200"/>
      <c r="AI1516" s="169" t="str">
        <f>IF(AB1516/W1516=0,"",IF(MOD(AB1516,W1516)&gt;0,"ОШИБКА!!! неверная кратность на сорт",""))</f>
        <v/>
      </c>
    </row>
    <row r="1517" spans="2:35">
      <c r="B1517" s="250"/>
      <c r="C1517" s="196" t="s">
        <v>3307</v>
      </c>
      <c r="D1517" s="267"/>
      <c r="E1517" s="267"/>
      <c r="F1517" s="267"/>
      <c r="G1517" s="267"/>
      <c r="H1517" s="267"/>
      <c r="I1517" s="267"/>
      <c r="J1517" s="267"/>
      <c r="K1517" s="267"/>
      <c r="L1517" s="196" t="s">
        <v>37</v>
      </c>
      <c r="M1517" s="332" t="s">
        <v>387</v>
      </c>
      <c r="N1517" s="332" t="s">
        <v>427</v>
      </c>
      <c r="O1517" s="332" t="s">
        <v>1842</v>
      </c>
      <c r="P1517" s="332" t="s">
        <v>428</v>
      </c>
      <c r="Q1517" s="332" t="s">
        <v>49</v>
      </c>
      <c r="R1517" s="332"/>
      <c r="S1517" s="332"/>
      <c r="T1517" s="332" t="s">
        <v>4770</v>
      </c>
      <c r="U1517" s="252"/>
      <c r="V1517" s="197" t="s">
        <v>176</v>
      </c>
      <c r="W1517" s="220">
        <v>1</v>
      </c>
      <c r="X1517" s="223">
        <v>2071</v>
      </c>
      <c r="Y1517" s="223">
        <v>2008</v>
      </c>
      <c r="Z1517" s="223">
        <v>1883</v>
      </c>
      <c r="AA1517" s="223">
        <v>1770</v>
      </c>
      <c r="AB1517" s="5"/>
      <c r="AC1517" s="224">
        <f t="shared" si="60"/>
        <v>0</v>
      </c>
      <c r="AD1517" s="270">
        <f t="shared" si="61"/>
        <v>0</v>
      </c>
      <c r="AE1517" s="198" t="s">
        <v>4484</v>
      </c>
      <c r="AF1517" s="199"/>
      <c r="AG1517" s="200"/>
      <c r="AH1517" s="200"/>
      <c r="AI1517" s="169" t="str">
        <f>IF(AB1517/W1517=0,"",IF(MOD(AB1517,W1517)&gt;0,"ОШИБКА!!! неверная кратность на сорт",""))</f>
        <v/>
      </c>
    </row>
    <row r="1518" spans="2:35">
      <c r="B1518" s="250"/>
      <c r="C1518" s="196"/>
      <c r="D1518" s="267"/>
      <c r="E1518" s="267"/>
      <c r="F1518" s="267"/>
      <c r="G1518" s="267"/>
      <c r="H1518" s="267"/>
      <c r="I1518" s="267"/>
      <c r="J1518" s="267"/>
      <c r="K1518" s="267">
        <v>49</v>
      </c>
      <c r="L1518" s="196" t="s">
        <v>37</v>
      </c>
      <c r="M1518" s="196" t="s">
        <v>387</v>
      </c>
      <c r="N1518" s="196" t="s">
        <v>5054</v>
      </c>
      <c r="O1518" s="196"/>
      <c r="P1518" s="196"/>
      <c r="Q1518" s="196" t="s">
        <v>4869</v>
      </c>
      <c r="R1518" s="196"/>
      <c r="S1518" s="196"/>
      <c r="T1518" s="196"/>
      <c r="U1518" s="281" t="s">
        <v>4764</v>
      </c>
      <c r="V1518" s="197" t="s">
        <v>776</v>
      </c>
      <c r="W1518" s="220">
        <v>1</v>
      </c>
      <c r="X1518" s="285">
        <v>5501</v>
      </c>
      <c r="Y1518" s="285">
        <v>5334</v>
      </c>
      <c r="Z1518" s="285">
        <v>5001</v>
      </c>
      <c r="AA1518" s="285">
        <v>4700</v>
      </c>
      <c r="AB1518" s="5"/>
      <c r="AC1518" s="224">
        <f t="shared" si="60"/>
        <v>0</v>
      </c>
      <c r="AD1518" s="270">
        <f t="shared" si="61"/>
        <v>0</v>
      </c>
      <c r="AE1518" s="282" t="s">
        <v>7069</v>
      </c>
      <c r="AF1518" s="283" t="s">
        <v>4765</v>
      </c>
      <c r="AG1518" s="200"/>
      <c r="AH1518" s="200"/>
      <c r="AI1518" s="169" t="str">
        <f>IF(AB1518/W1518=0,"",IF(MOD(AB1518,W1518)&gt;0,"ОШИБКА!!! неверная кратность на сорт",""))</f>
        <v/>
      </c>
    </row>
    <row r="1519" spans="2:35">
      <c r="B1519" s="250"/>
      <c r="C1519" s="196"/>
      <c r="D1519" s="267"/>
      <c r="E1519" s="267"/>
      <c r="F1519" s="267"/>
      <c r="G1519" s="267"/>
      <c r="H1519" s="267"/>
      <c r="I1519" s="267"/>
      <c r="J1519" s="267"/>
      <c r="K1519" s="267">
        <v>6605</v>
      </c>
      <c r="L1519" s="196" t="s">
        <v>37</v>
      </c>
      <c r="M1519" s="196" t="s">
        <v>387</v>
      </c>
      <c r="N1519" s="196" t="s">
        <v>5054</v>
      </c>
      <c r="O1519" s="196"/>
      <c r="P1519" s="196"/>
      <c r="Q1519" s="196" t="s">
        <v>4821</v>
      </c>
      <c r="R1519" s="196"/>
      <c r="S1519" s="196"/>
      <c r="T1519" s="196"/>
      <c r="U1519" s="281" t="s">
        <v>4764</v>
      </c>
      <c r="V1519" s="197" t="s">
        <v>776</v>
      </c>
      <c r="W1519" s="220">
        <v>1</v>
      </c>
      <c r="X1519" s="285">
        <v>463</v>
      </c>
      <c r="Y1519" s="285">
        <v>449</v>
      </c>
      <c r="Z1519" s="285">
        <v>421</v>
      </c>
      <c r="AA1519" s="285">
        <v>395</v>
      </c>
      <c r="AB1519" s="5"/>
      <c r="AC1519" s="224">
        <f t="shared" si="60"/>
        <v>0</v>
      </c>
      <c r="AD1519" s="270">
        <f t="shared" si="61"/>
        <v>0</v>
      </c>
      <c r="AE1519" s="282" t="s">
        <v>7069</v>
      </c>
      <c r="AF1519" s="283" t="s">
        <v>4765</v>
      </c>
      <c r="AG1519" s="200"/>
      <c r="AH1519" s="200"/>
      <c r="AI1519" s="169" t="str">
        <f>IF(AB1519/W1519=0,"",IF(MOD(AB1519,W1519)&gt;0,"ОШИБКА!!! неверная кратность на сорт",""))</f>
        <v/>
      </c>
    </row>
    <row r="1520" spans="2:35">
      <c r="B1520" s="250"/>
      <c r="C1520" s="196"/>
      <c r="D1520" s="267"/>
      <c r="E1520" s="267"/>
      <c r="F1520" s="267"/>
      <c r="G1520" s="267"/>
      <c r="H1520" s="267"/>
      <c r="I1520" s="267"/>
      <c r="J1520" s="267"/>
      <c r="K1520" s="267"/>
      <c r="L1520" s="196" t="s">
        <v>37</v>
      </c>
      <c r="M1520" s="196" t="s">
        <v>387</v>
      </c>
      <c r="N1520" s="196" t="s">
        <v>5054</v>
      </c>
      <c r="O1520" s="196"/>
      <c r="P1520" s="196"/>
      <c r="Q1520" s="196" t="s">
        <v>4859</v>
      </c>
      <c r="R1520" s="196"/>
      <c r="S1520" s="196"/>
      <c r="T1520" s="196"/>
      <c r="U1520" s="281" t="s">
        <v>4764</v>
      </c>
      <c r="V1520" s="197" t="s">
        <v>776</v>
      </c>
      <c r="W1520" s="220">
        <v>1</v>
      </c>
      <c r="X1520" s="285">
        <v>2575</v>
      </c>
      <c r="Y1520" s="285">
        <v>2497</v>
      </c>
      <c r="Z1520" s="285">
        <v>2341</v>
      </c>
      <c r="AA1520" s="285">
        <v>2200</v>
      </c>
      <c r="AB1520" s="5"/>
      <c r="AC1520" s="224">
        <f t="shared" si="60"/>
        <v>0</v>
      </c>
      <c r="AD1520" s="270">
        <f t="shared" si="61"/>
        <v>0</v>
      </c>
      <c r="AE1520" s="282" t="s">
        <v>7069</v>
      </c>
      <c r="AF1520" s="283" t="s">
        <v>4765</v>
      </c>
      <c r="AG1520" s="200"/>
      <c r="AH1520" s="200"/>
      <c r="AI1520" s="169" t="str">
        <f>IF(AB1520/W1520=0,"",IF(MOD(AB1520,W1520)&gt;0,"ОШИБКА!!! неверная кратность на сорт",""))</f>
        <v/>
      </c>
    </row>
    <row r="1521" spans="2:35">
      <c r="B1521" s="250"/>
      <c r="C1521" s="196"/>
      <c r="D1521" s="267"/>
      <c r="E1521" s="267"/>
      <c r="F1521" s="267"/>
      <c r="G1521" s="267"/>
      <c r="H1521" s="267"/>
      <c r="I1521" s="267"/>
      <c r="J1521" s="267"/>
      <c r="K1521" s="267">
        <v>159</v>
      </c>
      <c r="L1521" s="196" t="s">
        <v>37</v>
      </c>
      <c r="M1521" s="196" t="s">
        <v>387</v>
      </c>
      <c r="N1521" s="196" t="s">
        <v>1295</v>
      </c>
      <c r="O1521" s="196"/>
      <c r="P1521" s="196"/>
      <c r="Q1521" s="196" t="s">
        <v>4821</v>
      </c>
      <c r="R1521" s="196"/>
      <c r="S1521" s="196"/>
      <c r="T1521" s="196"/>
      <c r="U1521" s="281" t="s">
        <v>4764</v>
      </c>
      <c r="V1521" s="197" t="s">
        <v>776</v>
      </c>
      <c r="W1521" s="220">
        <v>1</v>
      </c>
      <c r="X1521" s="285">
        <v>480</v>
      </c>
      <c r="Y1521" s="285">
        <v>466</v>
      </c>
      <c r="Z1521" s="285">
        <v>437</v>
      </c>
      <c r="AA1521" s="285">
        <v>410</v>
      </c>
      <c r="AB1521" s="5"/>
      <c r="AC1521" s="224">
        <f t="shared" si="60"/>
        <v>0</v>
      </c>
      <c r="AD1521" s="270">
        <f t="shared" si="61"/>
        <v>0</v>
      </c>
      <c r="AE1521" s="282" t="s">
        <v>7069</v>
      </c>
      <c r="AF1521" s="283" t="s">
        <v>4765</v>
      </c>
      <c r="AG1521" s="200"/>
      <c r="AH1521" s="200"/>
      <c r="AI1521" s="169" t="str">
        <f>IF(AB1521/W1521=0,"",IF(MOD(AB1521,W1521)&gt;0,"ОШИБКА!!! неверная кратность на сорт",""))</f>
        <v/>
      </c>
    </row>
    <row r="1522" spans="2:35">
      <c r="B1522" s="250"/>
      <c r="C1522" s="196"/>
      <c r="D1522" s="267"/>
      <c r="E1522" s="267"/>
      <c r="F1522" s="267"/>
      <c r="G1522" s="267"/>
      <c r="H1522" s="267"/>
      <c r="I1522" s="267"/>
      <c r="J1522" s="267"/>
      <c r="K1522" s="267">
        <v>2336</v>
      </c>
      <c r="L1522" s="196" t="s">
        <v>37</v>
      </c>
      <c r="M1522" s="196" t="s">
        <v>387</v>
      </c>
      <c r="N1522" s="196" t="s">
        <v>5055</v>
      </c>
      <c r="O1522" s="196"/>
      <c r="P1522" s="196"/>
      <c r="Q1522" s="196" t="s">
        <v>4821</v>
      </c>
      <c r="R1522" s="196"/>
      <c r="S1522" s="196"/>
      <c r="T1522" s="196"/>
      <c r="U1522" s="281" t="s">
        <v>4764</v>
      </c>
      <c r="V1522" s="197" t="s">
        <v>776</v>
      </c>
      <c r="W1522" s="220">
        <v>1</v>
      </c>
      <c r="X1522" s="285">
        <v>480</v>
      </c>
      <c r="Y1522" s="285">
        <v>466</v>
      </c>
      <c r="Z1522" s="285">
        <v>437</v>
      </c>
      <c r="AA1522" s="285">
        <v>410</v>
      </c>
      <c r="AB1522" s="5"/>
      <c r="AC1522" s="224">
        <f t="shared" si="60"/>
        <v>0</v>
      </c>
      <c r="AD1522" s="270">
        <f t="shared" si="61"/>
        <v>0</v>
      </c>
      <c r="AE1522" s="282" t="s">
        <v>7069</v>
      </c>
      <c r="AF1522" s="283" t="s">
        <v>4765</v>
      </c>
      <c r="AG1522" s="200"/>
      <c r="AH1522" s="200"/>
      <c r="AI1522" s="169" t="str">
        <f>IF(AB1522/W1522=0,"",IF(MOD(AB1522,W1522)&gt;0,"ОШИБКА!!! неверная кратность на сорт",""))</f>
        <v/>
      </c>
    </row>
    <row r="1523" spans="2:35">
      <c r="B1523" s="250"/>
      <c r="C1523" s="196"/>
      <c r="D1523" s="267"/>
      <c r="E1523" s="267"/>
      <c r="F1523" s="267"/>
      <c r="G1523" s="267"/>
      <c r="H1523" s="267"/>
      <c r="I1523" s="267"/>
      <c r="J1523" s="267"/>
      <c r="K1523" s="267"/>
      <c r="L1523" s="196" t="s">
        <v>37</v>
      </c>
      <c r="M1523" s="196" t="s">
        <v>387</v>
      </c>
      <c r="N1523" s="196" t="s">
        <v>5056</v>
      </c>
      <c r="O1523" s="196"/>
      <c r="P1523" s="196"/>
      <c r="Q1523" s="196" t="s">
        <v>5057</v>
      </c>
      <c r="R1523" s="196"/>
      <c r="S1523" s="196"/>
      <c r="T1523" s="196"/>
      <c r="U1523" s="281" t="s">
        <v>4764</v>
      </c>
      <c r="V1523" s="197" t="s">
        <v>776</v>
      </c>
      <c r="W1523" s="220">
        <v>1</v>
      </c>
      <c r="X1523" s="285">
        <v>9988</v>
      </c>
      <c r="Y1523" s="285">
        <v>9686</v>
      </c>
      <c r="Z1523" s="285">
        <v>9080</v>
      </c>
      <c r="AA1523" s="285">
        <v>8535</v>
      </c>
      <c r="AB1523" s="5"/>
      <c r="AC1523" s="224">
        <f t="shared" si="60"/>
        <v>0</v>
      </c>
      <c r="AD1523" s="270">
        <f t="shared" si="61"/>
        <v>0</v>
      </c>
      <c r="AE1523" s="282" t="s">
        <v>7069</v>
      </c>
      <c r="AF1523" s="283" t="s">
        <v>4765</v>
      </c>
      <c r="AG1523" s="200"/>
      <c r="AH1523" s="200"/>
      <c r="AI1523" s="169" t="str">
        <f>IF(AB1523/W1523=0,"",IF(MOD(AB1523,W1523)&gt;0,"ОШИБКА!!! неверная кратность на сорт",""))</f>
        <v/>
      </c>
    </row>
    <row r="1524" spans="2:35">
      <c r="B1524" s="250"/>
      <c r="C1524" s="196"/>
      <c r="D1524" s="267"/>
      <c r="E1524" s="267"/>
      <c r="F1524" s="267"/>
      <c r="G1524" s="267"/>
      <c r="H1524" s="267"/>
      <c r="I1524" s="267"/>
      <c r="J1524" s="267"/>
      <c r="K1524" s="267">
        <v>823</v>
      </c>
      <c r="L1524" s="196" t="s">
        <v>37</v>
      </c>
      <c r="M1524" s="196" t="s">
        <v>387</v>
      </c>
      <c r="N1524" s="196" t="s">
        <v>5642</v>
      </c>
      <c r="O1524" s="196"/>
      <c r="P1524" s="196"/>
      <c r="Q1524" s="196" t="s">
        <v>4821</v>
      </c>
      <c r="R1524" s="196"/>
      <c r="S1524" s="196"/>
      <c r="T1524" s="196"/>
      <c r="U1524" s="281" t="s">
        <v>4764</v>
      </c>
      <c r="V1524" s="197" t="s">
        <v>776</v>
      </c>
      <c r="W1524" s="220">
        <v>1</v>
      </c>
      <c r="X1524" s="285">
        <v>533</v>
      </c>
      <c r="Y1524" s="285">
        <v>517</v>
      </c>
      <c r="Z1524" s="285">
        <v>485</v>
      </c>
      <c r="AA1524" s="285">
        <v>455</v>
      </c>
      <c r="AB1524" s="5"/>
      <c r="AC1524" s="224">
        <f t="shared" si="60"/>
        <v>0</v>
      </c>
      <c r="AD1524" s="270">
        <f t="shared" si="61"/>
        <v>0</v>
      </c>
      <c r="AE1524" s="282" t="s">
        <v>7069</v>
      </c>
      <c r="AF1524" s="283" t="s">
        <v>4765</v>
      </c>
      <c r="AG1524" s="200"/>
      <c r="AH1524" s="200"/>
      <c r="AI1524" s="169" t="str">
        <f>IF(AB1524/W1524=0,"",IF(MOD(AB1524,W1524)&gt;0,"ОШИБКА!!! неверная кратность на сорт",""))</f>
        <v/>
      </c>
    </row>
    <row r="1525" spans="2:35">
      <c r="B1525" s="250"/>
      <c r="C1525" s="196"/>
      <c r="D1525" s="267"/>
      <c r="E1525" s="267"/>
      <c r="F1525" s="267"/>
      <c r="G1525" s="267"/>
      <c r="H1525" s="267"/>
      <c r="I1525" s="267"/>
      <c r="J1525" s="267"/>
      <c r="K1525" s="267">
        <v>113</v>
      </c>
      <c r="L1525" s="196" t="s">
        <v>37</v>
      </c>
      <c r="M1525" s="196" t="s">
        <v>387</v>
      </c>
      <c r="N1525" s="196" t="s">
        <v>5642</v>
      </c>
      <c r="O1525" s="196"/>
      <c r="P1525" s="196"/>
      <c r="Q1525" s="196" t="s">
        <v>4859</v>
      </c>
      <c r="R1525" s="196"/>
      <c r="S1525" s="196"/>
      <c r="T1525" s="196"/>
      <c r="U1525" s="281" t="s">
        <v>4764</v>
      </c>
      <c r="V1525" s="197" t="s">
        <v>776</v>
      </c>
      <c r="W1525" s="220">
        <v>1</v>
      </c>
      <c r="X1525" s="285">
        <v>1873</v>
      </c>
      <c r="Y1525" s="285">
        <v>1816</v>
      </c>
      <c r="Z1525" s="285">
        <v>1703</v>
      </c>
      <c r="AA1525" s="285">
        <v>1600</v>
      </c>
      <c r="AB1525" s="5"/>
      <c r="AC1525" s="224">
        <f t="shared" si="60"/>
        <v>0</v>
      </c>
      <c r="AD1525" s="270">
        <f t="shared" si="61"/>
        <v>0</v>
      </c>
      <c r="AE1525" s="282" t="s">
        <v>7069</v>
      </c>
      <c r="AF1525" s="283" t="s">
        <v>4765</v>
      </c>
      <c r="AG1525" s="200"/>
      <c r="AH1525" s="200"/>
      <c r="AI1525" s="169" t="str">
        <f>IF(AB1525/W1525=0,"",IF(MOD(AB1525,W1525)&gt;0,"ОШИБКА!!! неверная кратность на сорт",""))</f>
        <v/>
      </c>
    </row>
    <row r="1526" spans="2:35">
      <c r="B1526" s="250"/>
      <c r="C1526" s="196"/>
      <c r="D1526" s="267"/>
      <c r="E1526" s="267"/>
      <c r="F1526" s="267"/>
      <c r="G1526" s="267"/>
      <c r="H1526" s="267"/>
      <c r="I1526" s="267"/>
      <c r="J1526" s="267"/>
      <c r="K1526" s="267">
        <v>1411</v>
      </c>
      <c r="L1526" s="196" t="s">
        <v>37</v>
      </c>
      <c r="M1526" s="196" t="s">
        <v>387</v>
      </c>
      <c r="N1526" s="196" t="s">
        <v>5643</v>
      </c>
      <c r="O1526" s="196"/>
      <c r="P1526" s="196"/>
      <c r="Q1526" s="196" t="s">
        <v>4821</v>
      </c>
      <c r="R1526" s="196"/>
      <c r="S1526" s="196"/>
      <c r="T1526" s="196"/>
      <c r="U1526" s="281" t="s">
        <v>4764</v>
      </c>
      <c r="V1526" s="197" t="s">
        <v>776</v>
      </c>
      <c r="W1526" s="220">
        <v>1</v>
      </c>
      <c r="X1526" s="285">
        <v>597</v>
      </c>
      <c r="Y1526" s="285">
        <v>579</v>
      </c>
      <c r="Z1526" s="285">
        <v>543</v>
      </c>
      <c r="AA1526" s="285">
        <v>510</v>
      </c>
      <c r="AB1526" s="5"/>
      <c r="AC1526" s="224">
        <f t="shared" si="60"/>
        <v>0</v>
      </c>
      <c r="AD1526" s="270">
        <f t="shared" si="61"/>
        <v>0</v>
      </c>
      <c r="AE1526" s="282" t="s">
        <v>7069</v>
      </c>
      <c r="AF1526" s="283" t="s">
        <v>4765</v>
      </c>
      <c r="AG1526" s="200"/>
      <c r="AH1526" s="200"/>
      <c r="AI1526" s="169" t="str">
        <f>IF(AB1526/W1526=0,"",IF(MOD(AB1526,W1526)&gt;0,"ОШИБКА!!! неверная кратность на сорт",""))</f>
        <v/>
      </c>
    </row>
    <row r="1527" spans="2:35">
      <c r="B1527" s="250"/>
      <c r="C1527" s="196" t="s">
        <v>3055</v>
      </c>
      <c r="D1527" s="267">
        <v>24</v>
      </c>
      <c r="E1527" s="267"/>
      <c r="F1527" s="267"/>
      <c r="G1527" s="267"/>
      <c r="H1527" s="267"/>
      <c r="I1527" s="267"/>
      <c r="J1527" s="267">
        <v>11</v>
      </c>
      <c r="K1527" s="267"/>
      <c r="L1527" s="196" t="s">
        <v>36</v>
      </c>
      <c r="M1527" s="196" t="s">
        <v>387</v>
      </c>
      <c r="N1527" s="196" t="s">
        <v>1313</v>
      </c>
      <c r="O1527" s="196" t="s">
        <v>3876</v>
      </c>
      <c r="P1527" s="196" t="s">
        <v>3054</v>
      </c>
      <c r="Q1527" s="196" t="s">
        <v>19</v>
      </c>
      <c r="R1527" s="196" t="s">
        <v>22</v>
      </c>
      <c r="S1527" s="196"/>
      <c r="T1527" s="196"/>
      <c r="U1527" s="252"/>
      <c r="V1527" s="197" t="s">
        <v>176</v>
      </c>
      <c r="W1527" s="220">
        <v>1</v>
      </c>
      <c r="X1527" s="223">
        <v>956</v>
      </c>
      <c r="Y1527" s="223">
        <v>927</v>
      </c>
      <c r="Z1527" s="223">
        <v>869</v>
      </c>
      <c r="AA1527" s="223">
        <v>817</v>
      </c>
      <c r="AB1527" s="5"/>
      <c r="AC1527" s="224">
        <f t="shared" si="60"/>
        <v>0</v>
      </c>
      <c r="AD1527" s="270">
        <f t="shared" si="61"/>
        <v>0</v>
      </c>
      <c r="AE1527" s="198"/>
      <c r="AF1527" s="199"/>
      <c r="AG1527" s="200"/>
      <c r="AH1527" s="200"/>
      <c r="AI1527" s="169" t="str">
        <f>IF(AB1527/W1527=0,"",IF(MOD(AB1527,W1527)&gt;0,"ОШИБКА!!! неверная кратность на сорт",""))</f>
        <v/>
      </c>
    </row>
    <row r="1528" spans="2:35">
      <c r="B1528" s="250"/>
      <c r="C1528" s="196" t="s">
        <v>3804</v>
      </c>
      <c r="D1528" s="267"/>
      <c r="E1528" s="267">
        <v>42</v>
      </c>
      <c r="F1528" s="267">
        <v>0</v>
      </c>
      <c r="G1528" s="267"/>
      <c r="H1528" s="267"/>
      <c r="I1528" s="267"/>
      <c r="J1528" s="267"/>
      <c r="K1528" s="267"/>
      <c r="L1528" s="196" t="s">
        <v>37</v>
      </c>
      <c r="M1528" s="196" t="s">
        <v>387</v>
      </c>
      <c r="N1528" s="196" t="s">
        <v>1313</v>
      </c>
      <c r="O1528" s="196" t="s">
        <v>1312</v>
      </c>
      <c r="P1528" s="196" t="s">
        <v>3054</v>
      </c>
      <c r="Q1528" s="196" t="s">
        <v>3783</v>
      </c>
      <c r="R1528" s="196"/>
      <c r="S1528" s="196"/>
      <c r="T1528" s="196"/>
      <c r="U1528" s="252"/>
      <c r="V1528" s="197" t="s">
        <v>776</v>
      </c>
      <c r="W1528" s="220">
        <v>1</v>
      </c>
      <c r="X1528" s="223">
        <v>410</v>
      </c>
      <c r="Y1528" s="223">
        <v>397</v>
      </c>
      <c r="Z1528" s="223">
        <v>372</v>
      </c>
      <c r="AA1528" s="223">
        <v>350</v>
      </c>
      <c r="AB1528" s="5"/>
      <c r="AC1528" s="224">
        <f t="shared" si="60"/>
        <v>0</v>
      </c>
      <c r="AD1528" s="270">
        <f t="shared" si="61"/>
        <v>0</v>
      </c>
      <c r="AE1528" s="198"/>
      <c r="AF1528" s="199"/>
      <c r="AG1528" s="200"/>
      <c r="AH1528" s="200"/>
      <c r="AI1528" s="169" t="str">
        <f>IF(AB1528/W1528=0,"",IF(MOD(AB1528,W1528)&gt;0,"ОШИБКА!!! неверная кратность на сорт",""))</f>
        <v/>
      </c>
    </row>
    <row r="1529" spans="2:35">
      <c r="B1529" s="250"/>
      <c r="C1529" s="196" t="s">
        <v>1311</v>
      </c>
      <c r="D1529" s="267">
        <v>42</v>
      </c>
      <c r="E1529" s="267">
        <v>92</v>
      </c>
      <c r="F1529" s="267">
        <v>88</v>
      </c>
      <c r="G1529" s="267"/>
      <c r="H1529" s="267"/>
      <c r="I1529" s="267"/>
      <c r="J1529" s="267">
        <v>10</v>
      </c>
      <c r="K1529" s="267"/>
      <c r="L1529" s="196" t="s">
        <v>37</v>
      </c>
      <c r="M1529" s="196" t="s">
        <v>387</v>
      </c>
      <c r="N1529" s="196" t="s">
        <v>1313</v>
      </c>
      <c r="O1529" s="196" t="s">
        <v>1312</v>
      </c>
      <c r="P1529" s="196"/>
      <c r="Q1529" s="196" t="s">
        <v>141</v>
      </c>
      <c r="R1529" s="196"/>
      <c r="S1529" s="196"/>
      <c r="T1529" s="196"/>
      <c r="U1529" s="252"/>
      <c r="V1529" s="197" t="s">
        <v>776</v>
      </c>
      <c r="W1529" s="220">
        <v>1</v>
      </c>
      <c r="X1529" s="223">
        <v>185</v>
      </c>
      <c r="Y1529" s="223">
        <v>180</v>
      </c>
      <c r="Z1529" s="223">
        <v>168</v>
      </c>
      <c r="AA1529" s="223">
        <v>158</v>
      </c>
      <c r="AB1529" s="5"/>
      <c r="AC1529" s="224">
        <f t="shared" ref="AC1529:AC1593" si="62">X1529*AB1529</f>
        <v>0</v>
      </c>
      <c r="AD1529" s="270">
        <f t="shared" ref="AD1529:AD1593" si="63">IF(Y1529&lt;&gt;"",IF(AND($AC$25&gt;=200000,AB1529&gt;=20),AB1529*AA1529,IF(AND($AC$25&gt;=200000,AB1529&lt;20),AB1529*Z1529,IF(AND($AC$25&lt;200000,AB1529&gt;=20),AB1529*Y1529,AB1529*X1529))),IF($AC$25&gt;=200000,AB1529*Z1529,AB1529*X1529))</f>
        <v>0</v>
      </c>
      <c r="AE1529" s="198"/>
      <c r="AF1529" s="199"/>
      <c r="AG1529" s="200"/>
      <c r="AH1529" s="200"/>
      <c r="AI1529" s="169" t="str">
        <f>IF(AB1529/W1529=0,"",IF(MOD(AB1529,W1529)&gt;0,"ОШИБКА!!! неверная кратность на сорт",""))</f>
        <v/>
      </c>
    </row>
    <row r="1530" spans="2:35">
      <c r="B1530" s="250"/>
      <c r="C1530" s="196" t="s">
        <v>3317</v>
      </c>
      <c r="D1530" s="267">
        <v>24</v>
      </c>
      <c r="E1530" s="267"/>
      <c r="F1530" s="267"/>
      <c r="G1530" s="267"/>
      <c r="H1530" s="267"/>
      <c r="I1530" s="267"/>
      <c r="J1530" s="267"/>
      <c r="K1530" s="267"/>
      <c r="L1530" s="196" t="s">
        <v>37</v>
      </c>
      <c r="M1530" s="196" t="s">
        <v>387</v>
      </c>
      <c r="N1530" s="196" t="s">
        <v>1313</v>
      </c>
      <c r="O1530" s="196" t="s">
        <v>1312</v>
      </c>
      <c r="P1530" s="196"/>
      <c r="Q1530" s="196" t="s">
        <v>5406</v>
      </c>
      <c r="R1530" s="196"/>
      <c r="S1530" s="196"/>
      <c r="T1530" s="196"/>
      <c r="U1530" s="252"/>
      <c r="V1530" s="197" t="s">
        <v>776</v>
      </c>
      <c r="W1530" s="220">
        <v>1</v>
      </c>
      <c r="X1530" s="223">
        <v>263</v>
      </c>
      <c r="Y1530" s="223">
        <v>255</v>
      </c>
      <c r="Z1530" s="223">
        <v>239</v>
      </c>
      <c r="AA1530" s="223">
        <v>225</v>
      </c>
      <c r="AB1530" s="5"/>
      <c r="AC1530" s="224">
        <f t="shared" si="62"/>
        <v>0</v>
      </c>
      <c r="AD1530" s="270">
        <f t="shared" si="63"/>
        <v>0</v>
      </c>
      <c r="AE1530" s="198"/>
      <c r="AF1530" s="199"/>
      <c r="AG1530" s="200"/>
      <c r="AH1530" s="200"/>
      <c r="AI1530" s="169" t="str">
        <f>IF(AB1530/W1530=0,"",IF(MOD(AB1530,W1530)&gt;0,"ОШИБКА!!! неверная кратность на сорт",""))</f>
        <v/>
      </c>
    </row>
    <row r="1531" spans="2:35">
      <c r="B1531" s="250"/>
      <c r="C1531" s="196"/>
      <c r="D1531" s="267"/>
      <c r="E1531" s="267"/>
      <c r="F1531" s="267"/>
      <c r="G1531" s="267"/>
      <c r="H1531" s="267"/>
      <c r="I1531" s="267"/>
      <c r="J1531" s="267"/>
      <c r="K1531" s="267">
        <v>2</v>
      </c>
      <c r="L1531" s="196" t="s">
        <v>37</v>
      </c>
      <c r="M1531" s="196" t="s">
        <v>387</v>
      </c>
      <c r="N1531" s="196" t="s">
        <v>1313</v>
      </c>
      <c r="O1531" s="196"/>
      <c r="P1531" s="196"/>
      <c r="Q1531" s="196" t="s">
        <v>4869</v>
      </c>
      <c r="R1531" s="196"/>
      <c r="S1531" s="196"/>
      <c r="T1531" s="196"/>
      <c r="U1531" s="281" t="s">
        <v>4764</v>
      </c>
      <c r="V1531" s="197" t="s">
        <v>776</v>
      </c>
      <c r="W1531" s="220">
        <v>1</v>
      </c>
      <c r="X1531" s="285">
        <v>3862</v>
      </c>
      <c r="Y1531" s="285">
        <v>3745</v>
      </c>
      <c r="Z1531" s="285">
        <v>3511</v>
      </c>
      <c r="AA1531" s="285">
        <v>3300</v>
      </c>
      <c r="AB1531" s="5"/>
      <c r="AC1531" s="224">
        <f t="shared" si="62"/>
        <v>0</v>
      </c>
      <c r="AD1531" s="270">
        <f t="shared" si="63"/>
        <v>0</v>
      </c>
      <c r="AE1531" s="282" t="s">
        <v>7069</v>
      </c>
      <c r="AF1531" s="283" t="s">
        <v>4765</v>
      </c>
      <c r="AG1531" s="200"/>
      <c r="AH1531" s="200"/>
      <c r="AI1531" s="169" t="str">
        <f>IF(AB1531/W1531=0,"",IF(MOD(AB1531,W1531)&gt;0,"ОШИБКА!!! неверная кратность на сорт",""))</f>
        <v/>
      </c>
    </row>
    <row r="1532" spans="2:35">
      <c r="B1532" s="250"/>
      <c r="C1532" s="196"/>
      <c r="D1532" s="267"/>
      <c r="E1532" s="267"/>
      <c r="F1532" s="267"/>
      <c r="G1532" s="267"/>
      <c r="H1532" s="267"/>
      <c r="I1532" s="267"/>
      <c r="J1532" s="267"/>
      <c r="K1532" s="267">
        <v>326</v>
      </c>
      <c r="L1532" s="196" t="s">
        <v>37</v>
      </c>
      <c r="M1532" s="196" t="s">
        <v>387</v>
      </c>
      <c r="N1532" s="196" t="s">
        <v>1313</v>
      </c>
      <c r="O1532" s="196"/>
      <c r="P1532" s="196"/>
      <c r="Q1532" s="196" t="s">
        <v>4821</v>
      </c>
      <c r="R1532" s="196"/>
      <c r="S1532" s="196"/>
      <c r="T1532" s="196"/>
      <c r="U1532" s="281" t="s">
        <v>4764</v>
      </c>
      <c r="V1532" s="197" t="s">
        <v>776</v>
      </c>
      <c r="W1532" s="220">
        <v>1</v>
      </c>
      <c r="X1532" s="285">
        <v>475</v>
      </c>
      <c r="Y1532" s="285">
        <v>460</v>
      </c>
      <c r="Z1532" s="285">
        <v>431</v>
      </c>
      <c r="AA1532" s="285">
        <v>405</v>
      </c>
      <c r="AB1532" s="5"/>
      <c r="AC1532" s="224">
        <f t="shared" si="62"/>
        <v>0</v>
      </c>
      <c r="AD1532" s="270">
        <f t="shared" si="63"/>
        <v>0</v>
      </c>
      <c r="AE1532" s="282" t="s">
        <v>7069</v>
      </c>
      <c r="AF1532" s="283" t="s">
        <v>4765</v>
      </c>
      <c r="AG1532" s="200"/>
      <c r="AH1532" s="200"/>
      <c r="AI1532" s="169" t="str">
        <f>IF(AB1532/W1532=0,"",IF(MOD(AB1532,W1532)&gt;0,"ОШИБКА!!! неверная кратность на сорт",""))</f>
        <v/>
      </c>
    </row>
    <row r="1533" spans="2:35">
      <c r="B1533" s="250"/>
      <c r="C1533" s="196"/>
      <c r="D1533" s="267"/>
      <c r="E1533" s="267"/>
      <c r="F1533" s="267"/>
      <c r="G1533" s="267"/>
      <c r="H1533" s="267"/>
      <c r="I1533" s="267"/>
      <c r="J1533" s="267"/>
      <c r="K1533" s="267">
        <v>100</v>
      </c>
      <c r="L1533" s="196" t="s">
        <v>37</v>
      </c>
      <c r="M1533" s="196" t="s">
        <v>387</v>
      </c>
      <c r="N1533" s="196" t="s">
        <v>1313</v>
      </c>
      <c r="O1533" s="196"/>
      <c r="P1533" s="196"/>
      <c r="Q1533" s="196" t="s">
        <v>4860</v>
      </c>
      <c r="R1533" s="196"/>
      <c r="S1533" s="196"/>
      <c r="T1533" s="196"/>
      <c r="U1533" s="281" t="s">
        <v>4764</v>
      </c>
      <c r="V1533" s="197" t="s">
        <v>776</v>
      </c>
      <c r="W1533" s="220">
        <v>1</v>
      </c>
      <c r="X1533" s="285">
        <v>1522</v>
      </c>
      <c r="Y1533" s="285">
        <v>1476</v>
      </c>
      <c r="Z1533" s="285">
        <v>1383</v>
      </c>
      <c r="AA1533" s="285">
        <v>1300</v>
      </c>
      <c r="AB1533" s="5"/>
      <c r="AC1533" s="224">
        <f t="shared" si="62"/>
        <v>0</v>
      </c>
      <c r="AD1533" s="270">
        <f t="shared" si="63"/>
        <v>0</v>
      </c>
      <c r="AE1533" s="282" t="s">
        <v>7069</v>
      </c>
      <c r="AF1533" s="283" t="s">
        <v>4765</v>
      </c>
      <c r="AG1533" s="200"/>
      <c r="AH1533" s="200"/>
      <c r="AI1533" s="169" t="str">
        <f>IF(AB1533/W1533=0,"",IF(MOD(AB1533,W1533)&gt;0,"ОШИБКА!!! неверная кратность на сорт",""))</f>
        <v/>
      </c>
    </row>
    <row r="1534" spans="2:35">
      <c r="B1534" s="250"/>
      <c r="C1534" s="196"/>
      <c r="D1534" s="267"/>
      <c r="E1534" s="267"/>
      <c r="F1534" s="267"/>
      <c r="G1534" s="267"/>
      <c r="H1534" s="267"/>
      <c r="I1534" s="267"/>
      <c r="J1534" s="267"/>
      <c r="K1534" s="267">
        <v>21</v>
      </c>
      <c r="L1534" s="196" t="s">
        <v>37</v>
      </c>
      <c r="M1534" s="196" t="s">
        <v>387</v>
      </c>
      <c r="N1534" s="196" t="s">
        <v>5404</v>
      </c>
      <c r="O1534" s="196"/>
      <c r="P1534" s="196"/>
      <c r="Q1534" s="196" t="s">
        <v>4869</v>
      </c>
      <c r="R1534" s="196"/>
      <c r="S1534" s="196"/>
      <c r="T1534" s="196"/>
      <c r="U1534" s="281" t="s">
        <v>4764</v>
      </c>
      <c r="V1534" s="197" t="s">
        <v>776</v>
      </c>
      <c r="W1534" s="220">
        <v>1</v>
      </c>
      <c r="X1534" s="285">
        <v>7022</v>
      </c>
      <c r="Y1534" s="285">
        <v>6809</v>
      </c>
      <c r="Z1534" s="285">
        <v>6384</v>
      </c>
      <c r="AA1534" s="285">
        <v>6000</v>
      </c>
      <c r="AB1534" s="5"/>
      <c r="AC1534" s="224">
        <f t="shared" si="62"/>
        <v>0</v>
      </c>
      <c r="AD1534" s="270">
        <f t="shared" si="63"/>
        <v>0</v>
      </c>
      <c r="AE1534" s="282" t="s">
        <v>7069</v>
      </c>
      <c r="AF1534" s="283" t="s">
        <v>4765</v>
      </c>
      <c r="AG1534" s="200"/>
      <c r="AH1534" s="200"/>
      <c r="AI1534" s="169" t="str">
        <f>IF(AB1534/W1534=0,"",IF(MOD(AB1534,W1534)&gt;0,"ОШИБКА!!! неверная кратность на сорт",""))</f>
        <v/>
      </c>
    </row>
    <row r="1535" spans="2:35">
      <c r="B1535" s="250"/>
      <c r="C1535" s="196"/>
      <c r="D1535" s="267"/>
      <c r="E1535" s="267"/>
      <c r="F1535" s="267"/>
      <c r="G1535" s="267"/>
      <c r="H1535" s="267"/>
      <c r="I1535" s="267"/>
      <c r="J1535" s="267"/>
      <c r="K1535" s="267">
        <v>23</v>
      </c>
      <c r="L1535" s="196" t="s">
        <v>37</v>
      </c>
      <c r="M1535" s="196" t="s">
        <v>387</v>
      </c>
      <c r="N1535" s="196" t="s">
        <v>5405</v>
      </c>
      <c r="O1535" s="196"/>
      <c r="P1535" s="196"/>
      <c r="Q1535" s="196" t="s">
        <v>4881</v>
      </c>
      <c r="R1535" s="196"/>
      <c r="S1535" s="196"/>
      <c r="T1535" s="196"/>
      <c r="U1535" s="281" t="s">
        <v>4764</v>
      </c>
      <c r="V1535" s="197" t="s">
        <v>776</v>
      </c>
      <c r="W1535" s="220">
        <v>1</v>
      </c>
      <c r="X1535" s="285">
        <v>5149</v>
      </c>
      <c r="Y1535" s="285">
        <v>4993</v>
      </c>
      <c r="Z1535" s="285">
        <v>4681</v>
      </c>
      <c r="AA1535" s="285">
        <v>4400</v>
      </c>
      <c r="AB1535" s="5"/>
      <c r="AC1535" s="224">
        <f t="shared" si="62"/>
        <v>0</v>
      </c>
      <c r="AD1535" s="270">
        <f t="shared" si="63"/>
        <v>0</v>
      </c>
      <c r="AE1535" s="282" t="s">
        <v>7069</v>
      </c>
      <c r="AF1535" s="283" t="s">
        <v>4765</v>
      </c>
      <c r="AG1535" s="200"/>
      <c r="AH1535" s="200"/>
      <c r="AI1535" s="169" t="str">
        <f>IF(AB1535/W1535=0,"",IF(MOD(AB1535,W1535)&gt;0,"ОШИБКА!!! неверная кратность на сорт",""))</f>
        <v/>
      </c>
    </row>
    <row r="1536" spans="2:35">
      <c r="B1536" s="250"/>
      <c r="C1536" s="196"/>
      <c r="D1536" s="267"/>
      <c r="E1536" s="267"/>
      <c r="F1536" s="267"/>
      <c r="G1536" s="267"/>
      <c r="H1536" s="267"/>
      <c r="I1536" s="267"/>
      <c r="J1536" s="267"/>
      <c r="K1536" s="267">
        <v>2</v>
      </c>
      <c r="L1536" s="196" t="s">
        <v>37</v>
      </c>
      <c r="M1536" s="196" t="s">
        <v>387</v>
      </c>
      <c r="N1536" s="196" t="s">
        <v>5405</v>
      </c>
      <c r="O1536" s="196"/>
      <c r="P1536" s="196"/>
      <c r="Q1536" s="196" t="s">
        <v>4859</v>
      </c>
      <c r="R1536" s="196"/>
      <c r="S1536" s="196"/>
      <c r="T1536" s="196"/>
      <c r="U1536" s="281" t="s">
        <v>4764</v>
      </c>
      <c r="V1536" s="197" t="s">
        <v>776</v>
      </c>
      <c r="W1536" s="220">
        <v>1</v>
      </c>
      <c r="X1536" s="285">
        <v>2575</v>
      </c>
      <c r="Y1536" s="285">
        <v>2497</v>
      </c>
      <c r="Z1536" s="285">
        <v>2341</v>
      </c>
      <c r="AA1536" s="285">
        <v>2200</v>
      </c>
      <c r="AB1536" s="5"/>
      <c r="AC1536" s="224">
        <f t="shared" si="62"/>
        <v>0</v>
      </c>
      <c r="AD1536" s="270">
        <f t="shared" si="63"/>
        <v>0</v>
      </c>
      <c r="AE1536" s="282" t="s">
        <v>7069</v>
      </c>
      <c r="AF1536" s="283" t="s">
        <v>4765</v>
      </c>
      <c r="AG1536" s="200"/>
      <c r="AH1536" s="200"/>
      <c r="AI1536" s="169" t="str">
        <f>IF(AB1536/W1536=0,"",IF(MOD(AB1536,W1536)&gt;0,"ОШИБКА!!! неверная кратность на сорт",""))</f>
        <v/>
      </c>
    </row>
    <row r="1537" spans="2:35">
      <c r="B1537" s="250"/>
      <c r="C1537" s="196" t="s">
        <v>1855</v>
      </c>
      <c r="D1537" s="267"/>
      <c r="E1537" s="267"/>
      <c r="F1537" s="267"/>
      <c r="G1537" s="267"/>
      <c r="H1537" s="267"/>
      <c r="I1537" s="267"/>
      <c r="J1537" s="267"/>
      <c r="K1537" s="267"/>
      <c r="L1537" s="196" t="s">
        <v>37</v>
      </c>
      <c r="M1537" s="332" t="s">
        <v>387</v>
      </c>
      <c r="N1537" s="332" t="s">
        <v>435</v>
      </c>
      <c r="O1537" s="332" t="s">
        <v>434</v>
      </c>
      <c r="P1537" s="332" t="s">
        <v>46</v>
      </c>
      <c r="Q1537" s="332" t="s">
        <v>3217</v>
      </c>
      <c r="R1537" s="332"/>
      <c r="S1537" s="332"/>
      <c r="T1537" s="332"/>
      <c r="U1537" s="252"/>
      <c r="V1537" s="197" t="s">
        <v>776</v>
      </c>
      <c r="W1537" s="220">
        <v>1</v>
      </c>
      <c r="X1537" s="223">
        <v>302</v>
      </c>
      <c r="Y1537" s="223">
        <v>293</v>
      </c>
      <c r="Z1537" s="223">
        <v>275</v>
      </c>
      <c r="AA1537" s="223">
        <v>259</v>
      </c>
      <c r="AB1537" s="5"/>
      <c r="AC1537" s="224">
        <f t="shared" si="62"/>
        <v>0</v>
      </c>
      <c r="AD1537" s="270">
        <f t="shared" si="63"/>
        <v>0</v>
      </c>
      <c r="AE1537" s="198" t="s">
        <v>4484</v>
      </c>
      <c r="AF1537" s="199"/>
      <c r="AG1537" s="200"/>
      <c r="AH1537" s="200"/>
      <c r="AI1537" s="169" t="str">
        <f>IF(AB1537/W1537=0,"",IF(MOD(AB1537,W1537)&gt;0,"ОШИБКА!!! неверная кратность на сорт",""))</f>
        <v/>
      </c>
    </row>
    <row r="1538" spans="2:35">
      <c r="B1538" s="250"/>
      <c r="C1538" s="196" t="s">
        <v>1858</v>
      </c>
      <c r="D1538" s="267"/>
      <c r="E1538" s="267"/>
      <c r="F1538" s="267"/>
      <c r="G1538" s="267"/>
      <c r="H1538" s="267"/>
      <c r="I1538" s="267"/>
      <c r="J1538" s="267"/>
      <c r="K1538" s="267"/>
      <c r="L1538" s="196" t="s">
        <v>37</v>
      </c>
      <c r="M1538" s="332" t="s">
        <v>387</v>
      </c>
      <c r="N1538" s="332" t="s">
        <v>1315</v>
      </c>
      <c r="O1538" s="332" t="s">
        <v>1314</v>
      </c>
      <c r="P1538" s="332" t="s">
        <v>46</v>
      </c>
      <c r="Q1538" s="332" t="s">
        <v>48</v>
      </c>
      <c r="R1538" s="332"/>
      <c r="S1538" s="332"/>
      <c r="T1538" s="332"/>
      <c r="U1538" s="321" t="s">
        <v>4482</v>
      </c>
      <c r="V1538" s="197" t="s">
        <v>776</v>
      </c>
      <c r="W1538" s="220">
        <v>1</v>
      </c>
      <c r="X1538" s="227">
        <v>291</v>
      </c>
      <c r="Y1538" s="227">
        <v>282</v>
      </c>
      <c r="Z1538" s="227">
        <v>264</v>
      </c>
      <c r="AA1538" s="227">
        <v>249</v>
      </c>
      <c r="AB1538" s="5"/>
      <c r="AC1538" s="224">
        <f t="shared" si="62"/>
        <v>0</v>
      </c>
      <c r="AD1538" s="270">
        <f t="shared" si="63"/>
        <v>0</v>
      </c>
      <c r="AE1538" s="198" t="s">
        <v>4484</v>
      </c>
      <c r="AF1538" s="199"/>
      <c r="AG1538" s="200"/>
      <c r="AH1538" s="200"/>
      <c r="AI1538" s="169" t="str">
        <f>IF(AB1538/W1538=0,"",IF(MOD(AB1538,W1538)&gt;0,"ОШИБКА!!! неверная кратность на сорт",""))</f>
        <v/>
      </c>
    </row>
    <row r="1539" spans="2:35">
      <c r="B1539" s="250"/>
      <c r="C1539" s="196" t="s">
        <v>7072</v>
      </c>
      <c r="D1539" s="267"/>
      <c r="E1539" s="267"/>
      <c r="F1539" s="267"/>
      <c r="G1539" s="267"/>
      <c r="H1539" s="267"/>
      <c r="I1539" s="267"/>
      <c r="J1539" s="267"/>
      <c r="K1539" s="267"/>
      <c r="L1539" s="196" t="s">
        <v>37</v>
      </c>
      <c r="M1539" s="332" t="s">
        <v>387</v>
      </c>
      <c r="N1539" s="332" t="s">
        <v>1315</v>
      </c>
      <c r="O1539" s="332" t="s">
        <v>1314</v>
      </c>
      <c r="P1539" s="332"/>
      <c r="Q1539" s="332" t="s">
        <v>1816</v>
      </c>
      <c r="R1539" s="332"/>
      <c r="S1539" s="332"/>
      <c r="T1539" s="332"/>
      <c r="U1539" s="321"/>
      <c r="V1539" s="197" t="s">
        <v>776</v>
      </c>
      <c r="W1539" s="220">
        <v>1</v>
      </c>
      <c r="X1539" s="223">
        <v>372</v>
      </c>
      <c r="Y1539" s="223">
        <v>360</v>
      </c>
      <c r="Z1539" s="223">
        <v>338</v>
      </c>
      <c r="AA1539" s="223">
        <v>318</v>
      </c>
      <c r="AB1539" s="5"/>
      <c r="AC1539" s="224">
        <f t="shared" si="62"/>
        <v>0</v>
      </c>
      <c r="AD1539" s="270">
        <f t="shared" si="63"/>
        <v>0</v>
      </c>
      <c r="AE1539" s="198" t="s">
        <v>4484</v>
      </c>
      <c r="AF1539" s="199"/>
      <c r="AG1539" s="200"/>
      <c r="AH1539" s="200"/>
      <c r="AI1539" s="169"/>
    </row>
    <row r="1540" spans="2:35">
      <c r="B1540" s="250"/>
      <c r="C1540" s="196" t="s">
        <v>1859</v>
      </c>
      <c r="D1540" s="267"/>
      <c r="E1540" s="267"/>
      <c r="F1540" s="267"/>
      <c r="G1540" s="267"/>
      <c r="H1540" s="267"/>
      <c r="I1540" s="267"/>
      <c r="J1540" s="267"/>
      <c r="K1540" s="267"/>
      <c r="L1540" s="196" t="s">
        <v>37</v>
      </c>
      <c r="M1540" s="332" t="s">
        <v>387</v>
      </c>
      <c r="N1540" s="332" t="s">
        <v>1315</v>
      </c>
      <c r="O1540" s="332" t="s">
        <v>1314</v>
      </c>
      <c r="P1540" s="332" t="s">
        <v>46</v>
      </c>
      <c r="Q1540" s="332" t="s">
        <v>57</v>
      </c>
      <c r="R1540" s="332"/>
      <c r="S1540" s="332"/>
      <c r="T1540" s="332"/>
      <c r="U1540" s="252"/>
      <c r="V1540" s="197" t="s">
        <v>776</v>
      </c>
      <c r="W1540" s="220">
        <v>1</v>
      </c>
      <c r="X1540" s="223">
        <v>986</v>
      </c>
      <c r="Y1540" s="223">
        <v>956</v>
      </c>
      <c r="Z1540" s="223">
        <v>896</v>
      </c>
      <c r="AA1540" s="223">
        <v>842</v>
      </c>
      <c r="AB1540" s="5"/>
      <c r="AC1540" s="224">
        <f t="shared" si="62"/>
        <v>0</v>
      </c>
      <c r="AD1540" s="270">
        <f t="shared" si="63"/>
        <v>0</v>
      </c>
      <c r="AE1540" s="198" t="s">
        <v>4484</v>
      </c>
      <c r="AF1540" s="199"/>
      <c r="AG1540" s="200"/>
      <c r="AH1540" s="200"/>
      <c r="AI1540" s="169" t="str">
        <f>IF(AB1540/W1540=0,"",IF(MOD(AB1540,W1540)&gt;0,"ОШИБКА!!! неверная кратность на сорт",""))</f>
        <v/>
      </c>
    </row>
    <row r="1541" spans="2:35">
      <c r="B1541" s="250"/>
      <c r="C1541" s="196" t="s">
        <v>1316</v>
      </c>
      <c r="D1541" s="267"/>
      <c r="E1541" s="267">
        <v>12260</v>
      </c>
      <c r="F1541" s="267">
        <v>6353</v>
      </c>
      <c r="G1541" s="267"/>
      <c r="H1541" s="267"/>
      <c r="I1541" s="267"/>
      <c r="J1541" s="267">
        <v>10</v>
      </c>
      <c r="K1541" s="267"/>
      <c r="L1541" s="196" t="s">
        <v>37</v>
      </c>
      <c r="M1541" s="196" t="s">
        <v>387</v>
      </c>
      <c r="N1541" s="196" t="s">
        <v>1315</v>
      </c>
      <c r="O1541" s="196" t="s">
        <v>1314</v>
      </c>
      <c r="P1541" s="196"/>
      <c r="Q1541" s="196" t="s">
        <v>48</v>
      </c>
      <c r="R1541" s="196" t="s">
        <v>73</v>
      </c>
      <c r="S1541" s="196"/>
      <c r="T1541" s="196"/>
      <c r="U1541" s="321" t="s">
        <v>4482</v>
      </c>
      <c r="V1541" s="197" t="s">
        <v>776</v>
      </c>
      <c r="W1541" s="220">
        <v>1</v>
      </c>
      <c r="X1541" s="227">
        <v>291</v>
      </c>
      <c r="Y1541" s="227">
        <v>282</v>
      </c>
      <c r="Z1541" s="227">
        <v>264</v>
      </c>
      <c r="AA1541" s="227">
        <v>249</v>
      </c>
      <c r="AB1541" s="5"/>
      <c r="AC1541" s="224">
        <f t="shared" si="62"/>
        <v>0</v>
      </c>
      <c r="AD1541" s="270">
        <f t="shared" si="63"/>
        <v>0</v>
      </c>
      <c r="AE1541" s="198"/>
      <c r="AF1541" s="199"/>
      <c r="AG1541" s="200"/>
      <c r="AH1541" s="200"/>
      <c r="AI1541" s="169" t="str">
        <f>IF(AB1541/W1541=0,"",IF(MOD(AB1541,W1541)&gt;0,"ОШИБКА!!! неверная кратность на сорт",""))</f>
        <v/>
      </c>
    </row>
    <row r="1542" spans="2:35">
      <c r="B1542" s="250"/>
      <c r="C1542" s="196" t="s">
        <v>1317</v>
      </c>
      <c r="D1542" s="267"/>
      <c r="E1542" s="267">
        <v>80</v>
      </c>
      <c r="F1542" s="267">
        <v>38</v>
      </c>
      <c r="G1542" s="267"/>
      <c r="H1542" s="267"/>
      <c r="I1542" s="267"/>
      <c r="J1542" s="267"/>
      <c r="K1542" s="267"/>
      <c r="L1542" s="196" t="s">
        <v>37</v>
      </c>
      <c r="M1542" s="196" t="s">
        <v>387</v>
      </c>
      <c r="N1542" s="196" t="s">
        <v>1315</v>
      </c>
      <c r="O1542" s="196" t="s">
        <v>1314</v>
      </c>
      <c r="P1542" s="196"/>
      <c r="Q1542" s="196" t="s">
        <v>543</v>
      </c>
      <c r="R1542" s="196"/>
      <c r="S1542" s="196"/>
      <c r="T1542" s="196"/>
      <c r="U1542" s="252"/>
      <c r="V1542" s="197" t="s">
        <v>776</v>
      </c>
      <c r="W1542" s="220">
        <v>1</v>
      </c>
      <c r="X1542" s="223">
        <v>1121</v>
      </c>
      <c r="Y1542" s="223">
        <v>1087</v>
      </c>
      <c r="Z1542" s="223">
        <v>1019</v>
      </c>
      <c r="AA1542" s="223">
        <v>958</v>
      </c>
      <c r="AB1542" s="5"/>
      <c r="AC1542" s="224">
        <f t="shared" si="62"/>
        <v>0</v>
      </c>
      <c r="AD1542" s="270">
        <f t="shared" si="63"/>
        <v>0</v>
      </c>
      <c r="AE1542" s="198"/>
      <c r="AF1542" s="199"/>
      <c r="AG1542" s="200"/>
      <c r="AH1542" s="200"/>
      <c r="AI1542" s="169" t="str">
        <f>IF(AB1542/W1542=0,"",IF(MOD(AB1542,W1542)&gt;0,"ОШИБКА!!! неверная кратность на сорт",""))</f>
        <v/>
      </c>
    </row>
    <row r="1543" spans="2:35">
      <c r="B1543" s="250"/>
      <c r="C1543" s="196" t="s">
        <v>1318</v>
      </c>
      <c r="D1543" s="267">
        <v>20</v>
      </c>
      <c r="E1543" s="267">
        <v>660</v>
      </c>
      <c r="F1543" s="267">
        <v>560</v>
      </c>
      <c r="G1543" s="267"/>
      <c r="H1543" s="267"/>
      <c r="I1543" s="267"/>
      <c r="J1543" s="267">
        <v>20</v>
      </c>
      <c r="K1543" s="267"/>
      <c r="L1543" s="196" t="s">
        <v>37</v>
      </c>
      <c r="M1543" s="196" t="s">
        <v>387</v>
      </c>
      <c r="N1543" s="196" t="s">
        <v>1315</v>
      </c>
      <c r="O1543" s="196" t="s">
        <v>1314</v>
      </c>
      <c r="P1543" s="196"/>
      <c r="Q1543" s="196" t="s">
        <v>57</v>
      </c>
      <c r="R1543" s="196"/>
      <c r="S1543" s="196"/>
      <c r="T1543" s="196"/>
      <c r="U1543" s="252"/>
      <c r="V1543" s="197" t="s">
        <v>776</v>
      </c>
      <c r="W1543" s="220">
        <v>1</v>
      </c>
      <c r="X1543" s="223">
        <v>1228</v>
      </c>
      <c r="Y1543" s="223">
        <v>1191</v>
      </c>
      <c r="Z1543" s="223">
        <v>1116</v>
      </c>
      <c r="AA1543" s="223">
        <v>1050</v>
      </c>
      <c r="AB1543" s="5"/>
      <c r="AC1543" s="224">
        <f t="shared" si="62"/>
        <v>0</v>
      </c>
      <c r="AD1543" s="270">
        <f t="shared" si="63"/>
        <v>0</v>
      </c>
      <c r="AE1543" s="198"/>
      <c r="AF1543" s="199"/>
      <c r="AG1543" s="200"/>
      <c r="AH1543" s="200"/>
      <c r="AI1543" s="169" t="str">
        <f>IF(AB1543/W1543=0,"",IF(MOD(AB1543,W1543)&gt;0,"ОШИБКА!!! неверная кратность на сорт",""))</f>
        <v/>
      </c>
    </row>
    <row r="1544" spans="2:35">
      <c r="B1544" s="250"/>
      <c r="C1544" s="196"/>
      <c r="D1544" s="267"/>
      <c r="E1544" s="267"/>
      <c r="F1544" s="267"/>
      <c r="G1544" s="267"/>
      <c r="H1544" s="267"/>
      <c r="I1544" s="267"/>
      <c r="J1544" s="267"/>
      <c r="K1544" s="267"/>
      <c r="L1544" s="196" t="s">
        <v>37</v>
      </c>
      <c r="M1544" s="196" t="s">
        <v>387</v>
      </c>
      <c r="N1544" s="196" t="s">
        <v>1315</v>
      </c>
      <c r="O1544" s="196"/>
      <c r="P1544" s="196"/>
      <c r="Q1544" s="196" t="s">
        <v>4821</v>
      </c>
      <c r="R1544" s="196"/>
      <c r="S1544" s="196"/>
      <c r="T1544" s="196"/>
      <c r="U1544" s="281" t="s">
        <v>4764</v>
      </c>
      <c r="V1544" s="197" t="s">
        <v>776</v>
      </c>
      <c r="W1544" s="220">
        <v>1</v>
      </c>
      <c r="X1544" s="285">
        <v>387</v>
      </c>
      <c r="Y1544" s="285">
        <v>375</v>
      </c>
      <c r="Z1544" s="285">
        <v>352</v>
      </c>
      <c r="AA1544" s="285">
        <v>330</v>
      </c>
      <c r="AB1544" s="5"/>
      <c r="AC1544" s="224">
        <f t="shared" si="62"/>
        <v>0</v>
      </c>
      <c r="AD1544" s="270">
        <f t="shared" si="63"/>
        <v>0</v>
      </c>
      <c r="AE1544" s="282" t="s">
        <v>7069</v>
      </c>
      <c r="AF1544" s="283" t="s">
        <v>4765</v>
      </c>
      <c r="AG1544" s="200"/>
      <c r="AH1544" s="200"/>
      <c r="AI1544" s="169" t="str">
        <f>IF(AB1544/W1544=0,"",IF(MOD(AB1544,W1544)&gt;0,"ОШИБКА!!! неверная кратность на сорт",""))</f>
        <v/>
      </c>
    </row>
    <row r="1545" spans="2:35">
      <c r="B1545" s="250"/>
      <c r="C1545" s="196"/>
      <c r="D1545" s="267"/>
      <c r="E1545" s="267"/>
      <c r="F1545" s="267"/>
      <c r="G1545" s="267"/>
      <c r="H1545" s="267"/>
      <c r="I1545" s="267"/>
      <c r="J1545" s="267"/>
      <c r="K1545" s="267"/>
      <c r="L1545" s="196" t="s">
        <v>37</v>
      </c>
      <c r="M1545" s="196" t="s">
        <v>387</v>
      </c>
      <c r="N1545" s="196" t="s">
        <v>5644</v>
      </c>
      <c r="O1545" s="196"/>
      <c r="P1545" s="196"/>
      <c r="Q1545" s="196" t="s">
        <v>4823</v>
      </c>
      <c r="R1545" s="196"/>
      <c r="S1545" s="196"/>
      <c r="T1545" s="196"/>
      <c r="U1545" s="281" t="s">
        <v>4764</v>
      </c>
      <c r="V1545" s="197" t="s">
        <v>776</v>
      </c>
      <c r="W1545" s="220">
        <v>1</v>
      </c>
      <c r="X1545" s="285">
        <v>539</v>
      </c>
      <c r="Y1545" s="285">
        <v>523</v>
      </c>
      <c r="Z1545" s="285">
        <v>490</v>
      </c>
      <c r="AA1545" s="285">
        <v>460</v>
      </c>
      <c r="AB1545" s="5"/>
      <c r="AC1545" s="224">
        <f t="shared" si="62"/>
        <v>0</v>
      </c>
      <c r="AD1545" s="270">
        <f t="shared" si="63"/>
        <v>0</v>
      </c>
      <c r="AE1545" s="282" t="s">
        <v>7069</v>
      </c>
      <c r="AF1545" s="283" t="s">
        <v>4765</v>
      </c>
      <c r="AG1545" s="200"/>
      <c r="AH1545" s="200"/>
      <c r="AI1545" s="169" t="str">
        <f>IF(AB1545/W1545=0,"",IF(MOD(AB1545,W1545)&gt;0,"ОШИБКА!!! неверная кратность на сорт",""))</f>
        <v/>
      </c>
    </row>
    <row r="1546" spans="2:35">
      <c r="B1546" s="250"/>
      <c r="C1546" s="196"/>
      <c r="D1546" s="267"/>
      <c r="E1546" s="267"/>
      <c r="F1546" s="267"/>
      <c r="G1546" s="267"/>
      <c r="H1546" s="267"/>
      <c r="I1546" s="267"/>
      <c r="J1546" s="267"/>
      <c r="K1546" s="267"/>
      <c r="L1546" s="196" t="s">
        <v>37</v>
      </c>
      <c r="M1546" s="196" t="s">
        <v>387</v>
      </c>
      <c r="N1546" s="196" t="s">
        <v>5645</v>
      </c>
      <c r="O1546" s="196"/>
      <c r="P1546" s="196"/>
      <c r="Q1546" s="196" t="s">
        <v>4823</v>
      </c>
      <c r="R1546" s="196"/>
      <c r="S1546" s="196"/>
      <c r="T1546" s="196"/>
      <c r="U1546" s="281" t="s">
        <v>4764</v>
      </c>
      <c r="V1546" s="197" t="s">
        <v>776</v>
      </c>
      <c r="W1546" s="220">
        <v>1</v>
      </c>
      <c r="X1546" s="285">
        <v>539</v>
      </c>
      <c r="Y1546" s="285">
        <v>523</v>
      </c>
      <c r="Z1546" s="285">
        <v>490</v>
      </c>
      <c r="AA1546" s="285">
        <v>460</v>
      </c>
      <c r="AB1546" s="5"/>
      <c r="AC1546" s="224">
        <f t="shared" si="62"/>
        <v>0</v>
      </c>
      <c r="AD1546" s="270">
        <f t="shared" si="63"/>
        <v>0</v>
      </c>
      <c r="AE1546" s="282" t="s">
        <v>7069</v>
      </c>
      <c r="AF1546" s="283" t="s">
        <v>4765</v>
      </c>
      <c r="AG1546" s="200"/>
      <c r="AH1546" s="200"/>
      <c r="AI1546" s="169" t="str">
        <f>IF(AB1546/W1546=0,"",IF(MOD(AB1546,W1546)&gt;0,"ОШИБКА!!! неверная кратность на сорт",""))</f>
        <v/>
      </c>
    </row>
    <row r="1547" spans="2:35">
      <c r="B1547" s="250"/>
      <c r="C1547" s="196"/>
      <c r="D1547" s="267"/>
      <c r="E1547" s="267"/>
      <c r="F1547" s="267"/>
      <c r="G1547" s="267"/>
      <c r="H1547" s="267"/>
      <c r="I1547" s="267"/>
      <c r="J1547" s="267"/>
      <c r="K1547" s="267">
        <v>261</v>
      </c>
      <c r="L1547" s="196" t="s">
        <v>37</v>
      </c>
      <c r="M1547" s="196" t="s">
        <v>387</v>
      </c>
      <c r="N1547" s="196" t="s">
        <v>5646</v>
      </c>
      <c r="O1547" s="196"/>
      <c r="P1547" s="196"/>
      <c r="Q1547" s="196" t="s">
        <v>4822</v>
      </c>
      <c r="R1547" s="196"/>
      <c r="S1547" s="196"/>
      <c r="T1547" s="196"/>
      <c r="U1547" s="281" t="s">
        <v>4764</v>
      </c>
      <c r="V1547" s="197" t="s">
        <v>776</v>
      </c>
      <c r="W1547" s="220">
        <v>1</v>
      </c>
      <c r="X1547" s="285">
        <v>539</v>
      </c>
      <c r="Y1547" s="285">
        <v>523</v>
      </c>
      <c r="Z1547" s="285">
        <v>490</v>
      </c>
      <c r="AA1547" s="285">
        <v>460</v>
      </c>
      <c r="AB1547" s="5"/>
      <c r="AC1547" s="224">
        <f t="shared" si="62"/>
        <v>0</v>
      </c>
      <c r="AD1547" s="270">
        <f t="shared" si="63"/>
        <v>0</v>
      </c>
      <c r="AE1547" s="282" t="s">
        <v>7069</v>
      </c>
      <c r="AF1547" s="283" t="s">
        <v>4765</v>
      </c>
      <c r="AG1547" s="200"/>
      <c r="AH1547" s="200"/>
      <c r="AI1547" s="169" t="str">
        <f>IF(AB1547/W1547=0,"",IF(MOD(AB1547,W1547)&gt;0,"ОШИБКА!!! неверная кратность на сорт",""))</f>
        <v/>
      </c>
    </row>
    <row r="1548" spans="2:35">
      <c r="B1548" s="250"/>
      <c r="C1548" s="196"/>
      <c r="D1548" s="267"/>
      <c r="E1548" s="267"/>
      <c r="F1548" s="267"/>
      <c r="G1548" s="267"/>
      <c r="H1548" s="267"/>
      <c r="I1548" s="267"/>
      <c r="J1548" s="267"/>
      <c r="K1548" s="267"/>
      <c r="L1548" s="196" t="s">
        <v>37</v>
      </c>
      <c r="M1548" s="196" t="s">
        <v>387</v>
      </c>
      <c r="N1548" s="294" t="s">
        <v>5286</v>
      </c>
      <c r="O1548" s="196"/>
      <c r="P1548" s="196"/>
      <c r="Q1548" s="196" t="s">
        <v>4869</v>
      </c>
      <c r="R1548" s="196"/>
      <c r="S1548" s="196"/>
      <c r="T1548" s="196"/>
      <c r="U1548" s="281" t="s">
        <v>4764</v>
      </c>
      <c r="V1548" s="197" t="s">
        <v>776</v>
      </c>
      <c r="W1548" s="220">
        <v>1</v>
      </c>
      <c r="X1548" s="285">
        <v>4096</v>
      </c>
      <c r="Y1548" s="285">
        <v>3972</v>
      </c>
      <c r="Z1548" s="285">
        <v>3724</v>
      </c>
      <c r="AA1548" s="285">
        <v>3500</v>
      </c>
      <c r="AB1548" s="5"/>
      <c r="AC1548" s="224">
        <f t="shared" si="62"/>
        <v>0</v>
      </c>
      <c r="AD1548" s="270">
        <f t="shared" si="63"/>
        <v>0</v>
      </c>
      <c r="AE1548" s="282" t="s">
        <v>7069</v>
      </c>
      <c r="AF1548" s="283" t="s">
        <v>4765</v>
      </c>
      <c r="AG1548" s="200"/>
      <c r="AH1548" s="200"/>
      <c r="AI1548" s="169" t="str">
        <f>IF(AB1548/W1548=0,"",IF(MOD(AB1548,W1548)&gt;0,"ОШИБКА!!! неверная кратность на сорт",""))</f>
        <v/>
      </c>
    </row>
    <row r="1549" spans="2:35">
      <c r="B1549" s="250"/>
      <c r="C1549" s="196"/>
      <c r="D1549" s="267"/>
      <c r="E1549" s="267"/>
      <c r="F1549" s="267"/>
      <c r="G1549" s="267"/>
      <c r="H1549" s="267"/>
      <c r="I1549" s="267"/>
      <c r="J1549" s="267"/>
      <c r="K1549" s="267">
        <v>665</v>
      </c>
      <c r="L1549" s="196" t="s">
        <v>37</v>
      </c>
      <c r="M1549" s="196" t="s">
        <v>387</v>
      </c>
      <c r="N1549" s="294" t="s">
        <v>5286</v>
      </c>
      <c r="O1549" s="196"/>
      <c r="P1549" s="196"/>
      <c r="Q1549" s="196" t="s">
        <v>4821</v>
      </c>
      <c r="R1549" s="196"/>
      <c r="S1549" s="196"/>
      <c r="T1549" s="196"/>
      <c r="U1549" s="281" t="s">
        <v>4764</v>
      </c>
      <c r="V1549" s="197" t="s">
        <v>776</v>
      </c>
      <c r="W1549" s="220">
        <v>1</v>
      </c>
      <c r="X1549" s="285">
        <v>486</v>
      </c>
      <c r="Y1549" s="285">
        <v>472</v>
      </c>
      <c r="Z1549" s="285">
        <v>442</v>
      </c>
      <c r="AA1549" s="285">
        <v>415</v>
      </c>
      <c r="AB1549" s="5"/>
      <c r="AC1549" s="224">
        <f t="shared" si="62"/>
        <v>0</v>
      </c>
      <c r="AD1549" s="270">
        <f t="shared" si="63"/>
        <v>0</v>
      </c>
      <c r="AE1549" s="282" t="s">
        <v>7069</v>
      </c>
      <c r="AF1549" s="283" t="s">
        <v>4765</v>
      </c>
      <c r="AG1549" s="200"/>
      <c r="AH1549" s="200"/>
      <c r="AI1549" s="169" t="str">
        <f>IF(AB1549/W1549=0,"",IF(MOD(AB1549,W1549)&gt;0,"ОШИБКА!!! неверная кратность на сорт",""))</f>
        <v/>
      </c>
    </row>
    <row r="1550" spans="2:35">
      <c r="B1550" s="250"/>
      <c r="C1550" s="196"/>
      <c r="D1550" s="267"/>
      <c r="E1550" s="267"/>
      <c r="F1550" s="267"/>
      <c r="G1550" s="267"/>
      <c r="H1550" s="267"/>
      <c r="I1550" s="267"/>
      <c r="J1550" s="267"/>
      <c r="K1550" s="267">
        <v>1937</v>
      </c>
      <c r="L1550" s="196" t="s">
        <v>37</v>
      </c>
      <c r="M1550" s="196" t="s">
        <v>387</v>
      </c>
      <c r="N1550" s="294" t="s">
        <v>5286</v>
      </c>
      <c r="O1550" s="196"/>
      <c r="P1550" s="196"/>
      <c r="Q1550" s="196" t="s">
        <v>4859</v>
      </c>
      <c r="R1550" s="196"/>
      <c r="S1550" s="196"/>
      <c r="T1550" s="196"/>
      <c r="U1550" s="281" t="s">
        <v>4764</v>
      </c>
      <c r="V1550" s="197" t="s">
        <v>776</v>
      </c>
      <c r="W1550" s="220">
        <v>1</v>
      </c>
      <c r="X1550" s="285">
        <v>1522</v>
      </c>
      <c r="Y1550" s="285">
        <v>1476</v>
      </c>
      <c r="Z1550" s="285">
        <v>1383</v>
      </c>
      <c r="AA1550" s="285">
        <v>1300</v>
      </c>
      <c r="AB1550" s="5"/>
      <c r="AC1550" s="224">
        <f t="shared" si="62"/>
        <v>0</v>
      </c>
      <c r="AD1550" s="270">
        <f t="shared" si="63"/>
        <v>0</v>
      </c>
      <c r="AE1550" s="282" t="s">
        <v>7069</v>
      </c>
      <c r="AF1550" s="283" t="s">
        <v>4765</v>
      </c>
      <c r="AG1550" s="200"/>
      <c r="AH1550" s="200"/>
      <c r="AI1550" s="169" t="str">
        <f>IF(AB1550/W1550=0,"",IF(MOD(AB1550,W1550)&gt;0,"ОШИБКА!!! неверная кратность на сорт",""))</f>
        <v/>
      </c>
    </row>
    <row r="1551" spans="2:35">
      <c r="B1551" s="250"/>
      <c r="C1551" s="196" t="s">
        <v>3369</v>
      </c>
      <c r="D1551" s="267">
        <v>2</v>
      </c>
      <c r="E1551" s="267"/>
      <c r="F1551" s="267"/>
      <c r="G1551" s="267"/>
      <c r="H1551" s="267"/>
      <c r="I1551" s="267"/>
      <c r="J1551" s="267"/>
      <c r="K1551" s="267"/>
      <c r="L1551" s="196" t="s">
        <v>37</v>
      </c>
      <c r="M1551" s="196" t="s">
        <v>387</v>
      </c>
      <c r="N1551" s="196" t="s">
        <v>4446</v>
      </c>
      <c r="O1551" s="196" t="s">
        <v>4445</v>
      </c>
      <c r="P1551" s="196" t="s">
        <v>4447</v>
      </c>
      <c r="Q1551" s="196" t="s">
        <v>141</v>
      </c>
      <c r="R1551" s="196"/>
      <c r="S1551" s="196"/>
      <c r="T1551" s="196"/>
      <c r="U1551" s="252"/>
      <c r="V1551" s="197" t="s">
        <v>776</v>
      </c>
      <c r="W1551" s="220">
        <v>1</v>
      </c>
      <c r="X1551" s="223">
        <v>264</v>
      </c>
      <c r="Y1551" s="223">
        <v>256</v>
      </c>
      <c r="Z1551" s="223">
        <v>240</v>
      </c>
      <c r="AA1551" s="223">
        <v>226</v>
      </c>
      <c r="AB1551" s="5"/>
      <c r="AC1551" s="224">
        <f t="shared" si="62"/>
        <v>0</v>
      </c>
      <c r="AD1551" s="270">
        <f t="shared" si="63"/>
        <v>0</v>
      </c>
      <c r="AE1551" s="198"/>
      <c r="AF1551" s="199"/>
      <c r="AG1551" s="200"/>
      <c r="AH1551" s="200"/>
      <c r="AI1551" s="169" t="str">
        <f>IF(AB1551/W1551=0,"",IF(MOD(AB1551,W1551)&gt;0,"ОШИБКА!!! неверная кратность на сорт",""))</f>
        <v/>
      </c>
    </row>
    <row r="1552" spans="2:35">
      <c r="B1552" s="250"/>
      <c r="C1552" s="196" t="s">
        <v>438</v>
      </c>
      <c r="D1552" s="267">
        <v>19</v>
      </c>
      <c r="E1552" s="267"/>
      <c r="F1552" s="267"/>
      <c r="G1552" s="267"/>
      <c r="H1552" s="267"/>
      <c r="I1552" s="267"/>
      <c r="J1552" s="267"/>
      <c r="K1552" s="267"/>
      <c r="L1552" s="196" t="s">
        <v>37</v>
      </c>
      <c r="M1552" s="196" t="s">
        <v>387</v>
      </c>
      <c r="N1552" s="196" t="s">
        <v>440</v>
      </c>
      <c r="O1552" s="196" t="s">
        <v>439</v>
      </c>
      <c r="P1552" s="196" t="s">
        <v>441</v>
      </c>
      <c r="Q1552" s="196" t="s">
        <v>48</v>
      </c>
      <c r="R1552" s="196" t="s">
        <v>70</v>
      </c>
      <c r="S1552" s="196"/>
      <c r="T1552" s="196"/>
      <c r="U1552" s="252"/>
      <c r="V1552" s="197" t="s">
        <v>157</v>
      </c>
      <c r="W1552" s="220">
        <v>1</v>
      </c>
      <c r="X1552" s="223">
        <v>1027</v>
      </c>
      <c r="Y1552" s="223">
        <v>996</v>
      </c>
      <c r="Z1552" s="223">
        <v>933</v>
      </c>
      <c r="AA1552" s="223">
        <v>878</v>
      </c>
      <c r="AB1552" s="5"/>
      <c r="AC1552" s="224">
        <f t="shared" si="62"/>
        <v>0</v>
      </c>
      <c r="AD1552" s="270">
        <f t="shared" si="63"/>
        <v>0</v>
      </c>
      <c r="AE1552" s="198"/>
      <c r="AF1552" s="199"/>
      <c r="AG1552" s="200"/>
      <c r="AH1552" s="200"/>
      <c r="AI1552" s="169" t="str">
        <f>IF(AB1552/W1552=0,"",IF(MOD(AB1552,W1552)&gt;0,"ОШИБКА!!! неверная кратность на сорт",""))</f>
        <v/>
      </c>
    </row>
    <row r="1553" spans="2:35">
      <c r="B1553" s="250"/>
      <c r="C1553" s="196" t="s">
        <v>1351</v>
      </c>
      <c r="D1553" s="267">
        <v>10</v>
      </c>
      <c r="E1553" s="267"/>
      <c r="F1553" s="267"/>
      <c r="G1553" s="267"/>
      <c r="H1553" s="267"/>
      <c r="I1553" s="267"/>
      <c r="J1553" s="267"/>
      <c r="K1553" s="267"/>
      <c r="L1553" s="196" t="s">
        <v>37</v>
      </c>
      <c r="M1553" s="196" t="s">
        <v>387</v>
      </c>
      <c r="N1553" s="196" t="s">
        <v>440</v>
      </c>
      <c r="O1553" s="196" t="s">
        <v>439</v>
      </c>
      <c r="P1553" s="196" t="s">
        <v>1352</v>
      </c>
      <c r="Q1553" s="196" t="s">
        <v>48</v>
      </c>
      <c r="R1553" s="196"/>
      <c r="S1553" s="196"/>
      <c r="T1553" s="196"/>
      <c r="U1553" s="252"/>
      <c r="V1553" s="197" t="s">
        <v>776</v>
      </c>
      <c r="W1553" s="220">
        <v>1</v>
      </c>
      <c r="X1553" s="223">
        <v>672</v>
      </c>
      <c r="Y1553" s="223">
        <v>652</v>
      </c>
      <c r="Z1553" s="223">
        <v>611</v>
      </c>
      <c r="AA1553" s="223">
        <v>574</v>
      </c>
      <c r="AB1553" s="5"/>
      <c r="AC1553" s="224">
        <f t="shared" si="62"/>
        <v>0</v>
      </c>
      <c r="AD1553" s="270">
        <f t="shared" si="63"/>
        <v>0</v>
      </c>
      <c r="AE1553" s="198"/>
      <c r="AF1553" s="199"/>
      <c r="AG1553" s="200"/>
      <c r="AH1553" s="200"/>
      <c r="AI1553" s="169" t="str">
        <f>IF(AB1553/W1553=0,"",IF(MOD(AB1553,W1553)&gt;0,"ОШИБКА!!! неверная кратность на сорт",""))</f>
        <v/>
      </c>
    </row>
    <row r="1554" spans="2:35">
      <c r="B1554" s="250"/>
      <c r="C1554" s="196" t="s">
        <v>1887</v>
      </c>
      <c r="D1554" s="267">
        <v>12</v>
      </c>
      <c r="E1554" s="267"/>
      <c r="F1554" s="267"/>
      <c r="G1554" s="267"/>
      <c r="H1554" s="267"/>
      <c r="I1554" s="267"/>
      <c r="J1554" s="267"/>
      <c r="K1554" s="267"/>
      <c r="L1554" s="196" t="s">
        <v>37</v>
      </c>
      <c r="M1554" s="196" t="s">
        <v>387</v>
      </c>
      <c r="N1554" s="196" t="s">
        <v>440</v>
      </c>
      <c r="O1554" s="196" t="s">
        <v>439</v>
      </c>
      <c r="P1554" s="196" t="s">
        <v>1888</v>
      </c>
      <c r="Q1554" s="196" t="s">
        <v>19</v>
      </c>
      <c r="R1554" s="196"/>
      <c r="S1554" s="196"/>
      <c r="T1554" s="196"/>
      <c r="U1554" s="252"/>
      <c r="V1554" s="197" t="s">
        <v>176</v>
      </c>
      <c r="W1554" s="220">
        <v>1</v>
      </c>
      <c r="X1554" s="223">
        <v>1317</v>
      </c>
      <c r="Y1554" s="223">
        <v>1277</v>
      </c>
      <c r="Z1554" s="223">
        <v>1197</v>
      </c>
      <c r="AA1554" s="223">
        <v>1126</v>
      </c>
      <c r="AB1554" s="5"/>
      <c r="AC1554" s="224">
        <f t="shared" si="62"/>
        <v>0</v>
      </c>
      <c r="AD1554" s="270">
        <f t="shared" si="63"/>
        <v>0</v>
      </c>
      <c r="AE1554" s="198"/>
      <c r="AF1554" s="199"/>
      <c r="AG1554" s="200"/>
      <c r="AH1554" s="200"/>
      <c r="AI1554" s="169" t="str">
        <f>IF(AB1554/W1554=0,"",IF(MOD(AB1554,W1554)&gt;0,"ОШИБКА!!! неверная кратность на сорт",""))</f>
        <v/>
      </c>
    </row>
    <row r="1555" spans="2:35">
      <c r="B1555" s="250"/>
      <c r="C1555" s="196" t="s">
        <v>442</v>
      </c>
      <c r="D1555" s="267">
        <v>1</v>
      </c>
      <c r="E1555" s="267"/>
      <c r="F1555" s="267"/>
      <c r="G1555" s="267"/>
      <c r="H1555" s="267"/>
      <c r="I1555" s="267"/>
      <c r="J1555" s="267"/>
      <c r="K1555" s="267"/>
      <c r="L1555" s="196" t="s">
        <v>37</v>
      </c>
      <c r="M1555" s="196" t="s">
        <v>387</v>
      </c>
      <c r="N1555" s="196" t="s">
        <v>440</v>
      </c>
      <c r="O1555" s="196" t="s">
        <v>439</v>
      </c>
      <c r="P1555" s="196" t="s">
        <v>443</v>
      </c>
      <c r="Q1555" s="196" t="s">
        <v>4613</v>
      </c>
      <c r="R1555" s="196"/>
      <c r="S1555" s="196"/>
      <c r="T1555" s="196"/>
      <c r="U1555" s="252"/>
      <c r="V1555" s="197" t="s">
        <v>776</v>
      </c>
      <c r="W1555" s="220">
        <v>1</v>
      </c>
      <c r="X1555" s="223">
        <v>302</v>
      </c>
      <c r="Y1555" s="223">
        <v>293</v>
      </c>
      <c r="Z1555" s="223">
        <v>275</v>
      </c>
      <c r="AA1555" s="223">
        <v>259</v>
      </c>
      <c r="AB1555" s="5"/>
      <c r="AC1555" s="224">
        <f t="shared" si="62"/>
        <v>0</v>
      </c>
      <c r="AD1555" s="270">
        <f t="shared" si="63"/>
        <v>0</v>
      </c>
      <c r="AE1555" s="198"/>
      <c r="AF1555" s="199"/>
      <c r="AG1555" s="200"/>
      <c r="AH1555" s="200"/>
      <c r="AI1555" s="169" t="str">
        <f>IF(AB1555/W1555=0,"",IF(MOD(AB1555,W1555)&gt;0,"ОШИБКА!!! неверная кратность на сорт",""))</f>
        <v/>
      </c>
    </row>
    <row r="1556" spans="2:35">
      <c r="B1556" s="250"/>
      <c r="C1556" s="196" t="s">
        <v>3370</v>
      </c>
      <c r="D1556" s="267">
        <v>23</v>
      </c>
      <c r="E1556" s="267">
        <v>59</v>
      </c>
      <c r="F1556" s="267">
        <v>50</v>
      </c>
      <c r="G1556" s="267"/>
      <c r="H1556" s="267"/>
      <c r="I1556" s="267"/>
      <c r="J1556" s="267"/>
      <c r="K1556" s="267"/>
      <c r="L1556" s="196" t="s">
        <v>37</v>
      </c>
      <c r="M1556" s="196" t="s">
        <v>387</v>
      </c>
      <c r="N1556" s="196" t="s">
        <v>440</v>
      </c>
      <c r="O1556" s="196" t="s">
        <v>439</v>
      </c>
      <c r="P1556" s="196" t="s">
        <v>443</v>
      </c>
      <c r="Q1556" s="196" t="s">
        <v>48</v>
      </c>
      <c r="R1556" s="196" t="s">
        <v>106</v>
      </c>
      <c r="S1556" s="196"/>
      <c r="T1556" s="196"/>
      <c r="U1556" s="252"/>
      <c r="V1556" s="197" t="s">
        <v>776</v>
      </c>
      <c r="W1556" s="220">
        <v>1</v>
      </c>
      <c r="X1556" s="223">
        <v>403</v>
      </c>
      <c r="Y1556" s="223">
        <v>391</v>
      </c>
      <c r="Z1556" s="223">
        <v>366</v>
      </c>
      <c r="AA1556" s="223">
        <v>345</v>
      </c>
      <c r="AB1556" s="5"/>
      <c r="AC1556" s="224">
        <f t="shared" si="62"/>
        <v>0</v>
      </c>
      <c r="AD1556" s="270">
        <f t="shared" si="63"/>
        <v>0</v>
      </c>
      <c r="AE1556" s="198"/>
      <c r="AF1556" s="199"/>
      <c r="AG1556" s="200"/>
      <c r="AH1556" s="200"/>
      <c r="AI1556" s="169" t="str">
        <f>IF(AB1556/W1556=0,"",IF(MOD(AB1556,W1556)&gt;0,"ОШИБКА!!! неверная кратность на сорт",""))</f>
        <v/>
      </c>
    </row>
    <row r="1557" spans="2:35">
      <c r="B1557" s="250"/>
      <c r="C1557" s="196" t="s">
        <v>3372</v>
      </c>
      <c r="D1557" s="267">
        <v>2</v>
      </c>
      <c r="E1557" s="267"/>
      <c r="F1557" s="267"/>
      <c r="G1557" s="267"/>
      <c r="H1557" s="267"/>
      <c r="I1557" s="267"/>
      <c r="J1557" s="267"/>
      <c r="K1557" s="267"/>
      <c r="L1557" s="196" t="s">
        <v>37</v>
      </c>
      <c r="M1557" s="196" t="s">
        <v>387</v>
      </c>
      <c r="N1557" s="196" t="s">
        <v>440</v>
      </c>
      <c r="O1557" s="196" t="s">
        <v>439</v>
      </c>
      <c r="P1557" s="196" t="s">
        <v>1890</v>
      </c>
      <c r="Q1557" s="196" t="s">
        <v>19</v>
      </c>
      <c r="R1557" s="196" t="s">
        <v>15</v>
      </c>
      <c r="S1557" s="196"/>
      <c r="T1557" s="196"/>
      <c r="U1557" s="252"/>
      <c r="V1557" s="197" t="s">
        <v>176</v>
      </c>
      <c r="W1557" s="220">
        <v>1</v>
      </c>
      <c r="X1557" s="223">
        <v>789</v>
      </c>
      <c r="Y1557" s="223">
        <v>765</v>
      </c>
      <c r="Z1557" s="223">
        <v>717</v>
      </c>
      <c r="AA1557" s="223">
        <v>674</v>
      </c>
      <c r="AB1557" s="5"/>
      <c r="AC1557" s="224">
        <f t="shared" si="62"/>
        <v>0</v>
      </c>
      <c r="AD1557" s="270">
        <f t="shared" si="63"/>
        <v>0</v>
      </c>
      <c r="AE1557" s="198"/>
      <c r="AF1557" s="199"/>
      <c r="AG1557" s="200"/>
      <c r="AH1557" s="200"/>
      <c r="AI1557" s="169" t="str">
        <f>IF(AB1557/W1557=0,"",IF(MOD(AB1557,W1557)&gt;0,"ОШИБКА!!! неверная кратность на сорт",""))</f>
        <v/>
      </c>
    </row>
    <row r="1558" spans="2:35">
      <c r="B1558" s="250"/>
      <c r="C1558" s="196" t="s">
        <v>1889</v>
      </c>
      <c r="D1558" s="267">
        <v>4</v>
      </c>
      <c r="E1558" s="267"/>
      <c r="F1558" s="267"/>
      <c r="G1558" s="267"/>
      <c r="H1558" s="267"/>
      <c r="I1558" s="267"/>
      <c r="J1558" s="267">
        <v>10</v>
      </c>
      <c r="K1558" s="267"/>
      <c r="L1558" s="196" t="s">
        <v>37</v>
      </c>
      <c r="M1558" s="196" t="s">
        <v>387</v>
      </c>
      <c r="N1558" s="196" t="s">
        <v>440</v>
      </c>
      <c r="O1558" s="196" t="s">
        <v>439</v>
      </c>
      <c r="P1558" s="196" t="s">
        <v>1890</v>
      </c>
      <c r="Q1558" s="196" t="s">
        <v>48</v>
      </c>
      <c r="R1558" s="196" t="s">
        <v>4706</v>
      </c>
      <c r="S1558" s="196"/>
      <c r="T1558" s="196"/>
      <c r="U1558" s="252"/>
      <c r="V1558" s="197" t="s">
        <v>776</v>
      </c>
      <c r="W1558" s="220">
        <v>1</v>
      </c>
      <c r="X1558" s="223">
        <v>497</v>
      </c>
      <c r="Y1558" s="223">
        <v>482</v>
      </c>
      <c r="Z1558" s="223">
        <v>452</v>
      </c>
      <c r="AA1558" s="223">
        <v>425</v>
      </c>
      <c r="AB1558" s="5"/>
      <c r="AC1558" s="224">
        <f t="shared" si="62"/>
        <v>0</v>
      </c>
      <c r="AD1558" s="270">
        <f t="shared" si="63"/>
        <v>0</v>
      </c>
      <c r="AE1558" s="198"/>
      <c r="AF1558" s="199"/>
      <c r="AG1558" s="200"/>
      <c r="AH1558" s="200"/>
      <c r="AI1558" s="169" t="str">
        <f>IF(AB1558/W1558=0,"",IF(MOD(AB1558,W1558)&gt;0,"ОШИБКА!!! неверная кратность на сорт",""))</f>
        <v/>
      </c>
    </row>
    <row r="1559" spans="2:35">
      <c r="B1559" s="250"/>
      <c r="C1559" s="196" t="s">
        <v>1891</v>
      </c>
      <c r="D1559" s="267">
        <v>23</v>
      </c>
      <c r="E1559" s="267"/>
      <c r="F1559" s="267"/>
      <c r="G1559" s="267"/>
      <c r="H1559" s="267"/>
      <c r="I1559" s="267"/>
      <c r="J1559" s="267">
        <v>10</v>
      </c>
      <c r="K1559" s="267"/>
      <c r="L1559" s="196" t="s">
        <v>37</v>
      </c>
      <c r="M1559" s="196" t="s">
        <v>387</v>
      </c>
      <c r="N1559" s="196" t="s">
        <v>440</v>
      </c>
      <c r="O1559" s="196" t="s">
        <v>439</v>
      </c>
      <c r="P1559" s="196" t="s">
        <v>1892</v>
      </c>
      <c r="Q1559" s="196" t="s">
        <v>48</v>
      </c>
      <c r="R1559" s="196" t="s">
        <v>4646</v>
      </c>
      <c r="S1559" s="196"/>
      <c r="T1559" s="196"/>
      <c r="U1559" s="252"/>
      <c r="V1559" s="197" t="s">
        <v>776</v>
      </c>
      <c r="W1559" s="220">
        <v>1</v>
      </c>
      <c r="X1559" s="223">
        <v>302</v>
      </c>
      <c r="Y1559" s="223">
        <v>293</v>
      </c>
      <c r="Z1559" s="223">
        <v>275</v>
      </c>
      <c r="AA1559" s="223">
        <v>259</v>
      </c>
      <c r="AB1559" s="5"/>
      <c r="AC1559" s="224">
        <f t="shared" si="62"/>
        <v>0</v>
      </c>
      <c r="AD1559" s="270">
        <f t="shared" si="63"/>
        <v>0</v>
      </c>
      <c r="AE1559" s="198"/>
      <c r="AF1559" s="199"/>
      <c r="AG1559" s="200"/>
      <c r="AH1559" s="200"/>
      <c r="AI1559" s="169" t="str">
        <f>IF(AB1559/W1559=0,"",IF(MOD(AB1559,W1559)&gt;0,"ОШИБКА!!! неверная кратность на сорт",""))</f>
        <v/>
      </c>
    </row>
    <row r="1560" spans="2:35">
      <c r="B1560" s="250"/>
      <c r="C1560" s="196" t="s">
        <v>1353</v>
      </c>
      <c r="D1560" s="267"/>
      <c r="E1560" s="267">
        <v>128</v>
      </c>
      <c r="F1560" s="267">
        <v>31</v>
      </c>
      <c r="G1560" s="267"/>
      <c r="H1560" s="267"/>
      <c r="I1560" s="267"/>
      <c r="J1560" s="267"/>
      <c r="K1560" s="267"/>
      <c r="L1560" s="196" t="s">
        <v>37</v>
      </c>
      <c r="M1560" s="196" t="s">
        <v>387</v>
      </c>
      <c r="N1560" s="196" t="s">
        <v>440</v>
      </c>
      <c r="O1560" s="196" t="s">
        <v>439</v>
      </c>
      <c r="P1560" s="196" t="s">
        <v>1354</v>
      </c>
      <c r="Q1560" s="196" t="s">
        <v>48</v>
      </c>
      <c r="R1560" s="196"/>
      <c r="S1560" s="196"/>
      <c r="T1560" s="196"/>
      <c r="U1560" s="252"/>
      <c r="V1560" s="197" t="s">
        <v>776</v>
      </c>
      <c r="W1560" s="220">
        <v>1</v>
      </c>
      <c r="X1560" s="223">
        <v>423</v>
      </c>
      <c r="Y1560" s="223">
        <v>410</v>
      </c>
      <c r="Z1560" s="223">
        <v>384</v>
      </c>
      <c r="AA1560" s="223">
        <v>361</v>
      </c>
      <c r="AB1560" s="5"/>
      <c r="AC1560" s="224">
        <f t="shared" si="62"/>
        <v>0</v>
      </c>
      <c r="AD1560" s="270">
        <f t="shared" si="63"/>
        <v>0</v>
      </c>
      <c r="AE1560" s="198"/>
      <c r="AF1560" s="199"/>
      <c r="AG1560" s="200"/>
      <c r="AH1560" s="200"/>
      <c r="AI1560" s="169" t="str">
        <f>IF(AB1560/W1560=0,"",IF(MOD(AB1560,W1560)&gt;0,"ОШИБКА!!! неверная кратность на сорт",""))</f>
        <v/>
      </c>
    </row>
    <row r="1561" spans="2:35">
      <c r="B1561" s="250"/>
      <c r="C1561" s="196" t="s">
        <v>1355</v>
      </c>
      <c r="D1561" s="267">
        <v>23</v>
      </c>
      <c r="E1561" s="267">
        <v>4</v>
      </c>
      <c r="F1561" s="267">
        <v>0</v>
      </c>
      <c r="G1561" s="267"/>
      <c r="H1561" s="267"/>
      <c r="I1561" s="267"/>
      <c r="J1561" s="267">
        <v>1</v>
      </c>
      <c r="K1561" s="267"/>
      <c r="L1561" s="196" t="s">
        <v>37</v>
      </c>
      <c r="M1561" s="196" t="s">
        <v>387</v>
      </c>
      <c r="N1561" s="196" t="s">
        <v>440</v>
      </c>
      <c r="O1561" s="196" t="s">
        <v>439</v>
      </c>
      <c r="P1561" s="196" t="s">
        <v>1356</v>
      </c>
      <c r="Q1561" s="196" t="s">
        <v>48</v>
      </c>
      <c r="R1561" s="196" t="s">
        <v>106</v>
      </c>
      <c r="S1561" s="196"/>
      <c r="T1561" s="196"/>
      <c r="U1561" s="252"/>
      <c r="V1561" s="197" t="s">
        <v>776</v>
      </c>
      <c r="W1561" s="220">
        <v>1</v>
      </c>
      <c r="X1561" s="223">
        <v>340</v>
      </c>
      <c r="Y1561" s="223">
        <v>330</v>
      </c>
      <c r="Z1561" s="223">
        <v>309</v>
      </c>
      <c r="AA1561" s="223">
        <v>291</v>
      </c>
      <c r="AB1561" s="5"/>
      <c r="AC1561" s="224">
        <f t="shared" si="62"/>
        <v>0</v>
      </c>
      <c r="AD1561" s="270">
        <f t="shared" si="63"/>
        <v>0</v>
      </c>
      <c r="AE1561" s="198"/>
      <c r="AF1561" s="199"/>
      <c r="AG1561" s="200"/>
      <c r="AH1561" s="200"/>
      <c r="AI1561" s="169" t="str">
        <f>IF(AB1561/W1561=0,"",IF(MOD(AB1561,W1561)&gt;0,"ОШИБКА!!! неверная кратность на сорт",""))</f>
        <v/>
      </c>
    </row>
    <row r="1562" spans="2:35">
      <c r="B1562" s="250"/>
      <c r="C1562" s="196" t="s">
        <v>3816</v>
      </c>
      <c r="D1562" s="267">
        <v>8</v>
      </c>
      <c r="E1562" s="267">
        <v>1</v>
      </c>
      <c r="F1562" s="267">
        <v>0</v>
      </c>
      <c r="G1562" s="267"/>
      <c r="H1562" s="267"/>
      <c r="I1562" s="267"/>
      <c r="J1562" s="267"/>
      <c r="K1562" s="267"/>
      <c r="L1562" s="196" t="s">
        <v>37</v>
      </c>
      <c r="M1562" s="196" t="s">
        <v>387</v>
      </c>
      <c r="N1562" s="196" t="s">
        <v>440</v>
      </c>
      <c r="O1562" s="196" t="s">
        <v>439</v>
      </c>
      <c r="P1562" s="196" t="s">
        <v>4276</v>
      </c>
      <c r="Q1562" s="196" t="s">
        <v>48</v>
      </c>
      <c r="R1562" s="196"/>
      <c r="S1562" s="196"/>
      <c r="T1562" s="196"/>
      <c r="U1562" s="252"/>
      <c r="V1562" s="197" t="s">
        <v>776</v>
      </c>
      <c r="W1562" s="220">
        <v>1</v>
      </c>
      <c r="X1562" s="223">
        <v>357</v>
      </c>
      <c r="Y1562" s="223">
        <v>346</v>
      </c>
      <c r="Z1562" s="223">
        <v>324</v>
      </c>
      <c r="AA1562" s="223">
        <v>305</v>
      </c>
      <c r="AB1562" s="5"/>
      <c r="AC1562" s="224">
        <f t="shared" si="62"/>
        <v>0</v>
      </c>
      <c r="AD1562" s="270">
        <f t="shared" si="63"/>
        <v>0</v>
      </c>
      <c r="AE1562" s="198"/>
      <c r="AF1562" s="199"/>
      <c r="AG1562" s="200"/>
      <c r="AH1562" s="200"/>
      <c r="AI1562" s="169" t="str">
        <f>IF(AB1562/W1562=0,"",IF(MOD(AB1562,W1562)&gt;0,"ОШИБКА!!! неверная кратность на сорт",""))</f>
        <v/>
      </c>
    </row>
    <row r="1563" spans="2:35">
      <c r="B1563" s="250"/>
      <c r="C1563" s="196" t="s">
        <v>1893</v>
      </c>
      <c r="D1563" s="267">
        <v>30</v>
      </c>
      <c r="E1563" s="267"/>
      <c r="F1563" s="267"/>
      <c r="G1563" s="267"/>
      <c r="H1563" s="267"/>
      <c r="I1563" s="267"/>
      <c r="J1563" s="267"/>
      <c r="K1563" s="267"/>
      <c r="L1563" s="196" t="s">
        <v>37</v>
      </c>
      <c r="M1563" s="196" t="s">
        <v>387</v>
      </c>
      <c r="N1563" s="196" t="s">
        <v>440</v>
      </c>
      <c r="O1563" s="196" t="s">
        <v>439</v>
      </c>
      <c r="P1563" s="196" t="s">
        <v>1894</v>
      </c>
      <c r="Q1563" s="196" t="s">
        <v>4613</v>
      </c>
      <c r="R1563" s="196"/>
      <c r="S1563" s="196"/>
      <c r="T1563" s="196"/>
      <c r="U1563" s="252"/>
      <c r="V1563" s="197" t="s">
        <v>776</v>
      </c>
      <c r="W1563" s="220">
        <v>1</v>
      </c>
      <c r="X1563" s="223">
        <v>302</v>
      </c>
      <c r="Y1563" s="223">
        <v>293</v>
      </c>
      <c r="Z1563" s="223">
        <v>275</v>
      </c>
      <c r="AA1563" s="223">
        <v>259</v>
      </c>
      <c r="AB1563" s="5"/>
      <c r="AC1563" s="224">
        <f t="shared" si="62"/>
        <v>0</v>
      </c>
      <c r="AD1563" s="270">
        <f t="shared" si="63"/>
        <v>0</v>
      </c>
      <c r="AE1563" s="198"/>
      <c r="AF1563" s="199"/>
      <c r="AG1563" s="200"/>
      <c r="AH1563" s="200"/>
      <c r="AI1563" s="169" t="str">
        <f>IF(AB1563/W1563=0,"",IF(MOD(AB1563,W1563)&gt;0,"ОШИБКА!!! неверная кратность на сорт",""))</f>
        <v/>
      </c>
    </row>
    <row r="1564" spans="2:35">
      <c r="B1564" s="250"/>
      <c r="C1564" s="196" t="s">
        <v>3373</v>
      </c>
      <c r="D1564" s="267">
        <v>49</v>
      </c>
      <c r="E1564" s="267">
        <v>5</v>
      </c>
      <c r="F1564" s="267">
        <v>0</v>
      </c>
      <c r="G1564" s="267"/>
      <c r="H1564" s="267"/>
      <c r="I1564" s="267"/>
      <c r="J1564" s="267"/>
      <c r="K1564" s="267"/>
      <c r="L1564" s="196" t="s">
        <v>37</v>
      </c>
      <c r="M1564" s="196" t="s">
        <v>387</v>
      </c>
      <c r="N1564" s="196" t="s">
        <v>440</v>
      </c>
      <c r="O1564" s="196" t="s">
        <v>439</v>
      </c>
      <c r="P1564" s="196" t="s">
        <v>1894</v>
      </c>
      <c r="Q1564" s="196" t="s">
        <v>4613</v>
      </c>
      <c r="R1564" s="196"/>
      <c r="S1564" s="196"/>
      <c r="T1564" s="196"/>
      <c r="U1564" s="252"/>
      <c r="V1564" s="197" t="s">
        <v>776</v>
      </c>
      <c r="W1564" s="220">
        <v>1</v>
      </c>
      <c r="X1564" s="223">
        <v>431</v>
      </c>
      <c r="Y1564" s="223">
        <v>418</v>
      </c>
      <c r="Z1564" s="223">
        <v>392</v>
      </c>
      <c r="AA1564" s="223">
        <v>369</v>
      </c>
      <c r="AB1564" s="5"/>
      <c r="AC1564" s="224">
        <f t="shared" si="62"/>
        <v>0</v>
      </c>
      <c r="AD1564" s="270">
        <f t="shared" si="63"/>
        <v>0</v>
      </c>
      <c r="AE1564" s="198"/>
      <c r="AF1564" s="199"/>
      <c r="AG1564" s="200"/>
      <c r="AH1564" s="200"/>
      <c r="AI1564" s="169" t="str">
        <f>IF(AB1564/W1564=0,"",IF(MOD(AB1564,W1564)&gt;0,"ОШИБКА!!! неверная кратность на сорт",""))</f>
        <v/>
      </c>
    </row>
    <row r="1565" spans="2:35">
      <c r="B1565" s="250"/>
      <c r="C1565" s="196" t="s">
        <v>3374</v>
      </c>
      <c r="D1565" s="267">
        <v>40</v>
      </c>
      <c r="E1565" s="267"/>
      <c r="F1565" s="267"/>
      <c r="G1565" s="267"/>
      <c r="H1565" s="267"/>
      <c r="I1565" s="267"/>
      <c r="J1565" s="267"/>
      <c r="K1565" s="267"/>
      <c r="L1565" s="196" t="s">
        <v>37</v>
      </c>
      <c r="M1565" s="196" t="s">
        <v>387</v>
      </c>
      <c r="N1565" s="196" t="s">
        <v>440</v>
      </c>
      <c r="O1565" s="196" t="s">
        <v>439</v>
      </c>
      <c r="P1565" s="196" t="s">
        <v>4277</v>
      </c>
      <c r="Q1565" s="196" t="s">
        <v>48</v>
      </c>
      <c r="R1565" s="196" t="s">
        <v>106</v>
      </c>
      <c r="S1565" s="196"/>
      <c r="T1565" s="196"/>
      <c r="U1565" s="252"/>
      <c r="V1565" s="197" t="s">
        <v>776</v>
      </c>
      <c r="W1565" s="220">
        <v>1</v>
      </c>
      <c r="X1565" s="223">
        <v>436</v>
      </c>
      <c r="Y1565" s="223">
        <v>423</v>
      </c>
      <c r="Z1565" s="223">
        <v>396</v>
      </c>
      <c r="AA1565" s="223">
        <v>373</v>
      </c>
      <c r="AB1565" s="5"/>
      <c r="AC1565" s="224">
        <f t="shared" si="62"/>
        <v>0</v>
      </c>
      <c r="AD1565" s="270">
        <f t="shared" si="63"/>
        <v>0</v>
      </c>
      <c r="AE1565" s="198"/>
      <c r="AF1565" s="199"/>
      <c r="AG1565" s="200"/>
      <c r="AH1565" s="200"/>
      <c r="AI1565" s="169" t="str">
        <f>IF(AB1565/W1565=0,"",IF(MOD(AB1565,W1565)&gt;0,"ОШИБКА!!! неверная кратность на сорт",""))</f>
        <v/>
      </c>
    </row>
    <row r="1566" spans="2:35">
      <c r="B1566" s="250"/>
      <c r="C1566" s="196" t="s">
        <v>1363</v>
      </c>
      <c r="D1566" s="267">
        <v>16</v>
      </c>
      <c r="E1566" s="267"/>
      <c r="F1566" s="267"/>
      <c r="G1566" s="267"/>
      <c r="H1566" s="267"/>
      <c r="I1566" s="267"/>
      <c r="J1566" s="267"/>
      <c r="K1566" s="267"/>
      <c r="L1566" s="196" t="s">
        <v>37</v>
      </c>
      <c r="M1566" s="196" t="s">
        <v>387</v>
      </c>
      <c r="N1566" s="196" t="s">
        <v>440</v>
      </c>
      <c r="O1566" s="196" t="s">
        <v>439</v>
      </c>
      <c r="P1566" s="196" t="s">
        <v>1364</v>
      </c>
      <c r="Q1566" s="196" t="s">
        <v>48</v>
      </c>
      <c r="R1566" s="196"/>
      <c r="S1566" s="196"/>
      <c r="T1566" s="196"/>
      <c r="U1566" s="252"/>
      <c r="V1566" s="197" t="s">
        <v>776</v>
      </c>
      <c r="W1566" s="220">
        <v>1</v>
      </c>
      <c r="X1566" s="223">
        <v>324</v>
      </c>
      <c r="Y1566" s="223">
        <v>314</v>
      </c>
      <c r="Z1566" s="223">
        <v>294</v>
      </c>
      <c r="AA1566" s="223">
        <v>277</v>
      </c>
      <c r="AB1566" s="5"/>
      <c r="AC1566" s="224">
        <f t="shared" si="62"/>
        <v>0</v>
      </c>
      <c r="AD1566" s="270">
        <f t="shared" si="63"/>
        <v>0</v>
      </c>
      <c r="AE1566" s="198"/>
      <c r="AF1566" s="199"/>
      <c r="AG1566" s="200"/>
      <c r="AH1566" s="200"/>
      <c r="AI1566" s="169" t="str">
        <f>IF(AB1566/W1566=0,"",IF(MOD(AB1566,W1566)&gt;0,"ОШИБКА!!! неверная кратность на сорт",""))</f>
        <v/>
      </c>
    </row>
    <row r="1567" spans="2:35">
      <c r="B1567" s="250"/>
      <c r="C1567" s="196" t="s">
        <v>3375</v>
      </c>
      <c r="D1567" s="267">
        <v>32</v>
      </c>
      <c r="E1567" s="267"/>
      <c r="F1567" s="267"/>
      <c r="G1567" s="267"/>
      <c r="H1567" s="267"/>
      <c r="I1567" s="267"/>
      <c r="J1567" s="267"/>
      <c r="K1567" s="267"/>
      <c r="L1567" s="196" t="s">
        <v>37</v>
      </c>
      <c r="M1567" s="196" t="s">
        <v>387</v>
      </c>
      <c r="N1567" s="196" t="s">
        <v>440</v>
      </c>
      <c r="O1567" s="196" t="s">
        <v>439</v>
      </c>
      <c r="P1567" s="196" t="s">
        <v>1364</v>
      </c>
      <c r="Q1567" s="196" t="s">
        <v>4623</v>
      </c>
      <c r="R1567" s="196"/>
      <c r="S1567" s="196"/>
      <c r="T1567" s="196"/>
      <c r="U1567" s="321" t="s">
        <v>4482</v>
      </c>
      <c r="V1567" s="197" t="s">
        <v>776</v>
      </c>
      <c r="W1567" s="220">
        <v>1</v>
      </c>
      <c r="X1567" s="227">
        <v>291</v>
      </c>
      <c r="Y1567" s="227">
        <v>282</v>
      </c>
      <c r="Z1567" s="227">
        <v>264</v>
      </c>
      <c r="AA1567" s="227">
        <v>249</v>
      </c>
      <c r="AB1567" s="5"/>
      <c r="AC1567" s="224">
        <f t="shared" si="62"/>
        <v>0</v>
      </c>
      <c r="AD1567" s="270">
        <f t="shared" si="63"/>
        <v>0</v>
      </c>
      <c r="AE1567" s="198"/>
      <c r="AF1567" s="199"/>
      <c r="AG1567" s="200"/>
      <c r="AH1567" s="200"/>
      <c r="AI1567" s="169" t="str">
        <f>IF(AB1567/W1567=0,"",IF(MOD(AB1567,W1567)&gt;0,"ОШИБКА!!! неверная кратность на сорт",""))</f>
        <v/>
      </c>
    </row>
    <row r="1568" spans="2:35">
      <c r="B1568" s="250"/>
      <c r="C1568" s="196" t="s">
        <v>3376</v>
      </c>
      <c r="D1568" s="267">
        <v>5</v>
      </c>
      <c r="E1568" s="267"/>
      <c r="F1568" s="267"/>
      <c r="G1568" s="267"/>
      <c r="H1568" s="267"/>
      <c r="I1568" s="267"/>
      <c r="J1568" s="267"/>
      <c r="K1568" s="267"/>
      <c r="L1568" s="196" t="s">
        <v>37</v>
      </c>
      <c r="M1568" s="196" t="s">
        <v>387</v>
      </c>
      <c r="N1568" s="196" t="s">
        <v>440</v>
      </c>
      <c r="O1568" s="196" t="s">
        <v>439</v>
      </c>
      <c r="P1568" s="196" t="s">
        <v>4278</v>
      </c>
      <c r="Q1568" s="196" t="s">
        <v>19</v>
      </c>
      <c r="R1568" s="196" t="s">
        <v>5</v>
      </c>
      <c r="S1568" s="196"/>
      <c r="T1568" s="196"/>
      <c r="U1568" s="252"/>
      <c r="V1568" s="197" t="s">
        <v>176</v>
      </c>
      <c r="W1568" s="220">
        <v>1</v>
      </c>
      <c r="X1568" s="223">
        <v>1160</v>
      </c>
      <c r="Y1568" s="223">
        <v>1125</v>
      </c>
      <c r="Z1568" s="223">
        <v>1055</v>
      </c>
      <c r="AA1568" s="223">
        <v>992</v>
      </c>
      <c r="AB1568" s="5"/>
      <c r="AC1568" s="224">
        <f t="shared" si="62"/>
        <v>0</v>
      </c>
      <c r="AD1568" s="270">
        <f t="shared" si="63"/>
        <v>0</v>
      </c>
      <c r="AE1568" s="198"/>
      <c r="AF1568" s="199"/>
      <c r="AG1568" s="200"/>
      <c r="AH1568" s="200"/>
      <c r="AI1568" s="169" t="str">
        <f>IF(AB1568/W1568=0,"",IF(MOD(AB1568,W1568)&gt;0,"ОШИБКА!!! неверная кратность на сорт",""))</f>
        <v/>
      </c>
    </row>
    <row r="1569" spans="2:35">
      <c r="B1569" s="250"/>
      <c r="C1569" s="196" t="s">
        <v>3377</v>
      </c>
      <c r="D1569" s="267">
        <v>11</v>
      </c>
      <c r="E1569" s="267"/>
      <c r="F1569" s="267"/>
      <c r="G1569" s="267"/>
      <c r="H1569" s="267"/>
      <c r="I1569" s="267"/>
      <c r="J1569" s="267"/>
      <c r="K1569" s="267"/>
      <c r="L1569" s="196" t="s">
        <v>37</v>
      </c>
      <c r="M1569" s="196" t="s">
        <v>387</v>
      </c>
      <c r="N1569" s="196" t="s">
        <v>440</v>
      </c>
      <c r="O1569" s="196" t="s">
        <v>439</v>
      </c>
      <c r="P1569" s="196" t="s">
        <v>4279</v>
      </c>
      <c r="Q1569" s="196" t="s">
        <v>4613</v>
      </c>
      <c r="R1569" s="196"/>
      <c r="S1569" s="196"/>
      <c r="T1569" s="196"/>
      <c r="U1569" s="252"/>
      <c r="V1569" s="197" t="s">
        <v>776</v>
      </c>
      <c r="W1569" s="220">
        <v>1</v>
      </c>
      <c r="X1569" s="223">
        <v>502</v>
      </c>
      <c r="Y1569" s="223">
        <v>487</v>
      </c>
      <c r="Z1569" s="223">
        <v>456</v>
      </c>
      <c r="AA1569" s="223">
        <v>429</v>
      </c>
      <c r="AB1569" s="5"/>
      <c r="AC1569" s="224">
        <f t="shared" si="62"/>
        <v>0</v>
      </c>
      <c r="AD1569" s="270">
        <f t="shared" si="63"/>
        <v>0</v>
      </c>
      <c r="AE1569" s="198"/>
      <c r="AF1569" s="199"/>
      <c r="AG1569" s="200"/>
      <c r="AH1569" s="200"/>
      <c r="AI1569" s="169" t="str">
        <f>IF(AB1569/W1569=0,"",IF(MOD(AB1569,W1569)&gt;0,"ОШИБКА!!! неверная кратность на сорт",""))</f>
        <v/>
      </c>
    </row>
    <row r="1570" spans="2:35">
      <c r="B1570" s="250"/>
      <c r="C1570" s="196" t="s">
        <v>3378</v>
      </c>
      <c r="D1570" s="267">
        <v>1</v>
      </c>
      <c r="E1570" s="267"/>
      <c r="F1570" s="267"/>
      <c r="G1570" s="267"/>
      <c r="H1570" s="267"/>
      <c r="I1570" s="267"/>
      <c r="J1570" s="267"/>
      <c r="K1570" s="267"/>
      <c r="L1570" s="196" t="s">
        <v>37</v>
      </c>
      <c r="M1570" s="196" t="s">
        <v>387</v>
      </c>
      <c r="N1570" s="196" t="s">
        <v>440</v>
      </c>
      <c r="O1570" s="196" t="s">
        <v>439</v>
      </c>
      <c r="P1570" s="196" t="s">
        <v>4279</v>
      </c>
      <c r="Q1570" s="196" t="s">
        <v>3217</v>
      </c>
      <c r="R1570" s="196"/>
      <c r="S1570" s="196"/>
      <c r="T1570" s="196"/>
      <c r="U1570" s="252"/>
      <c r="V1570" s="197" t="s">
        <v>776</v>
      </c>
      <c r="W1570" s="220">
        <v>1</v>
      </c>
      <c r="X1570" s="223">
        <v>1032</v>
      </c>
      <c r="Y1570" s="223">
        <v>1000</v>
      </c>
      <c r="Z1570" s="223">
        <v>938</v>
      </c>
      <c r="AA1570" s="223">
        <v>882</v>
      </c>
      <c r="AB1570" s="5"/>
      <c r="AC1570" s="224">
        <f t="shared" si="62"/>
        <v>0</v>
      </c>
      <c r="AD1570" s="270">
        <f t="shared" si="63"/>
        <v>0</v>
      </c>
      <c r="AE1570" s="198"/>
      <c r="AF1570" s="199"/>
      <c r="AG1570" s="200"/>
      <c r="AH1570" s="200"/>
      <c r="AI1570" s="169" t="str">
        <f>IF(AB1570/W1570=0,"",IF(MOD(AB1570,W1570)&gt;0,"ОШИБКА!!! неверная кратность на сорт",""))</f>
        <v/>
      </c>
    </row>
    <row r="1571" spans="2:35">
      <c r="B1571" s="250"/>
      <c r="C1571" s="196" t="s">
        <v>1357</v>
      </c>
      <c r="D1571" s="267">
        <v>50</v>
      </c>
      <c r="E1571" s="267">
        <v>39</v>
      </c>
      <c r="F1571" s="267">
        <v>39</v>
      </c>
      <c r="G1571" s="267"/>
      <c r="H1571" s="267"/>
      <c r="I1571" s="267"/>
      <c r="J1571" s="267"/>
      <c r="K1571" s="267"/>
      <c r="L1571" s="196" t="s">
        <v>37</v>
      </c>
      <c r="M1571" s="196" t="s">
        <v>387</v>
      </c>
      <c r="N1571" s="196" t="s">
        <v>440</v>
      </c>
      <c r="O1571" s="196" t="s">
        <v>439</v>
      </c>
      <c r="P1571" s="196" t="s">
        <v>1358</v>
      </c>
      <c r="Q1571" s="196" t="s">
        <v>48</v>
      </c>
      <c r="R1571" s="196" t="s">
        <v>73</v>
      </c>
      <c r="S1571" s="196"/>
      <c r="T1571" s="196"/>
      <c r="U1571" s="321" t="s">
        <v>4482</v>
      </c>
      <c r="V1571" s="197" t="s">
        <v>776</v>
      </c>
      <c r="W1571" s="220">
        <v>1</v>
      </c>
      <c r="X1571" s="227">
        <v>291</v>
      </c>
      <c r="Y1571" s="227">
        <v>282</v>
      </c>
      <c r="Z1571" s="227">
        <v>264</v>
      </c>
      <c r="AA1571" s="227">
        <v>249</v>
      </c>
      <c r="AB1571" s="5"/>
      <c r="AC1571" s="224">
        <f t="shared" si="62"/>
        <v>0</v>
      </c>
      <c r="AD1571" s="270">
        <f t="shared" si="63"/>
        <v>0</v>
      </c>
      <c r="AE1571" s="198"/>
      <c r="AF1571" s="199"/>
      <c r="AG1571" s="200"/>
      <c r="AH1571" s="200"/>
      <c r="AI1571" s="169" t="str">
        <f>IF(AB1571/W1571=0,"",IF(MOD(AB1571,W1571)&gt;0,"ОШИБКА!!! неверная кратность на сорт",""))</f>
        <v/>
      </c>
    </row>
    <row r="1572" spans="2:35">
      <c r="B1572" s="250"/>
      <c r="C1572" s="196" t="s">
        <v>1359</v>
      </c>
      <c r="D1572" s="267">
        <v>20</v>
      </c>
      <c r="E1572" s="267">
        <v>10</v>
      </c>
      <c r="F1572" s="267">
        <v>0</v>
      </c>
      <c r="G1572" s="267"/>
      <c r="H1572" s="267"/>
      <c r="I1572" s="267"/>
      <c r="J1572" s="267"/>
      <c r="K1572" s="267"/>
      <c r="L1572" s="196" t="s">
        <v>37</v>
      </c>
      <c r="M1572" s="196" t="s">
        <v>387</v>
      </c>
      <c r="N1572" s="196" t="s">
        <v>440</v>
      </c>
      <c r="O1572" s="196" t="s">
        <v>439</v>
      </c>
      <c r="P1572" s="196" t="s">
        <v>1360</v>
      </c>
      <c r="Q1572" s="196" t="s">
        <v>48</v>
      </c>
      <c r="R1572" s="196"/>
      <c r="S1572" s="196"/>
      <c r="T1572" s="196"/>
      <c r="U1572" s="252"/>
      <c r="V1572" s="197" t="s">
        <v>776</v>
      </c>
      <c r="W1572" s="220">
        <v>1</v>
      </c>
      <c r="X1572" s="223">
        <v>400</v>
      </c>
      <c r="Y1572" s="223">
        <v>388</v>
      </c>
      <c r="Z1572" s="223">
        <v>363</v>
      </c>
      <c r="AA1572" s="223">
        <v>342</v>
      </c>
      <c r="AB1572" s="5"/>
      <c r="AC1572" s="224">
        <f t="shared" si="62"/>
        <v>0</v>
      </c>
      <c r="AD1572" s="270">
        <f t="shared" si="63"/>
        <v>0</v>
      </c>
      <c r="AE1572" s="198"/>
      <c r="AF1572" s="199"/>
      <c r="AG1572" s="200"/>
      <c r="AH1572" s="200"/>
      <c r="AI1572" s="169" t="str">
        <f>IF(AB1572/W1572=0,"",IF(MOD(AB1572,W1572)&gt;0,"ОШИБКА!!! неверная кратность на сорт",""))</f>
        <v/>
      </c>
    </row>
    <row r="1573" spans="2:35">
      <c r="B1573" s="250"/>
      <c r="C1573" s="196" t="s">
        <v>1361</v>
      </c>
      <c r="D1573" s="267">
        <v>30</v>
      </c>
      <c r="E1573" s="267">
        <v>270</v>
      </c>
      <c r="F1573" s="267">
        <v>40</v>
      </c>
      <c r="G1573" s="267"/>
      <c r="H1573" s="267"/>
      <c r="I1573" s="267"/>
      <c r="J1573" s="267"/>
      <c r="K1573" s="267"/>
      <c r="L1573" s="196" t="s">
        <v>37</v>
      </c>
      <c r="M1573" s="196" t="s">
        <v>387</v>
      </c>
      <c r="N1573" s="196" t="s">
        <v>440</v>
      </c>
      <c r="O1573" s="196" t="s">
        <v>439</v>
      </c>
      <c r="P1573" s="196" t="s">
        <v>1362</v>
      </c>
      <c r="Q1573" s="196" t="s">
        <v>48</v>
      </c>
      <c r="R1573" s="196" t="s">
        <v>106</v>
      </c>
      <c r="S1573" s="196"/>
      <c r="T1573" s="196"/>
      <c r="U1573" s="252"/>
      <c r="V1573" s="197" t="s">
        <v>776</v>
      </c>
      <c r="W1573" s="220">
        <v>1</v>
      </c>
      <c r="X1573" s="223">
        <v>326</v>
      </c>
      <c r="Y1573" s="223">
        <v>316</v>
      </c>
      <c r="Z1573" s="223">
        <v>296</v>
      </c>
      <c r="AA1573" s="223">
        <v>278</v>
      </c>
      <c r="AB1573" s="5"/>
      <c r="AC1573" s="224">
        <f t="shared" si="62"/>
        <v>0</v>
      </c>
      <c r="AD1573" s="270">
        <f t="shared" si="63"/>
        <v>0</v>
      </c>
      <c r="AE1573" s="198"/>
      <c r="AF1573" s="199"/>
      <c r="AG1573" s="200"/>
      <c r="AH1573" s="200"/>
      <c r="AI1573" s="169" t="str">
        <f>IF(AB1573/W1573=0,"",IF(MOD(AB1573,W1573)&gt;0,"ОШИБКА!!! неверная кратность на сорт",""))</f>
        <v/>
      </c>
    </row>
    <row r="1574" spans="2:35">
      <c r="B1574" s="250"/>
      <c r="C1574" s="196" t="s">
        <v>3371</v>
      </c>
      <c r="D1574" s="267">
        <v>3</v>
      </c>
      <c r="E1574" s="267"/>
      <c r="F1574" s="267"/>
      <c r="G1574" s="267"/>
      <c r="H1574" s="267"/>
      <c r="I1574" s="267"/>
      <c r="J1574" s="267"/>
      <c r="K1574" s="267"/>
      <c r="L1574" s="196" t="s">
        <v>37</v>
      </c>
      <c r="M1574" s="196" t="s">
        <v>387</v>
      </c>
      <c r="N1574" s="196" t="s">
        <v>440</v>
      </c>
      <c r="O1574" s="196" t="s">
        <v>439</v>
      </c>
      <c r="P1574" s="196" t="s">
        <v>444</v>
      </c>
      <c r="Q1574" s="196" t="s">
        <v>141</v>
      </c>
      <c r="R1574" s="196"/>
      <c r="S1574" s="196"/>
      <c r="T1574" s="196"/>
      <c r="U1574" s="252"/>
      <c r="V1574" s="197" t="s">
        <v>157</v>
      </c>
      <c r="W1574" s="220">
        <v>1</v>
      </c>
      <c r="X1574" s="223">
        <v>855</v>
      </c>
      <c r="Y1574" s="223">
        <v>829</v>
      </c>
      <c r="Z1574" s="223">
        <v>777</v>
      </c>
      <c r="AA1574" s="223">
        <v>731</v>
      </c>
      <c r="AB1574" s="5"/>
      <c r="AC1574" s="224">
        <f t="shared" si="62"/>
        <v>0</v>
      </c>
      <c r="AD1574" s="270">
        <f t="shared" si="63"/>
        <v>0</v>
      </c>
      <c r="AE1574" s="198"/>
      <c r="AF1574" s="199"/>
      <c r="AG1574" s="200"/>
      <c r="AH1574" s="200"/>
      <c r="AI1574" s="169" t="str">
        <f>IF(AB1574/W1574=0,"",IF(MOD(AB1574,W1574)&gt;0,"ОШИБКА!!! неверная кратность на сорт",""))</f>
        <v/>
      </c>
    </row>
    <row r="1575" spans="2:35">
      <c r="B1575" s="250"/>
      <c r="C1575" s="196"/>
      <c r="D1575" s="267"/>
      <c r="E1575" s="267"/>
      <c r="F1575" s="267"/>
      <c r="G1575" s="267"/>
      <c r="H1575" s="267"/>
      <c r="I1575" s="267"/>
      <c r="J1575" s="267"/>
      <c r="K1575" s="267">
        <v>2270</v>
      </c>
      <c r="L1575" s="196" t="s">
        <v>37</v>
      </c>
      <c r="M1575" s="196" t="s">
        <v>387</v>
      </c>
      <c r="N1575" s="196" t="s">
        <v>5125</v>
      </c>
      <c r="O1575" s="196"/>
      <c r="P1575" s="196"/>
      <c r="Q1575" s="196" t="s">
        <v>4822</v>
      </c>
      <c r="R1575" s="196"/>
      <c r="S1575" s="196"/>
      <c r="T1575" s="196"/>
      <c r="U1575" s="281" t="s">
        <v>4764</v>
      </c>
      <c r="V1575" s="197" t="s">
        <v>776</v>
      </c>
      <c r="W1575" s="220">
        <v>1</v>
      </c>
      <c r="X1575" s="285">
        <v>428</v>
      </c>
      <c r="Y1575" s="285">
        <v>415</v>
      </c>
      <c r="Z1575" s="285">
        <v>389</v>
      </c>
      <c r="AA1575" s="285">
        <v>365</v>
      </c>
      <c r="AB1575" s="5"/>
      <c r="AC1575" s="224">
        <f t="shared" si="62"/>
        <v>0</v>
      </c>
      <c r="AD1575" s="270">
        <f t="shared" si="63"/>
        <v>0</v>
      </c>
      <c r="AE1575" s="282" t="s">
        <v>7069</v>
      </c>
      <c r="AF1575" s="283" t="s">
        <v>4765</v>
      </c>
      <c r="AG1575" s="200"/>
      <c r="AH1575" s="200"/>
      <c r="AI1575" s="169" t="str">
        <f>IF(AB1575/W1575=0,"",IF(MOD(AB1575,W1575)&gt;0,"ОШИБКА!!! неверная кратность на сорт",""))</f>
        <v/>
      </c>
    </row>
    <row r="1576" spans="2:35">
      <c r="B1576" s="250"/>
      <c r="C1576" s="196"/>
      <c r="D1576" s="267"/>
      <c r="E1576" s="267"/>
      <c r="F1576" s="267"/>
      <c r="G1576" s="267"/>
      <c r="H1576" s="267"/>
      <c r="I1576" s="267"/>
      <c r="J1576" s="267"/>
      <c r="K1576" s="267">
        <v>3918</v>
      </c>
      <c r="L1576" s="196" t="s">
        <v>37</v>
      </c>
      <c r="M1576" s="196" t="s">
        <v>387</v>
      </c>
      <c r="N1576" s="196" t="s">
        <v>5126</v>
      </c>
      <c r="O1576" s="196"/>
      <c r="P1576" s="196"/>
      <c r="Q1576" s="196" t="s">
        <v>4822</v>
      </c>
      <c r="R1576" s="196"/>
      <c r="S1576" s="196"/>
      <c r="T1576" s="196"/>
      <c r="U1576" s="281" t="s">
        <v>4764</v>
      </c>
      <c r="V1576" s="197" t="s">
        <v>776</v>
      </c>
      <c r="W1576" s="220">
        <v>1</v>
      </c>
      <c r="X1576" s="285">
        <v>428</v>
      </c>
      <c r="Y1576" s="285">
        <v>415</v>
      </c>
      <c r="Z1576" s="285">
        <v>389</v>
      </c>
      <c r="AA1576" s="285">
        <v>365</v>
      </c>
      <c r="AB1576" s="5"/>
      <c r="AC1576" s="224">
        <f t="shared" si="62"/>
        <v>0</v>
      </c>
      <c r="AD1576" s="270">
        <f t="shared" si="63"/>
        <v>0</v>
      </c>
      <c r="AE1576" s="282" t="s">
        <v>7069</v>
      </c>
      <c r="AF1576" s="283" t="s">
        <v>4765</v>
      </c>
      <c r="AG1576" s="200"/>
      <c r="AH1576" s="200"/>
      <c r="AI1576" s="169" t="str">
        <f>IF(AB1576/W1576=0,"",IF(MOD(AB1576,W1576)&gt;0,"ОШИБКА!!! неверная кратность на сорт",""))</f>
        <v/>
      </c>
    </row>
    <row r="1577" spans="2:35">
      <c r="B1577" s="250"/>
      <c r="C1577" s="196"/>
      <c r="D1577" s="267"/>
      <c r="E1577" s="267"/>
      <c r="F1577" s="267"/>
      <c r="G1577" s="267"/>
      <c r="H1577" s="267"/>
      <c r="I1577" s="267"/>
      <c r="J1577" s="267"/>
      <c r="K1577" s="267">
        <v>1</v>
      </c>
      <c r="L1577" s="196" t="s">
        <v>37</v>
      </c>
      <c r="M1577" s="196" t="s">
        <v>387</v>
      </c>
      <c r="N1577" s="196" t="s">
        <v>5127</v>
      </c>
      <c r="O1577" s="196"/>
      <c r="P1577" s="196"/>
      <c r="Q1577" s="196" t="s">
        <v>4822</v>
      </c>
      <c r="R1577" s="196"/>
      <c r="S1577" s="196"/>
      <c r="T1577" s="196"/>
      <c r="U1577" s="281" t="s">
        <v>4764</v>
      </c>
      <c r="V1577" s="197" t="s">
        <v>776</v>
      </c>
      <c r="W1577" s="220">
        <v>1</v>
      </c>
      <c r="X1577" s="285">
        <v>469</v>
      </c>
      <c r="Y1577" s="285">
        <v>454</v>
      </c>
      <c r="Z1577" s="285">
        <v>426</v>
      </c>
      <c r="AA1577" s="285">
        <v>400</v>
      </c>
      <c r="AB1577" s="5"/>
      <c r="AC1577" s="224">
        <f t="shared" si="62"/>
        <v>0</v>
      </c>
      <c r="AD1577" s="270">
        <f t="shared" si="63"/>
        <v>0</v>
      </c>
      <c r="AE1577" s="282" t="s">
        <v>7069</v>
      </c>
      <c r="AF1577" s="283" t="s">
        <v>4765</v>
      </c>
      <c r="AG1577" s="200"/>
      <c r="AH1577" s="200"/>
      <c r="AI1577" s="169" t="str">
        <f>IF(AB1577/W1577=0,"",IF(MOD(AB1577,W1577)&gt;0,"ОШИБКА!!! неверная кратность на сорт",""))</f>
        <v/>
      </c>
    </row>
    <row r="1578" spans="2:35">
      <c r="B1578" s="250"/>
      <c r="C1578" s="196"/>
      <c r="D1578" s="267"/>
      <c r="E1578" s="267"/>
      <c r="F1578" s="267"/>
      <c r="G1578" s="267"/>
      <c r="H1578" s="267"/>
      <c r="I1578" s="267"/>
      <c r="J1578" s="267"/>
      <c r="K1578" s="267">
        <v>2224</v>
      </c>
      <c r="L1578" s="196" t="s">
        <v>37</v>
      </c>
      <c r="M1578" s="196" t="s">
        <v>387</v>
      </c>
      <c r="N1578" s="196" t="s">
        <v>5128</v>
      </c>
      <c r="O1578" s="196"/>
      <c r="P1578" s="196"/>
      <c r="Q1578" s="196" t="s">
        <v>4822</v>
      </c>
      <c r="R1578" s="196"/>
      <c r="S1578" s="196"/>
      <c r="T1578" s="196"/>
      <c r="U1578" s="281" t="s">
        <v>4764</v>
      </c>
      <c r="V1578" s="197" t="s">
        <v>776</v>
      </c>
      <c r="W1578" s="220">
        <v>1</v>
      </c>
      <c r="X1578" s="285">
        <v>428</v>
      </c>
      <c r="Y1578" s="285">
        <v>415</v>
      </c>
      <c r="Z1578" s="285">
        <v>389</v>
      </c>
      <c r="AA1578" s="285">
        <v>365</v>
      </c>
      <c r="AB1578" s="5"/>
      <c r="AC1578" s="224">
        <f t="shared" si="62"/>
        <v>0</v>
      </c>
      <c r="AD1578" s="270">
        <f t="shared" si="63"/>
        <v>0</v>
      </c>
      <c r="AE1578" s="282" t="s">
        <v>7069</v>
      </c>
      <c r="AF1578" s="283" t="s">
        <v>4765</v>
      </c>
      <c r="AG1578" s="200"/>
      <c r="AH1578" s="200"/>
      <c r="AI1578" s="169" t="str">
        <f>IF(AB1578/W1578=0,"",IF(MOD(AB1578,W1578)&gt;0,"ОШИБКА!!! неверная кратность на сорт",""))</f>
        <v/>
      </c>
    </row>
    <row r="1579" spans="2:35">
      <c r="B1579" s="250"/>
      <c r="C1579" s="196"/>
      <c r="D1579" s="267"/>
      <c r="E1579" s="267"/>
      <c r="F1579" s="267"/>
      <c r="G1579" s="267"/>
      <c r="H1579" s="267"/>
      <c r="I1579" s="267"/>
      <c r="J1579" s="267"/>
      <c r="K1579" s="267">
        <v>37</v>
      </c>
      <c r="L1579" s="196" t="s">
        <v>37</v>
      </c>
      <c r="M1579" s="196" t="s">
        <v>387</v>
      </c>
      <c r="N1579" s="196" t="s">
        <v>5128</v>
      </c>
      <c r="O1579" s="196"/>
      <c r="P1579" s="196"/>
      <c r="Q1579" s="196" t="s">
        <v>4861</v>
      </c>
      <c r="R1579" s="196"/>
      <c r="S1579" s="196"/>
      <c r="T1579" s="196"/>
      <c r="U1579" s="281" t="s">
        <v>4764</v>
      </c>
      <c r="V1579" s="197" t="s">
        <v>776</v>
      </c>
      <c r="W1579" s="220">
        <v>1</v>
      </c>
      <c r="X1579" s="285">
        <v>1405</v>
      </c>
      <c r="Y1579" s="285">
        <v>1362</v>
      </c>
      <c r="Z1579" s="285">
        <v>1277</v>
      </c>
      <c r="AA1579" s="285">
        <v>1200</v>
      </c>
      <c r="AB1579" s="5"/>
      <c r="AC1579" s="224">
        <f t="shared" si="62"/>
        <v>0</v>
      </c>
      <c r="AD1579" s="270">
        <f t="shared" si="63"/>
        <v>0</v>
      </c>
      <c r="AE1579" s="282" t="s">
        <v>7069</v>
      </c>
      <c r="AF1579" s="283" t="s">
        <v>4765</v>
      </c>
      <c r="AG1579" s="200"/>
      <c r="AH1579" s="200"/>
      <c r="AI1579" s="169" t="str">
        <f>IF(AB1579/W1579=0,"",IF(MOD(AB1579,W1579)&gt;0,"ОШИБКА!!! неверная кратность на сорт",""))</f>
        <v/>
      </c>
    </row>
    <row r="1580" spans="2:35">
      <c r="B1580" s="250"/>
      <c r="C1580" s="196"/>
      <c r="D1580" s="267"/>
      <c r="E1580" s="267"/>
      <c r="F1580" s="267"/>
      <c r="G1580" s="267"/>
      <c r="H1580" s="267"/>
      <c r="I1580" s="267"/>
      <c r="J1580" s="267"/>
      <c r="K1580" s="267">
        <v>3012</v>
      </c>
      <c r="L1580" s="196" t="s">
        <v>37</v>
      </c>
      <c r="M1580" s="196" t="s">
        <v>387</v>
      </c>
      <c r="N1580" s="196" t="s">
        <v>5129</v>
      </c>
      <c r="O1580" s="196"/>
      <c r="P1580" s="196"/>
      <c r="Q1580" s="196" t="s">
        <v>4822</v>
      </c>
      <c r="R1580" s="196"/>
      <c r="S1580" s="196"/>
      <c r="T1580" s="196"/>
      <c r="U1580" s="281" t="s">
        <v>4764</v>
      </c>
      <c r="V1580" s="197" t="s">
        <v>776</v>
      </c>
      <c r="W1580" s="220">
        <v>1</v>
      </c>
      <c r="X1580" s="285">
        <v>428</v>
      </c>
      <c r="Y1580" s="285">
        <v>415</v>
      </c>
      <c r="Z1580" s="285">
        <v>389</v>
      </c>
      <c r="AA1580" s="285">
        <v>365</v>
      </c>
      <c r="AB1580" s="5"/>
      <c r="AC1580" s="224">
        <f t="shared" si="62"/>
        <v>0</v>
      </c>
      <c r="AD1580" s="270">
        <f t="shared" si="63"/>
        <v>0</v>
      </c>
      <c r="AE1580" s="282" t="s">
        <v>7069</v>
      </c>
      <c r="AF1580" s="283" t="s">
        <v>4765</v>
      </c>
      <c r="AG1580" s="200"/>
      <c r="AH1580" s="200"/>
      <c r="AI1580" s="169" t="str">
        <f>IF(AB1580/W1580=0,"",IF(MOD(AB1580,W1580)&gt;0,"ОШИБКА!!! неверная кратность на сорт",""))</f>
        <v/>
      </c>
    </row>
    <row r="1581" spans="2:35">
      <c r="B1581" s="250"/>
      <c r="C1581" s="196"/>
      <c r="D1581" s="267"/>
      <c r="E1581" s="267"/>
      <c r="F1581" s="267"/>
      <c r="G1581" s="267"/>
      <c r="H1581" s="267"/>
      <c r="I1581" s="267"/>
      <c r="J1581" s="267"/>
      <c r="K1581" s="267">
        <v>1175</v>
      </c>
      <c r="L1581" s="196" t="s">
        <v>37</v>
      </c>
      <c r="M1581" s="196" t="s">
        <v>387</v>
      </c>
      <c r="N1581" s="196" t="s">
        <v>5130</v>
      </c>
      <c r="O1581" s="196"/>
      <c r="P1581" s="196"/>
      <c r="Q1581" s="196" t="s">
        <v>4822</v>
      </c>
      <c r="R1581" s="196"/>
      <c r="S1581" s="196"/>
      <c r="T1581" s="196"/>
      <c r="U1581" s="281" t="s">
        <v>4764</v>
      </c>
      <c r="V1581" s="197" t="s">
        <v>776</v>
      </c>
      <c r="W1581" s="220">
        <v>1</v>
      </c>
      <c r="X1581" s="285">
        <v>428</v>
      </c>
      <c r="Y1581" s="285">
        <v>415</v>
      </c>
      <c r="Z1581" s="285">
        <v>389</v>
      </c>
      <c r="AA1581" s="285">
        <v>365</v>
      </c>
      <c r="AB1581" s="5"/>
      <c r="AC1581" s="224">
        <f t="shared" si="62"/>
        <v>0</v>
      </c>
      <c r="AD1581" s="270">
        <f t="shared" si="63"/>
        <v>0</v>
      </c>
      <c r="AE1581" s="282" t="s">
        <v>7069</v>
      </c>
      <c r="AF1581" s="283" t="s">
        <v>4765</v>
      </c>
      <c r="AG1581" s="200"/>
      <c r="AH1581" s="200"/>
      <c r="AI1581" s="169" t="str">
        <f>IF(AB1581/W1581=0,"",IF(MOD(AB1581,W1581)&gt;0,"ОШИБКА!!! неверная кратность на сорт",""))</f>
        <v/>
      </c>
    </row>
    <row r="1582" spans="2:35">
      <c r="B1582" s="250"/>
      <c r="C1582" s="196"/>
      <c r="D1582" s="267"/>
      <c r="E1582" s="267"/>
      <c r="F1582" s="267"/>
      <c r="G1582" s="267"/>
      <c r="H1582" s="267"/>
      <c r="I1582" s="267"/>
      <c r="J1582" s="267"/>
      <c r="K1582" s="267">
        <v>984</v>
      </c>
      <c r="L1582" s="196" t="s">
        <v>37</v>
      </c>
      <c r="M1582" s="196" t="s">
        <v>387</v>
      </c>
      <c r="N1582" s="196" t="s">
        <v>5131</v>
      </c>
      <c r="O1582" s="196"/>
      <c r="P1582" s="196"/>
      <c r="Q1582" s="196" t="s">
        <v>4822</v>
      </c>
      <c r="R1582" s="196"/>
      <c r="S1582" s="196"/>
      <c r="T1582" s="196"/>
      <c r="U1582" s="281" t="s">
        <v>4764</v>
      </c>
      <c r="V1582" s="197" t="s">
        <v>776</v>
      </c>
      <c r="W1582" s="220">
        <v>1</v>
      </c>
      <c r="X1582" s="285">
        <v>469</v>
      </c>
      <c r="Y1582" s="285">
        <v>454</v>
      </c>
      <c r="Z1582" s="285">
        <v>426</v>
      </c>
      <c r="AA1582" s="285">
        <v>400</v>
      </c>
      <c r="AB1582" s="5"/>
      <c r="AC1582" s="224">
        <f t="shared" si="62"/>
        <v>0</v>
      </c>
      <c r="AD1582" s="270">
        <f t="shared" si="63"/>
        <v>0</v>
      </c>
      <c r="AE1582" s="282" t="s">
        <v>7069</v>
      </c>
      <c r="AF1582" s="283" t="s">
        <v>4765</v>
      </c>
      <c r="AG1582" s="200"/>
      <c r="AH1582" s="200"/>
      <c r="AI1582" s="169" t="str">
        <f>IF(AB1582/W1582=0,"",IF(MOD(AB1582,W1582)&gt;0,"ОШИБКА!!! неверная кратность на сорт",""))</f>
        <v/>
      </c>
    </row>
    <row r="1583" spans="2:35">
      <c r="B1583" s="250"/>
      <c r="C1583" s="196"/>
      <c r="D1583" s="267"/>
      <c r="E1583" s="267"/>
      <c r="F1583" s="267"/>
      <c r="G1583" s="267"/>
      <c r="H1583" s="267"/>
      <c r="I1583" s="267"/>
      <c r="J1583" s="267"/>
      <c r="K1583" s="267">
        <v>826</v>
      </c>
      <c r="L1583" s="196" t="s">
        <v>37</v>
      </c>
      <c r="M1583" s="196" t="s">
        <v>387</v>
      </c>
      <c r="N1583" s="196" t="s">
        <v>5132</v>
      </c>
      <c r="O1583" s="196"/>
      <c r="P1583" s="196"/>
      <c r="Q1583" s="196" t="s">
        <v>4940</v>
      </c>
      <c r="R1583" s="196"/>
      <c r="S1583" s="196"/>
      <c r="T1583" s="196"/>
      <c r="U1583" s="281" t="s">
        <v>4764</v>
      </c>
      <c r="V1583" s="197" t="s">
        <v>776</v>
      </c>
      <c r="W1583" s="220">
        <v>1</v>
      </c>
      <c r="X1583" s="285">
        <v>352</v>
      </c>
      <c r="Y1583" s="285">
        <v>341</v>
      </c>
      <c r="Z1583" s="285">
        <v>320</v>
      </c>
      <c r="AA1583" s="285">
        <v>300</v>
      </c>
      <c r="AB1583" s="5"/>
      <c r="AC1583" s="224">
        <f t="shared" si="62"/>
        <v>0</v>
      </c>
      <c r="AD1583" s="270">
        <f t="shared" si="63"/>
        <v>0</v>
      </c>
      <c r="AE1583" s="282" t="s">
        <v>7069</v>
      </c>
      <c r="AF1583" s="283" t="s">
        <v>4765</v>
      </c>
      <c r="AG1583" s="200"/>
      <c r="AH1583" s="200"/>
      <c r="AI1583" s="169" t="str">
        <f>IF(AB1583/W1583=0,"",IF(MOD(AB1583,W1583)&gt;0,"ОШИБКА!!! неверная кратность на сорт",""))</f>
        <v/>
      </c>
    </row>
    <row r="1584" spans="2:35">
      <c r="B1584" s="250"/>
      <c r="C1584" s="196"/>
      <c r="D1584" s="267"/>
      <c r="E1584" s="267"/>
      <c r="F1584" s="267"/>
      <c r="G1584" s="267"/>
      <c r="H1584" s="267"/>
      <c r="I1584" s="267"/>
      <c r="J1584" s="267"/>
      <c r="K1584" s="267">
        <v>1347</v>
      </c>
      <c r="L1584" s="196" t="s">
        <v>37</v>
      </c>
      <c r="M1584" s="196" t="s">
        <v>387</v>
      </c>
      <c r="N1584" s="196" t="s">
        <v>5133</v>
      </c>
      <c r="O1584" s="196"/>
      <c r="P1584" s="196"/>
      <c r="Q1584" s="196" t="s">
        <v>4956</v>
      </c>
      <c r="R1584" s="196"/>
      <c r="S1584" s="196"/>
      <c r="T1584" s="196"/>
      <c r="U1584" s="281" t="s">
        <v>4764</v>
      </c>
      <c r="V1584" s="197" t="s">
        <v>776</v>
      </c>
      <c r="W1584" s="220">
        <v>1</v>
      </c>
      <c r="X1584" s="285">
        <v>374</v>
      </c>
      <c r="Y1584" s="285">
        <v>363</v>
      </c>
      <c r="Z1584" s="285">
        <v>340</v>
      </c>
      <c r="AA1584" s="285">
        <v>319</v>
      </c>
      <c r="AB1584" s="5"/>
      <c r="AC1584" s="224">
        <f t="shared" si="62"/>
        <v>0</v>
      </c>
      <c r="AD1584" s="270">
        <f t="shared" si="63"/>
        <v>0</v>
      </c>
      <c r="AE1584" s="282" t="s">
        <v>7069</v>
      </c>
      <c r="AF1584" s="283" t="s">
        <v>4765</v>
      </c>
      <c r="AG1584" s="200"/>
      <c r="AH1584" s="200"/>
      <c r="AI1584" s="169" t="str">
        <f>IF(AB1584/W1584=0,"",IF(MOD(AB1584,W1584)&gt;0,"ОШИБКА!!! неверная кратность на сорт",""))</f>
        <v/>
      </c>
    </row>
    <row r="1585" spans="2:35">
      <c r="B1585" s="250"/>
      <c r="C1585" s="196" t="s">
        <v>1366</v>
      </c>
      <c r="D1585" s="267"/>
      <c r="E1585" s="267">
        <v>26</v>
      </c>
      <c r="F1585" s="267">
        <v>0</v>
      </c>
      <c r="G1585" s="267"/>
      <c r="H1585" s="267"/>
      <c r="I1585" s="267"/>
      <c r="J1585" s="267"/>
      <c r="K1585" s="267"/>
      <c r="L1585" s="196" t="s">
        <v>37</v>
      </c>
      <c r="M1585" s="196" t="s">
        <v>387</v>
      </c>
      <c r="N1585" s="196" t="s">
        <v>1367</v>
      </c>
      <c r="O1585" s="196" t="s">
        <v>1365</v>
      </c>
      <c r="P1585" s="196"/>
      <c r="Q1585" s="196" t="s">
        <v>141</v>
      </c>
      <c r="R1585" s="196"/>
      <c r="S1585" s="196"/>
      <c r="T1585" s="196"/>
      <c r="U1585" s="252"/>
      <c r="V1585" s="197" t="s">
        <v>776</v>
      </c>
      <c r="W1585" s="220">
        <v>1</v>
      </c>
      <c r="X1585" s="223">
        <v>236</v>
      </c>
      <c r="Y1585" s="223">
        <v>229</v>
      </c>
      <c r="Z1585" s="223">
        <v>215</v>
      </c>
      <c r="AA1585" s="223">
        <v>202</v>
      </c>
      <c r="AB1585" s="5"/>
      <c r="AC1585" s="224">
        <f t="shared" si="62"/>
        <v>0</v>
      </c>
      <c r="AD1585" s="270">
        <f t="shared" si="63"/>
        <v>0</v>
      </c>
      <c r="AE1585" s="198"/>
      <c r="AF1585" s="199"/>
      <c r="AG1585" s="200"/>
      <c r="AH1585" s="200"/>
      <c r="AI1585" s="169" t="str">
        <f>IF(AB1585/W1585=0,"",IF(MOD(AB1585,W1585)&gt;0,"ОШИБКА!!! неверная кратность на сорт",""))</f>
        <v/>
      </c>
    </row>
    <row r="1586" spans="2:35">
      <c r="B1586" s="250"/>
      <c r="C1586" s="196" t="s">
        <v>1384</v>
      </c>
      <c r="D1586" s="267"/>
      <c r="E1586" s="267"/>
      <c r="F1586" s="267"/>
      <c r="G1586" s="267"/>
      <c r="H1586" s="267"/>
      <c r="I1586" s="267"/>
      <c r="J1586" s="267"/>
      <c r="K1586" s="267"/>
      <c r="L1586" s="196" t="s">
        <v>37</v>
      </c>
      <c r="M1586" s="332" t="s">
        <v>387</v>
      </c>
      <c r="N1586" s="332" t="s">
        <v>1386</v>
      </c>
      <c r="O1586" s="332" t="s">
        <v>1385</v>
      </c>
      <c r="P1586" s="332"/>
      <c r="Q1586" s="332" t="s">
        <v>141</v>
      </c>
      <c r="R1586" s="332"/>
      <c r="S1586" s="332"/>
      <c r="T1586" s="332"/>
      <c r="U1586" s="252"/>
      <c r="V1586" s="197" t="s">
        <v>776</v>
      </c>
      <c r="W1586" s="220">
        <v>1</v>
      </c>
      <c r="X1586" s="223">
        <v>264</v>
      </c>
      <c r="Y1586" s="223">
        <v>256</v>
      </c>
      <c r="Z1586" s="223">
        <v>240</v>
      </c>
      <c r="AA1586" s="223">
        <v>226</v>
      </c>
      <c r="AB1586" s="5"/>
      <c r="AC1586" s="224">
        <f t="shared" si="62"/>
        <v>0</v>
      </c>
      <c r="AD1586" s="270">
        <f t="shared" si="63"/>
        <v>0</v>
      </c>
      <c r="AE1586" s="198" t="s">
        <v>4484</v>
      </c>
      <c r="AF1586" s="199"/>
      <c r="AG1586" s="200"/>
      <c r="AH1586" s="200"/>
      <c r="AI1586" s="169" t="str">
        <f>IF(AB1586/W1586=0,"",IF(MOD(AB1586,W1586)&gt;0,"ОШИБКА!!! неверная кратность на сорт",""))</f>
        <v/>
      </c>
    </row>
    <row r="1587" spans="2:35">
      <c r="B1587" s="250"/>
      <c r="C1587" s="196" t="s">
        <v>1387</v>
      </c>
      <c r="D1587" s="267"/>
      <c r="E1587" s="267">
        <v>148</v>
      </c>
      <c r="F1587" s="267">
        <v>80</v>
      </c>
      <c r="G1587" s="267"/>
      <c r="H1587" s="267"/>
      <c r="I1587" s="267"/>
      <c r="J1587" s="267"/>
      <c r="K1587" s="267"/>
      <c r="L1587" s="196" t="s">
        <v>37</v>
      </c>
      <c r="M1587" s="196" t="s">
        <v>387</v>
      </c>
      <c r="N1587" s="196" t="s">
        <v>1389</v>
      </c>
      <c r="O1587" s="196" t="s">
        <v>1388</v>
      </c>
      <c r="P1587" s="196"/>
      <c r="Q1587" s="196" t="s">
        <v>3272</v>
      </c>
      <c r="R1587" s="196"/>
      <c r="S1587" s="196"/>
      <c r="T1587" s="196"/>
      <c r="U1587" s="252"/>
      <c r="V1587" s="197" t="s">
        <v>776</v>
      </c>
      <c r="W1587" s="220">
        <v>1</v>
      </c>
      <c r="X1587" s="223">
        <v>344</v>
      </c>
      <c r="Y1587" s="223">
        <v>333</v>
      </c>
      <c r="Z1587" s="223">
        <v>312</v>
      </c>
      <c r="AA1587" s="223">
        <v>294</v>
      </c>
      <c r="AB1587" s="5"/>
      <c r="AC1587" s="224">
        <f t="shared" si="62"/>
        <v>0</v>
      </c>
      <c r="AD1587" s="270">
        <f t="shared" si="63"/>
        <v>0</v>
      </c>
      <c r="AE1587" s="198"/>
      <c r="AF1587" s="199"/>
      <c r="AG1587" s="200"/>
      <c r="AH1587" s="200"/>
      <c r="AI1587" s="169" t="str">
        <f>IF(AB1587/W1587=0,"",IF(MOD(AB1587,W1587)&gt;0,"ОШИБКА!!! неверная кратность на сорт",""))</f>
        <v/>
      </c>
    </row>
    <row r="1588" spans="2:35">
      <c r="B1588" s="250"/>
      <c r="C1588" s="196" t="s">
        <v>2034</v>
      </c>
      <c r="D1588" s="267">
        <v>12</v>
      </c>
      <c r="E1588" s="267"/>
      <c r="F1588" s="267"/>
      <c r="G1588" s="267"/>
      <c r="H1588" s="267"/>
      <c r="I1588" s="267"/>
      <c r="J1588" s="267">
        <v>10</v>
      </c>
      <c r="K1588" s="267"/>
      <c r="L1588" s="196" t="s">
        <v>37</v>
      </c>
      <c r="M1588" s="196" t="s">
        <v>387</v>
      </c>
      <c r="N1588" s="196" t="s">
        <v>1440</v>
      </c>
      <c r="O1588" s="196" t="s">
        <v>1439</v>
      </c>
      <c r="P1588" s="196" t="s">
        <v>1441</v>
      </c>
      <c r="Q1588" s="196" t="s">
        <v>49</v>
      </c>
      <c r="R1588" s="196" t="s">
        <v>4708</v>
      </c>
      <c r="S1588" s="196"/>
      <c r="T1588" s="196"/>
      <c r="U1588" s="252"/>
      <c r="V1588" s="197" t="s">
        <v>776</v>
      </c>
      <c r="W1588" s="220">
        <v>1</v>
      </c>
      <c r="X1588" s="223">
        <v>670</v>
      </c>
      <c r="Y1588" s="223">
        <v>650</v>
      </c>
      <c r="Z1588" s="223">
        <v>609</v>
      </c>
      <c r="AA1588" s="223">
        <v>573</v>
      </c>
      <c r="AB1588" s="5"/>
      <c r="AC1588" s="224">
        <f t="shared" si="62"/>
        <v>0</v>
      </c>
      <c r="AD1588" s="270">
        <f t="shared" si="63"/>
        <v>0</v>
      </c>
      <c r="AE1588" s="198"/>
      <c r="AF1588" s="199"/>
      <c r="AG1588" s="200"/>
      <c r="AH1588" s="200"/>
      <c r="AI1588" s="169" t="str">
        <f>IF(AB1588/W1588=0,"",IF(MOD(AB1588,W1588)&gt;0,"ОШИБКА!!! неверная кратность на сорт",""))</f>
        <v/>
      </c>
    </row>
    <row r="1589" spans="2:35">
      <c r="B1589" s="250"/>
      <c r="C1589" s="196" t="s">
        <v>1442</v>
      </c>
      <c r="D1589" s="267">
        <v>60</v>
      </c>
      <c r="E1589" s="267">
        <v>266</v>
      </c>
      <c r="F1589" s="267">
        <v>31</v>
      </c>
      <c r="G1589" s="267"/>
      <c r="H1589" s="267"/>
      <c r="I1589" s="267"/>
      <c r="J1589" s="267"/>
      <c r="K1589" s="267"/>
      <c r="L1589" s="196" t="s">
        <v>37</v>
      </c>
      <c r="M1589" s="196" t="s">
        <v>387</v>
      </c>
      <c r="N1589" s="196" t="s">
        <v>451</v>
      </c>
      <c r="O1589" s="196" t="s">
        <v>450</v>
      </c>
      <c r="P1589" s="196" t="s">
        <v>452</v>
      </c>
      <c r="Q1589" s="196" t="s">
        <v>48</v>
      </c>
      <c r="R1589" s="196" t="s">
        <v>73</v>
      </c>
      <c r="S1589" s="196"/>
      <c r="T1589" s="196"/>
      <c r="U1589" s="252"/>
      <c r="V1589" s="197" t="s">
        <v>776</v>
      </c>
      <c r="W1589" s="220">
        <v>1</v>
      </c>
      <c r="X1589" s="223">
        <v>533</v>
      </c>
      <c r="Y1589" s="223">
        <v>517</v>
      </c>
      <c r="Z1589" s="223">
        <v>485</v>
      </c>
      <c r="AA1589" s="223">
        <v>456</v>
      </c>
      <c r="AB1589" s="5"/>
      <c r="AC1589" s="224">
        <f t="shared" si="62"/>
        <v>0</v>
      </c>
      <c r="AD1589" s="270">
        <f t="shared" si="63"/>
        <v>0</v>
      </c>
      <c r="AE1589" s="198"/>
      <c r="AF1589" s="199"/>
      <c r="AG1589" s="200"/>
      <c r="AH1589" s="200"/>
      <c r="AI1589" s="169" t="str">
        <f>IF(AB1589/W1589=0,"",IF(MOD(AB1589,W1589)&gt;0,"ОШИБКА!!! неверная кратность на сорт",""))</f>
        <v/>
      </c>
    </row>
    <row r="1590" spans="2:35">
      <c r="B1590" s="250"/>
      <c r="C1590" s="196" t="s">
        <v>449</v>
      </c>
      <c r="D1590" s="267">
        <v>42</v>
      </c>
      <c r="E1590" s="267"/>
      <c r="F1590" s="267"/>
      <c r="G1590" s="267"/>
      <c r="H1590" s="267"/>
      <c r="I1590" s="267"/>
      <c r="J1590" s="267"/>
      <c r="K1590" s="267"/>
      <c r="L1590" s="196" t="s">
        <v>37</v>
      </c>
      <c r="M1590" s="196" t="s">
        <v>387</v>
      </c>
      <c r="N1590" s="196" t="s">
        <v>451</v>
      </c>
      <c r="O1590" s="196" t="s">
        <v>450</v>
      </c>
      <c r="P1590" s="196" t="s">
        <v>452</v>
      </c>
      <c r="Q1590" s="196" t="s">
        <v>4613</v>
      </c>
      <c r="R1590" s="196"/>
      <c r="S1590" s="196"/>
      <c r="T1590" s="196"/>
      <c r="U1590" s="252"/>
      <c r="V1590" s="197" t="s">
        <v>776</v>
      </c>
      <c r="W1590" s="220">
        <v>1</v>
      </c>
      <c r="X1590" s="223">
        <v>302</v>
      </c>
      <c r="Y1590" s="223">
        <v>293</v>
      </c>
      <c r="Z1590" s="223">
        <v>275</v>
      </c>
      <c r="AA1590" s="223">
        <v>259</v>
      </c>
      <c r="AB1590" s="5"/>
      <c r="AC1590" s="224">
        <f t="shared" si="62"/>
        <v>0</v>
      </c>
      <c r="AD1590" s="270">
        <f t="shared" si="63"/>
        <v>0</v>
      </c>
      <c r="AE1590" s="198"/>
      <c r="AF1590" s="199"/>
      <c r="AG1590" s="200"/>
      <c r="AH1590" s="200"/>
      <c r="AI1590" s="169" t="str">
        <f>IF(AB1590/W1590=0,"",IF(MOD(AB1590,W1590)&gt;0,"ОШИБКА!!! неверная кратность на сорт",""))</f>
        <v/>
      </c>
    </row>
    <row r="1591" spans="2:35">
      <c r="B1591" s="250"/>
      <c r="C1591" s="196" t="s">
        <v>1443</v>
      </c>
      <c r="D1591" s="267">
        <v>44</v>
      </c>
      <c r="E1591" s="267">
        <v>10</v>
      </c>
      <c r="F1591" s="267">
        <v>0</v>
      </c>
      <c r="G1591" s="267"/>
      <c r="H1591" s="267"/>
      <c r="I1591" s="267"/>
      <c r="J1591" s="267">
        <v>10</v>
      </c>
      <c r="K1591" s="267"/>
      <c r="L1591" s="196" t="s">
        <v>37</v>
      </c>
      <c r="M1591" s="196" t="s">
        <v>387</v>
      </c>
      <c r="N1591" s="196" t="s">
        <v>451</v>
      </c>
      <c r="O1591" s="196" t="s">
        <v>450</v>
      </c>
      <c r="P1591" s="196" t="s">
        <v>453</v>
      </c>
      <c r="Q1591" s="196" t="s">
        <v>141</v>
      </c>
      <c r="R1591" s="196"/>
      <c r="S1591" s="196"/>
      <c r="T1591" s="196"/>
      <c r="U1591" s="252"/>
      <c r="V1591" s="197" t="s">
        <v>776</v>
      </c>
      <c r="W1591" s="220">
        <v>1</v>
      </c>
      <c r="X1591" s="223">
        <v>198</v>
      </c>
      <c r="Y1591" s="223">
        <v>192</v>
      </c>
      <c r="Z1591" s="223">
        <v>180</v>
      </c>
      <c r="AA1591" s="223">
        <v>170</v>
      </c>
      <c r="AB1591" s="5"/>
      <c r="AC1591" s="224">
        <f t="shared" si="62"/>
        <v>0</v>
      </c>
      <c r="AD1591" s="270">
        <f t="shared" si="63"/>
        <v>0</v>
      </c>
      <c r="AE1591" s="198"/>
      <c r="AF1591" s="199"/>
      <c r="AG1591" s="200"/>
      <c r="AH1591" s="200"/>
      <c r="AI1591" s="169" t="str">
        <f>IF(AB1591/W1591=0,"",IF(MOD(AB1591,W1591)&gt;0,"ОШИБКА!!! неверная кратность на сорт",""))</f>
        <v/>
      </c>
    </row>
    <row r="1592" spans="2:35">
      <c r="B1592" s="250"/>
      <c r="C1592" s="196" t="s">
        <v>454</v>
      </c>
      <c r="D1592" s="267">
        <v>9</v>
      </c>
      <c r="E1592" s="267"/>
      <c r="F1592" s="267"/>
      <c r="G1592" s="267"/>
      <c r="H1592" s="267"/>
      <c r="I1592" s="267"/>
      <c r="J1592" s="267"/>
      <c r="K1592" s="267"/>
      <c r="L1592" s="196" t="s">
        <v>37</v>
      </c>
      <c r="M1592" s="196" t="s">
        <v>387</v>
      </c>
      <c r="N1592" s="196" t="s">
        <v>451</v>
      </c>
      <c r="O1592" s="196" t="s">
        <v>450</v>
      </c>
      <c r="P1592" s="196" t="s">
        <v>455</v>
      </c>
      <c r="Q1592" s="196" t="s">
        <v>198</v>
      </c>
      <c r="R1592" s="196" t="s">
        <v>54</v>
      </c>
      <c r="S1592" s="196"/>
      <c r="T1592" s="196"/>
      <c r="U1592" s="252"/>
      <c r="V1592" s="197" t="s">
        <v>74</v>
      </c>
      <c r="W1592" s="220">
        <v>1</v>
      </c>
      <c r="X1592" s="223">
        <v>2116</v>
      </c>
      <c r="Y1592" s="223">
        <v>2052</v>
      </c>
      <c r="Z1592" s="223">
        <v>1923</v>
      </c>
      <c r="AA1592" s="223">
        <v>1808</v>
      </c>
      <c r="AB1592" s="5"/>
      <c r="AC1592" s="224">
        <f t="shared" si="62"/>
        <v>0</v>
      </c>
      <c r="AD1592" s="270">
        <f t="shared" si="63"/>
        <v>0</v>
      </c>
      <c r="AE1592" s="198"/>
      <c r="AF1592" s="199"/>
      <c r="AG1592" s="200"/>
      <c r="AH1592" s="200"/>
      <c r="AI1592" s="169" t="str">
        <f>IF(AB1592/W1592=0,"",IF(MOD(AB1592,W1592)&gt;0,"ОШИБКА!!! неверная кратность на сорт",""))</f>
        <v/>
      </c>
    </row>
    <row r="1593" spans="2:35">
      <c r="B1593" s="250"/>
      <c r="C1593" s="196" t="s">
        <v>1447</v>
      </c>
      <c r="D1593" s="267">
        <v>40</v>
      </c>
      <c r="E1593" s="267">
        <v>133</v>
      </c>
      <c r="F1593" s="267">
        <v>100</v>
      </c>
      <c r="G1593" s="267"/>
      <c r="H1593" s="267"/>
      <c r="I1593" s="267"/>
      <c r="J1593" s="267"/>
      <c r="K1593" s="267"/>
      <c r="L1593" s="196" t="s">
        <v>37</v>
      </c>
      <c r="M1593" s="196" t="s">
        <v>387</v>
      </c>
      <c r="N1593" s="196" t="s">
        <v>451</v>
      </c>
      <c r="O1593" s="196" t="s">
        <v>450</v>
      </c>
      <c r="P1593" s="196" t="s">
        <v>456</v>
      </c>
      <c r="Q1593" s="196" t="s">
        <v>48</v>
      </c>
      <c r="R1593" s="196" t="s">
        <v>73</v>
      </c>
      <c r="S1593" s="196"/>
      <c r="T1593" s="196"/>
      <c r="U1593" s="252"/>
      <c r="V1593" s="197" t="s">
        <v>776</v>
      </c>
      <c r="W1593" s="220">
        <v>1</v>
      </c>
      <c r="X1593" s="223">
        <v>533</v>
      </c>
      <c r="Y1593" s="223">
        <v>517</v>
      </c>
      <c r="Z1593" s="223">
        <v>485</v>
      </c>
      <c r="AA1593" s="223">
        <v>456</v>
      </c>
      <c r="AB1593" s="5"/>
      <c r="AC1593" s="224">
        <f t="shared" si="62"/>
        <v>0</v>
      </c>
      <c r="AD1593" s="270">
        <f t="shared" si="63"/>
        <v>0</v>
      </c>
      <c r="AE1593" s="198"/>
      <c r="AF1593" s="199"/>
      <c r="AG1593" s="200"/>
      <c r="AH1593" s="200"/>
      <c r="AI1593" s="169" t="str">
        <f>IF(AB1593/W1593=0,"",IF(MOD(AB1593,W1593)&gt;0,"ОШИБКА!!! неверная кратность на сорт",""))</f>
        <v/>
      </c>
    </row>
    <row r="1594" spans="2:35">
      <c r="B1594" s="250"/>
      <c r="C1594" s="196" t="s">
        <v>1446</v>
      </c>
      <c r="D1594" s="267">
        <v>40</v>
      </c>
      <c r="E1594" s="267">
        <v>450</v>
      </c>
      <c r="F1594" s="267">
        <v>257</v>
      </c>
      <c r="G1594" s="267"/>
      <c r="H1594" s="267"/>
      <c r="I1594" s="267"/>
      <c r="J1594" s="267"/>
      <c r="K1594" s="267"/>
      <c r="L1594" s="196" t="s">
        <v>37</v>
      </c>
      <c r="M1594" s="196" t="s">
        <v>387</v>
      </c>
      <c r="N1594" s="196" t="s">
        <v>451</v>
      </c>
      <c r="O1594" s="196" t="s">
        <v>450</v>
      </c>
      <c r="P1594" s="196" t="s">
        <v>456</v>
      </c>
      <c r="Q1594" s="196" t="s">
        <v>48</v>
      </c>
      <c r="R1594" s="196" t="s">
        <v>73</v>
      </c>
      <c r="S1594" s="196"/>
      <c r="T1594" s="196"/>
      <c r="U1594" s="252"/>
      <c r="V1594" s="197" t="s">
        <v>776</v>
      </c>
      <c r="W1594" s="220">
        <v>1</v>
      </c>
      <c r="X1594" s="223">
        <v>533</v>
      </c>
      <c r="Y1594" s="223">
        <v>517</v>
      </c>
      <c r="Z1594" s="223">
        <v>485</v>
      </c>
      <c r="AA1594" s="223">
        <v>456</v>
      </c>
      <c r="AB1594" s="5"/>
      <c r="AC1594" s="224">
        <f t="shared" ref="AC1594:AC1657" si="64">X1594*AB1594</f>
        <v>0</v>
      </c>
      <c r="AD1594" s="270">
        <f t="shared" ref="AD1594:AD1657" si="65">IF(Y1594&lt;&gt;"",IF(AND($AC$25&gt;=200000,AB1594&gt;=20),AB1594*AA1594,IF(AND($AC$25&gt;=200000,AB1594&lt;20),AB1594*Z1594,IF(AND($AC$25&lt;200000,AB1594&gt;=20),AB1594*Y1594,AB1594*X1594))),IF($AC$25&gt;=200000,AB1594*Z1594,AB1594*X1594))</f>
        <v>0</v>
      </c>
      <c r="AE1594" s="198"/>
      <c r="AF1594" s="199"/>
      <c r="AG1594" s="200"/>
      <c r="AH1594" s="200"/>
      <c r="AI1594" s="169" t="str">
        <f>IF(AB1594/W1594=0,"",IF(MOD(AB1594,W1594)&gt;0,"ОШИБКА!!! неверная кратность на сорт",""))</f>
        <v/>
      </c>
    </row>
    <row r="1595" spans="2:35">
      <c r="B1595" s="250"/>
      <c r="C1595" s="196" t="s">
        <v>2035</v>
      </c>
      <c r="D1595" s="267"/>
      <c r="E1595" s="267"/>
      <c r="F1595" s="267"/>
      <c r="G1595" s="267"/>
      <c r="H1595" s="267"/>
      <c r="I1595" s="267"/>
      <c r="J1595" s="267"/>
      <c r="K1595" s="267"/>
      <c r="L1595" s="196" t="s">
        <v>37</v>
      </c>
      <c r="M1595" s="332" t="s">
        <v>387</v>
      </c>
      <c r="N1595" s="332" t="s">
        <v>451</v>
      </c>
      <c r="O1595" s="332" t="s">
        <v>450</v>
      </c>
      <c r="P1595" s="332" t="s">
        <v>456</v>
      </c>
      <c r="Q1595" s="332" t="s">
        <v>48</v>
      </c>
      <c r="R1595" s="332"/>
      <c r="S1595" s="332"/>
      <c r="T1595" s="332"/>
      <c r="U1595" s="252"/>
      <c r="V1595" s="197" t="s">
        <v>776</v>
      </c>
      <c r="W1595" s="220">
        <v>1</v>
      </c>
      <c r="X1595" s="223">
        <v>302</v>
      </c>
      <c r="Y1595" s="223">
        <v>293</v>
      </c>
      <c r="Z1595" s="223">
        <v>275</v>
      </c>
      <c r="AA1595" s="223">
        <v>259</v>
      </c>
      <c r="AB1595" s="5"/>
      <c r="AC1595" s="224">
        <f t="shared" si="64"/>
        <v>0</v>
      </c>
      <c r="AD1595" s="270">
        <f t="shared" si="65"/>
        <v>0</v>
      </c>
      <c r="AE1595" s="198" t="s">
        <v>4484</v>
      </c>
      <c r="AF1595" s="199"/>
      <c r="AG1595" s="200"/>
      <c r="AH1595" s="200"/>
      <c r="AI1595" s="169" t="str">
        <f>IF(AB1595/W1595=0,"",IF(MOD(AB1595,W1595)&gt;0,"ОШИБКА!!! неверная кратность на сорт",""))</f>
        <v/>
      </c>
    </row>
    <row r="1596" spans="2:35">
      <c r="B1596" s="250"/>
      <c r="C1596" s="196" t="s">
        <v>1449</v>
      </c>
      <c r="D1596" s="267">
        <v>85</v>
      </c>
      <c r="E1596" s="267">
        <v>6</v>
      </c>
      <c r="F1596" s="267">
        <v>1</v>
      </c>
      <c r="G1596" s="267"/>
      <c r="H1596" s="267"/>
      <c r="I1596" s="267"/>
      <c r="J1596" s="267"/>
      <c r="K1596" s="267"/>
      <c r="L1596" s="196" t="s">
        <v>37</v>
      </c>
      <c r="M1596" s="196" t="s">
        <v>387</v>
      </c>
      <c r="N1596" s="196" t="s">
        <v>451</v>
      </c>
      <c r="O1596" s="196" t="s">
        <v>450</v>
      </c>
      <c r="P1596" s="196" t="s">
        <v>457</v>
      </c>
      <c r="Q1596" s="196" t="s">
        <v>141</v>
      </c>
      <c r="R1596" s="196"/>
      <c r="S1596" s="196"/>
      <c r="T1596" s="196"/>
      <c r="U1596" s="252"/>
      <c r="V1596" s="197" t="s">
        <v>776</v>
      </c>
      <c r="W1596" s="220">
        <v>1</v>
      </c>
      <c r="X1596" s="223">
        <v>236</v>
      </c>
      <c r="Y1596" s="223">
        <v>229</v>
      </c>
      <c r="Z1596" s="223">
        <v>215</v>
      </c>
      <c r="AA1596" s="223">
        <v>202</v>
      </c>
      <c r="AB1596" s="5"/>
      <c r="AC1596" s="224">
        <f t="shared" si="64"/>
        <v>0</v>
      </c>
      <c r="AD1596" s="270">
        <f t="shared" si="65"/>
        <v>0</v>
      </c>
      <c r="AE1596" s="198"/>
      <c r="AF1596" s="199"/>
      <c r="AG1596" s="200"/>
      <c r="AH1596" s="200"/>
      <c r="AI1596" s="169" t="str">
        <f>IF(AB1596/W1596=0,"",IF(MOD(AB1596,W1596)&gt;0,"ОШИБКА!!! неверная кратность на сорт",""))</f>
        <v/>
      </c>
    </row>
    <row r="1597" spans="2:35">
      <c r="B1597" s="250"/>
      <c r="C1597" s="196" t="s">
        <v>1448</v>
      </c>
      <c r="D1597" s="267">
        <v>24</v>
      </c>
      <c r="E1597" s="267">
        <v>1</v>
      </c>
      <c r="F1597" s="267">
        <v>0</v>
      </c>
      <c r="G1597" s="267"/>
      <c r="H1597" s="267"/>
      <c r="I1597" s="267"/>
      <c r="J1597" s="267"/>
      <c r="K1597" s="267"/>
      <c r="L1597" s="196" t="s">
        <v>37</v>
      </c>
      <c r="M1597" s="196" t="s">
        <v>387</v>
      </c>
      <c r="N1597" s="196" t="s">
        <v>451</v>
      </c>
      <c r="O1597" s="196" t="s">
        <v>450</v>
      </c>
      <c r="P1597" s="196" t="s">
        <v>457</v>
      </c>
      <c r="Q1597" s="196" t="s">
        <v>141</v>
      </c>
      <c r="R1597" s="196"/>
      <c r="S1597" s="196"/>
      <c r="T1597" s="196"/>
      <c r="U1597" s="252"/>
      <c r="V1597" s="197" t="s">
        <v>776</v>
      </c>
      <c r="W1597" s="220">
        <v>1</v>
      </c>
      <c r="X1597" s="223">
        <v>236</v>
      </c>
      <c r="Y1597" s="223">
        <v>229</v>
      </c>
      <c r="Z1597" s="223">
        <v>215</v>
      </c>
      <c r="AA1597" s="223">
        <v>202</v>
      </c>
      <c r="AB1597" s="5"/>
      <c r="AC1597" s="224">
        <f t="shared" si="64"/>
        <v>0</v>
      </c>
      <c r="AD1597" s="270">
        <f t="shared" si="65"/>
        <v>0</v>
      </c>
      <c r="AE1597" s="198"/>
      <c r="AF1597" s="199"/>
      <c r="AG1597" s="200"/>
      <c r="AH1597" s="200"/>
      <c r="AI1597" s="169" t="str">
        <f>IF(AB1597/W1597=0,"",IF(MOD(AB1597,W1597)&gt;0,"ОШИБКА!!! неверная кратность на сорт",""))</f>
        <v/>
      </c>
    </row>
    <row r="1598" spans="2:35">
      <c r="B1598" s="250"/>
      <c r="C1598" s="196" t="s">
        <v>1450</v>
      </c>
      <c r="D1598" s="267">
        <v>90</v>
      </c>
      <c r="E1598" s="267">
        <v>11706</v>
      </c>
      <c r="F1598" s="267">
        <v>9388</v>
      </c>
      <c r="G1598" s="267"/>
      <c r="H1598" s="267"/>
      <c r="I1598" s="267"/>
      <c r="J1598" s="267">
        <v>20</v>
      </c>
      <c r="K1598" s="267"/>
      <c r="L1598" s="196" t="s">
        <v>37</v>
      </c>
      <c r="M1598" s="196" t="s">
        <v>387</v>
      </c>
      <c r="N1598" s="196" t="s">
        <v>451</v>
      </c>
      <c r="O1598" s="196" t="s">
        <v>450</v>
      </c>
      <c r="P1598" s="196" t="s">
        <v>457</v>
      </c>
      <c r="Q1598" s="196" t="s">
        <v>48</v>
      </c>
      <c r="R1598" s="196" t="s">
        <v>73</v>
      </c>
      <c r="S1598" s="196"/>
      <c r="T1598" s="196"/>
      <c r="U1598" s="321" t="s">
        <v>4482</v>
      </c>
      <c r="V1598" s="197" t="s">
        <v>776</v>
      </c>
      <c r="W1598" s="220">
        <v>1</v>
      </c>
      <c r="X1598" s="227">
        <v>291</v>
      </c>
      <c r="Y1598" s="227">
        <v>282</v>
      </c>
      <c r="Z1598" s="227">
        <v>264</v>
      </c>
      <c r="AA1598" s="227">
        <v>249</v>
      </c>
      <c r="AB1598" s="5"/>
      <c r="AC1598" s="224">
        <f t="shared" si="64"/>
        <v>0</v>
      </c>
      <c r="AD1598" s="270">
        <f t="shared" si="65"/>
        <v>0</v>
      </c>
      <c r="AE1598" s="198"/>
      <c r="AF1598" s="199"/>
      <c r="AG1598" s="200"/>
      <c r="AH1598" s="200"/>
      <c r="AI1598" s="169" t="str">
        <f>IF(AB1598/W1598=0,"",IF(MOD(AB1598,W1598)&gt;0,"ОШИБКА!!! неверная кратность на сорт",""))</f>
        <v/>
      </c>
    </row>
    <row r="1599" spans="2:35">
      <c r="B1599" s="250"/>
      <c r="C1599" s="196" t="s">
        <v>1451</v>
      </c>
      <c r="D1599" s="267">
        <v>708</v>
      </c>
      <c r="E1599" s="267">
        <v>3973</v>
      </c>
      <c r="F1599" s="267">
        <v>3917</v>
      </c>
      <c r="G1599" s="267"/>
      <c r="H1599" s="267"/>
      <c r="I1599" s="267"/>
      <c r="J1599" s="267"/>
      <c r="K1599" s="267"/>
      <c r="L1599" s="196" t="s">
        <v>37</v>
      </c>
      <c r="M1599" s="196" t="s">
        <v>387</v>
      </c>
      <c r="N1599" s="196" t="s">
        <v>451</v>
      </c>
      <c r="O1599" s="196" t="s">
        <v>450</v>
      </c>
      <c r="P1599" s="196" t="s">
        <v>457</v>
      </c>
      <c r="Q1599" s="196" t="s">
        <v>48</v>
      </c>
      <c r="R1599" s="196" t="s">
        <v>64</v>
      </c>
      <c r="S1599" s="196"/>
      <c r="T1599" s="196"/>
      <c r="U1599" s="321" t="s">
        <v>4482</v>
      </c>
      <c r="V1599" s="197" t="s">
        <v>776</v>
      </c>
      <c r="W1599" s="220">
        <v>1</v>
      </c>
      <c r="X1599" s="227">
        <v>291</v>
      </c>
      <c r="Y1599" s="227">
        <v>282</v>
      </c>
      <c r="Z1599" s="227">
        <v>264</v>
      </c>
      <c r="AA1599" s="227">
        <v>249</v>
      </c>
      <c r="AB1599" s="5"/>
      <c r="AC1599" s="224">
        <f t="shared" si="64"/>
        <v>0</v>
      </c>
      <c r="AD1599" s="270">
        <f t="shared" si="65"/>
        <v>0</v>
      </c>
      <c r="AE1599" s="198"/>
      <c r="AF1599" s="199"/>
      <c r="AG1599" s="200"/>
      <c r="AH1599" s="200"/>
      <c r="AI1599" s="169" t="str">
        <f>IF(AB1599/W1599=0,"",IF(MOD(AB1599,W1599)&gt;0,"ОШИБКА!!! неверная кратность на сорт",""))</f>
        <v/>
      </c>
    </row>
    <row r="1600" spans="2:35">
      <c r="B1600" s="250"/>
      <c r="C1600" s="196" t="s">
        <v>458</v>
      </c>
      <c r="D1600" s="267"/>
      <c r="E1600" s="267"/>
      <c r="F1600" s="267"/>
      <c r="G1600" s="267"/>
      <c r="H1600" s="267"/>
      <c r="I1600" s="267"/>
      <c r="J1600" s="267">
        <v>15</v>
      </c>
      <c r="K1600" s="267"/>
      <c r="L1600" s="196" t="s">
        <v>37</v>
      </c>
      <c r="M1600" s="196" t="s">
        <v>387</v>
      </c>
      <c r="N1600" s="196" t="s">
        <v>451</v>
      </c>
      <c r="O1600" s="196" t="s">
        <v>450</v>
      </c>
      <c r="P1600" s="196" t="s">
        <v>457</v>
      </c>
      <c r="Q1600" s="196" t="s">
        <v>4614</v>
      </c>
      <c r="R1600" s="196"/>
      <c r="S1600" s="196"/>
      <c r="T1600" s="196"/>
      <c r="U1600" s="252"/>
      <c r="V1600" s="197" t="s">
        <v>776</v>
      </c>
      <c r="W1600" s="220">
        <v>1</v>
      </c>
      <c r="X1600" s="223">
        <v>1190</v>
      </c>
      <c r="Y1600" s="223">
        <v>1154</v>
      </c>
      <c r="Z1600" s="223">
        <v>1082</v>
      </c>
      <c r="AA1600" s="223">
        <v>1017</v>
      </c>
      <c r="AB1600" s="5"/>
      <c r="AC1600" s="224">
        <f t="shared" si="64"/>
        <v>0</v>
      </c>
      <c r="AD1600" s="270">
        <f t="shared" si="65"/>
        <v>0</v>
      </c>
      <c r="AE1600" s="198"/>
      <c r="AF1600" s="199"/>
      <c r="AG1600" s="200"/>
      <c r="AH1600" s="200"/>
      <c r="AI1600" s="169" t="str">
        <f>IF(AB1600/W1600=0,"",IF(MOD(AB1600,W1600)&gt;0,"ОШИБКА!!! неверная кратность на сорт",""))</f>
        <v/>
      </c>
    </row>
    <row r="1601" spans="2:35">
      <c r="B1601" s="250"/>
      <c r="C1601" s="196" t="s">
        <v>2036</v>
      </c>
      <c r="D1601" s="267">
        <v>22</v>
      </c>
      <c r="E1601" s="267"/>
      <c r="F1601" s="267"/>
      <c r="G1601" s="267"/>
      <c r="H1601" s="267"/>
      <c r="I1601" s="267"/>
      <c r="J1601" s="267"/>
      <c r="K1601" s="267"/>
      <c r="L1601" s="196" t="s">
        <v>37</v>
      </c>
      <c r="M1601" s="196" t="s">
        <v>387</v>
      </c>
      <c r="N1601" s="196" t="s">
        <v>451</v>
      </c>
      <c r="O1601" s="196" t="s">
        <v>450</v>
      </c>
      <c r="P1601" s="196" t="s">
        <v>2037</v>
      </c>
      <c r="Q1601" s="196" t="s">
        <v>3217</v>
      </c>
      <c r="R1601" s="196"/>
      <c r="S1601" s="196"/>
      <c r="T1601" s="196"/>
      <c r="U1601" s="252"/>
      <c r="V1601" s="197" t="s">
        <v>776</v>
      </c>
      <c r="W1601" s="220">
        <v>1</v>
      </c>
      <c r="X1601" s="223">
        <v>302</v>
      </c>
      <c r="Y1601" s="223">
        <v>293</v>
      </c>
      <c r="Z1601" s="223">
        <v>275</v>
      </c>
      <c r="AA1601" s="223">
        <v>259</v>
      </c>
      <c r="AB1601" s="5"/>
      <c r="AC1601" s="224">
        <f t="shared" si="64"/>
        <v>0</v>
      </c>
      <c r="AD1601" s="270">
        <f t="shared" si="65"/>
        <v>0</v>
      </c>
      <c r="AE1601" s="198"/>
      <c r="AF1601" s="199"/>
      <c r="AG1601" s="200"/>
      <c r="AH1601" s="200"/>
      <c r="AI1601" s="169" t="str">
        <f>IF(AB1601/W1601=0,"",IF(MOD(AB1601,W1601)&gt;0,"ОШИБКА!!! неверная кратность на сорт",""))</f>
        <v/>
      </c>
    </row>
    <row r="1602" spans="2:35">
      <c r="B1602" s="250"/>
      <c r="C1602" s="196" t="s">
        <v>3553</v>
      </c>
      <c r="D1602" s="267">
        <v>4</v>
      </c>
      <c r="E1602" s="267"/>
      <c r="F1602" s="267"/>
      <c r="G1602" s="267"/>
      <c r="H1602" s="267"/>
      <c r="I1602" s="267"/>
      <c r="J1602" s="267"/>
      <c r="K1602" s="267"/>
      <c r="L1602" s="196" t="s">
        <v>37</v>
      </c>
      <c r="M1602" s="196" t="s">
        <v>387</v>
      </c>
      <c r="N1602" s="196" t="s">
        <v>451</v>
      </c>
      <c r="O1602" s="196" t="s">
        <v>450</v>
      </c>
      <c r="P1602" s="196" t="s">
        <v>4285</v>
      </c>
      <c r="Q1602" s="196" t="s">
        <v>198</v>
      </c>
      <c r="R1602" s="196" t="s">
        <v>54</v>
      </c>
      <c r="S1602" s="196"/>
      <c r="T1602" s="196"/>
      <c r="U1602" s="252"/>
      <c r="V1602" s="197" t="s">
        <v>74</v>
      </c>
      <c r="W1602" s="220">
        <v>1</v>
      </c>
      <c r="X1602" s="223">
        <v>2116</v>
      </c>
      <c r="Y1602" s="223">
        <v>2052</v>
      </c>
      <c r="Z1602" s="223">
        <v>1923</v>
      </c>
      <c r="AA1602" s="223">
        <v>1808</v>
      </c>
      <c r="AB1602" s="5"/>
      <c r="AC1602" s="224">
        <f t="shared" si="64"/>
        <v>0</v>
      </c>
      <c r="AD1602" s="270">
        <f t="shared" si="65"/>
        <v>0</v>
      </c>
      <c r="AE1602" s="198"/>
      <c r="AF1602" s="199"/>
      <c r="AG1602" s="200"/>
      <c r="AH1602" s="200"/>
      <c r="AI1602" s="169" t="str">
        <f>IF(AB1602/W1602=0,"",IF(MOD(AB1602,W1602)&gt;0,"ОШИБКА!!! неверная кратность на сорт",""))</f>
        <v/>
      </c>
    </row>
    <row r="1603" spans="2:35">
      <c r="B1603" s="250"/>
      <c r="C1603" s="196" t="s">
        <v>2038</v>
      </c>
      <c r="D1603" s="267">
        <v>14</v>
      </c>
      <c r="E1603" s="267"/>
      <c r="F1603" s="267"/>
      <c r="G1603" s="267"/>
      <c r="H1603" s="267"/>
      <c r="I1603" s="267"/>
      <c r="J1603" s="267">
        <v>9</v>
      </c>
      <c r="K1603" s="267"/>
      <c r="L1603" s="196" t="s">
        <v>37</v>
      </c>
      <c r="M1603" s="196" t="s">
        <v>387</v>
      </c>
      <c r="N1603" s="196" t="s">
        <v>451</v>
      </c>
      <c r="O1603" s="196" t="s">
        <v>450</v>
      </c>
      <c r="P1603" s="196" t="s">
        <v>1452</v>
      </c>
      <c r="Q1603" s="196" t="s">
        <v>3217</v>
      </c>
      <c r="R1603" s="196"/>
      <c r="S1603" s="196"/>
      <c r="T1603" s="196"/>
      <c r="U1603" s="252"/>
      <c r="V1603" s="197" t="s">
        <v>776</v>
      </c>
      <c r="W1603" s="220">
        <v>1</v>
      </c>
      <c r="X1603" s="223">
        <v>302</v>
      </c>
      <c r="Y1603" s="223">
        <v>293</v>
      </c>
      <c r="Z1603" s="223">
        <v>275</v>
      </c>
      <c r="AA1603" s="223">
        <v>259</v>
      </c>
      <c r="AB1603" s="5"/>
      <c r="AC1603" s="224">
        <f t="shared" si="64"/>
        <v>0</v>
      </c>
      <c r="AD1603" s="270">
        <f t="shared" si="65"/>
        <v>0</v>
      </c>
      <c r="AE1603" s="198"/>
      <c r="AF1603" s="199"/>
      <c r="AG1603" s="200"/>
      <c r="AH1603" s="200"/>
      <c r="AI1603" s="169" t="str">
        <f>IF(AB1603/W1603=0,"",IF(MOD(AB1603,W1603)&gt;0,"ОШИБКА!!! неверная кратность на сорт",""))</f>
        <v/>
      </c>
    </row>
    <row r="1604" spans="2:35">
      <c r="B1604" s="250"/>
      <c r="C1604" s="196" t="s">
        <v>1453</v>
      </c>
      <c r="D1604" s="267">
        <v>30</v>
      </c>
      <c r="E1604" s="267">
        <v>1117</v>
      </c>
      <c r="F1604" s="267">
        <v>370</v>
      </c>
      <c r="G1604" s="267"/>
      <c r="H1604" s="267"/>
      <c r="I1604" s="267"/>
      <c r="J1604" s="267">
        <v>15</v>
      </c>
      <c r="K1604" s="267"/>
      <c r="L1604" s="196" t="s">
        <v>37</v>
      </c>
      <c r="M1604" s="196" t="s">
        <v>387</v>
      </c>
      <c r="N1604" s="196" t="s">
        <v>451</v>
      </c>
      <c r="O1604" s="196" t="s">
        <v>450</v>
      </c>
      <c r="P1604" s="196" t="s">
        <v>459</v>
      </c>
      <c r="Q1604" s="196" t="s">
        <v>48</v>
      </c>
      <c r="R1604" s="196" t="s">
        <v>73</v>
      </c>
      <c r="S1604" s="196"/>
      <c r="T1604" s="196"/>
      <c r="U1604" s="321" t="s">
        <v>4482</v>
      </c>
      <c r="V1604" s="197" t="s">
        <v>776</v>
      </c>
      <c r="W1604" s="220">
        <v>1</v>
      </c>
      <c r="X1604" s="227">
        <v>291</v>
      </c>
      <c r="Y1604" s="227">
        <v>282</v>
      </c>
      <c r="Z1604" s="227">
        <v>264</v>
      </c>
      <c r="AA1604" s="227">
        <v>249</v>
      </c>
      <c r="AB1604" s="5"/>
      <c r="AC1604" s="224">
        <f t="shared" si="64"/>
        <v>0</v>
      </c>
      <c r="AD1604" s="270">
        <f t="shared" si="65"/>
        <v>0</v>
      </c>
      <c r="AE1604" s="198"/>
      <c r="AF1604" s="199"/>
      <c r="AG1604" s="200"/>
      <c r="AH1604" s="200"/>
      <c r="AI1604" s="169" t="str">
        <f>IF(AB1604/W1604=0,"",IF(MOD(AB1604,W1604)&gt;0,"ОШИБКА!!! неверная кратность на сорт",""))</f>
        <v/>
      </c>
    </row>
    <row r="1605" spans="2:35">
      <c r="B1605" s="250"/>
      <c r="C1605" s="196" t="s">
        <v>1454</v>
      </c>
      <c r="D1605" s="267">
        <v>40</v>
      </c>
      <c r="E1605" s="267">
        <v>1424</v>
      </c>
      <c r="F1605" s="267">
        <v>794</v>
      </c>
      <c r="G1605" s="267"/>
      <c r="H1605" s="267"/>
      <c r="I1605" s="267"/>
      <c r="J1605" s="267"/>
      <c r="K1605" s="267"/>
      <c r="L1605" s="196" t="s">
        <v>37</v>
      </c>
      <c r="M1605" s="196" t="s">
        <v>387</v>
      </c>
      <c r="N1605" s="196" t="s">
        <v>451</v>
      </c>
      <c r="O1605" s="196" t="s">
        <v>450</v>
      </c>
      <c r="P1605" s="196" t="s">
        <v>459</v>
      </c>
      <c r="Q1605" s="196" t="s">
        <v>48</v>
      </c>
      <c r="R1605" s="196" t="s">
        <v>64</v>
      </c>
      <c r="S1605" s="196"/>
      <c r="T1605" s="196"/>
      <c r="U1605" s="321" t="s">
        <v>4482</v>
      </c>
      <c r="V1605" s="197" t="s">
        <v>776</v>
      </c>
      <c r="W1605" s="220">
        <v>1</v>
      </c>
      <c r="X1605" s="227">
        <v>291</v>
      </c>
      <c r="Y1605" s="227">
        <v>282</v>
      </c>
      <c r="Z1605" s="227">
        <v>264</v>
      </c>
      <c r="AA1605" s="227">
        <v>249</v>
      </c>
      <c r="AB1605" s="5"/>
      <c r="AC1605" s="224">
        <f t="shared" si="64"/>
        <v>0</v>
      </c>
      <c r="AD1605" s="270">
        <f t="shared" si="65"/>
        <v>0</v>
      </c>
      <c r="AE1605" s="198"/>
      <c r="AF1605" s="199"/>
      <c r="AG1605" s="200"/>
      <c r="AH1605" s="200"/>
      <c r="AI1605" s="169" t="str">
        <f>IF(AB1605/W1605=0,"",IF(MOD(AB1605,W1605)&gt;0,"ОШИБКА!!! неверная кратность на сорт",""))</f>
        <v/>
      </c>
    </row>
    <row r="1606" spans="2:35">
      <c r="B1606" s="250"/>
      <c r="C1606" s="196" t="s">
        <v>1463</v>
      </c>
      <c r="D1606" s="267">
        <v>48</v>
      </c>
      <c r="E1606" s="267">
        <v>1</v>
      </c>
      <c r="F1606" s="267">
        <v>1</v>
      </c>
      <c r="G1606" s="267"/>
      <c r="H1606" s="267"/>
      <c r="I1606" s="267"/>
      <c r="J1606" s="267"/>
      <c r="K1606" s="267"/>
      <c r="L1606" s="196" t="s">
        <v>37</v>
      </c>
      <c r="M1606" s="196" t="s">
        <v>387</v>
      </c>
      <c r="N1606" s="196" t="s">
        <v>451</v>
      </c>
      <c r="O1606" s="196" t="s">
        <v>450</v>
      </c>
      <c r="P1606" s="196" t="s">
        <v>459</v>
      </c>
      <c r="Q1606" s="196" t="s">
        <v>141</v>
      </c>
      <c r="R1606" s="196"/>
      <c r="S1606" s="196"/>
      <c r="T1606" s="196"/>
      <c r="U1606" s="252"/>
      <c r="V1606" s="197" t="s">
        <v>776</v>
      </c>
      <c r="W1606" s="220">
        <v>1</v>
      </c>
      <c r="X1606" s="223">
        <v>218</v>
      </c>
      <c r="Y1606" s="223">
        <v>212</v>
      </c>
      <c r="Z1606" s="223">
        <v>198</v>
      </c>
      <c r="AA1606" s="223">
        <v>187</v>
      </c>
      <c r="AB1606" s="5"/>
      <c r="AC1606" s="224">
        <f t="shared" si="64"/>
        <v>0</v>
      </c>
      <c r="AD1606" s="270">
        <f t="shared" si="65"/>
        <v>0</v>
      </c>
      <c r="AE1606" s="198"/>
      <c r="AF1606" s="199"/>
      <c r="AG1606" s="200"/>
      <c r="AH1606" s="200"/>
      <c r="AI1606" s="169" t="str">
        <f>IF(AB1606/W1606=0,"",IF(MOD(AB1606,W1606)&gt;0,"ОШИБКА!!! неверная кратность на сорт",""))</f>
        <v/>
      </c>
    </row>
    <row r="1607" spans="2:35">
      <c r="B1607" s="250"/>
      <c r="C1607" s="196" t="s">
        <v>1465</v>
      </c>
      <c r="D1607" s="267">
        <v>66</v>
      </c>
      <c r="E1607" s="267">
        <v>88</v>
      </c>
      <c r="F1607" s="267">
        <v>76</v>
      </c>
      <c r="G1607" s="267"/>
      <c r="H1607" s="267"/>
      <c r="I1607" s="267"/>
      <c r="J1607" s="267"/>
      <c r="K1607" s="267"/>
      <c r="L1607" s="196" t="s">
        <v>37</v>
      </c>
      <c r="M1607" s="196" t="s">
        <v>387</v>
      </c>
      <c r="N1607" s="196" t="s">
        <v>451</v>
      </c>
      <c r="O1607" s="196" t="s">
        <v>450</v>
      </c>
      <c r="P1607" s="196" t="s">
        <v>459</v>
      </c>
      <c r="Q1607" s="196" t="s">
        <v>48</v>
      </c>
      <c r="R1607" s="196" t="s">
        <v>73</v>
      </c>
      <c r="S1607" s="196"/>
      <c r="T1607" s="196"/>
      <c r="U1607" s="321" t="s">
        <v>4482</v>
      </c>
      <c r="V1607" s="197" t="s">
        <v>776</v>
      </c>
      <c r="W1607" s="220">
        <v>1</v>
      </c>
      <c r="X1607" s="227">
        <v>291</v>
      </c>
      <c r="Y1607" s="227">
        <v>282</v>
      </c>
      <c r="Z1607" s="227">
        <v>264</v>
      </c>
      <c r="AA1607" s="227">
        <v>249</v>
      </c>
      <c r="AB1607" s="5"/>
      <c r="AC1607" s="224">
        <f t="shared" si="64"/>
        <v>0</v>
      </c>
      <c r="AD1607" s="270">
        <f t="shared" si="65"/>
        <v>0</v>
      </c>
      <c r="AE1607" s="198"/>
      <c r="AF1607" s="199"/>
      <c r="AG1607" s="200"/>
      <c r="AH1607" s="200"/>
      <c r="AI1607" s="169" t="str">
        <f>IF(AB1607/W1607=0,"",IF(MOD(AB1607,W1607)&gt;0,"ОШИБКА!!! неверная кратность на сорт",""))</f>
        <v/>
      </c>
    </row>
    <row r="1608" spans="2:35">
      <c r="B1608" s="250"/>
      <c r="C1608" s="196" t="s">
        <v>465</v>
      </c>
      <c r="D1608" s="267">
        <v>11</v>
      </c>
      <c r="E1608" s="267"/>
      <c r="F1608" s="267"/>
      <c r="G1608" s="267"/>
      <c r="H1608" s="267"/>
      <c r="I1608" s="267"/>
      <c r="J1608" s="267"/>
      <c r="K1608" s="267"/>
      <c r="L1608" s="196" t="s">
        <v>37</v>
      </c>
      <c r="M1608" s="196" t="s">
        <v>387</v>
      </c>
      <c r="N1608" s="196" t="s">
        <v>451</v>
      </c>
      <c r="O1608" s="196" t="s">
        <v>450</v>
      </c>
      <c r="P1608" s="196" t="s">
        <v>2039</v>
      </c>
      <c r="Q1608" s="196" t="s">
        <v>198</v>
      </c>
      <c r="R1608" s="196" t="s">
        <v>54</v>
      </c>
      <c r="S1608" s="196"/>
      <c r="T1608" s="196"/>
      <c r="U1608" s="252"/>
      <c r="V1608" s="197" t="s">
        <v>74</v>
      </c>
      <c r="W1608" s="220">
        <v>1</v>
      </c>
      <c r="X1608" s="223">
        <v>2116</v>
      </c>
      <c r="Y1608" s="223">
        <v>2052</v>
      </c>
      <c r="Z1608" s="223">
        <v>1923</v>
      </c>
      <c r="AA1608" s="223">
        <v>1808</v>
      </c>
      <c r="AB1608" s="5"/>
      <c r="AC1608" s="224">
        <f t="shared" si="64"/>
        <v>0</v>
      </c>
      <c r="AD1608" s="270">
        <f t="shared" si="65"/>
        <v>0</v>
      </c>
      <c r="AE1608" s="198"/>
      <c r="AF1608" s="199"/>
      <c r="AG1608" s="200"/>
      <c r="AH1608" s="200"/>
      <c r="AI1608" s="169" t="str">
        <f>IF(AB1608/W1608=0,"",IF(MOD(AB1608,W1608)&gt;0,"ОШИБКА!!! неверная кратность на сорт",""))</f>
        <v/>
      </c>
    </row>
    <row r="1609" spans="2:35">
      <c r="B1609" s="250"/>
      <c r="C1609" s="196" t="s">
        <v>1455</v>
      </c>
      <c r="D1609" s="267">
        <v>155</v>
      </c>
      <c r="E1609" s="267">
        <v>37</v>
      </c>
      <c r="F1609" s="267">
        <v>30</v>
      </c>
      <c r="G1609" s="267"/>
      <c r="H1609" s="267"/>
      <c r="I1609" s="267">
        <v>9</v>
      </c>
      <c r="J1609" s="267"/>
      <c r="K1609" s="267"/>
      <c r="L1609" s="196" t="s">
        <v>37</v>
      </c>
      <c r="M1609" s="196" t="s">
        <v>387</v>
      </c>
      <c r="N1609" s="196" t="s">
        <v>451</v>
      </c>
      <c r="O1609" s="196" t="s">
        <v>450</v>
      </c>
      <c r="P1609" s="196" t="s">
        <v>460</v>
      </c>
      <c r="Q1609" s="196" t="s">
        <v>141</v>
      </c>
      <c r="R1609" s="196"/>
      <c r="S1609" s="196"/>
      <c r="T1609" s="196"/>
      <c r="U1609" s="252"/>
      <c r="V1609" s="197" t="s">
        <v>776</v>
      </c>
      <c r="W1609" s="220">
        <v>1</v>
      </c>
      <c r="X1609" s="223">
        <v>243</v>
      </c>
      <c r="Y1609" s="223">
        <v>236</v>
      </c>
      <c r="Z1609" s="223">
        <v>221</v>
      </c>
      <c r="AA1609" s="223">
        <v>208</v>
      </c>
      <c r="AB1609" s="5"/>
      <c r="AC1609" s="224">
        <f t="shared" si="64"/>
        <v>0</v>
      </c>
      <c r="AD1609" s="270">
        <f t="shared" si="65"/>
        <v>0</v>
      </c>
      <c r="AE1609" s="198"/>
      <c r="AF1609" s="199"/>
      <c r="AG1609" s="200"/>
      <c r="AH1609" s="200"/>
      <c r="AI1609" s="169" t="str">
        <f>IF(AB1609/W1609=0,"",IF(MOD(AB1609,W1609)&gt;0,"ОШИБКА!!! неверная кратность на сорт",""))</f>
        <v/>
      </c>
    </row>
    <row r="1610" spans="2:35">
      <c r="B1610" s="250"/>
      <c r="C1610" s="196" t="s">
        <v>1456</v>
      </c>
      <c r="D1610" s="267"/>
      <c r="E1610" s="267">
        <v>5258</v>
      </c>
      <c r="F1610" s="267">
        <v>4369</v>
      </c>
      <c r="G1610" s="267"/>
      <c r="H1610" s="267"/>
      <c r="I1610" s="267"/>
      <c r="J1610" s="267">
        <v>10</v>
      </c>
      <c r="K1610" s="267"/>
      <c r="L1610" s="196" t="s">
        <v>37</v>
      </c>
      <c r="M1610" s="196" t="s">
        <v>387</v>
      </c>
      <c r="N1610" s="196" t="s">
        <v>451</v>
      </c>
      <c r="O1610" s="196" t="s">
        <v>450</v>
      </c>
      <c r="P1610" s="196" t="s">
        <v>461</v>
      </c>
      <c r="Q1610" s="196" t="s">
        <v>48</v>
      </c>
      <c r="R1610" s="196" t="s">
        <v>73</v>
      </c>
      <c r="S1610" s="196"/>
      <c r="T1610" s="196"/>
      <c r="U1610" s="321" t="s">
        <v>4482</v>
      </c>
      <c r="V1610" s="197" t="s">
        <v>776</v>
      </c>
      <c r="W1610" s="220">
        <v>1</v>
      </c>
      <c r="X1610" s="227">
        <v>291</v>
      </c>
      <c r="Y1610" s="227">
        <v>282</v>
      </c>
      <c r="Z1610" s="227">
        <v>264</v>
      </c>
      <c r="AA1610" s="227">
        <v>249</v>
      </c>
      <c r="AB1610" s="5"/>
      <c r="AC1610" s="224">
        <f t="shared" si="64"/>
        <v>0</v>
      </c>
      <c r="AD1610" s="270">
        <f t="shared" si="65"/>
        <v>0</v>
      </c>
      <c r="AE1610" s="198"/>
      <c r="AF1610" s="199"/>
      <c r="AG1610" s="200"/>
      <c r="AH1610" s="200"/>
      <c r="AI1610" s="169" t="str">
        <f>IF(AB1610/W1610=0,"",IF(MOD(AB1610,W1610)&gt;0,"ОШИБКА!!! неверная кратность на сорт",""))</f>
        <v/>
      </c>
    </row>
    <row r="1611" spans="2:35">
      <c r="B1611" s="250"/>
      <c r="C1611" s="196" t="s">
        <v>1457</v>
      </c>
      <c r="D1611" s="267"/>
      <c r="E1611" s="267"/>
      <c r="F1611" s="267"/>
      <c r="G1611" s="267"/>
      <c r="H1611" s="267"/>
      <c r="I1611" s="267"/>
      <c r="J1611" s="267"/>
      <c r="K1611" s="267"/>
      <c r="L1611" s="196" t="s">
        <v>37</v>
      </c>
      <c r="M1611" s="332" t="s">
        <v>387</v>
      </c>
      <c r="N1611" s="332" t="s">
        <v>451</v>
      </c>
      <c r="O1611" s="332" t="s">
        <v>450</v>
      </c>
      <c r="P1611" s="332" t="s">
        <v>461</v>
      </c>
      <c r="Q1611" s="332" t="s">
        <v>48</v>
      </c>
      <c r="R1611" s="332" t="s">
        <v>73</v>
      </c>
      <c r="S1611" s="332"/>
      <c r="T1611" s="332"/>
      <c r="U1611" s="321" t="s">
        <v>4482</v>
      </c>
      <c r="V1611" s="197" t="s">
        <v>776</v>
      </c>
      <c r="W1611" s="220">
        <v>1</v>
      </c>
      <c r="X1611" s="227">
        <v>291</v>
      </c>
      <c r="Y1611" s="227">
        <v>282</v>
      </c>
      <c r="Z1611" s="227">
        <v>264</v>
      </c>
      <c r="AA1611" s="227">
        <v>249</v>
      </c>
      <c r="AB1611" s="5"/>
      <c r="AC1611" s="224">
        <f t="shared" si="64"/>
        <v>0</v>
      </c>
      <c r="AD1611" s="270">
        <f t="shared" si="65"/>
        <v>0</v>
      </c>
      <c r="AE1611" s="198" t="s">
        <v>4484</v>
      </c>
      <c r="AF1611" s="199"/>
      <c r="AG1611" s="200"/>
      <c r="AH1611" s="200"/>
      <c r="AI1611" s="169" t="str">
        <f>IF(AB1611/W1611=0,"",IF(MOD(AB1611,W1611)&gt;0,"ОШИБКА!!! неверная кратность на сорт",""))</f>
        <v/>
      </c>
    </row>
    <row r="1612" spans="2:35">
      <c r="B1612" s="250"/>
      <c r="C1612" s="196" t="s">
        <v>1458</v>
      </c>
      <c r="D1612" s="267">
        <v>59</v>
      </c>
      <c r="E1612" s="267">
        <v>6056</v>
      </c>
      <c r="F1612" s="267">
        <v>5174</v>
      </c>
      <c r="G1612" s="267"/>
      <c r="H1612" s="267"/>
      <c r="I1612" s="267"/>
      <c r="J1612" s="267">
        <v>1</v>
      </c>
      <c r="K1612" s="267"/>
      <c r="L1612" s="196" t="s">
        <v>37</v>
      </c>
      <c r="M1612" s="196" t="s">
        <v>387</v>
      </c>
      <c r="N1612" s="196" t="s">
        <v>451</v>
      </c>
      <c r="O1612" s="196" t="s">
        <v>450</v>
      </c>
      <c r="P1612" s="196" t="s">
        <v>461</v>
      </c>
      <c r="Q1612" s="196" t="s">
        <v>48</v>
      </c>
      <c r="R1612" s="196" t="s">
        <v>64</v>
      </c>
      <c r="S1612" s="196"/>
      <c r="T1612" s="196"/>
      <c r="U1612" s="321" t="s">
        <v>4482</v>
      </c>
      <c r="V1612" s="197" t="s">
        <v>776</v>
      </c>
      <c r="W1612" s="220">
        <v>1</v>
      </c>
      <c r="X1612" s="227">
        <v>291</v>
      </c>
      <c r="Y1612" s="227">
        <v>282</v>
      </c>
      <c r="Z1612" s="227">
        <v>264</v>
      </c>
      <c r="AA1612" s="227">
        <v>249</v>
      </c>
      <c r="AB1612" s="5"/>
      <c r="AC1612" s="224">
        <f t="shared" si="64"/>
        <v>0</v>
      </c>
      <c r="AD1612" s="270">
        <f t="shared" si="65"/>
        <v>0</v>
      </c>
      <c r="AE1612" s="198"/>
      <c r="AF1612" s="199"/>
      <c r="AG1612" s="200"/>
      <c r="AH1612" s="200"/>
      <c r="AI1612" s="169" t="str">
        <f>IF(AB1612/W1612=0,"",IF(MOD(AB1612,W1612)&gt;0,"ОШИБКА!!! неверная кратность на сорт",""))</f>
        <v/>
      </c>
    </row>
    <row r="1613" spans="2:35">
      <c r="B1613" s="250"/>
      <c r="C1613" s="196" t="s">
        <v>1459</v>
      </c>
      <c r="D1613" s="267">
        <v>20</v>
      </c>
      <c r="E1613" s="267">
        <v>20</v>
      </c>
      <c r="F1613" s="267">
        <v>0</v>
      </c>
      <c r="G1613" s="267"/>
      <c r="H1613" s="267"/>
      <c r="I1613" s="267"/>
      <c r="J1613" s="267"/>
      <c r="K1613" s="267"/>
      <c r="L1613" s="196" t="s">
        <v>37</v>
      </c>
      <c r="M1613" s="196" t="s">
        <v>387</v>
      </c>
      <c r="N1613" s="196" t="s">
        <v>451</v>
      </c>
      <c r="O1613" s="196" t="s">
        <v>450</v>
      </c>
      <c r="P1613" s="196" t="s">
        <v>461</v>
      </c>
      <c r="Q1613" s="196" t="s">
        <v>48</v>
      </c>
      <c r="R1613" s="196"/>
      <c r="S1613" s="196"/>
      <c r="T1613" s="196"/>
      <c r="U1613" s="321" t="s">
        <v>4482</v>
      </c>
      <c r="V1613" s="197" t="s">
        <v>776</v>
      </c>
      <c r="W1613" s="220">
        <v>1</v>
      </c>
      <c r="X1613" s="227">
        <v>291</v>
      </c>
      <c r="Y1613" s="227">
        <v>282</v>
      </c>
      <c r="Z1613" s="227">
        <v>264</v>
      </c>
      <c r="AA1613" s="227">
        <v>249</v>
      </c>
      <c r="AB1613" s="5"/>
      <c r="AC1613" s="224">
        <f t="shared" si="64"/>
        <v>0</v>
      </c>
      <c r="AD1613" s="270">
        <f t="shared" si="65"/>
        <v>0</v>
      </c>
      <c r="AE1613" s="198"/>
      <c r="AF1613" s="199"/>
      <c r="AG1613" s="200"/>
      <c r="AH1613" s="200"/>
      <c r="AI1613" s="169" t="str">
        <f>IF(AB1613/W1613=0,"",IF(MOD(AB1613,W1613)&gt;0,"ОШИБКА!!! неверная кратность на сорт",""))</f>
        <v/>
      </c>
    </row>
    <row r="1614" spans="2:35">
      <c r="B1614" s="250"/>
      <c r="C1614" s="196" t="s">
        <v>1464</v>
      </c>
      <c r="D1614" s="267">
        <v>72</v>
      </c>
      <c r="E1614" s="267">
        <v>314</v>
      </c>
      <c r="F1614" s="267">
        <v>304</v>
      </c>
      <c r="G1614" s="267"/>
      <c r="H1614" s="267"/>
      <c r="I1614" s="267"/>
      <c r="J1614" s="267"/>
      <c r="K1614" s="267"/>
      <c r="L1614" s="196" t="s">
        <v>37</v>
      </c>
      <c r="M1614" s="196" t="s">
        <v>387</v>
      </c>
      <c r="N1614" s="196" t="s">
        <v>451</v>
      </c>
      <c r="O1614" s="196" t="s">
        <v>450</v>
      </c>
      <c r="P1614" s="196" t="s">
        <v>461</v>
      </c>
      <c r="Q1614" s="196" t="s">
        <v>141</v>
      </c>
      <c r="R1614" s="196"/>
      <c r="S1614" s="196"/>
      <c r="T1614" s="196"/>
      <c r="U1614" s="252"/>
      <c r="V1614" s="197" t="s">
        <v>776</v>
      </c>
      <c r="W1614" s="220">
        <v>1</v>
      </c>
      <c r="X1614" s="223">
        <v>218</v>
      </c>
      <c r="Y1614" s="223">
        <v>212</v>
      </c>
      <c r="Z1614" s="223">
        <v>198</v>
      </c>
      <c r="AA1614" s="223">
        <v>187</v>
      </c>
      <c r="AB1614" s="5"/>
      <c r="AC1614" s="224">
        <f t="shared" si="64"/>
        <v>0</v>
      </c>
      <c r="AD1614" s="270">
        <f t="shared" si="65"/>
        <v>0</v>
      </c>
      <c r="AE1614" s="198"/>
      <c r="AF1614" s="199"/>
      <c r="AG1614" s="200"/>
      <c r="AH1614" s="200"/>
      <c r="AI1614" s="169" t="str">
        <f>IF(AB1614/W1614=0,"",IF(MOD(AB1614,W1614)&gt;0,"ОШИБКА!!! неверная кратность на сорт",""))</f>
        <v/>
      </c>
    </row>
    <row r="1615" spans="2:35">
      <c r="B1615" s="250"/>
      <c r="C1615" s="196" t="s">
        <v>462</v>
      </c>
      <c r="D1615" s="267"/>
      <c r="E1615" s="267"/>
      <c r="F1615" s="267"/>
      <c r="G1615" s="267"/>
      <c r="H1615" s="267"/>
      <c r="I1615" s="267"/>
      <c r="J1615" s="267"/>
      <c r="K1615" s="267"/>
      <c r="L1615" s="196" t="s">
        <v>37</v>
      </c>
      <c r="M1615" s="332" t="s">
        <v>387</v>
      </c>
      <c r="N1615" s="332" t="s">
        <v>451</v>
      </c>
      <c r="O1615" s="332" t="s">
        <v>450</v>
      </c>
      <c r="P1615" s="332" t="s">
        <v>461</v>
      </c>
      <c r="Q1615" s="332" t="s">
        <v>4614</v>
      </c>
      <c r="R1615" s="332"/>
      <c r="S1615" s="332"/>
      <c r="T1615" s="332"/>
      <c r="U1615" s="252"/>
      <c r="V1615" s="197" t="s">
        <v>776</v>
      </c>
      <c r="W1615" s="220">
        <v>1</v>
      </c>
      <c r="X1615" s="223">
        <v>1063</v>
      </c>
      <c r="Y1615" s="223">
        <v>1031</v>
      </c>
      <c r="Z1615" s="223">
        <v>966</v>
      </c>
      <c r="AA1615" s="223">
        <v>909</v>
      </c>
      <c r="AB1615" s="5"/>
      <c r="AC1615" s="224">
        <f t="shared" si="64"/>
        <v>0</v>
      </c>
      <c r="AD1615" s="270">
        <f t="shared" si="65"/>
        <v>0</v>
      </c>
      <c r="AE1615" s="198" t="s">
        <v>4484</v>
      </c>
      <c r="AF1615" s="199"/>
      <c r="AG1615" s="200"/>
      <c r="AH1615" s="200"/>
      <c r="AI1615" s="169" t="str">
        <f>IF(AB1615/W1615=0,"",IF(MOD(AB1615,W1615)&gt;0,"ОШИБКА!!! неверная кратность на сорт",""))</f>
        <v/>
      </c>
    </row>
    <row r="1616" spans="2:35">
      <c r="B1616" s="250"/>
      <c r="C1616" s="196" t="s">
        <v>1460</v>
      </c>
      <c r="D1616" s="267"/>
      <c r="E1616" s="267">
        <v>122</v>
      </c>
      <c r="F1616" s="267">
        <v>110</v>
      </c>
      <c r="G1616" s="267"/>
      <c r="H1616" s="267"/>
      <c r="I1616" s="267"/>
      <c r="J1616" s="267"/>
      <c r="K1616" s="267"/>
      <c r="L1616" s="196" t="s">
        <v>37</v>
      </c>
      <c r="M1616" s="196" t="s">
        <v>387</v>
      </c>
      <c r="N1616" s="196" t="s">
        <v>451</v>
      </c>
      <c r="O1616" s="196" t="s">
        <v>450</v>
      </c>
      <c r="P1616" s="196" t="s">
        <v>464</v>
      </c>
      <c r="Q1616" s="196" t="s">
        <v>48</v>
      </c>
      <c r="R1616" s="196"/>
      <c r="S1616" s="196"/>
      <c r="T1616" s="196"/>
      <c r="U1616" s="252"/>
      <c r="V1616" s="197" t="s">
        <v>776</v>
      </c>
      <c r="W1616" s="220">
        <v>1</v>
      </c>
      <c r="X1616" s="223">
        <v>552</v>
      </c>
      <c r="Y1616" s="223">
        <v>535</v>
      </c>
      <c r="Z1616" s="223">
        <v>501</v>
      </c>
      <c r="AA1616" s="223">
        <v>471</v>
      </c>
      <c r="AB1616" s="5"/>
      <c r="AC1616" s="224">
        <f t="shared" si="64"/>
        <v>0</v>
      </c>
      <c r="AD1616" s="270">
        <f t="shared" si="65"/>
        <v>0</v>
      </c>
      <c r="AE1616" s="198"/>
      <c r="AF1616" s="199"/>
      <c r="AG1616" s="200"/>
      <c r="AH1616" s="200"/>
      <c r="AI1616" s="169" t="str">
        <f>IF(AB1616/W1616=0,"",IF(MOD(AB1616,W1616)&gt;0,"ОШИБКА!!! неверная кратность на сорт",""))</f>
        <v/>
      </c>
    </row>
    <row r="1617" spans="2:35">
      <c r="B1617" s="250"/>
      <c r="C1617" s="196" t="s">
        <v>463</v>
      </c>
      <c r="D1617" s="267">
        <v>51</v>
      </c>
      <c r="E1617" s="267"/>
      <c r="F1617" s="267"/>
      <c r="G1617" s="267"/>
      <c r="H1617" s="267"/>
      <c r="I1617" s="267"/>
      <c r="J1617" s="267"/>
      <c r="K1617" s="267"/>
      <c r="L1617" s="196" t="s">
        <v>37</v>
      </c>
      <c r="M1617" s="196" t="s">
        <v>387</v>
      </c>
      <c r="N1617" s="196" t="s">
        <v>451</v>
      </c>
      <c r="O1617" s="196" t="s">
        <v>450</v>
      </c>
      <c r="P1617" s="196" t="s">
        <v>464</v>
      </c>
      <c r="Q1617" s="196" t="s">
        <v>4623</v>
      </c>
      <c r="R1617" s="196"/>
      <c r="S1617" s="196"/>
      <c r="T1617" s="196"/>
      <c r="U1617" s="252"/>
      <c r="V1617" s="197" t="s">
        <v>776</v>
      </c>
      <c r="W1617" s="220">
        <v>1</v>
      </c>
      <c r="X1617" s="223">
        <v>302</v>
      </c>
      <c r="Y1617" s="223">
        <v>293</v>
      </c>
      <c r="Z1617" s="223">
        <v>275</v>
      </c>
      <c r="AA1617" s="223">
        <v>259</v>
      </c>
      <c r="AB1617" s="5"/>
      <c r="AC1617" s="224">
        <f t="shared" si="64"/>
        <v>0</v>
      </c>
      <c r="AD1617" s="270">
        <f t="shared" si="65"/>
        <v>0</v>
      </c>
      <c r="AE1617" s="198"/>
      <c r="AF1617" s="199"/>
      <c r="AG1617" s="200"/>
      <c r="AH1617" s="200"/>
      <c r="AI1617" s="169" t="str">
        <f>IF(AB1617/W1617=0,"",IF(MOD(AB1617,W1617)&gt;0,"ОШИБКА!!! неверная кратность на сорт",""))</f>
        <v/>
      </c>
    </row>
    <row r="1618" spans="2:35">
      <c r="B1618" s="250"/>
      <c r="C1618" s="196" t="s">
        <v>1461</v>
      </c>
      <c r="D1618" s="267">
        <v>30</v>
      </c>
      <c r="E1618" s="267">
        <v>5</v>
      </c>
      <c r="F1618" s="267">
        <v>0</v>
      </c>
      <c r="G1618" s="267"/>
      <c r="H1618" s="267"/>
      <c r="I1618" s="267"/>
      <c r="J1618" s="267"/>
      <c r="K1618" s="267"/>
      <c r="L1618" s="196" t="s">
        <v>37</v>
      </c>
      <c r="M1618" s="196" t="s">
        <v>387</v>
      </c>
      <c r="N1618" s="196" t="s">
        <v>451</v>
      </c>
      <c r="O1618" s="196" t="s">
        <v>450</v>
      </c>
      <c r="P1618" s="196" t="s">
        <v>1462</v>
      </c>
      <c r="Q1618" s="196" t="s">
        <v>141</v>
      </c>
      <c r="R1618" s="196"/>
      <c r="S1618" s="196"/>
      <c r="T1618" s="196"/>
      <c r="U1618" s="252"/>
      <c r="V1618" s="197" t="s">
        <v>776</v>
      </c>
      <c r="W1618" s="220">
        <v>1</v>
      </c>
      <c r="X1618" s="223">
        <v>283</v>
      </c>
      <c r="Y1618" s="223">
        <v>274</v>
      </c>
      <c r="Z1618" s="223">
        <v>257</v>
      </c>
      <c r="AA1618" s="223">
        <v>242</v>
      </c>
      <c r="AB1618" s="5"/>
      <c r="AC1618" s="224">
        <f t="shared" si="64"/>
        <v>0</v>
      </c>
      <c r="AD1618" s="270">
        <f t="shared" si="65"/>
        <v>0</v>
      </c>
      <c r="AE1618" s="198"/>
      <c r="AF1618" s="199"/>
      <c r="AG1618" s="200"/>
      <c r="AH1618" s="200"/>
      <c r="AI1618" s="169" t="str">
        <f>IF(AB1618/W1618=0,"",IF(MOD(AB1618,W1618)&gt;0,"ОШИБКА!!! неверная кратность на сорт",""))</f>
        <v/>
      </c>
    </row>
    <row r="1619" spans="2:35">
      <c r="B1619" s="250"/>
      <c r="C1619" s="196" t="s">
        <v>1444</v>
      </c>
      <c r="D1619" s="267">
        <v>16</v>
      </c>
      <c r="E1619" s="267">
        <v>126</v>
      </c>
      <c r="F1619" s="267">
        <v>89</v>
      </c>
      <c r="G1619" s="267"/>
      <c r="H1619" s="267"/>
      <c r="I1619" s="267"/>
      <c r="J1619" s="267"/>
      <c r="K1619" s="267"/>
      <c r="L1619" s="196" t="s">
        <v>37</v>
      </c>
      <c r="M1619" s="196" t="s">
        <v>387</v>
      </c>
      <c r="N1619" s="196" t="s">
        <v>451</v>
      </c>
      <c r="O1619" s="196" t="s">
        <v>450</v>
      </c>
      <c r="P1619" s="196"/>
      <c r="Q1619" s="196" t="s">
        <v>141</v>
      </c>
      <c r="R1619" s="196" t="s">
        <v>73</v>
      </c>
      <c r="S1619" s="196"/>
      <c r="T1619" s="196"/>
      <c r="U1619" s="252"/>
      <c r="V1619" s="197" t="s">
        <v>776</v>
      </c>
      <c r="W1619" s="220">
        <v>1</v>
      </c>
      <c r="X1619" s="223">
        <v>230</v>
      </c>
      <c r="Y1619" s="223">
        <v>223</v>
      </c>
      <c r="Z1619" s="223">
        <v>209</v>
      </c>
      <c r="AA1619" s="223">
        <v>196</v>
      </c>
      <c r="AB1619" s="5"/>
      <c r="AC1619" s="224">
        <f t="shared" si="64"/>
        <v>0</v>
      </c>
      <c r="AD1619" s="270">
        <f t="shared" si="65"/>
        <v>0</v>
      </c>
      <c r="AE1619" s="198"/>
      <c r="AF1619" s="199"/>
      <c r="AG1619" s="200"/>
      <c r="AH1619" s="200"/>
      <c r="AI1619" s="169" t="str">
        <f>IF(AB1619/W1619=0,"",IF(MOD(AB1619,W1619)&gt;0,"ОШИБКА!!! неверная кратность на сорт",""))</f>
        <v/>
      </c>
    </row>
    <row r="1620" spans="2:35">
      <c r="B1620" s="250"/>
      <c r="C1620" s="196" t="s">
        <v>1445</v>
      </c>
      <c r="D1620" s="267">
        <v>40</v>
      </c>
      <c r="E1620" s="267">
        <v>584</v>
      </c>
      <c r="F1620" s="267">
        <v>440</v>
      </c>
      <c r="G1620" s="267"/>
      <c r="H1620" s="267"/>
      <c r="I1620" s="267"/>
      <c r="J1620" s="267"/>
      <c r="K1620" s="267"/>
      <c r="L1620" s="196" t="s">
        <v>37</v>
      </c>
      <c r="M1620" s="196" t="s">
        <v>387</v>
      </c>
      <c r="N1620" s="196" t="s">
        <v>451</v>
      </c>
      <c r="O1620" s="196" t="s">
        <v>450</v>
      </c>
      <c r="P1620" s="196"/>
      <c r="Q1620" s="196" t="s">
        <v>48</v>
      </c>
      <c r="R1620" s="196" t="s">
        <v>73</v>
      </c>
      <c r="S1620" s="196"/>
      <c r="T1620" s="196"/>
      <c r="U1620" s="321" t="s">
        <v>4482</v>
      </c>
      <c r="V1620" s="197" t="s">
        <v>776</v>
      </c>
      <c r="W1620" s="220">
        <v>1</v>
      </c>
      <c r="X1620" s="227">
        <v>291</v>
      </c>
      <c r="Y1620" s="227">
        <v>282</v>
      </c>
      <c r="Z1620" s="227">
        <v>264</v>
      </c>
      <c r="AA1620" s="227">
        <v>249</v>
      </c>
      <c r="AB1620" s="5"/>
      <c r="AC1620" s="224">
        <f t="shared" si="64"/>
        <v>0</v>
      </c>
      <c r="AD1620" s="270">
        <f t="shared" si="65"/>
        <v>0</v>
      </c>
      <c r="AE1620" s="198"/>
      <c r="AF1620" s="199"/>
      <c r="AG1620" s="200"/>
      <c r="AH1620" s="200"/>
      <c r="AI1620" s="169" t="str">
        <f>IF(AB1620/W1620=0,"",IF(MOD(AB1620,W1620)&gt;0,"ОШИБКА!!! неверная кратность на сорт",""))</f>
        <v/>
      </c>
    </row>
    <row r="1621" spans="2:35">
      <c r="B1621" s="250"/>
      <c r="C1621" s="196"/>
      <c r="D1621" s="267"/>
      <c r="E1621" s="267"/>
      <c r="F1621" s="267"/>
      <c r="G1621" s="267"/>
      <c r="H1621" s="267"/>
      <c r="I1621" s="267"/>
      <c r="J1621" s="267"/>
      <c r="K1621" s="267">
        <v>5077</v>
      </c>
      <c r="L1621" s="196" t="s">
        <v>37</v>
      </c>
      <c r="M1621" s="196" t="s">
        <v>387</v>
      </c>
      <c r="N1621" s="196" t="s">
        <v>451</v>
      </c>
      <c r="O1621" s="196"/>
      <c r="P1621" s="196"/>
      <c r="Q1621" s="196" t="s">
        <v>4821</v>
      </c>
      <c r="R1621" s="196"/>
      <c r="S1621" s="196"/>
      <c r="T1621" s="196"/>
      <c r="U1621" s="281" t="s">
        <v>4764</v>
      </c>
      <c r="V1621" s="197" t="s">
        <v>776</v>
      </c>
      <c r="W1621" s="220">
        <v>1</v>
      </c>
      <c r="X1621" s="285">
        <v>422</v>
      </c>
      <c r="Y1621" s="285">
        <v>409</v>
      </c>
      <c r="Z1621" s="285">
        <v>384</v>
      </c>
      <c r="AA1621" s="285">
        <v>360</v>
      </c>
      <c r="AB1621" s="5"/>
      <c r="AC1621" s="224">
        <f t="shared" si="64"/>
        <v>0</v>
      </c>
      <c r="AD1621" s="270">
        <f t="shared" si="65"/>
        <v>0</v>
      </c>
      <c r="AE1621" s="282" t="s">
        <v>7069</v>
      </c>
      <c r="AF1621" s="283" t="s">
        <v>4765</v>
      </c>
      <c r="AG1621" s="200"/>
      <c r="AH1621" s="200"/>
      <c r="AI1621" s="169" t="str">
        <f>IF(AB1621/W1621=0,"",IF(MOD(AB1621,W1621)&gt;0,"ОШИБКА!!! неверная кратность на сорт",""))</f>
        <v/>
      </c>
    </row>
    <row r="1622" spans="2:35">
      <c r="B1622" s="250"/>
      <c r="C1622" s="196"/>
      <c r="D1622" s="267"/>
      <c r="E1622" s="267"/>
      <c r="F1622" s="267"/>
      <c r="G1622" s="267"/>
      <c r="H1622" s="267"/>
      <c r="I1622" s="267"/>
      <c r="J1622" s="267"/>
      <c r="K1622" s="267">
        <v>931</v>
      </c>
      <c r="L1622" s="196" t="s">
        <v>37</v>
      </c>
      <c r="M1622" s="196" t="s">
        <v>387</v>
      </c>
      <c r="N1622" s="196" t="s">
        <v>4872</v>
      </c>
      <c r="O1622" s="196"/>
      <c r="P1622" s="196"/>
      <c r="Q1622" s="196" t="s">
        <v>4821</v>
      </c>
      <c r="R1622" s="196"/>
      <c r="S1622" s="196"/>
      <c r="T1622" s="196"/>
      <c r="U1622" s="281" t="s">
        <v>4764</v>
      </c>
      <c r="V1622" s="197" t="s">
        <v>776</v>
      </c>
      <c r="W1622" s="220">
        <v>1</v>
      </c>
      <c r="X1622" s="285">
        <v>445</v>
      </c>
      <c r="Y1622" s="285">
        <v>432</v>
      </c>
      <c r="Z1622" s="285">
        <v>405</v>
      </c>
      <c r="AA1622" s="285">
        <v>380</v>
      </c>
      <c r="AB1622" s="5"/>
      <c r="AC1622" s="224">
        <f t="shared" si="64"/>
        <v>0</v>
      </c>
      <c r="AD1622" s="270">
        <f t="shared" si="65"/>
        <v>0</v>
      </c>
      <c r="AE1622" s="282" t="s">
        <v>7069</v>
      </c>
      <c r="AF1622" s="283" t="s">
        <v>4765</v>
      </c>
      <c r="AG1622" s="200"/>
      <c r="AH1622" s="200"/>
      <c r="AI1622" s="169" t="str">
        <f>IF(AB1622/W1622=0,"",IF(MOD(AB1622,W1622)&gt;0,"ОШИБКА!!! неверная кратность на сорт",""))</f>
        <v/>
      </c>
    </row>
    <row r="1623" spans="2:35">
      <c r="B1623" s="250"/>
      <c r="C1623" s="196"/>
      <c r="D1623" s="267"/>
      <c r="E1623" s="267"/>
      <c r="F1623" s="267"/>
      <c r="G1623" s="267"/>
      <c r="H1623" s="267"/>
      <c r="I1623" s="267"/>
      <c r="J1623" s="267"/>
      <c r="K1623" s="267">
        <v>161</v>
      </c>
      <c r="L1623" s="196" t="s">
        <v>37</v>
      </c>
      <c r="M1623" s="196" t="s">
        <v>387</v>
      </c>
      <c r="N1623" s="196" t="s">
        <v>4873</v>
      </c>
      <c r="O1623" s="196"/>
      <c r="P1623" s="196"/>
      <c r="Q1623" s="196" t="s">
        <v>4821</v>
      </c>
      <c r="R1623" s="196"/>
      <c r="S1623" s="196"/>
      <c r="T1623" s="196"/>
      <c r="U1623" s="281" t="s">
        <v>4764</v>
      </c>
      <c r="V1623" s="197" t="s">
        <v>776</v>
      </c>
      <c r="W1623" s="220">
        <v>1</v>
      </c>
      <c r="X1623" s="285">
        <v>445</v>
      </c>
      <c r="Y1623" s="285">
        <v>432</v>
      </c>
      <c r="Z1623" s="285">
        <v>405</v>
      </c>
      <c r="AA1623" s="285">
        <v>380</v>
      </c>
      <c r="AB1623" s="5"/>
      <c r="AC1623" s="224">
        <f t="shared" si="64"/>
        <v>0</v>
      </c>
      <c r="AD1623" s="270">
        <f t="shared" si="65"/>
        <v>0</v>
      </c>
      <c r="AE1623" s="282" t="s">
        <v>7069</v>
      </c>
      <c r="AF1623" s="283" t="s">
        <v>4765</v>
      </c>
      <c r="AG1623" s="200"/>
      <c r="AH1623" s="200"/>
      <c r="AI1623" s="169" t="str">
        <f>IF(AB1623/W1623=0,"",IF(MOD(AB1623,W1623)&gt;0,"ОШИБКА!!! неверная кратность на сорт",""))</f>
        <v/>
      </c>
    </row>
    <row r="1624" spans="2:35">
      <c r="B1624" s="250"/>
      <c r="C1624" s="196"/>
      <c r="D1624" s="267"/>
      <c r="E1624" s="267"/>
      <c r="F1624" s="267"/>
      <c r="G1624" s="267"/>
      <c r="H1624" s="267"/>
      <c r="I1624" s="267"/>
      <c r="J1624" s="267"/>
      <c r="K1624" s="267">
        <v>18</v>
      </c>
      <c r="L1624" s="196" t="s">
        <v>37</v>
      </c>
      <c r="M1624" s="196" t="s">
        <v>387</v>
      </c>
      <c r="N1624" s="196" t="s">
        <v>4874</v>
      </c>
      <c r="O1624" s="196"/>
      <c r="P1624" s="196"/>
      <c r="Q1624" s="196" t="s">
        <v>4869</v>
      </c>
      <c r="R1624" s="196"/>
      <c r="S1624" s="196"/>
      <c r="T1624" s="196"/>
      <c r="U1624" s="281" t="s">
        <v>4764</v>
      </c>
      <c r="V1624" s="197" t="s">
        <v>776</v>
      </c>
      <c r="W1624" s="220">
        <v>1</v>
      </c>
      <c r="X1624" s="285">
        <v>3511</v>
      </c>
      <c r="Y1624" s="285">
        <v>3405</v>
      </c>
      <c r="Z1624" s="285">
        <v>3192</v>
      </c>
      <c r="AA1624" s="285">
        <v>3000</v>
      </c>
      <c r="AB1624" s="5"/>
      <c r="AC1624" s="224">
        <f t="shared" si="64"/>
        <v>0</v>
      </c>
      <c r="AD1624" s="270">
        <f t="shared" si="65"/>
        <v>0</v>
      </c>
      <c r="AE1624" s="282" t="s">
        <v>7069</v>
      </c>
      <c r="AF1624" s="283" t="s">
        <v>4765</v>
      </c>
      <c r="AG1624" s="200"/>
      <c r="AH1624" s="200"/>
      <c r="AI1624" s="169" t="str">
        <f>IF(AB1624/W1624=0,"",IF(MOD(AB1624,W1624)&gt;0,"ОШИБКА!!! неверная кратность на сорт",""))</f>
        <v/>
      </c>
    </row>
    <row r="1625" spans="2:35">
      <c r="B1625" s="250"/>
      <c r="C1625" s="196"/>
      <c r="D1625" s="267"/>
      <c r="E1625" s="267"/>
      <c r="F1625" s="267"/>
      <c r="G1625" s="267"/>
      <c r="H1625" s="267"/>
      <c r="I1625" s="267"/>
      <c r="J1625" s="267"/>
      <c r="K1625" s="267">
        <v>226</v>
      </c>
      <c r="L1625" s="196" t="s">
        <v>37</v>
      </c>
      <c r="M1625" s="196" t="s">
        <v>387</v>
      </c>
      <c r="N1625" s="196" t="s">
        <v>4874</v>
      </c>
      <c r="O1625" s="196"/>
      <c r="P1625" s="196"/>
      <c r="Q1625" s="196" t="s">
        <v>4821</v>
      </c>
      <c r="R1625" s="196"/>
      <c r="S1625" s="196"/>
      <c r="T1625" s="196"/>
      <c r="U1625" s="281" t="s">
        <v>4764</v>
      </c>
      <c r="V1625" s="197" t="s">
        <v>776</v>
      </c>
      <c r="W1625" s="220">
        <v>1</v>
      </c>
      <c r="X1625" s="285">
        <v>445</v>
      </c>
      <c r="Y1625" s="285">
        <v>432</v>
      </c>
      <c r="Z1625" s="285">
        <v>405</v>
      </c>
      <c r="AA1625" s="285">
        <v>380</v>
      </c>
      <c r="AB1625" s="5"/>
      <c r="AC1625" s="224">
        <f t="shared" si="64"/>
        <v>0</v>
      </c>
      <c r="AD1625" s="270">
        <f t="shared" si="65"/>
        <v>0</v>
      </c>
      <c r="AE1625" s="282" t="s">
        <v>7069</v>
      </c>
      <c r="AF1625" s="283" t="s">
        <v>4765</v>
      </c>
      <c r="AG1625" s="200"/>
      <c r="AH1625" s="200"/>
      <c r="AI1625" s="169" t="str">
        <f>IF(AB1625/W1625=0,"",IF(MOD(AB1625,W1625)&gt;0,"ОШИБКА!!! неверная кратность на сорт",""))</f>
        <v/>
      </c>
    </row>
    <row r="1626" spans="2:35">
      <c r="B1626" s="250"/>
      <c r="C1626" s="196"/>
      <c r="D1626" s="267"/>
      <c r="E1626" s="267"/>
      <c r="F1626" s="267"/>
      <c r="G1626" s="267"/>
      <c r="H1626" s="267"/>
      <c r="I1626" s="267"/>
      <c r="J1626" s="267"/>
      <c r="K1626" s="267">
        <v>117</v>
      </c>
      <c r="L1626" s="196" t="s">
        <v>37</v>
      </c>
      <c r="M1626" s="196" t="s">
        <v>387</v>
      </c>
      <c r="N1626" s="196" t="s">
        <v>4874</v>
      </c>
      <c r="O1626" s="196"/>
      <c r="P1626" s="196"/>
      <c r="Q1626" s="196" t="s">
        <v>4859</v>
      </c>
      <c r="R1626" s="196"/>
      <c r="S1626" s="196"/>
      <c r="T1626" s="196"/>
      <c r="U1626" s="281" t="s">
        <v>4764</v>
      </c>
      <c r="V1626" s="197" t="s">
        <v>776</v>
      </c>
      <c r="W1626" s="220">
        <v>1</v>
      </c>
      <c r="X1626" s="285">
        <v>1288</v>
      </c>
      <c r="Y1626" s="285">
        <v>1249</v>
      </c>
      <c r="Z1626" s="285">
        <v>1171</v>
      </c>
      <c r="AA1626" s="285">
        <v>1100</v>
      </c>
      <c r="AB1626" s="5"/>
      <c r="AC1626" s="224">
        <f t="shared" si="64"/>
        <v>0</v>
      </c>
      <c r="AD1626" s="270">
        <f t="shared" si="65"/>
        <v>0</v>
      </c>
      <c r="AE1626" s="282" t="s">
        <v>7069</v>
      </c>
      <c r="AF1626" s="283" t="s">
        <v>4765</v>
      </c>
      <c r="AG1626" s="200"/>
      <c r="AH1626" s="200"/>
      <c r="AI1626" s="169" t="str">
        <f>IF(AB1626/W1626=0,"",IF(MOD(AB1626,W1626)&gt;0,"ОШИБКА!!! неверная кратность на сорт",""))</f>
        <v/>
      </c>
    </row>
    <row r="1627" spans="2:35">
      <c r="B1627" s="250"/>
      <c r="C1627" s="196"/>
      <c r="D1627" s="267"/>
      <c r="E1627" s="267"/>
      <c r="F1627" s="267"/>
      <c r="G1627" s="267"/>
      <c r="H1627" s="267"/>
      <c r="I1627" s="267"/>
      <c r="J1627" s="267"/>
      <c r="K1627" s="267">
        <v>24</v>
      </c>
      <c r="L1627" s="196" t="s">
        <v>37</v>
      </c>
      <c r="M1627" s="196" t="s">
        <v>387</v>
      </c>
      <c r="N1627" s="196" t="s">
        <v>4875</v>
      </c>
      <c r="O1627" s="196"/>
      <c r="P1627" s="196"/>
      <c r="Q1627" s="196" t="s">
        <v>4869</v>
      </c>
      <c r="R1627" s="196"/>
      <c r="S1627" s="196"/>
      <c r="T1627" s="196"/>
      <c r="U1627" s="281" t="s">
        <v>4764</v>
      </c>
      <c r="V1627" s="197" t="s">
        <v>776</v>
      </c>
      <c r="W1627" s="220">
        <v>1</v>
      </c>
      <c r="X1627" s="285">
        <v>3511</v>
      </c>
      <c r="Y1627" s="285">
        <v>3405</v>
      </c>
      <c r="Z1627" s="285">
        <v>3192</v>
      </c>
      <c r="AA1627" s="285">
        <v>3000</v>
      </c>
      <c r="AB1627" s="5"/>
      <c r="AC1627" s="224">
        <f t="shared" si="64"/>
        <v>0</v>
      </c>
      <c r="AD1627" s="270">
        <f t="shared" si="65"/>
        <v>0</v>
      </c>
      <c r="AE1627" s="282" t="s">
        <v>7069</v>
      </c>
      <c r="AF1627" s="283" t="s">
        <v>4765</v>
      </c>
      <c r="AG1627" s="200"/>
      <c r="AH1627" s="200"/>
      <c r="AI1627" s="169" t="str">
        <f>IF(AB1627/W1627=0,"",IF(MOD(AB1627,W1627)&gt;0,"ОШИБКА!!! неверная кратность на сорт",""))</f>
        <v/>
      </c>
    </row>
    <row r="1628" spans="2:35">
      <c r="B1628" s="250"/>
      <c r="C1628" s="196"/>
      <c r="D1628" s="267"/>
      <c r="E1628" s="267"/>
      <c r="F1628" s="267"/>
      <c r="G1628" s="267"/>
      <c r="H1628" s="267"/>
      <c r="I1628" s="267"/>
      <c r="J1628" s="267"/>
      <c r="K1628" s="267"/>
      <c r="L1628" s="196" t="s">
        <v>37</v>
      </c>
      <c r="M1628" s="196" t="s">
        <v>387</v>
      </c>
      <c r="N1628" s="196" t="s">
        <v>4875</v>
      </c>
      <c r="O1628" s="196"/>
      <c r="P1628" s="196"/>
      <c r="Q1628" s="196" t="s">
        <v>4821</v>
      </c>
      <c r="R1628" s="196"/>
      <c r="S1628" s="196"/>
      <c r="T1628" s="196"/>
      <c r="U1628" s="281" t="s">
        <v>4764</v>
      </c>
      <c r="V1628" s="197" t="s">
        <v>776</v>
      </c>
      <c r="W1628" s="220">
        <v>1</v>
      </c>
      <c r="X1628" s="285">
        <v>445</v>
      </c>
      <c r="Y1628" s="285">
        <v>432</v>
      </c>
      <c r="Z1628" s="285">
        <v>405</v>
      </c>
      <c r="AA1628" s="285">
        <v>380</v>
      </c>
      <c r="AB1628" s="5"/>
      <c r="AC1628" s="224">
        <f t="shared" si="64"/>
        <v>0</v>
      </c>
      <c r="AD1628" s="270">
        <f t="shared" si="65"/>
        <v>0</v>
      </c>
      <c r="AE1628" s="282" t="s">
        <v>7069</v>
      </c>
      <c r="AF1628" s="283" t="s">
        <v>4765</v>
      </c>
      <c r="AG1628" s="200"/>
      <c r="AH1628" s="200"/>
      <c r="AI1628" s="169" t="str">
        <f>IF(AB1628/W1628=0,"",IF(MOD(AB1628,W1628)&gt;0,"ОШИБКА!!! неверная кратность на сорт",""))</f>
        <v/>
      </c>
    </row>
    <row r="1629" spans="2:35">
      <c r="B1629" s="250"/>
      <c r="C1629" s="196"/>
      <c r="D1629" s="267"/>
      <c r="E1629" s="267"/>
      <c r="F1629" s="267"/>
      <c r="G1629" s="267"/>
      <c r="H1629" s="267"/>
      <c r="I1629" s="267"/>
      <c r="J1629" s="267"/>
      <c r="K1629" s="267"/>
      <c r="L1629" s="196" t="s">
        <v>37</v>
      </c>
      <c r="M1629" s="196" t="s">
        <v>387</v>
      </c>
      <c r="N1629" s="196" t="s">
        <v>4875</v>
      </c>
      <c r="O1629" s="196"/>
      <c r="P1629" s="196"/>
      <c r="Q1629" s="196" t="s">
        <v>4859</v>
      </c>
      <c r="R1629" s="196"/>
      <c r="S1629" s="196"/>
      <c r="T1629" s="196"/>
      <c r="U1629" s="281" t="s">
        <v>4764</v>
      </c>
      <c r="V1629" s="197" t="s">
        <v>776</v>
      </c>
      <c r="W1629" s="220">
        <v>1</v>
      </c>
      <c r="X1629" s="285">
        <v>1288</v>
      </c>
      <c r="Y1629" s="285">
        <v>1249</v>
      </c>
      <c r="Z1629" s="285">
        <v>1171</v>
      </c>
      <c r="AA1629" s="285">
        <v>1100</v>
      </c>
      <c r="AB1629" s="5"/>
      <c r="AC1629" s="224">
        <f t="shared" si="64"/>
        <v>0</v>
      </c>
      <c r="AD1629" s="270">
        <f t="shared" si="65"/>
        <v>0</v>
      </c>
      <c r="AE1629" s="282" t="s">
        <v>7069</v>
      </c>
      <c r="AF1629" s="283" t="s">
        <v>4765</v>
      </c>
      <c r="AG1629" s="200"/>
      <c r="AH1629" s="200"/>
      <c r="AI1629" s="169" t="str">
        <f>IF(AB1629/W1629=0,"",IF(MOD(AB1629,W1629)&gt;0,"ОШИБКА!!! неверная кратность на сорт",""))</f>
        <v/>
      </c>
    </row>
    <row r="1630" spans="2:35">
      <c r="B1630" s="250"/>
      <c r="C1630" s="196"/>
      <c r="D1630" s="267"/>
      <c r="E1630" s="267"/>
      <c r="F1630" s="267"/>
      <c r="G1630" s="267"/>
      <c r="H1630" s="267"/>
      <c r="I1630" s="267"/>
      <c r="J1630" s="267"/>
      <c r="K1630" s="267">
        <v>971</v>
      </c>
      <c r="L1630" s="196" t="s">
        <v>37</v>
      </c>
      <c r="M1630" s="196" t="s">
        <v>387</v>
      </c>
      <c r="N1630" s="196" t="s">
        <v>4876</v>
      </c>
      <c r="O1630" s="196"/>
      <c r="P1630" s="196"/>
      <c r="Q1630" s="196" t="s">
        <v>4821</v>
      </c>
      <c r="R1630" s="196"/>
      <c r="S1630" s="196"/>
      <c r="T1630" s="196"/>
      <c r="U1630" s="281" t="s">
        <v>4764</v>
      </c>
      <c r="V1630" s="197" t="s">
        <v>776</v>
      </c>
      <c r="W1630" s="220">
        <v>1</v>
      </c>
      <c r="X1630" s="285">
        <v>445</v>
      </c>
      <c r="Y1630" s="285">
        <v>432</v>
      </c>
      <c r="Z1630" s="285">
        <v>405</v>
      </c>
      <c r="AA1630" s="285">
        <v>380</v>
      </c>
      <c r="AB1630" s="5"/>
      <c r="AC1630" s="224">
        <f t="shared" si="64"/>
        <v>0</v>
      </c>
      <c r="AD1630" s="270">
        <f t="shared" si="65"/>
        <v>0</v>
      </c>
      <c r="AE1630" s="282" t="s">
        <v>7069</v>
      </c>
      <c r="AF1630" s="283" t="s">
        <v>4765</v>
      </c>
      <c r="AG1630" s="200"/>
      <c r="AH1630" s="200"/>
      <c r="AI1630" s="169" t="str">
        <f>IF(AB1630/W1630=0,"",IF(MOD(AB1630,W1630)&gt;0,"ОШИБКА!!! неверная кратность на сорт",""))</f>
        <v/>
      </c>
    </row>
    <row r="1631" spans="2:35">
      <c r="B1631" s="250"/>
      <c r="C1631" s="196"/>
      <c r="D1631" s="267"/>
      <c r="E1631" s="267"/>
      <c r="F1631" s="267"/>
      <c r="G1631" s="267"/>
      <c r="H1631" s="267"/>
      <c r="I1631" s="267"/>
      <c r="J1631" s="267"/>
      <c r="K1631" s="267">
        <v>400</v>
      </c>
      <c r="L1631" s="196" t="s">
        <v>37</v>
      </c>
      <c r="M1631" s="196" t="s">
        <v>387</v>
      </c>
      <c r="N1631" s="196" t="s">
        <v>4876</v>
      </c>
      <c r="O1631" s="196"/>
      <c r="P1631" s="196"/>
      <c r="Q1631" s="196" t="s">
        <v>4859</v>
      </c>
      <c r="R1631" s="196"/>
      <c r="S1631" s="196"/>
      <c r="T1631" s="196"/>
      <c r="U1631" s="281" t="s">
        <v>4764</v>
      </c>
      <c r="V1631" s="197" t="s">
        <v>776</v>
      </c>
      <c r="W1631" s="220">
        <v>1</v>
      </c>
      <c r="X1631" s="285">
        <v>1288</v>
      </c>
      <c r="Y1631" s="285">
        <v>1249</v>
      </c>
      <c r="Z1631" s="285">
        <v>1171</v>
      </c>
      <c r="AA1631" s="285">
        <v>1100</v>
      </c>
      <c r="AB1631" s="5"/>
      <c r="AC1631" s="224">
        <f t="shared" si="64"/>
        <v>0</v>
      </c>
      <c r="AD1631" s="270">
        <f t="shared" si="65"/>
        <v>0</v>
      </c>
      <c r="AE1631" s="282" t="s">
        <v>7069</v>
      </c>
      <c r="AF1631" s="283" t="s">
        <v>4765</v>
      </c>
      <c r="AG1631" s="200"/>
      <c r="AH1631" s="200"/>
      <c r="AI1631" s="169" t="str">
        <f>IF(AB1631/W1631=0,"",IF(MOD(AB1631,W1631)&gt;0,"ОШИБКА!!! неверная кратность на сорт",""))</f>
        <v/>
      </c>
    </row>
    <row r="1632" spans="2:35">
      <c r="B1632" s="250"/>
      <c r="C1632" s="196"/>
      <c r="D1632" s="267"/>
      <c r="E1632" s="267"/>
      <c r="F1632" s="267"/>
      <c r="G1632" s="267"/>
      <c r="H1632" s="267"/>
      <c r="I1632" s="267"/>
      <c r="J1632" s="267"/>
      <c r="K1632" s="267">
        <v>202</v>
      </c>
      <c r="L1632" s="196" t="s">
        <v>37</v>
      </c>
      <c r="M1632" s="196" t="s">
        <v>387</v>
      </c>
      <c r="N1632" s="196" t="s">
        <v>4877</v>
      </c>
      <c r="O1632" s="196"/>
      <c r="P1632" s="196"/>
      <c r="Q1632" s="196" t="s">
        <v>4821</v>
      </c>
      <c r="R1632" s="196"/>
      <c r="S1632" s="196"/>
      <c r="T1632" s="196"/>
      <c r="U1632" s="281" t="s">
        <v>4764</v>
      </c>
      <c r="V1632" s="197" t="s">
        <v>776</v>
      </c>
      <c r="W1632" s="220">
        <v>1</v>
      </c>
      <c r="X1632" s="285">
        <v>445</v>
      </c>
      <c r="Y1632" s="285">
        <v>432</v>
      </c>
      <c r="Z1632" s="285">
        <v>405</v>
      </c>
      <c r="AA1632" s="285">
        <v>380</v>
      </c>
      <c r="AB1632" s="5"/>
      <c r="AC1632" s="224">
        <f t="shared" si="64"/>
        <v>0</v>
      </c>
      <c r="AD1632" s="270">
        <f t="shared" si="65"/>
        <v>0</v>
      </c>
      <c r="AE1632" s="282" t="s">
        <v>7069</v>
      </c>
      <c r="AF1632" s="283" t="s">
        <v>4765</v>
      </c>
      <c r="AG1632" s="200"/>
      <c r="AH1632" s="200"/>
      <c r="AI1632" s="169" t="str">
        <f>IF(AB1632/W1632=0,"",IF(MOD(AB1632,W1632)&gt;0,"ОШИБКА!!! неверная кратность на сорт",""))</f>
        <v/>
      </c>
    </row>
    <row r="1633" spans="2:35">
      <c r="B1633" s="250"/>
      <c r="C1633" s="196"/>
      <c r="D1633" s="267"/>
      <c r="E1633" s="267"/>
      <c r="F1633" s="267"/>
      <c r="G1633" s="267"/>
      <c r="H1633" s="267"/>
      <c r="I1633" s="267"/>
      <c r="J1633" s="267"/>
      <c r="K1633" s="267">
        <v>1787</v>
      </c>
      <c r="L1633" s="196" t="s">
        <v>37</v>
      </c>
      <c r="M1633" s="196" t="s">
        <v>387</v>
      </c>
      <c r="N1633" s="196" t="s">
        <v>4878</v>
      </c>
      <c r="O1633" s="196"/>
      <c r="P1633" s="196"/>
      <c r="Q1633" s="196" t="s">
        <v>4821</v>
      </c>
      <c r="R1633" s="196"/>
      <c r="S1633" s="196"/>
      <c r="T1633" s="196"/>
      <c r="U1633" s="281" t="s">
        <v>4764</v>
      </c>
      <c r="V1633" s="197" t="s">
        <v>776</v>
      </c>
      <c r="W1633" s="220">
        <v>1</v>
      </c>
      <c r="X1633" s="285">
        <v>632</v>
      </c>
      <c r="Y1633" s="285">
        <v>613</v>
      </c>
      <c r="Z1633" s="285">
        <v>575</v>
      </c>
      <c r="AA1633" s="285">
        <v>540</v>
      </c>
      <c r="AB1633" s="5"/>
      <c r="AC1633" s="224">
        <f t="shared" si="64"/>
        <v>0</v>
      </c>
      <c r="AD1633" s="270">
        <f t="shared" si="65"/>
        <v>0</v>
      </c>
      <c r="AE1633" s="282" t="s">
        <v>7069</v>
      </c>
      <c r="AF1633" s="283" t="s">
        <v>4765</v>
      </c>
      <c r="AG1633" s="200"/>
      <c r="AH1633" s="200"/>
      <c r="AI1633" s="169" t="str">
        <f>IF(AB1633/W1633=0,"",IF(MOD(AB1633,W1633)&gt;0,"ОШИБКА!!! неверная кратность на сорт",""))</f>
        <v/>
      </c>
    </row>
    <row r="1634" spans="2:35">
      <c r="B1634" s="250"/>
      <c r="C1634" s="196"/>
      <c r="D1634" s="267"/>
      <c r="E1634" s="267"/>
      <c r="F1634" s="267"/>
      <c r="G1634" s="267"/>
      <c r="H1634" s="267"/>
      <c r="I1634" s="267"/>
      <c r="J1634" s="267"/>
      <c r="K1634" s="267">
        <v>2781</v>
      </c>
      <c r="L1634" s="196" t="s">
        <v>37</v>
      </c>
      <c r="M1634" s="196" t="s">
        <v>387</v>
      </c>
      <c r="N1634" s="196" t="s">
        <v>4879</v>
      </c>
      <c r="O1634" s="196"/>
      <c r="P1634" s="196"/>
      <c r="Q1634" s="196" t="s">
        <v>4821</v>
      </c>
      <c r="R1634" s="196"/>
      <c r="S1634" s="196"/>
      <c r="T1634" s="196"/>
      <c r="U1634" s="281" t="s">
        <v>4764</v>
      </c>
      <c r="V1634" s="197" t="s">
        <v>776</v>
      </c>
      <c r="W1634" s="220">
        <v>1</v>
      </c>
      <c r="X1634" s="285">
        <v>445</v>
      </c>
      <c r="Y1634" s="285">
        <v>432</v>
      </c>
      <c r="Z1634" s="285">
        <v>405</v>
      </c>
      <c r="AA1634" s="285">
        <v>380</v>
      </c>
      <c r="AB1634" s="5"/>
      <c r="AC1634" s="224">
        <f t="shared" si="64"/>
        <v>0</v>
      </c>
      <c r="AD1634" s="270">
        <f t="shared" si="65"/>
        <v>0</v>
      </c>
      <c r="AE1634" s="282" t="s">
        <v>7069</v>
      </c>
      <c r="AF1634" s="283" t="s">
        <v>4765</v>
      </c>
      <c r="AG1634" s="200"/>
      <c r="AH1634" s="200"/>
      <c r="AI1634" s="169" t="str">
        <f>IF(AB1634/W1634=0,"",IF(MOD(AB1634,W1634)&gt;0,"ОШИБКА!!! неверная кратность на сорт",""))</f>
        <v/>
      </c>
    </row>
    <row r="1635" spans="2:35">
      <c r="B1635" s="250"/>
      <c r="C1635" s="196"/>
      <c r="D1635" s="267"/>
      <c r="E1635" s="267"/>
      <c r="F1635" s="267"/>
      <c r="G1635" s="267"/>
      <c r="H1635" s="267"/>
      <c r="I1635" s="267"/>
      <c r="J1635" s="267"/>
      <c r="K1635" s="267">
        <v>3</v>
      </c>
      <c r="L1635" s="196" t="s">
        <v>37</v>
      </c>
      <c r="M1635" s="196" t="s">
        <v>387</v>
      </c>
      <c r="N1635" s="196" t="s">
        <v>4880</v>
      </c>
      <c r="O1635" s="196"/>
      <c r="P1635" s="196"/>
      <c r="Q1635" s="196" t="s">
        <v>4881</v>
      </c>
      <c r="R1635" s="196"/>
      <c r="S1635" s="196"/>
      <c r="T1635" s="196"/>
      <c r="U1635" s="281" t="s">
        <v>4764</v>
      </c>
      <c r="V1635" s="197" t="s">
        <v>776</v>
      </c>
      <c r="W1635" s="220">
        <v>1</v>
      </c>
      <c r="X1635" s="285">
        <v>3511</v>
      </c>
      <c r="Y1635" s="285">
        <v>3405</v>
      </c>
      <c r="Z1635" s="285">
        <v>3192</v>
      </c>
      <c r="AA1635" s="285">
        <v>3000</v>
      </c>
      <c r="AB1635" s="5"/>
      <c r="AC1635" s="224">
        <f t="shared" si="64"/>
        <v>0</v>
      </c>
      <c r="AD1635" s="270">
        <f t="shared" si="65"/>
        <v>0</v>
      </c>
      <c r="AE1635" s="282" t="s">
        <v>7069</v>
      </c>
      <c r="AF1635" s="283" t="s">
        <v>4765</v>
      </c>
      <c r="AG1635" s="200"/>
      <c r="AH1635" s="200"/>
      <c r="AI1635" s="169" t="str">
        <f>IF(AB1635/W1635=0,"",IF(MOD(AB1635,W1635)&gt;0,"ОШИБКА!!! неверная кратность на сорт",""))</f>
        <v/>
      </c>
    </row>
    <row r="1636" spans="2:35">
      <c r="B1636" s="250"/>
      <c r="C1636" s="196"/>
      <c r="D1636" s="267"/>
      <c r="E1636" s="267"/>
      <c r="F1636" s="267"/>
      <c r="G1636" s="267"/>
      <c r="H1636" s="267"/>
      <c r="I1636" s="267"/>
      <c r="J1636" s="267"/>
      <c r="K1636" s="267">
        <v>1031</v>
      </c>
      <c r="L1636" s="196" t="s">
        <v>37</v>
      </c>
      <c r="M1636" s="196" t="s">
        <v>387</v>
      </c>
      <c r="N1636" s="196" t="s">
        <v>4880</v>
      </c>
      <c r="O1636" s="196"/>
      <c r="P1636" s="196"/>
      <c r="Q1636" s="196" t="s">
        <v>4821</v>
      </c>
      <c r="R1636" s="196"/>
      <c r="S1636" s="196"/>
      <c r="T1636" s="196"/>
      <c r="U1636" s="281" t="s">
        <v>4764</v>
      </c>
      <c r="V1636" s="197" t="s">
        <v>776</v>
      </c>
      <c r="W1636" s="220">
        <v>1</v>
      </c>
      <c r="X1636" s="285">
        <v>445</v>
      </c>
      <c r="Y1636" s="285">
        <v>432</v>
      </c>
      <c r="Z1636" s="285">
        <v>405</v>
      </c>
      <c r="AA1636" s="285">
        <v>380</v>
      </c>
      <c r="AB1636" s="5"/>
      <c r="AC1636" s="224">
        <f t="shared" si="64"/>
        <v>0</v>
      </c>
      <c r="AD1636" s="270">
        <f t="shared" si="65"/>
        <v>0</v>
      </c>
      <c r="AE1636" s="282" t="s">
        <v>7069</v>
      </c>
      <c r="AF1636" s="283" t="s">
        <v>4765</v>
      </c>
      <c r="AG1636" s="200"/>
      <c r="AH1636" s="200"/>
      <c r="AI1636" s="169" t="str">
        <f>IF(AB1636/W1636=0,"",IF(MOD(AB1636,W1636)&gt;0,"ОШИБКА!!! неверная кратность на сорт",""))</f>
        <v/>
      </c>
    </row>
    <row r="1637" spans="2:35">
      <c r="B1637" s="250"/>
      <c r="C1637" s="196"/>
      <c r="D1637" s="267"/>
      <c r="E1637" s="267"/>
      <c r="F1637" s="267"/>
      <c r="G1637" s="267"/>
      <c r="H1637" s="267"/>
      <c r="I1637" s="267"/>
      <c r="J1637" s="267"/>
      <c r="K1637" s="267">
        <v>40</v>
      </c>
      <c r="L1637" s="196" t="s">
        <v>37</v>
      </c>
      <c r="M1637" s="196" t="s">
        <v>387</v>
      </c>
      <c r="N1637" s="196" t="s">
        <v>4880</v>
      </c>
      <c r="O1637" s="196"/>
      <c r="P1637" s="196"/>
      <c r="Q1637" s="196" t="s">
        <v>4859</v>
      </c>
      <c r="R1637" s="196"/>
      <c r="S1637" s="196"/>
      <c r="T1637" s="196"/>
      <c r="U1637" s="281" t="s">
        <v>4764</v>
      </c>
      <c r="V1637" s="197" t="s">
        <v>776</v>
      </c>
      <c r="W1637" s="220">
        <v>1</v>
      </c>
      <c r="X1637" s="285">
        <v>1288</v>
      </c>
      <c r="Y1637" s="285">
        <v>1249</v>
      </c>
      <c r="Z1637" s="285">
        <v>1171</v>
      </c>
      <c r="AA1637" s="285">
        <v>1100</v>
      </c>
      <c r="AB1637" s="5"/>
      <c r="AC1637" s="224">
        <f t="shared" si="64"/>
        <v>0</v>
      </c>
      <c r="AD1637" s="270">
        <f t="shared" si="65"/>
        <v>0</v>
      </c>
      <c r="AE1637" s="282" t="s">
        <v>7069</v>
      </c>
      <c r="AF1637" s="283" t="s">
        <v>4765</v>
      </c>
      <c r="AG1637" s="200"/>
      <c r="AH1637" s="200"/>
      <c r="AI1637" s="169" t="str">
        <f>IF(AB1637/W1637=0,"",IF(MOD(AB1637,W1637)&gt;0,"ОШИБКА!!! неверная кратность на сорт",""))</f>
        <v/>
      </c>
    </row>
    <row r="1638" spans="2:35">
      <c r="B1638" s="250"/>
      <c r="C1638" s="196"/>
      <c r="D1638" s="267"/>
      <c r="E1638" s="267"/>
      <c r="F1638" s="267"/>
      <c r="G1638" s="267"/>
      <c r="H1638" s="267"/>
      <c r="I1638" s="267"/>
      <c r="J1638" s="267"/>
      <c r="K1638" s="267">
        <v>12</v>
      </c>
      <c r="L1638" s="196" t="s">
        <v>37</v>
      </c>
      <c r="M1638" s="196" t="s">
        <v>387</v>
      </c>
      <c r="N1638" s="196" t="s">
        <v>5650</v>
      </c>
      <c r="O1638" s="196"/>
      <c r="P1638" s="196"/>
      <c r="Q1638" s="196" t="s">
        <v>4869</v>
      </c>
      <c r="R1638" s="196"/>
      <c r="S1638" s="196"/>
      <c r="T1638" s="196"/>
      <c r="U1638" s="281" t="s">
        <v>4764</v>
      </c>
      <c r="V1638" s="197" t="s">
        <v>776</v>
      </c>
      <c r="W1638" s="220">
        <v>1</v>
      </c>
      <c r="X1638" s="285">
        <v>6027</v>
      </c>
      <c r="Y1638" s="285">
        <v>5844</v>
      </c>
      <c r="Z1638" s="285">
        <v>5479</v>
      </c>
      <c r="AA1638" s="285">
        <v>5150</v>
      </c>
      <c r="AB1638" s="5"/>
      <c r="AC1638" s="224">
        <f t="shared" si="64"/>
        <v>0</v>
      </c>
      <c r="AD1638" s="270">
        <f t="shared" si="65"/>
        <v>0</v>
      </c>
      <c r="AE1638" s="282" t="s">
        <v>7069</v>
      </c>
      <c r="AF1638" s="283" t="s">
        <v>4765</v>
      </c>
      <c r="AG1638" s="200"/>
      <c r="AH1638" s="200"/>
      <c r="AI1638" s="169" t="str">
        <f>IF(AB1638/W1638=0,"",IF(MOD(AB1638,W1638)&gt;0,"ОШИБКА!!! неверная кратность на сорт",""))</f>
        <v/>
      </c>
    </row>
    <row r="1639" spans="2:35">
      <c r="B1639" s="250"/>
      <c r="C1639" s="196"/>
      <c r="D1639" s="267"/>
      <c r="E1639" s="267"/>
      <c r="F1639" s="267"/>
      <c r="G1639" s="267"/>
      <c r="H1639" s="267"/>
      <c r="I1639" s="267"/>
      <c r="J1639" s="267"/>
      <c r="K1639" s="267">
        <v>118</v>
      </c>
      <c r="L1639" s="196" t="s">
        <v>37</v>
      </c>
      <c r="M1639" s="196" t="s">
        <v>387</v>
      </c>
      <c r="N1639" s="196" t="s">
        <v>5650</v>
      </c>
      <c r="O1639" s="196"/>
      <c r="P1639" s="196"/>
      <c r="Q1639" s="196" t="s">
        <v>4821</v>
      </c>
      <c r="R1639" s="196"/>
      <c r="S1639" s="196"/>
      <c r="T1639" s="196"/>
      <c r="U1639" s="281" t="s">
        <v>4764</v>
      </c>
      <c r="V1639" s="197" t="s">
        <v>776</v>
      </c>
      <c r="W1639" s="220">
        <v>1</v>
      </c>
      <c r="X1639" s="285">
        <v>808</v>
      </c>
      <c r="Y1639" s="285">
        <v>784</v>
      </c>
      <c r="Z1639" s="285">
        <v>735</v>
      </c>
      <c r="AA1639" s="285">
        <v>690</v>
      </c>
      <c r="AB1639" s="5"/>
      <c r="AC1639" s="224">
        <f t="shared" si="64"/>
        <v>0</v>
      </c>
      <c r="AD1639" s="270">
        <f t="shared" si="65"/>
        <v>0</v>
      </c>
      <c r="AE1639" s="282" t="s">
        <v>7069</v>
      </c>
      <c r="AF1639" s="283" t="s">
        <v>4765</v>
      </c>
      <c r="AG1639" s="200"/>
      <c r="AH1639" s="200"/>
      <c r="AI1639" s="169" t="str">
        <f>IF(AB1639/W1639=0,"",IF(MOD(AB1639,W1639)&gt;0,"ОШИБКА!!! неверная кратность на сорт",""))</f>
        <v/>
      </c>
    </row>
    <row r="1640" spans="2:35">
      <c r="B1640" s="250"/>
      <c r="C1640" s="196"/>
      <c r="D1640" s="267"/>
      <c r="E1640" s="267"/>
      <c r="F1640" s="267"/>
      <c r="G1640" s="267"/>
      <c r="H1640" s="267"/>
      <c r="I1640" s="267"/>
      <c r="J1640" s="267"/>
      <c r="K1640" s="267"/>
      <c r="L1640" s="196" t="s">
        <v>37</v>
      </c>
      <c r="M1640" s="196" t="s">
        <v>387</v>
      </c>
      <c r="N1640" s="196" t="s">
        <v>5651</v>
      </c>
      <c r="O1640" s="196"/>
      <c r="P1640" s="196"/>
      <c r="Q1640" s="196" t="s">
        <v>4821</v>
      </c>
      <c r="R1640" s="196"/>
      <c r="S1640" s="196"/>
      <c r="T1640" s="196"/>
      <c r="U1640" s="281" t="s">
        <v>4764</v>
      </c>
      <c r="V1640" s="197" t="s">
        <v>776</v>
      </c>
      <c r="W1640" s="220">
        <v>1</v>
      </c>
      <c r="X1640" s="285">
        <v>896</v>
      </c>
      <c r="Y1640" s="285">
        <v>869</v>
      </c>
      <c r="Z1640" s="285">
        <v>814</v>
      </c>
      <c r="AA1640" s="285">
        <v>765</v>
      </c>
      <c r="AB1640" s="5"/>
      <c r="AC1640" s="224">
        <f t="shared" si="64"/>
        <v>0</v>
      </c>
      <c r="AD1640" s="270">
        <f t="shared" si="65"/>
        <v>0</v>
      </c>
      <c r="AE1640" s="282" t="s">
        <v>7069</v>
      </c>
      <c r="AF1640" s="283" t="s">
        <v>4765</v>
      </c>
      <c r="AG1640" s="200"/>
      <c r="AH1640" s="200"/>
      <c r="AI1640" s="169" t="str">
        <f>IF(AB1640/W1640=0,"",IF(MOD(AB1640,W1640)&gt;0,"ОШИБКА!!! неверная кратность на сорт",""))</f>
        <v/>
      </c>
    </row>
    <row r="1641" spans="2:35">
      <c r="B1641" s="250"/>
      <c r="C1641" s="196" t="s">
        <v>2872</v>
      </c>
      <c r="D1641" s="267">
        <v>2</v>
      </c>
      <c r="E1641" s="267"/>
      <c r="F1641" s="267"/>
      <c r="G1641" s="267"/>
      <c r="H1641" s="267"/>
      <c r="I1641" s="267"/>
      <c r="J1641" s="267">
        <v>2</v>
      </c>
      <c r="K1641" s="267"/>
      <c r="L1641" s="196" t="s">
        <v>37</v>
      </c>
      <c r="M1641" s="196" t="s">
        <v>387</v>
      </c>
      <c r="N1641" s="196" t="s">
        <v>900</v>
      </c>
      <c r="O1641" s="196" t="s">
        <v>901</v>
      </c>
      <c r="P1641" s="196" t="s">
        <v>902</v>
      </c>
      <c r="Q1641" s="196" t="s">
        <v>3855</v>
      </c>
      <c r="R1641" s="196" t="s">
        <v>66</v>
      </c>
      <c r="S1641" s="196"/>
      <c r="T1641" s="196"/>
      <c r="U1641" s="252"/>
      <c r="V1641" s="197" t="s">
        <v>776</v>
      </c>
      <c r="W1641" s="220">
        <v>1</v>
      </c>
      <c r="X1641" s="223">
        <v>3366</v>
      </c>
      <c r="Y1641" s="223">
        <v>3264</v>
      </c>
      <c r="Z1641" s="223">
        <v>3060</v>
      </c>
      <c r="AA1641" s="223">
        <v>2877</v>
      </c>
      <c r="AB1641" s="5"/>
      <c r="AC1641" s="224">
        <f t="shared" si="64"/>
        <v>0</v>
      </c>
      <c r="AD1641" s="270">
        <f t="shared" si="65"/>
        <v>0</v>
      </c>
      <c r="AE1641" s="198"/>
      <c r="AF1641" s="199"/>
      <c r="AG1641" s="200"/>
      <c r="AH1641" s="200"/>
      <c r="AI1641" s="169" t="str">
        <f>IF(AB1641/W1641=0,"",IF(MOD(AB1641,W1641)&gt;0,"ОШИБКА!!! неверная кратность на сорт",""))</f>
        <v/>
      </c>
    </row>
    <row r="1642" spans="2:35">
      <c r="B1642" s="250"/>
      <c r="C1642" s="196" t="s">
        <v>2874</v>
      </c>
      <c r="D1642" s="267">
        <v>14</v>
      </c>
      <c r="E1642" s="267"/>
      <c r="F1642" s="267"/>
      <c r="G1642" s="267"/>
      <c r="H1642" s="267"/>
      <c r="I1642" s="267"/>
      <c r="J1642" s="267"/>
      <c r="K1642" s="267"/>
      <c r="L1642" s="196" t="s">
        <v>37</v>
      </c>
      <c r="M1642" s="196" t="s">
        <v>387</v>
      </c>
      <c r="N1642" s="196" t="s">
        <v>900</v>
      </c>
      <c r="O1642" s="196" t="s">
        <v>901</v>
      </c>
      <c r="P1642" s="196" t="s">
        <v>905</v>
      </c>
      <c r="Q1642" s="196" t="s">
        <v>3852</v>
      </c>
      <c r="R1642" s="196" t="s">
        <v>73</v>
      </c>
      <c r="S1642" s="196"/>
      <c r="T1642" s="196"/>
      <c r="U1642" s="252"/>
      <c r="V1642" s="197" t="s">
        <v>776</v>
      </c>
      <c r="W1642" s="220">
        <v>1</v>
      </c>
      <c r="X1642" s="223">
        <v>1403</v>
      </c>
      <c r="Y1642" s="223">
        <v>1360</v>
      </c>
      <c r="Z1642" s="223">
        <v>1275</v>
      </c>
      <c r="AA1642" s="223">
        <v>1199</v>
      </c>
      <c r="AB1642" s="5"/>
      <c r="AC1642" s="224">
        <f t="shared" si="64"/>
        <v>0</v>
      </c>
      <c r="AD1642" s="270">
        <f t="shared" si="65"/>
        <v>0</v>
      </c>
      <c r="AE1642" s="198"/>
      <c r="AF1642" s="199"/>
      <c r="AG1642" s="200"/>
      <c r="AH1642" s="200"/>
      <c r="AI1642" s="169" t="str">
        <f>IF(AB1642/W1642=0,"",IF(MOD(AB1642,W1642)&gt;0,"ОШИБКА!!! неверная кратность на сорт",""))</f>
        <v/>
      </c>
    </row>
    <row r="1643" spans="2:35">
      <c r="B1643" s="250"/>
      <c r="C1643" s="196" t="s">
        <v>472</v>
      </c>
      <c r="D1643" s="267"/>
      <c r="E1643" s="267"/>
      <c r="F1643" s="267"/>
      <c r="G1643" s="267"/>
      <c r="H1643" s="267"/>
      <c r="I1643" s="267"/>
      <c r="J1643" s="267"/>
      <c r="K1643" s="267"/>
      <c r="L1643" s="196" t="s">
        <v>37</v>
      </c>
      <c r="M1643" s="332" t="s">
        <v>387</v>
      </c>
      <c r="N1643" s="332" t="s">
        <v>470</v>
      </c>
      <c r="O1643" s="332" t="s">
        <v>469</v>
      </c>
      <c r="P1643" s="332" t="s">
        <v>471</v>
      </c>
      <c r="Q1643" s="332" t="s">
        <v>56</v>
      </c>
      <c r="R1643" s="332" t="s">
        <v>4704</v>
      </c>
      <c r="S1643" s="332"/>
      <c r="T1643" s="332" t="s">
        <v>4705</v>
      </c>
      <c r="U1643" s="252"/>
      <c r="V1643" s="197" t="s">
        <v>176</v>
      </c>
      <c r="W1643" s="220">
        <v>1</v>
      </c>
      <c r="X1643" s="223">
        <v>7437</v>
      </c>
      <c r="Y1643" s="223">
        <v>7212</v>
      </c>
      <c r="Z1643" s="223">
        <v>6761</v>
      </c>
      <c r="AA1643" s="223">
        <v>6355</v>
      </c>
      <c r="AB1643" s="5"/>
      <c r="AC1643" s="224">
        <f t="shared" si="64"/>
        <v>0</v>
      </c>
      <c r="AD1643" s="270">
        <f t="shared" si="65"/>
        <v>0</v>
      </c>
      <c r="AE1643" s="198" t="s">
        <v>4484</v>
      </c>
      <c r="AF1643" s="199"/>
      <c r="AG1643" s="200"/>
      <c r="AH1643" s="200"/>
      <c r="AI1643" s="169" t="str">
        <f>IF(AB1643/W1643=0,"",IF(MOD(AB1643,W1643)&gt;0,"ОШИБКА!!! неверная кратность на сорт",""))</f>
        <v/>
      </c>
    </row>
    <row r="1644" spans="2:35">
      <c r="B1644" s="250"/>
      <c r="C1644" s="196" t="s">
        <v>1476</v>
      </c>
      <c r="D1644" s="267"/>
      <c r="E1644" s="267">
        <v>15</v>
      </c>
      <c r="F1644" s="267">
        <v>0</v>
      </c>
      <c r="G1644" s="267"/>
      <c r="H1644" s="267"/>
      <c r="I1644" s="267"/>
      <c r="J1644" s="267"/>
      <c r="K1644" s="267"/>
      <c r="L1644" s="196" t="s">
        <v>37</v>
      </c>
      <c r="M1644" s="196" t="s">
        <v>387</v>
      </c>
      <c r="N1644" s="196" t="s">
        <v>475</v>
      </c>
      <c r="O1644" s="196" t="s">
        <v>474</v>
      </c>
      <c r="P1644" s="196" t="s">
        <v>1477</v>
      </c>
      <c r="Q1644" s="196" t="s">
        <v>141</v>
      </c>
      <c r="R1644" s="295" t="s">
        <v>60</v>
      </c>
      <c r="S1644" s="196"/>
      <c r="T1644" s="196"/>
      <c r="U1644" s="252"/>
      <c r="V1644" s="197" t="s">
        <v>776</v>
      </c>
      <c r="W1644" s="220">
        <v>1</v>
      </c>
      <c r="X1644" s="223">
        <v>479</v>
      </c>
      <c r="Y1644" s="223">
        <v>464</v>
      </c>
      <c r="Z1644" s="223">
        <v>435</v>
      </c>
      <c r="AA1644" s="223">
        <v>409</v>
      </c>
      <c r="AB1644" s="5"/>
      <c r="AC1644" s="224">
        <f t="shared" si="64"/>
        <v>0</v>
      </c>
      <c r="AD1644" s="270">
        <f t="shared" si="65"/>
        <v>0</v>
      </c>
      <c r="AE1644" s="198"/>
      <c r="AF1644" s="199"/>
      <c r="AG1644" s="200"/>
      <c r="AH1644" s="200"/>
      <c r="AI1644" s="169" t="str">
        <f>IF(AB1644/W1644=0,"",IF(MOD(AB1644,W1644)&gt;0,"ОШИБКА!!! неверная кратность на сорт",""))</f>
        <v/>
      </c>
    </row>
    <row r="1645" spans="2:35">
      <c r="B1645" s="250"/>
      <c r="C1645" s="196" t="s">
        <v>868</v>
      </c>
      <c r="D1645" s="267">
        <v>22</v>
      </c>
      <c r="E1645" s="267"/>
      <c r="F1645" s="267"/>
      <c r="G1645" s="267"/>
      <c r="H1645" s="267"/>
      <c r="I1645" s="267"/>
      <c r="J1645" s="267">
        <v>3</v>
      </c>
      <c r="K1645" s="267"/>
      <c r="L1645" s="196" t="s">
        <v>37</v>
      </c>
      <c r="M1645" s="196" t="s">
        <v>387</v>
      </c>
      <c r="N1645" s="196" t="s">
        <v>475</v>
      </c>
      <c r="O1645" s="196" t="s">
        <v>474</v>
      </c>
      <c r="P1645" s="196" t="s">
        <v>869</v>
      </c>
      <c r="Q1645" s="196" t="s">
        <v>3852</v>
      </c>
      <c r="R1645" s="196" t="s">
        <v>73</v>
      </c>
      <c r="S1645" s="196"/>
      <c r="T1645" s="196"/>
      <c r="U1645" s="252"/>
      <c r="V1645" s="197" t="s">
        <v>776</v>
      </c>
      <c r="W1645" s="220">
        <v>1</v>
      </c>
      <c r="X1645" s="223">
        <v>1403</v>
      </c>
      <c r="Y1645" s="223">
        <v>1360</v>
      </c>
      <c r="Z1645" s="223">
        <v>1275</v>
      </c>
      <c r="AA1645" s="223">
        <v>1199</v>
      </c>
      <c r="AB1645" s="5"/>
      <c r="AC1645" s="224">
        <f t="shared" si="64"/>
        <v>0</v>
      </c>
      <c r="AD1645" s="270">
        <f t="shared" si="65"/>
        <v>0</v>
      </c>
      <c r="AE1645" s="198"/>
      <c r="AF1645" s="199"/>
      <c r="AG1645" s="200"/>
      <c r="AH1645" s="200"/>
      <c r="AI1645" s="169" t="str">
        <f>IF(AB1645/W1645=0,"",IF(MOD(AB1645,W1645)&gt;0,"ОШИБКА!!! неверная кратность на сорт",""))</f>
        <v/>
      </c>
    </row>
    <row r="1646" spans="2:35">
      <c r="B1646" s="250"/>
      <c r="C1646" s="196" t="s">
        <v>2853</v>
      </c>
      <c r="D1646" s="267">
        <v>6</v>
      </c>
      <c r="E1646" s="267"/>
      <c r="F1646" s="267"/>
      <c r="G1646" s="267"/>
      <c r="H1646" s="267"/>
      <c r="I1646" s="267"/>
      <c r="J1646" s="267">
        <v>1</v>
      </c>
      <c r="K1646" s="267"/>
      <c r="L1646" s="196" t="s">
        <v>37</v>
      </c>
      <c r="M1646" s="196" t="s">
        <v>387</v>
      </c>
      <c r="N1646" s="196" t="s">
        <v>475</v>
      </c>
      <c r="O1646" s="196" t="s">
        <v>474</v>
      </c>
      <c r="P1646" s="196" t="s">
        <v>869</v>
      </c>
      <c r="Q1646" s="196" t="s">
        <v>3855</v>
      </c>
      <c r="R1646" s="196" t="s">
        <v>66</v>
      </c>
      <c r="S1646" s="196"/>
      <c r="T1646" s="196"/>
      <c r="U1646" s="252"/>
      <c r="V1646" s="197" t="s">
        <v>776</v>
      </c>
      <c r="W1646" s="220">
        <v>1</v>
      </c>
      <c r="X1646" s="223">
        <v>3366</v>
      </c>
      <c r="Y1646" s="223">
        <v>3264</v>
      </c>
      <c r="Z1646" s="223">
        <v>3060</v>
      </c>
      <c r="AA1646" s="223">
        <v>2877</v>
      </c>
      <c r="AB1646" s="5"/>
      <c r="AC1646" s="224">
        <f t="shared" si="64"/>
        <v>0</v>
      </c>
      <c r="AD1646" s="270">
        <f t="shared" si="65"/>
        <v>0</v>
      </c>
      <c r="AE1646" s="198"/>
      <c r="AF1646" s="199"/>
      <c r="AG1646" s="200"/>
      <c r="AH1646" s="200"/>
      <c r="AI1646" s="169" t="str">
        <f>IF(AB1646/W1646=0,"",IF(MOD(AB1646,W1646)&gt;0,"ОШИБКА!!! неверная кратность на сорт",""))</f>
        <v/>
      </c>
    </row>
    <row r="1647" spans="2:35">
      <c r="B1647" s="250"/>
      <c r="C1647" s="196" t="s">
        <v>2854</v>
      </c>
      <c r="D1647" s="267"/>
      <c r="E1647" s="267"/>
      <c r="F1647" s="267"/>
      <c r="G1647" s="267"/>
      <c r="H1647" s="267"/>
      <c r="I1647" s="267"/>
      <c r="J1647" s="267">
        <v>1</v>
      </c>
      <c r="K1647" s="267"/>
      <c r="L1647" s="196" t="s">
        <v>37</v>
      </c>
      <c r="M1647" s="196" t="s">
        <v>387</v>
      </c>
      <c r="N1647" s="196" t="s">
        <v>475</v>
      </c>
      <c r="O1647" s="196" t="s">
        <v>474</v>
      </c>
      <c r="P1647" s="196" t="s">
        <v>869</v>
      </c>
      <c r="Q1647" s="196" t="s">
        <v>870</v>
      </c>
      <c r="R1647" s="196" t="s">
        <v>436</v>
      </c>
      <c r="S1647" s="196"/>
      <c r="T1647" s="196"/>
      <c r="U1647" s="252"/>
      <c r="V1647" s="197" t="s">
        <v>776</v>
      </c>
      <c r="W1647" s="220">
        <v>1</v>
      </c>
      <c r="X1647" s="223">
        <v>5609</v>
      </c>
      <c r="Y1647" s="223">
        <v>5439</v>
      </c>
      <c r="Z1647" s="223">
        <v>5099</v>
      </c>
      <c r="AA1647" s="223">
        <v>4793</v>
      </c>
      <c r="AB1647" s="5"/>
      <c r="AC1647" s="224">
        <f t="shared" si="64"/>
        <v>0</v>
      </c>
      <c r="AD1647" s="270">
        <f t="shared" si="65"/>
        <v>0</v>
      </c>
      <c r="AE1647" s="198"/>
      <c r="AF1647" s="199"/>
      <c r="AG1647" s="200"/>
      <c r="AH1647" s="200"/>
      <c r="AI1647" s="169" t="str">
        <f>IF(AB1647/W1647=0,"",IF(MOD(AB1647,W1647)&gt;0,"ОШИБКА!!! неверная кратность на сорт",""))</f>
        <v/>
      </c>
    </row>
    <row r="1648" spans="2:35">
      <c r="B1648" s="250"/>
      <c r="C1648" s="196" t="s">
        <v>898</v>
      </c>
      <c r="D1648" s="267">
        <v>2</v>
      </c>
      <c r="E1648" s="267"/>
      <c r="F1648" s="267"/>
      <c r="G1648" s="267"/>
      <c r="H1648" s="267"/>
      <c r="I1648" s="267"/>
      <c r="J1648" s="267">
        <v>1</v>
      </c>
      <c r="K1648" s="267"/>
      <c r="L1648" s="196" t="s">
        <v>37</v>
      </c>
      <c r="M1648" s="196" t="s">
        <v>387</v>
      </c>
      <c r="N1648" s="196" t="s">
        <v>475</v>
      </c>
      <c r="O1648" s="196" t="s">
        <v>474</v>
      </c>
      <c r="P1648" s="196" t="s">
        <v>899</v>
      </c>
      <c r="Q1648" s="196" t="s">
        <v>3855</v>
      </c>
      <c r="R1648" s="196" t="s">
        <v>66</v>
      </c>
      <c r="S1648" s="196"/>
      <c r="T1648" s="196"/>
      <c r="U1648" s="252"/>
      <c r="V1648" s="197" t="s">
        <v>776</v>
      </c>
      <c r="W1648" s="220">
        <v>1</v>
      </c>
      <c r="X1648" s="223">
        <v>3366</v>
      </c>
      <c r="Y1648" s="223">
        <v>3264</v>
      </c>
      <c r="Z1648" s="223">
        <v>3060</v>
      </c>
      <c r="AA1648" s="223">
        <v>2877</v>
      </c>
      <c r="AB1648" s="5"/>
      <c r="AC1648" s="224">
        <f t="shared" si="64"/>
        <v>0</v>
      </c>
      <c r="AD1648" s="270">
        <f t="shared" si="65"/>
        <v>0</v>
      </c>
      <c r="AE1648" s="198"/>
      <c r="AF1648" s="199"/>
      <c r="AG1648" s="200"/>
      <c r="AH1648" s="200"/>
      <c r="AI1648" s="169" t="str">
        <f>IF(AB1648/W1648=0,"",IF(MOD(AB1648,W1648)&gt;0,"ОШИБКА!!! неверная кратность на сорт",""))</f>
        <v/>
      </c>
    </row>
    <row r="1649" spans="2:35">
      <c r="B1649" s="250"/>
      <c r="C1649" s="196" t="s">
        <v>2871</v>
      </c>
      <c r="D1649" s="267"/>
      <c r="E1649" s="267"/>
      <c r="F1649" s="267"/>
      <c r="G1649" s="267"/>
      <c r="H1649" s="267"/>
      <c r="I1649" s="267"/>
      <c r="J1649" s="267">
        <v>1</v>
      </c>
      <c r="K1649" s="267"/>
      <c r="L1649" s="196" t="s">
        <v>37</v>
      </c>
      <c r="M1649" s="196" t="s">
        <v>387</v>
      </c>
      <c r="N1649" s="196" t="s">
        <v>475</v>
      </c>
      <c r="O1649" s="196" t="s">
        <v>474</v>
      </c>
      <c r="P1649" s="196" t="s">
        <v>899</v>
      </c>
      <c r="Q1649" s="196" t="s">
        <v>870</v>
      </c>
      <c r="R1649" s="196" t="s">
        <v>436</v>
      </c>
      <c r="S1649" s="196"/>
      <c r="T1649" s="196"/>
      <c r="U1649" s="252"/>
      <c r="V1649" s="197" t="s">
        <v>776</v>
      </c>
      <c r="W1649" s="220">
        <v>1</v>
      </c>
      <c r="X1649" s="223">
        <v>5609</v>
      </c>
      <c r="Y1649" s="223">
        <v>5439</v>
      </c>
      <c r="Z1649" s="223">
        <v>5099</v>
      </c>
      <c r="AA1649" s="223">
        <v>4793</v>
      </c>
      <c r="AB1649" s="5"/>
      <c r="AC1649" s="224">
        <f t="shared" si="64"/>
        <v>0</v>
      </c>
      <c r="AD1649" s="270">
        <f t="shared" si="65"/>
        <v>0</v>
      </c>
      <c r="AE1649" s="198"/>
      <c r="AF1649" s="199"/>
      <c r="AG1649" s="200"/>
      <c r="AH1649" s="200"/>
      <c r="AI1649" s="169" t="str">
        <f>IF(AB1649/W1649=0,"",IF(MOD(AB1649,W1649)&gt;0,"ОШИБКА!!! неверная кратность на сорт",""))</f>
        <v/>
      </c>
    </row>
    <row r="1650" spans="2:35">
      <c r="B1650" s="250"/>
      <c r="C1650" s="196" t="s">
        <v>871</v>
      </c>
      <c r="D1650" s="267">
        <v>1</v>
      </c>
      <c r="E1650" s="267"/>
      <c r="F1650" s="267"/>
      <c r="G1650" s="267"/>
      <c r="H1650" s="267"/>
      <c r="I1650" s="267"/>
      <c r="J1650" s="267"/>
      <c r="K1650" s="267"/>
      <c r="L1650" s="196" t="s">
        <v>37</v>
      </c>
      <c r="M1650" s="196" t="s">
        <v>387</v>
      </c>
      <c r="N1650" s="196" t="s">
        <v>475</v>
      </c>
      <c r="O1650" s="196" t="s">
        <v>474</v>
      </c>
      <c r="P1650" s="196" t="s">
        <v>872</v>
      </c>
      <c r="Q1650" s="196" t="s">
        <v>19</v>
      </c>
      <c r="R1650" s="196" t="s">
        <v>28</v>
      </c>
      <c r="S1650" s="196"/>
      <c r="T1650" s="196"/>
      <c r="U1650" s="252"/>
      <c r="V1650" s="197" t="s">
        <v>776</v>
      </c>
      <c r="W1650" s="220">
        <v>1</v>
      </c>
      <c r="X1650" s="223">
        <v>936</v>
      </c>
      <c r="Y1650" s="223">
        <v>908</v>
      </c>
      <c r="Z1650" s="223">
        <v>851</v>
      </c>
      <c r="AA1650" s="223">
        <v>800</v>
      </c>
      <c r="AB1650" s="5"/>
      <c r="AC1650" s="224">
        <f t="shared" si="64"/>
        <v>0</v>
      </c>
      <c r="AD1650" s="270">
        <f t="shared" si="65"/>
        <v>0</v>
      </c>
      <c r="AE1650" s="198"/>
      <c r="AF1650" s="199"/>
      <c r="AG1650" s="200"/>
      <c r="AH1650" s="200"/>
      <c r="AI1650" s="169" t="str">
        <f>IF(AB1650/W1650=0,"",IF(MOD(AB1650,W1650)&gt;0,"ОШИБКА!!! неверная кратность на сорт",""))</f>
        <v/>
      </c>
    </row>
    <row r="1651" spans="2:35">
      <c r="B1651" s="250"/>
      <c r="C1651" s="196" t="s">
        <v>2855</v>
      </c>
      <c r="D1651" s="267"/>
      <c r="E1651" s="267"/>
      <c r="F1651" s="267"/>
      <c r="G1651" s="267"/>
      <c r="H1651" s="267"/>
      <c r="I1651" s="267"/>
      <c r="J1651" s="267">
        <v>3</v>
      </c>
      <c r="K1651" s="267"/>
      <c r="L1651" s="196" t="s">
        <v>37</v>
      </c>
      <c r="M1651" s="196" t="s">
        <v>387</v>
      </c>
      <c r="N1651" s="196" t="s">
        <v>475</v>
      </c>
      <c r="O1651" s="196" t="s">
        <v>474</v>
      </c>
      <c r="P1651" s="196" t="s">
        <v>872</v>
      </c>
      <c r="Q1651" s="196" t="s">
        <v>3852</v>
      </c>
      <c r="R1651" s="196" t="s">
        <v>73</v>
      </c>
      <c r="S1651" s="196"/>
      <c r="T1651" s="196"/>
      <c r="U1651" s="252"/>
      <c r="V1651" s="197" t="s">
        <v>776</v>
      </c>
      <c r="W1651" s="220">
        <v>1</v>
      </c>
      <c r="X1651" s="223">
        <v>1403</v>
      </c>
      <c r="Y1651" s="223">
        <v>1360</v>
      </c>
      <c r="Z1651" s="223">
        <v>1275</v>
      </c>
      <c r="AA1651" s="223">
        <v>1199</v>
      </c>
      <c r="AB1651" s="5"/>
      <c r="AC1651" s="224">
        <f t="shared" si="64"/>
        <v>0</v>
      </c>
      <c r="AD1651" s="270">
        <f t="shared" si="65"/>
        <v>0</v>
      </c>
      <c r="AE1651" s="198"/>
      <c r="AF1651" s="199"/>
      <c r="AG1651" s="200"/>
      <c r="AH1651" s="200"/>
      <c r="AI1651" s="169" t="str">
        <f>IF(AB1651/W1651=0,"",IF(MOD(AB1651,W1651)&gt;0,"ОШИБКА!!! неверная кратность на сорт",""))</f>
        <v/>
      </c>
    </row>
    <row r="1652" spans="2:35">
      <c r="B1652" s="250"/>
      <c r="C1652" s="196" t="s">
        <v>2856</v>
      </c>
      <c r="D1652" s="267">
        <v>3</v>
      </c>
      <c r="E1652" s="267"/>
      <c r="F1652" s="267"/>
      <c r="G1652" s="267"/>
      <c r="H1652" s="267"/>
      <c r="I1652" s="267"/>
      <c r="J1652" s="267">
        <v>4</v>
      </c>
      <c r="K1652" s="267"/>
      <c r="L1652" s="196" t="s">
        <v>37</v>
      </c>
      <c r="M1652" s="196" t="s">
        <v>387</v>
      </c>
      <c r="N1652" s="196" t="s">
        <v>475</v>
      </c>
      <c r="O1652" s="196" t="s">
        <v>474</v>
      </c>
      <c r="P1652" s="196" t="s">
        <v>873</v>
      </c>
      <c r="Q1652" s="196" t="s">
        <v>3852</v>
      </c>
      <c r="R1652" s="196" t="s">
        <v>73</v>
      </c>
      <c r="S1652" s="196"/>
      <c r="T1652" s="196"/>
      <c r="U1652" s="252"/>
      <c r="V1652" s="197" t="s">
        <v>776</v>
      </c>
      <c r="W1652" s="220">
        <v>1</v>
      </c>
      <c r="X1652" s="223">
        <v>1403</v>
      </c>
      <c r="Y1652" s="223">
        <v>1360</v>
      </c>
      <c r="Z1652" s="223">
        <v>1275</v>
      </c>
      <c r="AA1652" s="223">
        <v>1199</v>
      </c>
      <c r="AB1652" s="5"/>
      <c r="AC1652" s="224">
        <f t="shared" si="64"/>
        <v>0</v>
      </c>
      <c r="AD1652" s="270">
        <f t="shared" si="65"/>
        <v>0</v>
      </c>
      <c r="AE1652" s="198"/>
      <c r="AF1652" s="199"/>
      <c r="AG1652" s="200"/>
      <c r="AH1652" s="200"/>
      <c r="AI1652" s="169" t="str">
        <f>IF(AB1652/W1652=0,"",IF(MOD(AB1652,W1652)&gt;0,"ОШИБКА!!! неверная кратность на сорт",""))</f>
        <v/>
      </c>
    </row>
    <row r="1653" spans="2:35">
      <c r="B1653" s="250"/>
      <c r="C1653" s="196" t="s">
        <v>2857</v>
      </c>
      <c r="D1653" s="267">
        <v>3</v>
      </c>
      <c r="E1653" s="267"/>
      <c r="F1653" s="267"/>
      <c r="G1653" s="267"/>
      <c r="H1653" s="267"/>
      <c r="I1653" s="267"/>
      <c r="J1653" s="267"/>
      <c r="K1653" s="267"/>
      <c r="L1653" s="196" t="s">
        <v>37</v>
      </c>
      <c r="M1653" s="196" t="s">
        <v>387</v>
      </c>
      <c r="N1653" s="196" t="s">
        <v>475</v>
      </c>
      <c r="O1653" s="196" t="s">
        <v>474</v>
      </c>
      <c r="P1653" s="196" t="s">
        <v>873</v>
      </c>
      <c r="Q1653" s="196" t="s">
        <v>3855</v>
      </c>
      <c r="R1653" s="196" t="s">
        <v>66</v>
      </c>
      <c r="S1653" s="196"/>
      <c r="T1653" s="196"/>
      <c r="U1653" s="252"/>
      <c r="V1653" s="197" t="s">
        <v>776</v>
      </c>
      <c r="W1653" s="220">
        <v>1</v>
      </c>
      <c r="X1653" s="223">
        <v>3366</v>
      </c>
      <c r="Y1653" s="223">
        <v>3264</v>
      </c>
      <c r="Z1653" s="223">
        <v>3060</v>
      </c>
      <c r="AA1653" s="223">
        <v>2877</v>
      </c>
      <c r="AB1653" s="5"/>
      <c r="AC1653" s="224">
        <f t="shared" si="64"/>
        <v>0</v>
      </c>
      <c r="AD1653" s="270">
        <f t="shared" si="65"/>
        <v>0</v>
      </c>
      <c r="AE1653" s="198"/>
      <c r="AF1653" s="199"/>
      <c r="AG1653" s="200"/>
      <c r="AH1653" s="200"/>
      <c r="AI1653" s="169" t="str">
        <f>IF(AB1653/W1653=0,"",IF(MOD(AB1653,W1653)&gt;0,"ОШИБКА!!! неверная кратность на сорт",""))</f>
        <v/>
      </c>
    </row>
    <row r="1654" spans="2:35">
      <c r="B1654" s="250"/>
      <c r="C1654" s="196" t="s">
        <v>2858</v>
      </c>
      <c r="D1654" s="267">
        <v>2</v>
      </c>
      <c r="E1654" s="267"/>
      <c r="F1654" s="267"/>
      <c r="G1654" s="267"/>
      <c r="H1654" s="267"/>
      <c r="I1654" s="267"/>
      <c r="J1654" s="267">
        <v>3</v>
      </c>
      <c r="K1654" s="267"/>
      <c r="L1654" s="196" t="s">
        <v>37</v>
      </c>
      <c r="M1654" s="196" t="s">
        <v>387</v>
      </c>
      <c r="N1654" s="196" t="s">
        <v>475</v>
      </c>
      <c r="O1654" s="196" t="s">
        <v>474</v>
      </c>
      <c r="P1654" s="196" t="s">
        <v>874</v>
      </c>
      <c r="Q1654" s="196" t="s">
        <v>3852</v>
      </c>
      <c r="R1654" s="196" t="s">
        <v>73</v>
      </c>
      <c r="S1654" s="196"/>
      <c r="T1654" s="196"/>
      <c r="U1654" s="252"/>
      <c r="V1654" s="197" t="s">
        <v>776</v>
      </c>
      <c r="W1654" s="220">
        <v>1</v>
      </c>
      <c r="X1654" s="223">
        <v>1403</v>
      </c>
      <c r="Y1654" s="223">
        <v>1360</v>
      </c>
      <c r="Z1654" s="223">
        <v>1275</v>
      </c>
      <c r="AA1654" s="223">
        <v>1199</v>
      </c>
      <c r="AB1654" s="5"/>
      <c r="AC1654" s="224">
        <f t="shared" si="64"/>
        <v>0</v>
      </c>
      <c r="AD1654" s="270">
        <f t="shared" si="65"/>
        <v>0</v>
      </c>
      <c r="AE1654" s="198"/>
      <c r="AF1654" s="199"/>
      <c r="AG1654" s="200"/>
      <c r="AH1654" s="200"/>
      <c r="AI1654" s="169" t="str">
        <f>IF(AB1654/W1654=0,"",IF(MOD(AB1654,W1654)&gt;0,"ОШИБКА!!! неверная кратность на сорт",""))</f>
        <v/>
      </c>
    </row>
    <row r="1655" spans="2:35">
      <c r="B1655" s="250"/>
      <c r="C1655" s="196" t="s">
        <v>2859</v>
      </c>
      <c r="D1655" s="267">
        <v>5</v>
      </c>
      <c r="E1655" s="267"/>
      <c r="F1655" s="267"/>
      <c r="G1655" s="267"/>
      <c r="H1655" s="267"/>
      <c r="I1655" s="267"/>
      <c r="J1655" s="267">
        <v>2</v>
      </c>
      <c r="K1655" s="267"/>
      <c r="L1655" s="196" t="s">
        <v>37</v>
      </c>
      <c r="M1655" s="196" t="s">
        <v>387</v>
      </c>
      <c r="N1655" s="196" t="s">
        <v>475</v>
      </c>
      <c r="O1655" s="196" t="s">
        <v>474</v>
      </c>
      <c r="P1655" s="196" t="s">
        <v>875</v>
      </c>
      <c r="Q1655" s="196" t="s">
        <v>3855</v>
      </c>
      <c r="R1655" s="196" t="s">
        <v>66</v>
      </c>
      <c r="S1655" s="196"/>
      <c r="T1655" s="196"/>
      <c r="U1655" s="252"/>
      <c r="V1655" s="197" t="s">
        <v>776</v>
      </c>
      <c r="W1655" s="220">
        <v>1</v>
      </c>
      <c r="X1655" s="223">
        <v>3366</v>
      </c>
      <c r="Y1655" s="223">
        <v>3264</v>
      </c>
      <c r="Z1655" s="223">
        <v>3060</v>
      </c>
      <c r="AA1655" s="223">
        <v>2877</v>
      </c>
      <c r="AB1655" s="5"/>
      <c r="AC1655" s="224">
        <f t="shared" si="64"/>
        <v>0</v>
      </c>
      <c r="AD1655" s="270">
        <f t="shared" si="65"/>
        <v>0</v>
      </c>
      <c r="AE1655" s="198"/>
      <c r="AF1655" s="199"/>
      <c r="AG1655" s="200"/>
      <c r="AH1655" s="200"/>
      <c r="AI1655" s="169" t="str">
        <f>IF(AB1655/W1655=0,"",IF(MOD(AB1655,W1655)&gt;0,"ОШИБКА!!! неверная кратность на сорт",""))</f>
        <v/>
      </c>
    </row>
    <row r="1656" spans="2:35">
      <c r="B1656" s="250"/>
      <c r="C1656" s="196" t="s">
        <v>877</v>
      </c>
      <c r="D1656" s="267">
        <v>2</v>
      </c>
      <c r="E1656" s="267"/>
      <c r="F1656" s="267"/>
      <c r="G1656" s="267"/>
      <c r="H1656" s="267"/>
      <c r="I1656" s="267"/>
      <c r="J1656" s="267"/>
      <c r="K1656" s="267"/>
      <c r="L1656" s="196" t="s">
        <v>37</v>
      </c>
      <c r="M1656" s="196" t="s">
        <v>387</v>
      </c>
      <c r="N1656" s="196" t="s">
        <v>475</v>
      </c>
      <c r="O1656" s="196" t="s">
        <v>474</v>
      </c>
      <c r="P1656" s="196" t="s">
        <v>876</v>
      </c>
      <c r="Q1656" s="196" t="s">
        <v>3852</v>
      </c>
      <c r="R1656" s="196" t="s">
        <v>73</v>
      </c>
      <c r="S1656" s="196"/>
      <c r="T1656" s="196"/>
      <c r="U1656" s="252"/>
      <c r="V1656" s="197" t="s">
        <v>776</v>
      </c>
      <c r="W1656" s="220">
        <v>1</v>
      </c>
      <c r="X1656" s="223">
        <v>1403</v>
      </c>
      <c r="Y1656" s="223">
        <v>1360</v>
      </c>
      <c r="Z1656" s="223">
        <v>1275</v>
      </c>
      <c r="AA1656" s="223">
        <v>1199</v>
      </c>
      <c r="AB1656" s="5"/>
      <c r="AC1656" s="224">
        <f t="shared" si="64"/>
        <v>0</v>
      </c>
      <c r="AD1656" s="270">
        <f t="shared" si="65"/>
        <v>0</v>
      </c>
      <c r="AE1656" s="198"/>
      <c r="AF1656" s="199"/>
      <c r="AG1656" s="200"/>
      <c r="AH1656" s="200"/>
      <c r="AI1656" s="169" t="str">
        <f>IF(AB1656/W1656=0,"",IF(MOD(AB1656,W1656)&gt;0,"ОШИБКА!!! неверная кратность на сорт",""))</f>
        <v/>
      </c>
    </row>
    <row r="1657" spans="2:35">
      <c r="B1657" s="250"/>
      <c r="C1657" s="196" t="s">
        <v>473</v>
      </c>
      <c r="D1657" s="267">
        <v>17</v>
      </c>
      <c r="E1657" s="267"/>
      <c r="F1657" s="267"/>
      <c r="G1657" s="267"/>
      <c r="H1657" s="267"/>
      <c r="I1657" s="267"/>
      <c r="J1657" s="267"/>
      <c r="K1657" s="267"/>
      <c r="L1657" s="196" t="s">
        <v>37</v>
      </c>
      <c r="M1657" s="196" t="s">
        <v>387</v>
      </c>
      <c r="N1657" s="196" t="s">
        <v>475</v>
      </c>
      <c r="O1657" s="196" t="s">
        <v>474</v>
      </c>
      <c r="P1657" s="196" t="s">
        <v>2978</v>
      </c>
      <c r="Q1657" s="196" t="s">
        <v>4613</v>
      </c>
      <c r="R1657" s="196"/>
      <c r="S1657" s="196"/>
      <c r="T1657" s="196"/>
      <c r="U1657" s="252"/>
      <c r="V1657" s="197" t="s">
        <v>776</v>
      </c>
      <c r="W1657" s="220">
        <v>1</v>
      </c>
      <c r="X1657" s="223">
        <v>433</v>
      </c>
      <c r="Y1657" s="223">
        <v>420</v>
      </c>
      <c r="Z1657" s="223">
        <v>393</v>
      </c>
      <c r="AA1657" s="223">
        <v>370</v>
      </c>
      <c r="AB1657" s="5"/>
      <c r="AC1657" s="224">
        <f t="shared" si="64"/>
        <v>0</v>
      </c>
      <c r="AD1657" s="270">
        <f t="shared" si="65"/>
        <v>0</v>
      </c>
      <c r="AE1657" s="198"/>
      <c r="AF1657" s="199"/>
      <c r="AG1657" s="200"/>
      <c r="AH1657" s="200"/>
      <c r="AI1657" s="169" t="str">
        <f>IF(AB1657/W1657=0,"",IF(MOD(AB1657,W1657)&gt;0,"ОШИБКА!!! неверная кратность на сорт",""))</f>
        <v/>
      </c>
    </row>
    <row r="1658" spans="2:35">
      <c r="B1658" s="250"/>
      <c r="C1658" s="196" t="s">
        <v>2873</v>
      </c>
      <c r="D1658" s="267">
        <v>5</v>
      </c>
      <c r="E1658" s="267"/>
      <c r="F1658" s="267"/>
      <c r="G1658" s="267"/>
      <c r="H1658" s="267"/>
      <c r="I1658" s="267"/>
      <c r="J1658" s="267">
        <v>3</v>
      </c>
      <c r="K1658" s="267"/>
      <c r="L1658" s="196" t="s">
        <v>37</v>
      </c>
      <c r="M1658" s="196" t="s">
        <v>387</v>
      </c>
      <c r="N1658" s="196" t="s">
        <v>475</v>
      </c>
      <c r="O1658" s="196" t="s">
        <v>474</v>
      </c>
      <c r="P1658" s="196" t="s">
        <v>903</v>
      </c>
      <c r="Q1658" s="196" t="s">
        <v>3852</v>
      </c>
      <c r="R1658" s="196" t="s">
        <v>73</v>
      </c>
      <c r="S1658" s="196"/>
      <c r="T1658" s="196"/>
      <c r="U1658" s="252"/>
      <c r="V1658" s="197" t="s">
        <v>776</v>
      </c>
      <c r="W1658" s="220">
        <v>1</v>
      </c>
      <c r="X1658" s="223">
        <v>1403</v>
      </c>
      <c r="Y1658" s="223">
        <v>1360</v>
      </c>
      <c r="Z1658" s="223">
        <v>1275</v>
      </c>
      <c r="AA1658" s="223">
        <v>1199</v>
      </c>
      <c r="AB1658" s="5"/>
      <c r="AC1658" s="224">
        <f t="shared" ref="AC1658:AC1721" si="66">X1658*AB1658</f>
        <v>0</v>
      </c>
      <c r="AD1658" s="270">
        <f t="shared" ref="AD1658:AD1721" si="67">IF(Y1658&lt;&gt;"",IF(AND($AC$25&gt;=200000,AB1658&gt;=20),AB1658*AA1658,IF(AND($AC$25&gt;=200000,AB1658&lt;20),AB1658*Z1658,IF(AND($AC$25&lt;200000,AB1658&gt;=20),AB1658*Y1658,AB1658*X1658))),IF($AC$25&gt;=200000,AB1658*Z1658,AB1658*X1658))</f>
        <v>0</v>
      </c>
      <c r="AE1658" s="198"/>
      <c r="AF1658" s="199"/>
      <c r="AG1658" s="200"/>
      <c r="AH1658" s="200"/>
      <c r="AI1658" s="169" t="str">
        <f>IF(AB1658/W1658=0,"",IF(MOD(AB1658,W1658)&gt;0,"ОШИБКА!!! неверная кратность на сорт",""))</f>
        <v/>
      </c>
    </row>
    <row r="1659" spans="2:35">
      <c r="B1659" s="250"/>
      <c r="C1659" s="196" t="s">
        <v>904</v>
      </c>
      <c r="D1659" s="267">
        <v>1</v>
      </c>
      <c r="E1659" s="267"/>
      <c r="F1659" s="267"/>
      <c r="G1659" s="267"/>
      <c r="H1659" s="267"/>
      <c r="I1659" s="267"/>
      <c r="J1659" s="267"/>
      <c r="K1659" s="267"/>
      <c r="L1659" s="196" t="s">
        <v>37</v>
      </c>
      <c r="M1659" s="196" t="s">
        <v>387</v>
      </c>
      <c r="N1659" s="196" t="s">
        <v>475</v>
      </c>
      <c r="O1659" s="196" t="s">
        <v>474</v>
      </c>
      <c r="P1659" s="196" t="s">
        <v>903</v>
      </c>
      <c r="Q1659" s="196" t="s">
        <v>3855</v>
      </c>
      <c r="R1659" s="196" t="s">
        <v>66</v>
      </c>
      <c r="S1659" s="196"/>
      <c r="T1659" s="196"/>
      <c r="U1659" s="252"/>
      <c r="V1659" s="197" t="s">
        <v>776</v>
      </c>
      <c r="W1659" s="220">
        <v>1</v>
      </c>
      <c r="X1659" s="223">
        <v>3366</v>
      </c>
      <c r="Y1659" s="223">
        <v>3264</v>
      </c>
      <c r="Z1659" s="223">
        <v>3060</v>
      </c>
      <c r="AA1659" s="223">
        <v>2877</v>
      </c>
      <c r="AB1659" s="5"/>
      <c r="AC1659" s="224">
        <f t="shared" si="66"/>
        <v>0</v>
      </c>
      <c r="AD1659" s="270">
        <f t="shared" si="67"/>
        <v>0</v>
      </c>
      <c r="AE1659" s="198"/>
      <c r="AF1659" s="199"/>
      <c r="AG1659" s="200"/>
      <c r="AH1659" s="200"/>
      <c r="AI1659" s="169" t="str">
        <f>IF(AB1659/W1659=0,"",IF(MOD(AB1659,W1659)&gt;0,"ОШИБКА!!! неверная кратность на сорт",""))</f>
        <v/>
      </c>
    </row>
    <row r="1660" spans="2:35">
      <c r="B1660" s="250"/>
      <c r="C1660" s="196" t="s">
        <v>2860</v>
      </c>
      <c r="D1660" s="267"/>
      <c r="E1660" s="267"/>
      <c r="F1660" s="267"/>
      <c r="G1660" s="267"/>
      <c r="H1660" s="267"/>
      <c r="I1660" s="267"/>
      <c r="J1660" s="267">
        <v>2</v>
      </c>
      <c r="K1660" s="267"/>
      <c r="L1660" s="196" t="s">
        <v>37</v>
      </c>
      <c r="M1660" s="196" t="s">
        <v>387</v>
      </c>
      <c r="N1660" s="196" t="s">
        <v>475</v>
      </c>
      <c r="O1660" s="196" t="s">
        <v>474</v>
      </c>
      <c r="P1660" s="196" t="s">
        <v>878</v>
      </c>
      <c r="Q1660" s="196" t="s">
        <v>3852</v>
      </c>
      <c r="R1660" s="196" t="s">
        <v>73</v>
      </c>
      <c r="S1660" s="196"/>
      <c r="T1660" s="196"/>
      <c r="U1660" s="252"/>
      <c r="V1660" s="197" t="s">
        <v>776</v>
      </c>
      <c r="W1660" s="220">
        <v>1</v>
      </c>
      <c r="X1660" s="223">
        <v>1403</v>
      </c>
      <c r="Y1660" s="223">
        <v>1360</v>
      </c>
      <c r="Z1660" s="223">
        <v>1275</v>
      </c>
      <c r="AA1660" s="223">
        <v>1199</v>
      </c>
      <c r="AB1660" s="5"/>
      <c r="AC1660" s="224">
        <f t="shared" si="66"/>
        <v>0</v>
      </c>
      <c r="AD1660" s="270">
        <f t="shared" si="67"/>
        <v>0</v>
      </c>
      <c r="AE1660" s="198"/>
      <c r="AF1660" s="199"/>
      <c r="AG1660" s="200"/>
      <c r="AH1660" s="200"/>
      <c r="AI1660" s="169" t="str">
        <f>IF(AB1660/W1660=0,"",IF(MOD(AB1660,W1660)&gt;0,"ОШИБКА!!! неверная кратность на сорт",""))</f>
        <v/>
      </c>
    </row>
    <row r="1661" spans="2:35">
      <c r="B1661" s="250"/>
      <c r="C1661" s="196" t="s">
        <v>2861</v>
      </c>
      <c r="D1661" s="267">
        <v>1</v>
      </c>
      <c r="E1661" s="267"/>
      <c r="F1661" s="267"/>
      <c r="G1661" s="267"/>
      <c r="H1661" s="267"/>
      <c r="I1661" s="267"/>
      <c r="J1661" s="267">
        <v>9</v>
      </c>
      <c r="K1661" s="267"/>
      <c r="L1661" s="196" t="s">
        <v>37</v>
      </c>
      <c r="M1661" s="196" t="s">
        <v>387</v>
      </c>
      <c r="N1661" s="196" t="s">
        <v>475</v>
      </c>
      <c r="O1661" s="196" t="s">
        <v>474</v>
      </c>
      <c r="P1661" s="196" t="s">
        <v>879</v>
      </c>
      <c r="Q1661" s="196" t="s">
        <v>19</v>
      </c>
      <c r="R1661" s="196" t="s">
        <v>28</v>
      </c>
      <c r="S1661" s="196"/>
      <c r="T1661" s="196"/>
      <c r="U1661" s="252"/>
      <c r="V1661" s="197" t="s">
        <v>776</v>
      </c>
      <c r="W1661" s="220">
        <v>1</v>
      </c>
      <c r="X1661" s="223">
        <v>936</v>
      </c>
      <c r="Y1661" s="223">
        <v>908</v>
      </c>
      <c r="Z1661" s="223">
        <v>851</v>
      </c>
      <c r="AA1661" s="223">
        <v>800</v>
      </c>
      <c r="AB1661" s="5"/>
      <c r="AC1661" s="224">
        <f t="shared" si="66"/>
        <v>0</v>
      </c>
      <c r="AD1661" s="270">
        <f t="shared" si="67"/>
        <v>0</v>
      </c>
      <c r="AE1661" s="198"/>
      <c r="AF1661" s="199"/>
      <c r="AG1661" s="200"/>
      <c r="AH1661" s="200"/>
      <c r="AI1661" s="169" t="str">
        <f>IF(AB1661/W1661=0,"",IF(MOD(AB1661,W1661)&gt;0,"ОШИБКА!!! неверная кратность на сорт",""))</f>
        <v/>
      </c>
    </row>
    <row r="1662" spans="2:35">
      <c r="B1662" s="250"/>
      <c r="C1662" s="196" t="s">
        <v>2862</v>
      </c>
      <c r="D1662" s="267">
        <v>2</v>
      </c>
      <c r="E1662" s="267"/>
      <c r="F1662" s="267"/>
      <c r="G1662" s="267"/>
      <c r="H1662" s="267"/>
      <c r="I1662" s="267"/>
      <c r="J1662" s="267">
        <v>1</v>
      </c>
      <c r="K1662" s="267"/>
      <c r="L1662" s="196" t="s">
        <v>37</v>
      </c>
      <c r="M1662" s="196" t="s">
        <v>387</v>
      </c>
      <c r="N1662" s="196" t="s">
        <v>475</v>
      </c>
      <c r="O1662" s="196" t="s">
        <v>474</v>
      </c>
      <c r="P1662" s="196" t="s">
        <v>879</v>
      </c>
      <c r="Q1662" s="196" t="s">
        <v>3855</v>
      </c>
      <c r="R1662" s="196" t="s">
        <v>66</v>
      </c>
      <c r="S1662" s="196"/>
      <c r="T1662" s="196"/>
      <c r="U1662" s="252"/>
      <c r="V1662" s="197" t="s">
        <v>776</v>
      </c>
      <c r="W1662" s="220">
        <v>1</v>
      </c>
      <c r="X1662" s="223">
        <v>3366</v>
      </c>
      <c r="Y1662" s="223">
        <v>3264</v>
      </c>
      <c r="Z1662" s="223">
        <v>3060</v>
      </c>
      <c r="AA1662" s="223">
        <v>2877</v>
      </c>
      <c r="AB1662" s="5"/>
      <c r="AC1662" s="224">
        <f t="shared" si="66"/>
        <v>0</v>
      </c>
      <c r="AD1662" s="270">
        <f t="shared" si="67"/>
        <v>0</v>
      </c>
      <c r="AE1662" s="198"/>
      <c r="AF1662" s="199"/>
      <c r="AG1662" s="200"/>
      <c r="AH1662" s="200"/>
      <c r="AI1662" s="169" t="str">
        <f>IF(AB1662/W1662=0,"",IF(MOD(AB1662,W1662)&gt;0,"ОШИБКА!!! неверная кратность на сорт",""))</f>
        <v/>
      </c>
    </row>
    <row r="1663" spans="2:35">
      <c r="B1663" s="250"/>
      <c r="C1663" s="196" t="s">
        <v>881</v>
      </c>
      <c r="D1663" s="267">
        <v>3</v>
      </c>
      <c r="E1663" s="267"/>
      <c r="F1663" s="267"/>
      <c r="G1663" s="267"/>
      <c r="H1663" s="267"/>
      <c r="I1663" s="267"/>
      <c r="J1663" s="267"/>
      <c r="K1663" s="267"/>
      <c r="L1663" s="196" t="s">
        <v>37</v>
      </c>
      <c r="M1663" s="196" t="s">
        <v>387</v>
      </c>
      <c r="N1663" s="196" t="s">
        <v>475</v>
      </c>
      <c r="O1663" s="196" t="s">
        <v>474</v>
      </c>
      <c r="P1663" s="196" t="s">
        <v>880</v>
      </c>
      <c r="Q1663" s="196" t="s">
        <v>3852</v>
      </c>
      <c r="R1663" s="196" t="s">
        <v>73</v>
      </c>
      <c r="S1663" s="196"/>
      <c r="T1663" s="196"/>
      <c r="U1663" s="252"/>
      <c r="V1663" s="197" t="s">
        <v>776</v>
      </c>
      <c r="W1663" s="220">
        <v>1</v>
      </c>
      <c r="X1663" s="223">
        <v>1403</v>
      </c>
      <c r="Y1663" s="223">
        <v>1360</v>
      </c>
      <c r="Z1663" s="223">
        <v>1275</v>
      </c>
      <c r="AA1663" s="223">
        <v>1199</v>
      </c>
      <c r="AB1663" s="5"/>
      <c r="AC1663" s="224">
        <f t="shared" si="66"/>
        <v>0</v>
      </c>
      <c r="AD1663" s="270">
        <f t="shared" si="67"/>
        <v>0</v>
      </c>
      <c r="AE1663" s="198"/>
      <c r="AF1663" s="199"/>
      <c r="AG1663" s="200"/>
      <c r="AH1663" s="200"/>
      <c r="AI1663" s="169" t="str">
        <f>IF(AB1663/W1663=0,"",IF(MOD(AB1663,W1663)&gt;0,"ОШИБКА!!! неверная кратность на сорт",""))</f>
        <v/>
      </c>
    </row>
    <row r="1664" spans="2:35">
      <c r="B1664" s="250"/>
      <c r="C1664" s="196" t="s">
        <v>2852</v>
      </c>
      <c r="D1664" s="267">
        <v>1</v>
      </c>
      <c r="E1664" s="267"/>
      <c r="F1664" s="267"/>
      <c r="G1664" s="267"/>
      <c r="H1664" s="267"/>
      <c r="I1664" s="267"/>
      <c r="J1664" s="267">
        <v>9</v>
      </c>
      <c r="K1664" s="267"/>
      <c r="L1664" s="196" t="s">
        <v>37</v>
      </c>
      <c r="M1664" s="196" t="s">
        <v>387</v>
      </c>
      <c r="N1664" s="196" t="s">
        <v>475</v>
      </c>
      <c r="O1664" s="196" t="s">
        <v>474</v>
      </c>
      <c r="P1664" s="196" t="s">
        <v>882</v>
      </c>
      <c r="Q1664" s="196" t="s">
        <v>19</v>
      </c>
      <c r="R1664" s="196" t="s">
        <v>28</v>
      </c>
      <c r="S1664" s="196"/>
      <c r="T1664" s="196"/>
      <c r="U1664" s="252"/>
      <c r="V1664" s="197" t="s">
        <v>776</v>
      </c>
      <c r="W1664" s="220">
        <v>1</v>
      </c>
      <c r="X1664" s="223">
        <v>936</v>
      </c>
      <c r="Y1664" s="223">
        <v>908</v>
      </c>
      <c r="Z1664" s="223">
        <v>851</v>
      </c>
      <c r="AA1664" s="223">
        <v>800</v>
      </c>
      <c r="AB1664" s="5"/>
      <c r="AC1664" s="224">
        <f t="shared" si="66"/>
        <v>0</v>
      </c>
      <c r="AD1664" s="270">
        <f t="shared" si="67"/>
        <v>0</v>
      </c>
      <c r="AE1664" s="198"/>
      <c r="AF1664" s="199"/>
      <c r="AG1664" s="200"/>
      <c r="AH1664" s="200"/>
      <c r="AI1664" s="169" t="str">
        <f>IF(AB1664/W1664=0,"",IF(MOD(AB1664,W1664)&gt;0,"ОШИБКА!!! неверная кратность на сорт",""))</f>
        <v/>
      </c>
    </row>
    <row r="1665" spans="2:35">
      <c r="B1665" s="250"/>
      <c r="C1665" s="196" t="s">
        <v>2863</v>
      </c>
      <c r="D1665" s="267">
        <v>17</v>
      </c>
      <c r="E1665" s="267"/>
      <c r="F1665" s="267"/>
      <c r="G1665" s="267"/>
      <c r="H1665" s="267"/>
      <c r="I1665" s="267"/>
      <c r="J1665" s="267"/>
      <c r="K1665" s="267"/>
      <c r="L1665" s="196" t="s">
        <v>37</v>
      </c>
      <c r="M1665" s="196" t="s">
        <v>387</v>
      </c>
      <c r="N1665" s="196" t="s">
        <v>475</v>
      </c>
      <c r="O1665" s="196" t="s">
        <v>474</v>
      </c>
      <c r="P1665" s="196" t="s">
        <v>882</v>
      </c>
      <c r="Q1665" s="196" t="s">
        <v>3855</v>
      </c>
      <c r="R1665" s="196" t="s">
        <v>66</v>
      </c>
      <c r="S1665" s="196"/>
      <c r="T1665" s="196"/>
      <c r="U1665" s="252"/>
      <c r="V1665" s="197" t="s">
        <v>776</v>
      </c>
      <c r="W1665" s="220">
        <v>1</v>
      </c>
      <c r="X1665" s="223">
        <v>3366</v>
      </c>
      <c r="Y1665" s="223">
        <v>3264</v>
      </c>
      <c r="Z1665" s="223">
        <v>3060</v>
      </c>
      <c r="AA1665" s="223">
        <v>2877</v>
      </c>
      <c r="AB1665" s="5"/>
      <c r="AC1665" s="224">
        <f t="shared" si="66"/>
        <v>0</v>
      </c>
      <c r="AD1665" s="270">
        <f t="shared" si="67"/>
        <v>0</v>
      </c>
      <c r="AE1665" s="198"/>
      <c r="AF1665" s="199"/>
      <c r="AG1665" s="200"/>
      <c r="AH1665" s="200"/>
      <c r="AI1665" s="169" t="str">
        <f>IF(AB1665/W1665=0,"",IF(MOD(AB1665,W1665)&gt;0,"ОШИБКА!!! неверная кратность на сорт",""))</f>
        <v/>
      </c>
    </row>
    <row r="1666" spans="2:35">
      <c r="B1666" s="250"/>
      <c r="C1666" s="196" t="s">
        <v>2864</v>
      </c>
      <c r="D1666" s="267">
        <v>2</v>
      </c>
      <c r="E1666" s="267"/>
      <c r="F1666" s="267"/>
      <c r="G1666" s="267"/>
      <c r="H1666" s="267"/>
      <c r="I1666" s="267"/>
      <c r="J1666" s="267"/>
      <c r="K1666" s="267"/>
      <c r="L1666" s="196" t="s">
        <v>37</v>
      </c>
      <c r="M1666" s="196" t="s">
        <v>387</v>
      </c>
      <c r="N1666" s="196" t="s">
        <v>475</v>
      </c>
      <c r="O1666" s="196" t="s">
        <v>474</v>
      </c>
      <c r="P1666" s="196" t="s">
        <v>882</v>
      </c>
      <c r="Q1666" s="196" t="s">
        <v>870</v>
      </c>
      <c r="R1666" s="196" t="s">
        <v>436</v>
      </c>
      <c r="S1666" s="196"/>
      <c r="T1666" s="196"/>
      <c r="U1666" s="252"/>
      <c r="V1666" s="197" t="s">
        <v>776</v>
      </c>
      <c r="W1666" s="220">
        <v>1</v>
      </c>
      <c r="X1666" s="223">
        <v>5609</v>
      </c>
      <c r="Y1666" s="223">
        <v>5439</v>
      </c>
      <c r="Z1666" s="223">
        <v>5099</v>
      </c>
      <c r="AA1666" s="223">
        <v>4793</v>
      </c>
      <c r="AB1666" s="5"/>
      <c r="AC1666" s="224">
        <f t="shared" si="66"/>
        <v>0</v>
      </c>
      <c r="AD1666" s="270">
        <f t="shared" si="67"/>
        <v>0</v>
      </c>
      <c r="AE1666" s="198"/>
      <c r="AF1666" s="199"/>
      <c r="AG1666" s="200"/>
      <c r="AH1666" s="200"/>
      <c r="AI1666" s="169" t="str">
        <f>IF(AB1666/W1666=0,"",IF(MOD(AB1666,W1666)&gt;0,"ОШИБКА!!! неверная кратность на сорт",""))</f>
        <v/>
      </c>
    </row>
    <row r="1667" spans="2:35">
      <c r="B1667" s="250"/>
      <c r="C1667" s="196" t="s">
        <v>2865</v>
      </c>
      <c r="D1667" s="267">
        <v>5</v>
      </c>
      <c r="E1667" s="267"/>
      <c r="F1667" s="267"/>
      <c r="G1667" s="267"/>
      <c r="H1667" s="267"/>
      <c r="I1667" s="267"/>
      <c r="J1667" s="267">
        <v>5</v>
      </c>
      <c r="K1667" s="267"/>
      <c r="L1667" s="196" t="s">
        <v>37</v>
      </c>
      <c r="M1667" s="196" t="s">
        <v>387</v>
      </c>
      <c r="N1667" s="196" t="s">
        <v>475</v>
      </c>
      <c r="O1667" s="196" t="s">
        <v>474</v>
      </c>
      <c r="P1667" s="196" t="s">
        <v>883</v>
      </c>
      <c r="Q1667" s="196" t="s">
        <v>3852</v>
      </c>
      <c r="R1667" s="196" t="s">
        <v>73</v>
      </c>
      <c r="S1667" s="196"/>
      <c r="T1667" s="196"/>
      <c r="U1667" s="252"/>
      <c r="V1667" s="197" t="s">
        <v>776</v>
      </c>
      <c r="W1667" s="220">
        <v>1</v>
      </c>
      <c r="X1667" s="223">
        <v>1403</v>
      </c>
      <c r="Y1667" s="223">
        <v>1360</v>
      </c>
      <c r="Z1667" s="223">
        <v>1275</v>
      </c>
      <c r="AA1667" s="223">
        <v>1199</v>
      </c>
      <c r="AB1667" s="5"/>
      <c r="AC1667" s="224">
        <f t="shared" si="66"/>
        <v>0</v>
      </c>
      <c r="AD1667" s="270">
        <f t="shared" si="67"/>
        <v>0</v>
      </c>
      <c r="AE1667" s="198"/>
      <c r="AF1667" s="199"/>
      <c r="AG1667" s="200"/>
      <c r="AH1667" s="200"/>
      <c r="AI1667" s="169" t="str">
        <f>IF(AB1667/W1667=0,"",IF(MOD(AB1667,W1667)&gt;0,"ОШИБКА!!! неверная кратность на сорт",""))</f>
        <v/>
      </c>
    </row>
    <row r="1668" spans="2:35">
      <c r="B1668" s="250"/>
      <c r="C1668" s="196" t="s">
        <v>2866</v>
      </c>
      <c r="D1668" s="267">
        <v>2</v>
      </c>
      <c r="E1668" s="267"/>
      <c r="F1668" s="267"/>
      <c r="G1668" s="267"/>
      <c r="H1668" s="267"/>
      <c r="I1668" s="267"/>
      <c r="J1668" s="267">
        <v>2</v>
      </c>
      <c r="K1668" s="267"/>
      <c r="L1668" s="196" t="s">
        <v>37</v>
      </c>
      <c r="M1668" s="196" t="s">
        <v>387</v>
      </c>
      <c r="N1668" s="196" t="s">
        <v>475</v>
      </c>
      <c r="O1668" s="196" t="s">
        <v>474</v>
      </c>
      <c r="P1668" s="196" t="s">
        <v>883</v>
      </c>
      <c r="Q1668" s="196" t="s">
        <v>3855</v>
      </c>
      <c r="R1668" s="196" t="s">
        <v>66</v>
      </c>
      <c r="S1668" s="196"/>
      <c r="T1668" s="196"/>
      <c r="U1668" s="252"/>
      <c r="V1668" s="197" t="s">
        <v>776</v>
      </c>
      <c r="W1668" s="220">
        <v>1</v>
      </c>
      <c r="X1668" s="223">
        <v>3366</v>
      </c>
      <c r="Y1668" s="223">
        <v>3264</v>
      </c>
      <c r="Z1668" s="223">
        <v>3060</v>
      </c>
      <c r="AA1668" s="223">
        <v>2877</v>
      </c>
      <c r="AB1668" s="5"/>
      <c r="AC1668" s="224">
        <f t="shared" si="66"/>
        <v>0</v>
      </c>
      <c r="AD1668" s="270">
        <f t="shared" si="67"/>
        <v>0</v>
      </c>
      <c r="AE1668" s="198"/>
      <c r="AF1668" s="199"/>
      <c r="AG1668" s="200"/>
      <c r="AH1668" s="200"/>
      <c r="AI1668" s="169" t="str">
        <f>IF(AB1668/W1668=0,"",IF(MOD(AB1668,W1668)&gt;0,"ОШИБКА!!! неверная кратность на сорт",""))</f>
        <v/>
      </c>
    </row>
    <row r="1669" spans="2:35">
      <c r="B1669" s="250"/>
      <c r="C1669" s="196" t="s">
        <v>2867</v>
      </c>
      <c r="D1669" s="267">
        <v>5</v>
      </c>
      <c r="E1669" s="267"/>
      <c r="F1669" s="267"/>
      <c r="G1669" s="267"/>
      <c r="H1669" s="267"/>
      <c r="I1669" s="267"/>
      <c r="J1669" s="267">
        <v>1</v>
      </c>
      <c r="K1669" s="267"/>
      <c r="L1669" s="196" t="s">
        <v>37</v>
      </c>
      <c r="M1669" s="196" t="s">
        <v>387</v>
      </c>
      <c r="N1669" s="196" t="s">
        <v>475</v>
      </c>
      <c r="O1669" s="196" t="s">
        <v>474</v>
      </c>
      <c r="P1669" s="196" t="s">
        <v>884</v>
      </c>
      <c r="Q1669" s="196" t="s">
        <v>3855</v>
      </c>
      <c r="R1669" s="196" t="s">
        <v>66</v>
      </c>
      <c r="S1669" s="196"/>
      <c r="T1669" s="196"/>
      <c r="U1669" s="252"/>
      <c r="V1669" s="197" t="s">
        <v>776</v>
      </c>
      <c r="W1669" s="220">
        <v>1</v>
      </c>
      <c r="X1669" s="223">
        <v>3366</v>
      </c>
      <c r="Y1669" s="223">
        <v>3264</v>
      </c>
      <c r="Z1669" s="223">
        <v>3060</v>
      </c>
      <c r="AA1669" s="223">
        <v>2877</v>
      </c>
      <c r="AB1669" s="5"/>
      <c r="AC1669" s="224">
        <f t="shared" si="66"/>
        <v>0</v>
      </c>
      <c r="AD1669" s="270">
        <f t="shared" si="67"/>
        <v>0</v>
      </c>
      <c r="AE1669" s="198"/>
      <c r="AF1669" s="199"/>
      <c r="AG1669" s="200"/>
      <c r="AH1669" s="200"/>
      <c r="AI1669" s="169" t="str">
        <f>IF(AB1669/W1669=0,"",IF(MOD(AB1669,W1669)&gt;0,"ОШИБКА!!! неверная кратность на сорт",""))</f>
        <v/>
      </c>
    </row>
    <row r="1670" spans="2:35">
      <c r="B1670" s="250"/>
      <c r="C1670" s="196" t="s">
        <v>2868</v>
      </c>
      <c r="D1670" s="267">
        <v>1</v>
      </c>
      <c r="E1670" s="267"/>
      <c r="F1670" s="267"/>
      <c r="G1670" s="267"/>
      <c r="H1670" s="267"/>
      <c r="I1670" s="267"/>
      <c r="J1670" s="267">
        <v>1</v>
      </c>
      <c r="K1670" s="267"/>
      <c r="L1670" s="196" t="s">
        <v>37</v>
      </c>
      <c r="M1670" s="196" t="s">
        <v>387</v>
      </c>
      <c r="N1670" s="196" t="s">
        <v>475</v>
      </c>
      <c r="O1670" s="196" t="s">
        <v>474</v>
      </c>
      <c r="P1670" s="196" t="s">
        <v>884</v>
      </c>
      <c r="Q1670" s="196" t="s">
        <v>870</v>
      </c>
      <c r="R1670" s="196" t="s">
        <v>436</v>
      </c>
      <c r="S1670" s="196"/>
      <c r="T1670" s="196"/>
      <c r="U1670" s="252"/>
      <c r="V1670" s="197" t="s">
        <v>776</v>
      </c>
      <c r="W1670" s="220">
        <v>1</v>
      </c>
      <c r="X1670" s="223">
        <v>5609</v>
      </c>
      <c r="Y1670" s="223">
        <v>5439</v>
      </c>
      <c r="Z1670" s="223">
        <v>5099</v>
      </c>
      <c r="AA1670" s="223">
        <v>4793</v>
      </c>
      <c r="AB1670" s="5"/>
      <c r="AC1670" s="224">
        <f t="shared" si="66"/>
        <v>0</v>
      </c>
      <c r="AD1670" s="270">
        <f t="shared" si="67"/>
        <v>0</v>
      </c>
      <c r="AE1670" s="198"/>
      <c r="AF1670" s="199"/>
      <c r="AG1670" s="200"/>
      <c r="AH1670" s="200"/>
      <c r="AI1670" s="169" t="str">
        <f>IF(AB1670/W1670=0,"",IF(MOD(AB1670,W1670)&gt;0,"ОШИБКА!!! неверная кратность на сорт",""))</f>
        <v/>
      </c>
    </row>
    <row r="1671" spans="2:35">
      <c r="B1671" s="250"/>
      <c r="C1671" s="196" t="s">
        <v>2869</v>
      </c>
      <c r="D1671" s="267"/>
      <c r="E1671" s="267"/>
      <c r="F1671" s="267"/>
      <c r="G1671" s="267"/>
      <c r="H1671" s="267"/>
      <c r="I1671" s="267"/>
      <c r="J1671" s="267"/>
      <c r="K1671" s="267"/>
      <c r="L1671" s="196" t="s">
        <v>37</v>
      </c>
      <c r="M1671" s="332" t="s">
        <v>387</v>
      </c>
      <c r="N1671" s="332" t="s">
        <v>475</v>
      </c>
      <c r="O1671" s="332" t="s">
        <v>474</v>
      </c>
      <c r="P1671" s="332" t="s">
        <v>885</v>
      </c>
      <c r="Q1671" s="332" t="s">
        <v>3855</v>
      </c>
      <c r="R1671" s="332" t="s">
        <v>66</v>
      </c>
      <c r="S1671" s="332"/>
      <c r="T1671" s="332"/>
      <c r="U1671" s="252"/>
      <c r="V1671" s="197" t="s">
        <v>776</v>
      </c>
      <c r="W1671" s="220">
        <v>1</v>
      </c>
      <c r="X1671" s="223">
        <v>3366</v>
      </c>
      <c r="Y1671" s="223">
        <v>3264</v>
      </c>
      <c r="Z1671" s="223">
        <v>3060</v>
      </c>
      <c r="AA1671" s="223">
        <v>2877</v>
      </c>
      <c r="AB1671" s="5"/>
      <c r="AC1671" s="224">
        <f t="shared" si="66"/>
        <v>0</v>
      </c>
      <c r="AD1671" s="270">
        <f t="shared" si="67"/>
        <v>0</v>
      </c>
      <c r="AE1671" s="198" t="s">
        <v>4484</v>
      </c>
      <c r="AF1671" s="199"/>
      <c r="AG1671" s="200"/>
      <c r="AH1671" s="200"/>
      <c r="AI1671" s="169" t="str">
        <f>IF(AB1671/W1671=0,"",IF(MOD(AB1671,W1671)&gt;0,"ОШИБКА!!! неверная кратность на сорт",""))</f>
        <v/>
      </c>
    </row>
    <row r="1672" spans="2:35">
      <c r="B1672" s="250"/>
      <c r="C1672" s="196" t="s">
        <v>2870</v>
      </c>
      <c r="D1672" s="267">
        <v>1</v>
      </c>
      <c r="E1672" s="267"/>
      <c r="F1672" s="267"/>
      <c r="G1672" s="267"/>
      <c r="H1672" s="267"/>
      <c r="I1672" s="267"/>
      <c r="J1672" s="267">
        <v>1</v>
      </c>
      <c r="K1672" s="267"/>
      <c r="L1672" s="196" t="s">
        <v>37</v>
      </c>
      <c r="M1672" s="196" t="s">
        <v>387</v>
      </c>
      <c r="N1672" s="196" t="s">
        <v>475</v>
      </c>
      <c r="O1672" s="196" t="s">
        <v>474</v>
      </c>
      <c r="P1672" s="196" t="s">
        <v>886</v>
      </c>
      <c r="Q1672" s="196" t="s">
        <v>870</v>
      </c>
      <c r="R1672" s="196" t="s">
        <v>436</v>
      </c>
      <c r="S1672" s="196"/>
      <c r="T1672" s="196"/>
      <c r="U1672" s="252"/>
      <c r="V1672" s="197" t="s">
        <v>776</v>
      </c>
      <c r="W1672" s="220">
        <v>1</v>
      </c>
      <c r="X1672" s="223">
        <v>5609</v>
      </c>
      <c r="Y1672" s="223">
        <v>5439</v>
      </c>
      <c r="Z1672" s="223">
        <v>5099</v>
      </c>
      <c r="AA1672" s="223">
        <v>4793</v>
      </c>
      <c r="AB1672" s="5"/>
      <c r="AC1672" s="224">
        <f t="shared" si="66"/>
        <v>0</v>
      </c>
      <c r="AD1672" s="270">
        <f t="shared" si="67"/>
        <v>0</v>
      </c>
      <c r="AE1672" s="198"/>
      <c r="AF1672" s="199"/>
      <c r="AG1672" s="200"/>
      <c r="AH1672" s="200"/>
      <c r="AI1672" s="169" t="str">
        <f>IF(AB1672/W1672=0,"",IF(MOD(AB1672,W1672)&gt;0,"ОШИБКА!!! неверная кратность на сорт",""))</f>
        <v/>
      </c>
    </row>
    <row r="1673" spans="2:35">
      <c r="B1673" s="250"/>
      <c r="C1673" s="196" t="s">
        <v>1478</v>
      </c>
      <c r="D1673" s="267">
        <v>24</v>
      </c>
      <c r="E1673" s="267">
        <v>489</v>
      </c>
      <c r="F1673" s="267">
        <v>0</v>
      </c>
      <c r="G1673" s="267"/>
      <c r="H1673" s="267"/>
      <c r="I1673" s="267"/>
      <c r="J1673" s="267"/>
      <c r="K1673" s="267"/>
      <c r="L1673" s="196" t="s">
        <v>37</v>
      </c>
      <c r="M1673" s="196" t="s">
        <v>387</v>
      </c>
      <c r="N1673" s="196" t="s">
        <v>475</v>
      </c>
      <c r="O1673" s="196" t="s">
        <v>474</v>
      </c>
      <c r="P1673" s="196"/>
      <c r="Q1673" s="196" t="s">
        <v>141</v>
      </c>
      <c r="R1673" s="196"/>
      <c r="S1673" s="196"/>
      <c r="T1673" s="196"/>
      <c r="U1673" s="252"/>
      <c r="V1673" s="197" t="s">
        <v>776</v>
      </c>
      <c r="W1673" s="220">
        <v>1</v>
      </c>
      <c r="X1673" s="223">
        <v>198</v>
      </c>
      <c r="Y1673" s="223">
        <v>192</v>
      </c>
      <c r="Z1673" s="223">
        <v>180</v>
      </c>
      <c r="AA1673" s="223">
        <v>170</v>
      </c>
      <c r="AB1673" s="5"/>
      <c r="AC1673" s="224">
        <f t="shared" si="66"/>
        <v>0</v>
      </c>
      <c r="AD1673" s="270">
        <f t="shared" si="67"/>
        <v>0</v>
      </c>
      <c r="AE1673" s="198"/>
      <c r="AF1673" s="199"/>
      <c r="AG1673" s="200"/>
      <c r="AH1673" s="200"/>
      <c r="AI1673" s="169" t="str">
        <f>IF(AB1673/W1673=0,"",IF(MOD(AB1673,W1673)&gt;0,"ОШИБКА!!! неверная кратность на сорт",""))</f>
        <v/>
      </c>
    </row>
    <row r="1674" spans="2:35">
      <c r="B1674" s="250"/>
      <c r="C1674" s="196"/>
      <c r="D1674" s="267"/>
      <c r="E1674" s="267"/>
      <c r="F1674" s="267"/>
      <c r="G1674" s="267"/>
      <c r="H1674" s="267"/>
      <c r="I1674" s="267"/>
      <c r="J1674" s="267"/>
      <c r="K1674" s="267">
        <v>20</v>
      </c>
      <c r="L1674" s="196" t="s">
        <v>37</v>
      </c>
      <c r="M1674" s="196" t="s">
        <v>387</v>
      </c>
      <c r="N1674" s="196" t="s">
        <v>4771</v>
      </c>
      <c r="O1674" s="196"/>
      <c r="P1674" s="196"/>
      <c r="Q1674" s="196" t="s">
        <v>4869</v>
      </c>
      <c r="R1674" s="196"/>
      <c r="S1674" s="196"/>
      <c r="T1674" s="196"/>
      <c r="U1674" s="281" t="s">
        <v>4764</v>
      </c>
      <c r="V1674" s="197" t="s">
        <v>776</v>
      </c>
      <c r="W1674" s="220">
        <v>1</v>
      </c>
      <c r="X1674" s="285">
        <v>3892</v>
      </c>
      <c r="Y1674" s="285">
        <v>3774</v>
      </c>
      <c r="Z1674" s="285">
        <v>3538</v>
      </c>
      <c r="AA1674" s="285">
        <v>3325</v>
      </c>
      <c r="AB1674" s="5"/>
      <c r="AC1674" s="224">
        <f t="shared" si="66"/>
        <v>0</v>
      </c>
      <c r="AD1674" s="270">
        <f t="shared" si="67"/>
        <v>0</v>
      </c>
      <c r="AE1674" s="282" t="s">
        <v>7069</v>
      </c>
      <c r="AF1674" s="283" t="s">
        <v>4765</v>
      </c>
      <c r="AG1674" s="200"/>
      <c r="AH1674" s="200"/>
      <c r="AI1674" s="169" t="str">
        <f>IF(AB1674/W1674=0,"",IF(MOD(AB1674,W1674)&gt;0,"ОШИБКА!!! неверная кратность на сорт",""))</f>
        <v/>
      </c>
    </row>
    <row r="1675" spans="2:35">
      <c r="B1675" s="250"/>
      <c r="C1675" s="196"/>
      <c r="D1675" s="267"/>
      <c r="E1675" s="267"/>
      <c r="F1675" s="267"/>
      <c r="G1675" s="267"/>
      <c r="H1675" s="267"/>
      <c r="I1675" s="267"/>
      <c r="J1675" s="267"/>
      <c r="K1675" s="267">
        <v>2663</v>
      </c>
      <c r="L1675" s="196" t="s">
        <v>37</v>
      </c>
      <c r="M1675" s="196" t="s">
        <v>387</v>
      </c>
      <c r="N1675" s="196" t="s">
        <v>4771</v>
      </c>
      <c r="O1675" s="196"/>
      <c r="P1675" s="196"/>
      <c r="Q1675" s="196" t="s">
        <v>4821</v>
      </c>
      <c r="R1675" s="196"/>
      <c r="S1675" s="196"/>
      <c r="T1675" s="196"/>
      <c r="U1675" s="281" t="s">
        <v>4764</v>
      </c>
      <c r="V1675" s="197" t="s">
        <v>776</v>
      </c>
      <c r="W1675" s="220">
        <v>1</v>
      </c>
      <c r="X1675" s="285">
        <v>445</v>
      </c>
      <c r="Y1675" s="285">
        <v>432</v>
      </c>
      <c r="Z1675" s="285">
        <v>405</v>
      </c>
      <c r="AA1675" s="285">
        <v>380</v>
      </c>
      <c r="AB1675" s="5"/>
      <c r="AC1675" s="224">
        <f t="shared" si="66"/>
        <v>0</v>
      </c>
      <c r="AD1675" s="270">
        <f t="shared" si="67"/>
        <v>0</v>
      </c>
      <c r="AE1675" s="282" t="s">
        <v>7069</v>
      </c>
      <c r="AF1675" s="283" t="s">
        <v>4765</v>
      </c>
      <c r="AG1675" s="200"/>
      <c r="AH1675" s="200"/>
      <c r="AI1675" s="169" t="str">
        <f>IF(AB1675/W1675=0,"",IF(MOD(AB1675,W1675)&gt;0,"ОШИБКА!!! неверная кратность на сорт",""))</f>
        <v/>
      </c>
    </row>
    <row r="1676" spans="2:35">
      <c r="B1676" s="250"/>
      <c r="C1676" s="196"/>
      <c r="D1676" s="267"/>
      <c r="E1676" s="267"/>
      <c r="F1676" s="267"/>
      <c r="G1676" s="267"/>
      <c r="H1676" s="267"/>
      <c r="I1676" s="267"/>
      <c r="J1676" s="267"/>
      <c r="K1676" s="267">
        <v>291</v>
      </c>
      <c r="L1676" s="196" t="s">
        <v>37</v>
      </c>
      <c r="M1676" s="196" t="s">
        <v>387</v>
      </c>
      <c r="N1676" s="196" t="s">
        <v>4771</v>
      </c>
      <c r="O1676" s="196"/>
      <c r="P1676" s="196"/>
      <c r="Q1676" s="196" t="s">
        <v>4859</v>
      </c>
      <c r="R1676" s="196"/>
      <c r="S1676" s="196"/>
      <c r="T1676" s="196"/>
      <c r="U1676" s="281" t="s">
        <v>4764</v>
      </c>
      <c r="V1676" s="197" t="s">
        <v>776</v>
      </c>
      <c r="W1676" s="220">
        <v>1</v>
      </c>
      <c r="X1676" s="285">
        <v>1522</v>
      </c>
      <c r="Y1676" s="285">
        <v>1476</v>
      </c>
      <c r="Z1676" s="285">
        <v>1383</v>
      </c>
      <c r="AA1676" s="285">
        <v>1300</v>
      </c>
      <c r="AB1676" s="5"/>
      <c r="AC1676" s="224">
        <f t="shared" si="66"/>
        <v>0</v>
      </c>
      <c r="AD1676" s="270">
        <f t="shared" si="67"/>
        <v>0</v>
      </c>
      <c r="AE1676" s="282" t="s">
        <v>7069</v>
      </c>
      <c r="AF1676" s="283" t="s">
        <v>4765</v>
      </c>
      <c r="AG1676" s="200"/>
      <c r="AH1676" s="200"/>
      <c r="AI1676" s="169" t="str">
        <f>IF(AB1676/W1676=0,"",IF(MOD(AB1676,W1676)&gt;0,"ОШИБКА!!! неверная кратность на сорт",""))</f>
        <v/>
      </c>
    </row>
    <row r="1677" spans="2:35">
      <c r="B1677" s="250"/>
      <c r="C1677" s="196"/>
      <c r="D1677" s="267"/>
      <c r="E1677" s="267"/>
      <c r="F1677" s="267"/>
      <c r="G1677" s="267"/>
      <c r="H1677" s="267"/>
      <c r="I1677" s="267"/>
      <c r="J1677" s="267"/>
      <c r="K1677" s="267">
        <v>9</v>
      </c>
      <c r="L1677" s="196" t="s">
        <v>37</v>
      </c>
      <c r="M1677" s="196" t="s">
        <v>387</v>
      </c>
      <c r="N1677" s="196" t="s">
        <v>4906</v>
      </c>
      <c r="O1677" s="196"/>
      <c r="P1677" s="196"/>
      <c r="Q1677" s="196" t="s">
        <v>4869</v>
      </c>
      <c r="R1677" s="196"/>
      <c r="S1677" s="196"/>
      <c r="T1677" s="196"/>
      <c r="U1677" s="281" t="s">
        <v>4764</v>
      </c>
      <c r="V1677" s="197" t="s">
        <v>776</v>
      </c>
      <c r="W1677" s="220">
        <v>1</v>
      </c>
      <c r="X1677" s="285">
        <v>5898</v>
      </c>
      <c r="Y1677" s="285">
        <v>5720</v>
      </c>
      <c r="Z1677" s="285">
        <v>5362</v>
      </c>
      <c r="AA1677" s="285">
        <v>5040</v>
      </c>
      <c r="AB1677" s="5"/>
      <c r="AC1677" s="224">
        <f t="shared" si="66"/>
        <v>0</v>
      </c>
      <c r="AD1677" s="270">
        <f t="shared" si="67"/>
        <v>0</v>
      </c>
      <c r="AE1677" s="282" t="s">
        <v>7069</v>
      </c>
      <c r="AF1677" s="283" t="s">
        <v>4765</v>
      </c>
      <c r="AG1677" s="200"/>
      <c r="AH1677" s="200"/>
      <c r="AI1677" s="169" t="str">
        <f>IF(AB1677/W1677=0,"",IF(MOD(AB1677,W1677)&gt;0,"ОШИБКА!!! неверная кратность на сорт",""))</f>
        <v/>
      </c>
    </row>
    <row r="1678" spans="2:35">
      <c r="B1678" s="250"/>
      <c r="C1678" s="196"/>
      <c r="D1678" s="267"/>
      <c r="E1678" s="267"/>
      <c r="F1678" s="267"/>
      <c r="G1678" s="267"/>
      <c r="H1678" s="267"/>
      <c r="I1678" s="267"/>
      <c r="J1678" s="267"/>
      <c r="K1678" s="267">
        <v>28</v>
      </c>
      <c r="L1678" s="196" t="s">
        <v>37</v>
      </c>
      <c r="M1678" s="196" t="s">
        <v>387</v>
      </c>
      <c r="N1678" s="196" t="s">
        <v>4907</v>
      </c>
      <c r="O1678" s="196"/>
      <c r="P1678" s="196"/>
      <c r="Q1678" s="196" t="s">
        <v>4822</v>
      </c>
      <c r="R1678" s="196"/>
      <c r="S1678" s="196"/>
      <c r="T1678" s="196"/>
      <c r="U1678" s="281" t="s">
        <v>4764</v>
      </c>
      <c r="V1678" s="197" t="s">
        <v>776</v>
      </c>
      <c r="W1678" s="220">
        <v>1</v>
      </c>
      <c r="X1678" s="285">
        <v>878</v>
      </c>
      <c r="Y1678" s="285">
        <v>852</v>
      </c>
      <c r="Z1678" s="285">
        <v>798</v>
      </c>
      <c r="AA1678" s="285">
        <v>750</v>
      </c>
      <c r="AB1678" s="5"/>
      <c r="AC1678" s="224">
        <f t="shared" si="66"/>
        <v>0</v>
      </c>
      <c r="AD1678" s="270">
        <f t="shared" si="67"/>
        <v>0</v>
      </c>
      <c r="AE1678" s="282" t="s">
        <v>7069</v>
      </c>
      <c r="AF1678" s="283" t="s">
        <v>4765</v>
      </c>
      <c r="AG1678" s="200"/>
      <c r="AH1678" s="200"/>
      <c r="AI1678" s="169" t="str">
        <f>IF(AB1678/W1678=0,"",IF(MOD(AB1678,W1678)&gt;0,"ОШИБКА!!! неверная кратность на сорт",""))</f>
        <v/>
      </c>
    </row>
    <row r="1679" spans="2:35">
      <c r="B1679" s="250"/>
      <c r="C1679" s="196"/>
      <c r="D1679" s="267"/>
      <c r="E1679" s="267"/>
      <c r="F1679" s="267"/>
      <c r="G1679" s="267"/>
      <c r="H1679" s="267"/>
      <c r="I1679" s="267"/>
      <c r="J1679" s="267"/>
      <c r="K1679" s="267"/>
      <c r="L1679" s="196" t="s">
        <v>37</v>
      </c>
      <c r="M1679" s="196" t="s">
        <v>387</v>
      </c>
      <c r="N1679" s="196" t="s">
        <v>4908</v>
      </c>
      <c r="O1679" s="196"/>
      <c r="P1679" s="196"/>
      <c r="Q1679" s="196" t="s">
        <v>4859</v>
      </c>
      <c r="R1679" s="196"/>
      <c r="S1679" s="196"/>
      <c r="T1679" s="196"/>
      <c r="U1679" s="281" t="s">
        <v>4764</v>
      </c>
      <c r="V1679" s="197" t="s">
        <v>776</v>
      </c>
      <c r="W1679" s="220">
        <v>1</v>
      </c>
      <c r="X1679" s="285">
        <v>2060</v>
      </c>
      <c r="Y1679" s="285">
        <v>1998</v>
      </c>
      <c r="Z1679" s="285">
        <v>1873</v>
      </c>
      <c r="AA1679" s="285">
        <v>1760</v>
      </c>
      <c r="AB1679" s="5"/>
      <c r="AC1679" s="224">
        <f t="shared" si="66"/>
        <v>0</v>
      </c>
      <c r="AD1679" s="270">
        <f t="shared" si="67"/>
        <v>0</v>
      </c>
      <c r="AE1679" s="282" t="s">
        <v>7069</v>
      </c>
      <c r="AF1679" s="283" t="s">
        <v>4765</v>
      </c>
      <c r="AG1679" s="200"/>
      <c r="AH1679" s="200"/>
      <c r="AI1679" s="169" t="str">
        <f>IF(AB1679/W1679=0,"",IF(MOD(AB1679,W1679)&gt;0,"ОШИБКА!!! неверная кратность на сорт",""))</f>
        <v/>
      </c>
    </row>
    <row r="1680" spans="2:35">
      <c r="B1680" s="250"/>
      <c r="C1680" s="196"/>
      <c r="D1680" s="267"/>
      <c r="E1680" s="267"/>
      <c r="F1680" s="267"/>
      <c r="G1680" s="267"/>
      <c r="H1680" s="267"/>
      <c r="I1680" s="267"/>
      <c r="J1680" s="267"/>
      <c r="K1680" s="267">
        <v>10</v>
      </c>
      <c r="L1680" s="196" t="s">
        <v>37</v>
      </c>
      <c r="M1680" s="196" t="s">
        <v>387</v>
      </c>
      <c r="N1680" s="196" t="s">
        <v>4909</v>
      </c>
      <c r="O1680" s="196"/>
      <c r="P1680" s="196"/>
      <c r="Q1680" s="196" t="s">
        <v>4822</v>
      </c>
      <c r="R1680" s="196"/>
      <c r="S1680" s="196"/>
      <c r="T1680" s="196"/>
      <c r="U1680" s="281" t="s">
        <v>4764</v>
      </c>
      <c r="V1680" s="197" t="s">
        <v>776</v>
      </c>
      <c r="W1680" s="220">
        <v>1</v>
      </c>
      <c r="X1680" s="285">
        <v>691</v>
      </c>
      <c r="Y1680" s="285">
        <v>670</v>
      </c>
      <c r="Z1680" s="285">
        <v>628</v>
      </c>
      <c r="AA1680" s="285">
        <v>590</v>
      </c>
      <c r="AB1680" s="5"/>
      <c r="AC1680" s="224">
        <f t="shared" si="66"/>
        <v>0</v>
      </c>
      <c r="AD1680" s="270">
        <f t="shared" si="67"/>
        <v>0</v>
      </c>
      <c r="AE1680" s="282" t="s">
        <v>7069</v>
      </c>
      <c r="AF1680" s="283" t="s">
        <v>4765</v>
      </c>
      <c r="AG1680" s="200"/>
      <c r="AH1680" s="200"/>
      <c r="AI1680" s="169" t="str">
        <f>IF(AB1680/W1680=0,"",IF(MOD(AB1680,W1680)&gt;0,"ОШИБКА!!! неверная кратность на сорт",""))</f>
        <v/>
      </c>
    </row>
    <row r="1681" spans="2:35">
      <c r="B1681" s="250"/>
      <c r="C1681" s="196"/>
      <c r="D1681" s="267"/>
      <c r="E1681" s="267"/>
      <c r="F1681" s="267"/>
      <c r="G1681" s="267"/>
      <c r="H1681" s="267"/>
      <c r="I1681" s="267"/>
      <c r="J1681" s="267"/>
      <c r="K1681" s="267">
        <v>1</v>
      </c>
      <c r="L1681" s="196" t="s">
        <v>37</v>
      </c>
      <c r="M1681" s="196" t="s">
        <v>387</v>
      </c>
      <c r="N1681" s="196" t="s">
        <v>4910</v>
      </c>
      <c r="O1681" s="196"/>
      <c r="P1681" s="196"/>
      <c r="Q1681" s="196" t="s">
        <v>4859</v>
      </c>
      <c r="R1681" s="196"/>
      <c r="S1681" s="196"/>
      <c r="T1681" s="196"/>
      <c r="U1681" s="281" t="s">
        <v>4764</v>
      </c>
      <c r="V1681" s="197" t="s">
        <v>776</v>
      </c>
      <c r="W1681" s="220">
        <v>1</v>
      </c>
      <c r="X1681" s="285">
        <v>2060</v>
      </c>
      <c r="Y1681" s="285">
        <v>1998</v>
      </c>
      <c r="Z1681" s="285">
        <v>1873</v>
      </c>
      <c r="AA1681" s="285">
        <v>1760</v>
      </c>
      <c r="AB1681" s="5"/>
      <c r="AC1681" s="224">
        <f t="shared" si="66"/>
        <v>0</v>
      </c>
      <c r="AD1681" s="270">
        <f t="shared" si="67"/>
        <v>0</v>
      </c>
      <c r="AE1681" s="282" t="s">
        <v>7069</v>
      </c>
      <c r="AF1681" s="283" t="s">
        <v>4765</v>
      </c>
      <c r="AG1681" s="200"/>
      <c r="AH1681" s="200"/>
      <c r="AI1681" s="169" t="str">
        <f>IF(AB1681/W1681=0,"",IF(MOD(AB1681,W1681)&gt;0,"ОШИБКА!!! неверная кратность на сорт",""))</f>
        <v/>
      </c>
    </row>
    <row r="1682" spans="2:35">
      <c r="B1682" s="250"/>
      <c r="C1682" s="196"/>
      <c r="D1682" s="267"/>
      <c r="E1682" s="267"/>
      <c r="F1682" s="267"/>
      <c r="G1682" s="267"/>
      <c r="H1682" s="267"/>
      <c r="I1682" s="267"/>
      <c r="J1682" s="267"/>
      <c r="K1682" s="267">
        <v>3</v>
      </c>
      <c r="L1682" s="196" t="s">
        <v>37</v>
      </c>
      <c r="M1682" s="196" t="s">
        <v>387</v>
      </c>
      <c r="N1682" s="196" t="s">
        <v>4911</v>
      </c>
      <c r="O1682" s="196"/>
      <c r="P1682" s="196"/>
      <c r="Q1682" s="196" t="s">
        <v>4859</v>
      </c>
      <c r="R1682" s="196"/>
      <c r="S1682" s="196"/>
      <c r="T1682" s="196"/>
      <c r="U1682" s="281" t="s">
        <v>4764</v>
      </c>
      <c r="V1682" s="197" t="s">
        <v>776</v>
      </c>
      <c r="W1682" s="220">
        <v>1</v>
      </c>
      <c r="X1682" s="285">
        <v>2060</v>
      </c>
      <c r="Y1682" s="285">
        <v>1998</v>
      </c>
      <c r="Z1682" s="285">
        <v>1873</v>
      </c>
      <c r="AA1682" s="285">
        <v>1760</v>
      </c>
      <c r="AB1682" s="5"/>
      <c r="AC1682" s="224">
        <f t="shared" si="66"/>
        <v>0</v>
      </c>
      <c r="AD1682" s="270">
        <f t="shared" si="67"/>
        <v>0</v>
      </c>
      <c r="AE1682" s="282" t="s">
        <v>7069</v>
      </c>
      <c r="AF1682" s="283" t="s">
        <v>4765</v>
      </c>
      <c r="AG1682" s="200"/>
      <c r="AH1682" s="200"/>
      <c r="AI1682" s="169" t="str">
        <f>IF(AB1682/W1682=0,"",IF(MOD(AB1682,W1682)&gt;0,"ОШИБКА!!! неверная кратность на сорт",""))</f>
        <v/>
      </c>
    </row>
    <row r="1683" spans="2:35">
      <c r="B1683" s="250"/>
      <c r="C1683" s="196"/>
      <c r="D1683" s="267"/>
      <c r="E1683" s="267"/>
      <c r="F1683" s="267"/>
      <c r="G1683" s="267"/>
      <c r="H1683" s="267"/>
      <c r="I1683" s="267"/>
      <c r="J1683" s="267"/>
      <c r="K1683" s="267">
        <v>2</v>
      </c>
      <c r="L1683" s="196" t="s">
        <v>37</v>
      </c>
      <c r="M1683" s="196" t="s">
        <v>387</v>
      </c>
      <c r="N1683" s="196" t="s">
        <v>4912</v>
      </c>
      <c r="O1683" s="196"/>
      <c r="P1683" s="196"/>
      <c r="Q1683" s="196" t="s">
        <v>4917</v>
      </c>
      <c r="R1683" s="196"/>
      <c r="S1683" s="196"/>
      <c r="T1683" s="196"/>
      <c r="U1683" s="281" t="s">
        <v>4764</v>
      </c>
      <c r="V1683" s="197" t="s">
        <v>776</v>
      </c>
      <c r="W1683" s="220">
        <v>1</v>
      </c>
      <c r="X1683" s="285">
        <v>10392</v>
      </c>
      <c r="Y1683" s="285">
        <v>10077</v>
      </c>
      <c r="Z1683" s="285">
        <v>9447</v>
      </c>
      <c r="AA1683" s="285">
        <v>8880</v>
      </c>
      <c r="AB1683" s="5"/>
      <c r="AC1683" s="224">
        <f t="shared" si="66"/>
        <v>0</v>
      </c>
      <c r="AD1683" s="270">
        <f t="shared" si="67"/>
        <v>0</v>
      </c>
      <c r="AE1683" s="282" t="s">
        <v>7069</v>
      </c>
      <c r="AF1683" s="283" t="s">
        <v>4765</v>
      </c>
      <c r="AG1683" s="200"/>
      <c r="AH1683" s="200"/>
      <c r="AI1683" s="169" t="str">
        <f>IF(AB1683/W1683=0,"",IF(MOD(AB1683,W1683)&gt;0,"ОШИБКА!!! неверная кратность на сорт",""))</f>
        <v/>
      </c>
    </row>
    <row r="1684" spans="2:35">
      <c r="B1684" s="250"/>
      <c r="C1684" s="196"/>
      <c r="D1684" s="267"/>
      <c r="E1684" s="267"/>
      <c r="F1684" s="267"/>
      <c r="G1684" s="267"/>
      <c r="H1684" s="267"/>
      <c r="I1684" s="267"/>
      <c r="J1684" s="267"/>
      <c r="K1684" s="267">
        <v>8</v>
      </c>
      <c r="L1684" s="196" t="s">
        <v>37</v>
      </c>
      <c r="M1684" s="196" t="s">
        <v>387</v>
      </c>
      <c r="N1684" s="196" t="s">
        <v>4913</v>
      </c>
      <c r="O1684" s="196"/>
      <c r="P1684" s="196"/>
      <c r="Q1684" s="196" t="s">
        <v>4917</v>
      </c>
      <c r="R1684" s="196"/>
      <c r="S1684" s="196"/>
      <c r="T1684" s="196"/>
      <c r="U1684" s="281" t="s">
        <v>4764</v>
      </c>
      <c r="V1684" s="197" t="s">
        <v>776</v>
      </c>
      <c r="W1684" s="220">
        <v>1</v>
      </c>
      <c r="X1684" s="285">
        <v>10392</v>
      </c>
      <c r="Y1684" s="285">
        <v>10077</v>
      </c>
      <c r="Z1684" s="285">
        <v>9447</v>
      </c>
      <c r="AA1684" s="285">
        <v>8880</v>
      </c>
      <c r="AB1684" s="5"/>
      <c r="AC1684" s="224">
        <f t="shared" si="66"/>
        <v>0</v>
      </c>
      <c r="AD1684" s="270">
        <f t="shared" si="67"/>
        <v>0</v>
      </c>
      <c r="AE1684" s="282" t="s">
        <v>7069</v>
      </c>
      <c r="AF1684" s="283" t="s">
        <v>4765</v>
      </c>
      <c r="AG1684" s="200"/>
      <c r="AH1684" s="200"/>
      <c r="AI1684" s="169" t="str">
        <f>IF(AB1684/W1684=0,"",IF(MOD(AB1684,W1684)&gt;0,"ОШИБКА!!! неверная кратность на сорт",""))</f>
        <v/>
      </c>
    </row>
    <row r="1685" spans="2:35">
      <c r="B1685" s="250"/>
      <c r="C1685" s="196"/>
      <c r="D1685" s="267"/>
      <c r="E1685" s="267"/>
      <c r="F1685" s="267"/>
      <c r="G1685" s="267"/>
      <c r="H1685" s="267"/>
      <c r="I1685" s="267"/>
      <c r="J1685" s="267"/>
      <c r="K1685" s="267">
        <v>17</v>
      </c>
      <c r="L1685" s="196" t="s">
        <v>37</v>
      </c>
      <c r="M1685" s="196" t="s">
        <v>387</v>
      </c>
      <c r="N1685" s="196" t="s">
        <v>4913</v>
      </c>
      <c r="O1685" s="196"/>
      <c r="P1685" s="196"/>
      <c r="Q1685" s="196" t="s">
        <v>4918</v>
      </c>
      <c r="R1685" s="196"/>
      <c r="S1685" s="196"/>
      <c r="T1685" s="196"/>
      <c r="U1685" s="281" t="s">
        <v>4764</v>
      </c>
      <c r="V1685" s="197" t="s">
        <v>776</v>
      </c>
      <c r="W1685" s="220">
        <v>1</v>
      </c>
      <c r="X1685" s="285">
        <v>12171</v>
      </c>
      <c r="Y1685" s="285">
        <v>11802</v>
      </c>
      <c r="Z1685" s="285">
        <v>11064</v>
      </c>
      <c r="AA1685" s="285">
        <v>10400</v>
      </c>
      <c r="AB1685" s="5"/>
      <c r="AC1685" s="224">
        <f t="shared" si="66"/>
        <v>0</v>
      </c>
      <c r="AD1685" s="270">
        <f t="shared" si="67"/>
        <v>0</v>
      </c>
      <c r="AE1685" s="282" t="s">
        <v>7069</v>
      </c>
      <c r="AF1685" s="283" t="s">
        <v>4765</v>
      </c>
      <c r="AG1685" s="200"/>
      <c r="AH1685" s="200"/>
      <c r="AI1685" s="169" t="str">
        <f>IF(AB1685/W1685=0,"",IF(MOD(AB1685,W1685)&gt;0,"ОШИБКА!!! неверная кратность на сорт",""))</f>
        <v/>
      </c>
    </row>
    <row r="1686" spans="2:35">
      <c r="B1686" s="250"/>
      <c r="C1686" s="196"/>
      <c r="D1686" s="267"/>
      <c r="E1686" s="267"/>
      <c r="F1686" s="267"/>
      <c r="G1686" s="267"/>
      <c r="H1686" s="267"/>
      <c r="I1686" s="267"/>
      <c r="J1686" s="267"/>
      <c r="K1686" s="267">
        <v>250</v>
      </c>
      <c r="L1686" s="196" t="s">
        <v>37</v>
      </c>
      <c r="M1686" s="196" t="s">
        <v>387</v>
      </c>
      <c r="N1686" s="196" t="s">
        <v>4914</v>
      </c>
      <c r="O1686" s="196"/>
      <c r="P1686" s="196"/>
      <c r="Q1686" s="196" t="s">
        <v>4861</v>
      </c>
      <c r="R1686" s="196"/>
      <c r="S1686" s="196"/>
      <c r="T1686" s="196"/>
      <c r="U1686" s="281" t="s">
        <v>4764</v>
      </c>
      <c r="V1686" s="197" t="s">
        <v>776</v>
      </c>
      <c r="W1686" s="220">
        <v>1</v>
      </c>
      <c r="X1686" s="285">
        <v>2341</v>
      </c>
      <c r="Y1686" s="285">
        <v>2270</v>
      </c>
      <c r="Z1686" s="285">
        <v>2128</v>
      </c>
      <c r="AA1686" s="285">
        <v>2000</v>
      </c>
      <c r="AB1686" s="5"/>
      <c r="AC1686" s="224">
        <f t="shared" si="66"/>
        <v>0</v>
      </c>
      <c r="AD1686" s="270">
        <f t="shared" si="67"/>
        <v>0</v>
      </c>
      <c r="AE1686" s="282" t="s">
        <v>7069</v>
      </c>
      <c r="AF1686" s="283" t="s">
        <v>4765</v>
      </c>
      <c r="AG1686" s="200"/>
      <c r="AH1686" s="200"/>
      <c r="AI1686" s="169" t="str">
        <f>IF(AB1686/W1686=0,"",IF(MOD(AB1686,W1686)&gt;0,"ОШИБКА!!! неверная кратность на сорт",""))</f>
        <v/>
      </c>
    </row>
    <row r="1687" spans="2:35">
      <c r="B1687" s="250"/>
      <c r="C1687" s="196"/>
      <c r="D1687" s="267"/>
      <c r="E1687" s="267"/>
      <c r="F1687" s="267"/>
      <c r="G1687" s="267"/>
      <c r="H1687" s="267"/>
      <c r="I1687" s="267"/>
      <c r="J1687" s="267"/>
      <c r="K1687" s="267"/>
      <c r="L1687" s="196" t="s">
        <v>37</v>
      </c>
      <c r="M1687" s="196" t="s">
        <v>387</v>
      </c>
      <c r="N1687" s="196" t="s">
        <v>4915</v>
      </c>
      <c r="O1687" s="196"/>
      <c r="P1687" s="196"/>
      <c r="Q1687" s="196" t="s">
        <v>4919</v>
      </c>
      <c r="R1687" s="196"/>
      <c r="S1687" s="196"/>
      <c r="T1687" s="196"/>
      <c r="U1687" s="281" t="s">
        <v>4764</v>
      </c>
      <c r="V1687" s="197" t="s">
        <v>776</v>
      </c>
      <c r="W1687" s="220">
        <v>1</v>
      </c>
      <c r="X1687" s="285">
        <v>4143</v>
      </c>
      <c r="Y1687" s="285">
        <v>4018</v>
      </c>
      <c r="Z1687" s="285">
        <v>3767</v>
      </c>
      <c r="AA1687" s="285">
        <v>3540</v>
      </c>
      <c r="AB1687" s="5"/>
      <c r="AC1687" s="224">
        <f t="shared" si="66"/>
        <v>0</v>
      </c>
      <c r="AD1687" s="270">
        <f t="shared" si="67"/>
        <v>0</v>
      </c>
      <c r="AE1687" s="282" t="s">
        <v>7069</v>
      </c>
      <c r="AF1687" s="283" t="s">
        <v>4765</v>
      </c>
      <c r="AG1687" s="200"/>
      <c r="AH1687" s="200"/>
      <c r="AI1687" s="169" t="str">
        <f>IF(AB1687/W1687=0,"",IF(MOD(AB1687,W1687)&gt;0,"ОШИБКА!!! неверная кратность на сорт",""))</f>
        <v/>
      </c>
    </row>
    <row r="1688" spans="2:35">
      <c r="B1688" s="250"/>
      <c r="C1688" s="196"/>
      <c r="D1688" s="267"/>
      <c r="E1688" s="267"/>
      <c r="F1688" s="267"/>
      <c r="G1688" s="267"/>
      <c r="H1688" s="267"/>
      <c r="I1688" s="267"/>
      <c r="J1688" s="267"/>
      <c r="K1688" s="267">
        <v>10</v>
      </c>
      <c r="L1688" s="196" t="s">
        <v>37</v>
      </c>
      <c r="M1688" s="196" t="s">
        <v>387</v>
      </c>
      <c r="N1688" s="196" t="s">
        <v>4916</v>
      </c>
      <c r="O1688" s="196"/>
      <c r="P1688" s="196"/>
      <c r="Q1688" s="196" t="s">
        <v>4822</v>
      </c>
      <c r="R1688" s="196"/>
      <c r="S1688" s="196"/>
      <c r="T1688" s="196"/>
      <c r="U1688" s="281" t="s">
        <v>4764</v>
      </c>
      <c r="V1688" s="197" t="s">
        <v>776</v>
      </c>
      <c r="W1688" s="220">
        <v>1</v>
      </c>
      <c r="X1688" s="285">
        <v>1024</v>
      </c>
      <c r="Y1688" s="285">
        <v>993</v>
      </c>
      <c r="Z1688" s="285">
        <v>931</v>
      </c>
      <c r="AA1688" s="285">
        <v>875</v>
      </c>
      <c r="AB1688" s="5"/>
      <c r="AC1688" s="224">
        <f t="shared" si="66"/>
        <v>0</v>
      </c>
      <c r="AD1688" s="270">
        <f t="shared" si="67"/>
        <v>0</v>
      </c>
      <c r="AE1688" s="282" t="s">
        <v>7069</v>
      </c>
      <c r="AF1688" s="283" t="s">
        <v>4765</v>
      </c>
      <c r="AG1688" s="200"/>
      <c r="AH1688" s="200"/>
      <c r="AI1688" s="169" t="str">
        <f>IF(AB1688/W1688=0,"",IF(MOD(AB1688,W1688)&gt;0,"ОШИБКА!!! неверная кратность на сорт",""))</f>
        <v/>
      </c>
    </row>
    <row r="1689" spans="2:35">
      <c r="B1689" s="250"/>
      <c r="C1689" s="253" t="s">
        <v>1479</v>
      </c>
      <c r="D1689" s="267"/>
      <c r="E1689" s="267"/>
      <c r="F1689" s="267"/>
      <c r="G1689" s="267"/>
      <c r="H1689" s="267"/>
      <c r="I1689" s="267"/>
      <c r="J1689" s="267"/>
      <c r="K1689" s="267"/>
      <c r="L1689" s="196" t="s">
        <v>37</v>
      </c>
      <c r="M1689" s="332" t="s">
        <v>387</v>
      </c>
      <c r="N1689" s="332" t="s">
        <v>1481</v>
      </c>
      <c r="O1689" s="332" t="s">
        <v>1480</v>
      </c>
      <c r="P1689" s="332" t="s">
        <v>1482</v>
      </c>
      <c r="Q1689" s="332" t="s">
        <v>3785</v>
      </c>
      <c r="R1689" s="332"/>
      <c r="S1689" s="332"/>
      <c r="T1689" s="332"/>
      <c r="U1689" s="335"/>
      <c r="V1689" s="197" t="s">
        <v>776</v>
      </c>
      <c r="W1689" s="220">
        <v>1</v>
      </c>
      <c r="X1689" s="223">
        <v>821</v>
      </c>
      <c r="Y1689" s="223">
        <v>796</v>
      </c>
      <c r="Z1689" s="223">
        <v>746</v>
      </c>
      <c r="AA1689" s="223">
        <v>701</v>
      </c>
      <c r="AB1689" s="5"/>
      <c r="AC1689" s="224">
        <f t="shared" si="66"/>
        <v>0</v>
      </c>
      <c r="AD1689" s="270">
        <f t="shared" si="67"/>
        <v>0</v>
      </c>
      <c r="AE1689" s="198" t="s">
        <v>4484</v>
      </c>
      <c r="AF1689" s="199"/>
      <c r="AG1689" s="200"/>
      <c r="AH1689" s="200"/>
      <c r="AI1689" s="169" t="str">
        <f>IF(AB1689/W1689=0,"",IF(MOD(AB1689,W1689)&gt;0,"ОШИБКА!!! неверная кратность на сорт",""))</f>
        <v/>
      </c>
    </row>
    <row r="1690" spans="2:35">
      <c r="B1690" s="250"/>
      <c r="C1690" s="196" t="s">
        <v>2664</v>
      </c>
      <c r="D1690" s="267">
        <v>259</v>
      </c>
      <c r="E1690" s="267"/>
      <c r="F1690" s="267"/>
      <c r="G1690" s="267"/>
      <c r="H1690" s="267"/>
      <c r="I1690" s="267"/>
      <c r="J1690" s="267"/>
      <c r="K1690" s="267"/>
      <c r="L1690" s="196" t="s">
        <v>37</v>
      </c>
      <c r="M1690" s="196" t="s">
        <v>387</v>
      </c>
      <c r="N1690" s="196" t="s">
        <v>2666</v>
      </c>
      <c r="O1690" s="196" t="s">
        <v>2665</v>
      </c>
      <c r="P1690" s="196" t="s">
        <v>46</v>
      </c>
      <c r="Q1690" s="196" t="s">
        <v>3611</v>
      </c>
      <c r="R1690" s="196"/>
      <c r="S1690" s="196"/>
      <c r="T1690" s="196"/>
      <c r="U1690" s="252"/>
      <c r="V1690" s="197" t="s">
        <v>776</v>
      </c>
      <c r="W1690" s="220">
        <v>1</v>
      </c>
      <c r="X1690" s="223">
        <v>302</v>
      </c>
      <c r="Y1690" s="223">
        <v>293</v>
      </c>
      <c r="Z1690" s="223">
        <v>275</v>
      </c>
      <c r="AA1690" s="223">
        <v>259</v>
      </c>
      <c r="AB1690" s="5"/>
      <c r="AC1690" s="224">
        <f t="shared" si="66"/>
        <v>0</v>
      </c>
      <c r="AD1690" s="270">
        <f t="shared" si="67"/>
        <v>0</v>
      </c>
      <c r="AE1690" s="198"/>
      <c r="AF1690" s="199"/>
      <c r="AG1690" s="200"/>
      <c r="AH1690" s="200"/>
      <c r="AI1690" s="169" t="str">
        <f>IF(AB1690/W1690=0,"",IF(MOD(AB1690,W1690)&gt;0,"ОШИБКА!!! неверная кратность на сорт",""))</f>
        <v/>
      </c>
    </row>
    <row r="1691" spans="2:35">
      <c r="B1691" s="250"/>
      <c r="C1691" s="196" t="s">
        <v>2667</v>
      </c>
      <c r="D1691" s="267"/>
      <c r="E1691" s="267"/>
      <c r="F1691" s="267"/>
      <c r="G1691" s="267"/>
      <c r="H1691" s="267"/>
      <c r="I1691" s="267"/>
      <c r="J1691" s="267"/>
      <c r="K1691" s="267"/>
      <c r="L1691" s="196" t="s">
        <v>37</v>
      </c>
      <c r="M1691" s="332" t="s">
        <v>387</v>
      </c>
      <c r="N1691" s="332" t="s">
        <v>2666</v>
      </c>
      <c r="O1691" s="332" t="s">
        <v>2665</v>
      </c>
      <c r="P1691" s="332" t="s">
        <v>2668</v>
      </c>
      <c r="Q1691" s="332" t="s">
        <v>1816</v>
      </c>
      <c r="R1691" s="332"/>
      <c r="S1691" s="332"/>
      <c r="T1691" s="332"/>
      <c r="U1691" s="252"/>
      <c r="V1691" s="197" t="s">
        <v>776</v>
      </c>
      <c r="W1691" s="220">
        <v>1</v>
      </c>
      <c r="X1691" s="223">
        <v>302</v>
      </c>
      <c r="Y1691" s="223">
        <v>293</v>
      </c>
      <c r="Z1691" s="223">
        <v>275</v>
      </c>
      <c r="AA1691" s="223">
        <v>259</v>
      </c>
      <c r="AB1691" s="5"/>
      <c r="AC1691" s="224">
        <f t="shared" si="66"/>
        <v>0</v>
      </c>
      <c r="AD1691" s="270">
        <f t="shared" si="67"/>
        <v>0</v>
      </c>
      <c r="AE1691" s="198" t="s">
        <v>4484</v>
      </c>
      <c r="AF1691" s="199"/>
      <c r="AG1691" s="200"/>
      <c r="AH1691" s="200"/>
      <c r="AI1691" s="169" t="str">
        <f>IF(AB1691/W1691=0,"",IF(MOD(AB1691,W1691)&gt;0,"ОШИБКА!!! неверная кратность на сорт",""))</f>
        <v/>
      </c>
    </row>
    <row r="1692" spans="2:35">
      <c r="B1692" s="250"/>
      <c r="C1692" s="196" t="s">
        <v>2669</v>
      </c>
      <c r="D1692" s="267"/>
      <c r="E1692" s="267"/>
      <c r="F1692" s="267"/>
      <c r="G1692" s="267"/>
      <c r="H1692" s="267"/>
      <c r="I1692" s="267"/>
      <c r="J1692" s="267"/>
      <c r="K1692" s="267"/>
      <c r="L1692" s="196" t="s">
        <v>37</v>
      </c>
      <c r="M1692" s="332" t="s">
        <v>387</v>
      </c>
      <c r="N1692" s="332" t="s">
        <v>1489</v>
      </c>
      <c r="O1692" s="332" t="s">
        <v>1488</v>
      </c>
      <c r="P1692" s="332" t="s">
        <v>46</v>
      </c>
      <c r="Q1692" s="332" t="s">
        <v>4613</v>
      </c>
      <c r="R1692" s="332"/>
      <c r="S1692" s="332"/>
      <c r="T1692" s="332"/>
      <c r="U1692" s="252"/>
      <c r="V1692" s="197" t="s">
        <v>776</v>
      </c>
      <c r="W1692" s="220">
        <v>1</v>
      </c>
      <c r="X1692" s="223">
        <v>302</v>
      </c>
      <c r="Y1692" s="223">
        <v>293</v>
      </c>
      <c r="Z1692" s="223">
        <v>275</v>
      </c>
      <c r="AA1692" s="223">
        <v>259</v>
      </c>
      <c r="AB1692" s="5"/>
      <c r="AC1692" s="224">
        <f t="shared" si="66"/>
        <v>0</v>
      </c>
      <c r="AD1692" s="270">
        <f t="shared" si="67"/>
        <v>0</v>
      </c>
      <c r="AE1692" s="198" t="s">
        <v>4484</v>
      </c>
      <c r="AF1692" s="199"/>
      <c r="AG1692" s="200"/>
      <c r="AH1692" s="200"/>
      <c r="AI1692" s="169" t="str">
        <f>IF(AB1692/W1692=0,"",IF(MOD(AB1692,W1692)&gt;0,"ОШИБКА!!! неверная кратность на сорт",""))</f>
        <v/>
      </c>
    </row>
    <row r="1693" spans="2:35">
      <c r="B1693" s="250"/>
      <c r="C1693" s="196" t="s">
        <v>1487</v>
      </c>
      <c r="D1693" s="267">
        <v>72</v>
      </c>
      <c r="E1693" s="267">
        <v>78</v>
      </c>
      <c r="F1693" s="267">
        <v>20</v>
      </c>
      <c r="G1693" s="267"/>
      <c r="H1693" s="267"/>
      <c r="I1693" s="267"/>
      <c r="J1693" s="267"/>
      <c r="K1693" s="267"/>
      <c r="L1693" s="196" t="s">
        <v>37</v>
      </c>
      <c r="M1693" s="196" t="s">
        <v>387</v>
      </c>
      <c r="N1693" s="196" t="s">
        <v>1489</v>
      </c>
      <c r="O1693" s="196" t="s">
        <v>1488</v>
      </c>
      <c r="P1693" s="196" t="s">
        <v>1488</v>
      </c>
      <c r="Q1693" s="196" t="s">
        <v>141</v>
      </c>
      <c r="R1693" s="196"/>
      <c r="S1693" s="196"/>
      <c r="T1693" s="196"/>
      <c r="U1693" s="252"/>
      <c r="V1693" s="197" t="s">
        <v>776</v>
      </c>
      <c r="W1693" s="220">
        <v>1</v>
      </c>
      <c r="X1693" s="223">
        <v>372</v>
      </c>
      <c r="Y1693" s="223">
        <v>360</v>
      </c>
      <c r="Z1693" s="223">
        <v>338</v>
      </c>
      <c r="AA1693" s="223">
        <v>318</v>
      </c>
      <c r="AB1693" s="5"/>
      <c r="AC1693" s="224">
        <f t="shared" si="66"/>
        <v>0</v>
      </c>
      <c r="AD1693" s="270">
        <f t="shared" si="67"/>
        <v>0</v>
      </c>
      <c r="AE1693" s="198"/>
      <c r="AF1693" s="199"/>
      <c r="AG1693" s="200"/>
      <c r="AH1693" s="200"/>
      <c r="AI1693" s="169" t="str">
        <f>IF(AB1693/W1693=0,"",IF(MOD(AB1693,W1693)&gt;0,"ОШИБКА!!! неверная кратность на сорт",""))</f>
        <v/>
      </c>
    </row>
    <row r="1694" spans="2:35">
      <c r="B1694" s="250"/>
      <c r="C1694" s="196" t="s">
        <v>3613</v>
      </c>
      <c r="D1694" s="267"/>
      <c r="E1694" s="267"/>
      <c r="F1694" s="267"/>
      <c r="G1694" s="267"/>
      <c r="H1694" s="267"/>
      <c r="I1694" s="267"/>
      <c r="J1694" s="267"/>
      <c r="K1694" s="267"/>
      <c r="L1694" s="196" t="s">
        <v>37</v>
      </c>
      <c r="M1694" s="332" t="s">
        <v>387</v>
      </c>
      <c r="N1694" s="332" t="s">
        <v>1489</v>
      </c>
      <c r="O1694" s="332" t="s">
        <v>1488</v>
      </c>
      <c r="P1694" s="332"/>
      <c r="Q1694" s="332" t="s">
        <v>3614</v>
      </c>
      <c r="R1694" s="332"/>
      <c r="S1694" s="332"/>
      <c r="T1694" s="332"/>
      <c r="U1694" s="252"/>
      <c r="V1694" s="197" t="s">
        <v>776</v>
      </c>
      <c r="W1694" s="220">
        <v>1</v>
      </c>
      <c r="X1694" s="223">
        <v>662</v>
      </c>
      <c r="Y1694" s="223">
        <v>642</v>
      </c>
      <c r="Z1694" s="223">
        <v>602</v>
      </c>
      <c r="AA1694" s="223">
        <v>566</v>
      </c>
      <c r="AB1694" s="5"/>
      <c r="AC1694" s="224">
        <f t="shared" si="66"/>
        <v>0</v>
      </c>
      <c r="AD1694" s="270">
        <f t="shared" si="67"/>
        <v>0</v>
      </c>
      <c r="AE1694" s="198" t="s">
        <v>4484</v>
      </c>
      <c r="AF1694" s="199"/>
      <c r="AG1694" s="200"/>
      <c r="AH1694" s="200"/>
      <c r="AI1694" s="169" t="str">
        <f>IF(AB1694/W1694=0,"",IF(MOD(AB1694,W1694)&gt;0,"ОШИБКА!!! неверная кратность на сорт",""))</f>
        <v/>
      </c>
    </row>
    <row r="1695" spans="2:35">
      <c r="B1695" s="250"/>
      <c r="C1695" s="196"/>
      <c r="D1695" s="267"/>
      <c r="E1695" s="267"/>
      <c r="F1695" s="267"/>
      <c r="G1695" s="267"/>
      <c r="H1695" s="267"/>
      <c r="I1695" s="267"/>
      <c r="J1695" s="267"/>
      <c r="K1695" s="267"/>
      <c r="L1695" s="196" t="s">
        <v>37</v>
      </c>
      <c r="M1695" s="196" t="s">
        <v>387</v>
      </c>
      <c r="N1695" s="196" t="s">
        <v>5652</v>
      </c>
      <c r="O1695" s="196"/>
      <c r="P1695" s="196"/>
      <c r="Q1695" s="196" t="s">
        <v>4821</v>
      </c>
      <c r="R1695" s="196"/>
      <c r="S1695" s="196"/>
      <c r="T1695" s="196"/>
      <c r="U1695" s="281" t="s">
        <v>4764</v>
      </c>
      <c r="V1695" s="197" t="s">
        <v>776</v>
      </c>
      <c r="W1695" s="220">
        <v>1</v>
      </c>
      <c r="X1695" s="285">
        <v>551</v>
      </c>
      <c r="Y1695" s="285">
        <v>534</v>
      </c>
      <c r="Z1695" s="285">
        <v>501</v>
      </c>
      <c r="AA1695" s="285">
        <v>470</v>
      </c>
      <c r="AB1695" s="5"/>
      <c r="AC1695" s="224">
        <f t="shared" si="66"/>
        <v>0</v>
      </c>
      <c r="AD1695" s="270">
        <f t="shared" si="67"/>
        <v>0</v>
      </c>
      <c r="AE1695" s="282" t="s">
        <v>7069</v>
      </c>
      <c r="AF1695" s="283" t="s">
        <v>4765</v>
      </c>
      <c r="AG1695" s="200"/>
      <c r="AH1695" s="200"/>
      <c r="AI1695" s="169" t="str">
        <f>IF(AB1695/W1695=0,"",IF(MOD(AB1695,W1695)&gt;0,"ОШИБКА!!! неверная кратность на сорт",""))</f>
        <v/>
      </c>
    </row>
    <row r="1696" spans="2:35">
      <c r="B1696" s="250"/>
      <c r="C1696" s="196" t="s">
        <v>3787</v>
      </c>
      <c r="D1696" s="267">
        <v>8</v>
      </c>
      <c r="E1696" s="267"/>
      <c r="F1696" s="267"/>
      <c r="G1696" s="267"/>
      <c r="H1696" s="267"/>
      <c r="I1696" s="267"/>
      <c r="J1696" s="267"/>
      <c r="K1696" s="267"/>
      <c r="L1696" s="196" t="s">
        <v>37</v>
      </c>
      <c r="M1696" s="196" t="s">
        <v>387</v>
      </c>
      <c r="N1696" s="196" t="s">
        <v>4161</v>
      </c>
      <c r="O1696" s="196" t="s">
        <v>4160</v>
      </c>
      <c r="P1696" s="196"/>
      <c r="Q1696" s="196" t="s">
        <v>48</v>
      </c>
      <c r="R1696" s="196" t="s">
        <v>73</v>
      </c>
      <c r="S1696" s="196"/>
      <c r="T1696" s="196"/>
      <c r="U1696" s="252"/>
      <c r="V1696" s="197" t="s">
        <v>776</v>
      </c>
      <c r="W1696" s="220">
        <v>1</v>
      </c>
      <c r="X1696" s="223">
        <v>522</v>
      </c>
      <c r="Y1696" s="223">
        <v>506</v>
      </c>
      <c r="Z1696" s="223">
        <v>474</v>
      </c>
      <c r="AA1696" s="223">
        <v>446</v>
      </c>
      <c r="AB1696" s="5"/>
      <c r="AC1696" s="224">
        <f t="shared" si="66"/>
        <v>0</v>
      </c>
      <c r="AD1696" s="270">
        <f t="shared" si="67"/>
        <v>0</v>
      </c>
      <c r="AE1696" s="198"/>
      <c r="AF1696" s="199"/>
      <c r="AG1696" s="200"/>
      <c r="AH1696" s="200"/>
      <c r="AI1696" s="169" t="str">
        <f>IF(AB1696/W1696=0,"",IF(MOD(AB1696,W1696)&gt;0,"ОШИБКА!!! неверная кратность на сорт",""))</f>
        <v/>
      </c>
    </row>
    <row r="1697" spans="2:35">
      <c r="B1697" s="250"/>
      <c r="C1697" s="196" t="s">
        <v>3817</v>
      </c>
      <c r="D1697" s="267">
        <v>7</v>
      </c>
      <c r="E1697" s="267"/>
      <c r="F1697" s="267"/>
      <c r="G1697" s="267"/>
      <c r="H1697" s="267"/>
      <c r="I1697" s="267"/>
      <c r="J1697" s="267"/>
      <c r="K1697" s="267"/>
      <c r="L1697" s="196" t="s">
        <v>37</v>
      </c>
      <c r="M1697" s="196" t="s">
        <v>387</v>
      </c>
      <c r="N1697" s="196" t="s">
        <v>4163</v>
      </c>
      <c r="O1697" s="196" t="s">
        <v>4162</v>
      </c>
      <c r="P1697" s="196" t="s">
        <v>4166</v>
      </c>
      <c r="Q1697" s="196" t="s">
        <v>48</v>
      </c>
      <c r="R1697" s="196" t="s">
        <v>106</v>
      </c>
      <c r="S1697" s="196"/>
      <c r="T1697" s="196"/>
      <c r="U1697" s="252"/>
      <c r="V1697" s="197" t="s">
        <v>776</v>
      </c>
      <c r="W1697" s="220">
        <v>1</v>
      </c>
      <c r="X1697" s="223">
        <v>446</v>
      </c>
      <c r="Y1697" s="223">
        <v>432</v>
      </c>
      <c r="Z1697" s="223">
        <v>405</v>
      </c>
      <c r="AA1697" s="223">
        <v>381</v>
      </c>
      <c r="AB1697" s="5"/>
      <c r="AC1697" s="224">
        <f t="shared" si="66"/>
        <v>0</v>
      </c>
      <c r="AD1697" s="270">
        <f t="shared" si="67"/>
        <v>0</v>
      </c>
      <c r="AE1697" s="198"/>
      <c r="AF1697" s="199"/>
      <c r="AG1697" s="200"/>
      <c r="AH1697" s="200"/>
      <c r="AI1697" s="169" t="str">
        <f>IF(AB1697/W1697=0,"",IF(MOD(AB1697,W1697)&gt;0,"ОШИБКА!!! неверная кратность на сорт",""))</f>
        <v/>
      </c>
    </row>
    <row r="1698" spans="2:35">
      <c r="B1698" s="250"/>
      <c r="C1698" s="196" t="s">
        <v>1519</v>
      </c>
      <c r="D1698" s="267">
        <v>13</v>
      </c>
      <c r="E1698" s="267">
        <v>7</v>
      </c>
      <c r="F1698" s="267">
        <v>0</v>
      </c>
      <c r="G1698" s="267"/>
      <c r="H1698" s="267"/>
      <c r="I1698" s="267"/>
      <c r="J1698" s="267"/>
      <c r="K1698" s="267"/>
      <c r="L1698" s="196" t="s">
        <v>37</v>
      </c>
      <c r="M1698" s="196" t="s">
        <v>387</v>
      </c>
      <c r="N1698" s="196" t="s">
        <v>1521</v>
      </c>
      <c r="O1698" s="196" t="s">
        <v>1520</v>
      </c>
      <c r="P1698" s="196"/>
      <c r="Q1698" s="196" t="s">
        <v>141</v>
      </c>
      <c r="R1698" s="196"/>
      <c r="S1698" s="196"/>
      <c r="T1698" s="196"/>
      <c r="U1698" s="252"/>
      <c r="V1698" s="197" t="s">
        <v>776</v>
      </c>
      <c r="W1698" s="220">
        <v>1</v>
      </c>
      <c r="X1698" s="223">
        <v>283</v>
      </c>
      <c r="Y1698" s="223">
        <v>274</v>
      </c>
      <c r="Z1698" s="223">
        <v>257</v>
      </c>
      <c r="AA1698" s="223">
        <v>242</v>
      </c>
      <c r="AB1698" s="5"/>
      <c r="AC1698" s="224">
        <f t="shared" si="66"/>
        <v>0</v>
      </c>
      <c r="AD1698" s="270">
        <f t="shared" si="67"/>
        <v>0</v>
      </c>
      <c r="AE1698" s="198"/>
      <c r="AF1698" s="199"/>
      <c r="AG1698" s="200"/>
      <c r="AH1698" s="200"/>
      <c r="AI1698" s="169" t="str">
        <f>IF(AB1698/W1698=0,"",IF(MOD(AB1698,W1698)&gt;0,"ОШИБКА!!! неверная кратность на сорт",""))</f>
        <v/>
      </c>
    </row>
    <row r="1699" spans="2:35">
      <c r="B1699" s="250"/>
      <c r="C1699" s="196" t="s">
        <v>1522</v>
      </c>
      <c r="D1699" s="267"/>
      <c r="E1699" s="267">
        <v>11</v>
      </c>
      <c r="F1699" s="267">
        <v>0</v>
      </c>
      <c r="G1699" s="267"/>
      <c r="H1699" s="267"/>
      <c r="I1699" s="267"/>
      <c r="J1699" s="267"/>
      <c r="K1699" s="267"/>
      <c r="L1699" s="196" t="s">
        <v>37</v>
      </c>
      <c r="M1699" s="196" t="s">
        <v>387</v>
      </c>
      <c r="N1699" s="196" t="s">
        <v>1521</v>
      </c>
      <c r="O1699" s="196" t="s">
        <v>1520</v>
      </c>
      <c r="P1699" s="196"/>
      <c r="Q1699" s="196" t="s">
        <v>48</v>
      </c>
      <c r="R1699" s="196" t="s">
        <v>73</v>
      </c>
      <c r="S1699" s="196"/>
      <c r="T1699" s="196"/>
      <c r="U1699" s="252"/>
      <c r="V1699" s="197" t="s">
        <v>776</v>
      </c>
      <c r="W1699" s="220">
        <v>1</v>
      </c>
      <c r="X1699" s="223">
        <v>533</v>
      </c>
      <c r="Y1699" s="223">
        <v>517</v>
      </c>
      <c r="Z1699" s="223">
        <v>485</v>
      </c>
      <c r="AA1699" s="223">
        <v>456</v>
      </c>
      <c r="AB1699" s="5"/>
      <c r="AC1699" s="224">
        <f t="shared" si="66"/>
        <v>0</v>
      </c>
      <c r="AD1699" s="270">
        <f t="shared" si="67"/>
        <v>0</v>
      </c>
      <c r="AE1699" s="198"/>
      <c r="AF1699" s="199"/>
      <c r="AG1699" s="200"/>
      <c r="AH1699" s="200"/>
      <c r="AI1699" s="169" t="str">
        <f>IF(AB1699/W1699=0,"",IF(MOD(AB1699,W1699)&gt;0,"ОШИБКА!!! неверная кратность на сорт",""))</f>
        <v/>
      </c>
    </row>
    <row r="1700" spans="2:35">
      <c r="B1700" s="250"/>
      <c r="C1700" s="196" t="s">
        <v>1523</v>
      </c>
      <c r="D1700" s="267">
        <v>30</v>
      </c>
      <c r="E1700" s="267">
        <v>86</v>
      </c>
      <c r="F1700" s="267">
        <v>10</v>
      </c>
      <c r="G1700" s="267"/>
      <c r="H1700" s="267"/>
      <c r="I1700" s="267"/>
      <c r="J1700" s="267"/>
      <c r="K1700" s="267"/>
      <c r="L1700" s="196" t="s">
        <v>37</v>
      </c>
      <c r="M1700" s="196" t="s">
        <v>387</v>
      </c>
      <c r="N1700" s="196" t="s">
        <v>1525</v>
      </c>
      <c r="O1700" s="196" t="s">
        <v>1524</v>
      </c>
      <c r="P1700" s="196"/>
      <c r="Q1700" s="196" t="s">
        <v>48</v>
      </c>
      <c r="R1700" s="196" t="s">
        <v>106</v>
      </c>
      <c r="S1700" s="196"/>
      <c r="T1700" s="196"/>
      <c r="U1700" s="252"/>
      <c r="V1700" s="197" t="s">
        <v>776</v>
      </c>
      <c r="W1700" s="220">
        <v>1</v>
      </c>
      <c r="X1700" s="223">
        <v>251</v>
      </c>
      <c r="Y1700" s="223">
        <v>244</v>
      </c>
      <c r="Z1700" s="223">
        <v>228</v>
      </c>
      <c r="AA1700" s="223">
        <v>215</v>
      </c>
      <c r="AB1700" s="5"/>
      <c r="AC1700" s="224">
        <f t="shared" si="66"/>
        <v>0</v>
      </c>
      <c r="AD1700" s="270">
        <f t="shared" si="67"/>
        <v>0</v>
      </c>
      <c r="AE1700" s="198"/>
      <c r="AF1700" s="199"/>
      <c r="AG1700" s="200"/>
      <c r="AH1700" s="200"/>
      <c r="AI1700" s="169" t="str">
        <f>IF(AB1700/W1700=0,"",IF(MOD(AB1700,W1700)&gt;0,"ОШИБКА!!! неверная кратность на сорт",""))</f>
        <v/>
      </c>
    </row>
    <row r="1701" spans="2:35">
      <c r="B1701" s="250"/>
      <c r="C1701" s="196" t="s">
        <v>1526</v>
      </c>
      <c r="D1701" s="267">
        <v>38</v>
      </c>
      <c r="E1701" s="267"/>
      <c r="F1701" s="267"/>
      <c r="G1701" s="267"/>
      <c r="H1701" s="267"/>
      <c r="I1701" s="267"/>
      <c r="J1701" s="267"/>
      <c r="K1701" s="267"/>
      <c r="L1701" s="196" t="s">
        <v>37</v>
      </c>
      <c r="M1701" s="196" t="s">
        <v>387</v>
      </c>
      <c r="N1701" s="196" t="s">
        <v>1528</v>
      </c>
      <c r="O1701" s="196" t="s">
        <v>1527</v>
      </c>
      <c r="P1701" s="196"/>
      <c r="Q1701" s="196" t="s">
        <v>141</v>
      </c>
      <c r="R1701" s="196"/>
      <c r="S1701" s="196"/>
      <c r="T1701" s="196"/>
      <c r="U1701" s="252"/>
      <c r="V1701" s="197" t="s">
        <v>776</v>
      </c>
      <c r="W1701" s="220">
        <v>1</v>
      </c>
      <c r="X1701" s="223">
        <v>283</v>
      </c>
      <c r="Y1701" s="223">
        <v>274</v>
      </c>
      <c r="Z1701" s="223">
        <v>257</v>
      </c>
      <c r="AA1701" s="223">
        <v>242</v>
      </c>
      <c r="AB1701" s="5"/>
      <c r="AC1701" s="224">
        <f t="shared" si="66"/>
        <v>0</v>
      </c>
      <c r="AD1701" s="270">
        <f t="shared" si="67"/>
        <v>0</v>
      </c>
      <c r="AE1701" s="198"/>
      <c r="AF1701" s="199"/>
      <c r="AG1701" s="200"/>
      <c r="AH1701" s="200"/>
      <c r="AI1701" s="169" t="str">
        <f>IF(AB1701/W1701=0,"",IF(MOD(AB1701,W1701)&gt;0,"ОШИБКА!!! неверная кратность на сорт",""))</f>
        <v/>
      </c>
    </row>
    <row r="1702" spans="2:35">
      <c r="B1702" s="250"/>
      <c r="C1702" s="196" t="s">
        <v>1529</v>
      </c>
      <c r="D1702" s="267">
        <v>78</v>
      </c>
      <c r="E1702" s="267">
        <v>29</v>
      </c>
      <c r="F1702" s="267">
        <v>10</v>
      </c>
      <c r="G1702" s="267"/>
      <c r="H1702" s="267"/>
      <c r="I1702" s="267"/>
      <c r="J1702" s="267">
        <v>4</v>
      </c>
      <c r="K1702" s="267"/>
      <c r="L1702" s="196" t="s">
        <v>37</v>
      </c>
      <c r="M1702" s="196" t="s">
        <v>387</v>
      </c>
      <c r="N1702" s="196" t="s">
        <v>1528</v>
      </c>
      <c r="O1702" s="196" t="s">
        <v>1527</v>
      </c>
      <c r="P1702" s="196"/>
      <c r="Q1702" s="196" t="s">
        <v>48</v>
      </c>
      <c r="R1702" s="196" t="s">
        <v>64</v>
      </c>
      <c r="S1702" s="196"/>
      <c r="T1702" s="196"/>
      <c r="U1702" s="321" t="s">
        <v>4482</v>
      </c>
      <c r="V1702" s="197" t="s">
        <v>776</v>
      </c>
      <c r="W1702" s="220">
        <v>1</v>
      </c>
      <c r="X1702" s="227">
        <v>291</v>
      </c>
      <c r="Y1702" s="227">
        <v>282</v>
      </c>
      <c r="Z1702" s="227">
        <v>264</v>
      </c>
      <c r="AA1702" s="227">
        <v>249</v>
      </c>
      <c r="AB1702" s="5"/>
      <c r="AC1702" s="224">
        <f t="shared" si="66"/>
        <v>0</v>
      </c>
      <c r="AD1702" s="270">
        <f t="shared" si="67"/>
        <v>0</v>
      </c>
      <c r="AE1702" s="198"/>
      <c r="AF1702" s="199"/>
      <c r="AG1702" s="200"/>
      <c r="AH1702" s="200"/>
      <c r="AI1702" s="169" t="str">
        <f>IF(AB1702/W1702=0,"",IF(MOD(AB1702,W1702)&gt;0,"ОШИБКА!!! неверная кратность на сорт",""))</f>
        <v/>
      </c>
    </row>
    <row r="1703" spans="2:35">
      <c r="B1703" s="250"/>
      <c r="C1703" s="196" t="s">
        <v>1530</v>
      </c>
      <c r="D1703" s="267">
        <v>40</v>
      </c>
      <c r="E1703" s="267">
        <v>1188</v>
      </c>
      <c r="F1703" s="267">
        <v>699</v>
      </c>
      <c r="G1703" s="267"/>
      <c r="H1703" s="267"/>
      <c r="I1703" s="267"/>
      <c r="J1703" s="267">
        <v>5</v>
      </c>
      <c r="K1703" s="267"/>
      <c r="L1703" s="196" t="s">
        <v>37</v>
      </c>
      <c r="M1703" s="196" t="s">
        <v>387</v>
      </c>
      <c r="N1703" s="196" t="s">
        <v>1528</v>
      </c>
      <c r="O1703" s="196" t="s">
        <v>1527</v>
      </c>
      <c r="P1703" s="196"/>
      <c r="Q1703" s="196" t="s">
        <v>48</v>
      </c>
      <c r="R1703" s="196"/>
      <c r="S1703" s="196"/>
      <c r="T1703" s="196"/>
      <c r="U1703" s="321" t="s">
        <v>4482</v>
      </c>
      <c r="V1703" s="197" t="s">
        <v>776</v>
      </c>
      <c r="W1703" s="220">
        <v>1</v>
      </c>
      <c r="X1703" s="227">
        <v>291</v>
      </c>
      <c r="Y1703" s="227">
        <v>282</v>
      </c>
      <c r="Z1703" s="227">
        <v>264</v>
      </c>
      <c r="AA1703" s="227">
        <v>249</v>
      </c>
      <c r="AB1703" s="5"/>
      <c r="AC1703" s="224">
        <f t="shared" si="66"/>
        <v>0</v>
      </c>
      <c r="AD1703" s="270">
        <f t="shared" si="67"/>
        <v>0</v>
      </c>
      <c r="AE1703" s="198"/>
      <c r="AF1703" s="199"/>
      <c r="AG1703" s="200"/>
      <c r="AH1703" s="200"/>
      <c r="AI1703" s="169" t="str">
        <f>IF(AB1703/W1703=0,"",IF(MOD(AB1703,W1703)&gt;0,"ОШИБКА!!! неверная кратность на сорт",""))</f>
        <v/>
      </c>
    </row>
    <row r="1704" spans="2:35">
      <c r="B1704" s="250"/>
      <c r="C1704" s="196" t="s">
        <v>1531</v>
      </c>
      <c r="D1704" s="267">
        <v>9</v>
      </c>
      <c r="E1704" s="267">
        <v>112</v>
      </c>
      <c r="F1704" s="267">
        <v>76</v>
      </c>
      <c r="G1704" s="267"/>
      <c r="H1704" s="267"/>
      <c r="I1704" s="267"/>
      <c r="J1704" s="267"/>
      <c r="K1704" s="267"/>
      <c r="L1704" s="196" t="s">
        <v>37</v>
      </c>
      <c r="M1704" s="196" t="s">
        <v>387</v>
      </c>
      <c r="N1704" s="196" t="s">
        <v>1533</v>
      </c>
      <c r="O1704" s="196" t="s">
        <v>1532</v>
      </c>
      <c r="P1704" s="196" t="s">
        <v>1534</v>
      </c>
      <c r="Q1704" s="196" t="s">
        <v>48</v>
      </c>
      <c r="R1704" s="196" t="s">
        <v>106</v>
      </c>
      <c r="S1704" s="196"/>
      <c r="T1704" s="196"/>
      <c r="U1704" s="321" t="s">
        <v>4482</v>
      </c>
      <c r="V1704" s="197" t="s">
        <v>776</v>
      </c>
      <c r="W1704" s="220">
        <v>1</v>
      </c>
      <c r="X1704" s="227">
        <v>291</v>
      </c>
      <c r="Y1704" s="227">
        <v>282</v>
      </c>
      <c r="Z1704" s="227">
        <v>264</v>
      </c>
      <c r="AA1704" s="227">
        <v>249</v>
      </c>
      <c r="AB1704" s="5"/>
      <c r="AC1704" s="224">
        <f t="shared" si="66"/>
        <v>0</v>
      </c>
      <c r="AD1704" s="270">
        <f t="shared" si="67"/>
        <v>0</v>
      </c>
      <c r="AE1704" s="198"/>
      <c r="AF1704" s="199"/>
      <c r="AG1704" s="200"/>
      <c r="AH1704" s="200"/>
      <c r="AI1704" s="169" t="str">
        <f>IF(AB1704/W1704=0,"",IF(MOD(AB1704,W1704)&gt;0,"ОШИБКА!!! неверная кратность на сорт",""))</f>
        <v/>
      </c>
    </row>
    <row r="1705" spans="2:35">
      <c r="B1705" s="250"/>
      <c r="C1705" s="196" t="s">
        <v>1535</v>
      </c>
      <c r="D1705" s="267">
        <v>60</v>
      </c>
      <c r="E1705" s="267">
        <v>787</v>
      </c>
      <c r="F1705" s="267">
        <v>765</v>
      </c>
      <c r="G1705" s="267"/>
      <c r="H1705" s="267"/>
      <c r="I1705" s="267"/>
      <c r="J1705" s="267">
        <v>10</v>
      </c>
      <c r="K1705" s="267"/>
      <c r="L1705" s="196" t="s">
        <v>37</v>
      </c>
      <c r="M1705" s="196" t="s">
        <v>387</v>
      </c>
      <c r="N1705" s="196" t="s">
        <v>1533</v>
      </c>
      <c r="O1705" s="196" t="s">
        <v>1532</v>
      </c>
      <c r="P1705" s="196" t="s">
        <v>1536</v>
      </c>
      <c r="Q1705" s="196" t="s">
        <v>48</v>
      </c>
      <c r="R1705" s="196" t="s">
        <v>106</v>
      </c>
      <c r="S1705" s="196"/>
      <c r="T1705" s="196"/>
      <c r="U1705" s="321" t="s">
        <v>4482</v>
      </c>
      <c r="V1705" s="197" t="s">
        <v>776</v>
      </c>
      <c r="W1705" s="220">
        <v>1</v>
      </c>
      <c r="X1705" s="227">
        <v>291</v>
      </c>
      <c r="Y1705" s="227">
        <v>282</v>
      </c>
      <c r="Z1705" s="227">
        <v>264</v>
      </c>
      <c r="AA1705" s="227">
        <v>249</v>
      </c>
      <c r="AB1705" s="5"/>
      <c r="AC1705" s="224">
        <f t="shared" si="66"/>
        <v>0</v>
      </c>
      <c r="AD1705" s="270">
        <f t="shared" si="67"/>
        <v>0</v>
      </c>
      <c r="AE1705" s="198"/>
      <c r="AF1705" s="199"/>
      <c r="AG1705" s="200"/>
      <c r="AH1705" s="200"/>
      <c r="AI1705" s="169" t="str">
        <f>IF(AB1705/W1705=0,"",IF(MOD(AB1705,W1705)&gt;0,"ОШИБКА!!! неверная кратность на сорт",""))</f>
        <v/>
      </c>
    </row>
    <row r="1706" spans="2:35">
      <c r="B1706" s="250"/>
      <c r="C1706" s="253" t="s">
        <v>1538</v>
      </c>
      <c r="D1706" s="267"/>
      <c r="E1706" s="267">
        <v>665</v>
      </c>
      <c r="F1706" s="267">
        <v>9</v>
      </c>
      <c r="G1706" s="267"/>
      <c r="H1706" s="267"/>
      <c r="I1706" s="267"/>
      <c r="J1706" s="267">
        <v>18</v>
      </c>
      <c r="K1706" s="267"/>
      <c r="L1706" s="196" t="s">
        <v>37</v>
      </c>
      <c r="M1706" s="196" t="s">
        <v>387</v>
      </c>
      <c r="N1706" s="196" t="s">
        <v>1533</v>
      </c>
      <c r="O1706" s="196" t="s">
        <v>1532</v>
      </c>
      <c r="P1706" s="196" t="s">
        <v>1537</v>
      </c>
      <c r="Q1706" s="196" t="s">
        <v>48</v>
      </c>
      <c r="R1706" s="196" t="s">
        <v>73</v>
      </c>
      <c r="S1706" s="196"/>
      <c r="T1706" s="196"/>
      <c r="U1706" s="337" t="s">
        <v>4482</v>
      </c>
      <c r="V1706" s="197" t="s">
        <v>776</v>
      </c>
      <c r="W1706" s="220">
        <v>1</v>
      </c>
      <c r="X1706" s="227">
        <v>291</v>
      </c>
      <c r="Y1706" s="227">
        <v>282</v>
      </c>
      <c r="Z1706" s="227">
        <v>264</v>
      </c>
      <c r="AA1706" s="227">
        <v>249</v>
      </c>
      <c r="AB1706" s="5"/>
      <c r="AC1706" s="224">
        <f t="shared" si="66"/>
        <v>0</v>
      </c>
      <c r="AD1706" s="270">
        <f t="shared" si="67"/>
        <v>0</v>
      </c>
      <c r="AE1706" s="198"/>
      <c r="AF1706" s="199"/>
      <c r="AG1706" s="200"/>
      <c r="AH1706" s="200"/>
      <c r="AI1706" s="169" t="str">
        <f>IF(AB1706/W1706=0,"",IF(MOD(AB1706,W1706)&gt;0,"ОШИБКА!!! неверная кратность на сорт",""))</f>
        <v/>
      </c>
    </row>
    <row r="1707" spans="2:35">
      <c r="B1707" s="250"/>
      <c r="C1707" s="196" t="s">
        <v>2698</v>
      </c>
      <c r="D1707" s="267"/>
      <c r="E1707" s="267"/>
      <c r="F1707" s="267"/>
      <c r="G1707" s="267"/>
      <c r="H1707" s="267"/>
      <c r="I1707" s="267"/>
      <c r="J1707" s="267"/>
      <c r="K1707" s="267"/>
      <c r="L1707" s="196" t="s">
        <v>37</v>
      </c>
      <c r="M1707" s="332" t="s">
        <v>387</v>
      </c>
      <c r="N1707" s="332" t="s">
        <v>2700</v>
      </c>
      <c r="O1707" s="332" t="s">
        <v>2699</v>
      </c>
      <c r="P1707" s="332" t="s">
        <v>46</v>
      </c>
      <c r="Q1707" s="332" t="s">
        <v>19</v>
      </c>
      <c r="R1707" s="332"/>
      <c r="S1707" s="332"/>
      <c r="T1707" s="332"/>
      <c r="U1707" s="252"/>
      <c r="V1707" s="197" t="s">
        <v>176</v>
      </c>
      <c r="W1707" s="220">
        <v>1</v>
      </c>
      <c r="X1707" s="223">
        <v>593</v>
      </c>
      <c r="Y1707" s="223">
        <v>575</v>
      </c>
      <c r="Z1707" s="223">
        <v>539</v>
      </c>
      <c r="AA1707" s="223">
        <v>507</v>
      </c>
      <c r="AB1707" s="5"/>
      <c r="AC1707" s="224">
        <f t="shared" si="66"/>
        <v>0</v>
      </c>
      <c r="AD1707" s="270">
        <f t="shared" si="67"/>
        <v>0</v>
      </c>
      <c r="AE1707" s="198" t="s">
        <v>4484</v>
      </c>
      <c r="AF1707" s="199"/>
      <c r="AG1707" s="200"/>
      <c r="AH1707" s="200"/>
      <c r="AI1707" s="169" t="str">
        <f>IF(AB1707/W1707=0,"",IF(MOD(AB1707,W1707)&gt;0,"ОШИБКА!!! неверная кратность на сорт",""))</f>
        <v/>
      </c>
    </row>
    <row r="1708" spans="2:35">
      <c r="B1708" s="250"/>
      <c r="C1708" s="196" t="s">
        <v>4633</v>
      </c>
      <c r="D1708" s="267">
        <v>2</v>
      </c>
      <c r="E1708" s="267">
        <v>357</v>
      </c>
      <c r="F1708" s="267">
        <v>116</v>
      </c>
      <c r="G1708" s="267"/>
      <c r="H1708" s="267"/>
      <c r="I1708" s="267"/>
      <c r="J1708" s="267"/>
      <c r="K1708" s="267"/>
      <c r="L1708" s="196" t="s">
        <v>37</v>
      </c>
      <c r="M1708" s="196" t="s">
        <v>387</v>
      </c>
      <c r="N1708" s="196" t="s">
        <v>4165</v>
      </c>
      <c r="O1708" s="196" t="s">
        <v>4164</v>
      </c>
      <c r="P1708" s="196" t="s">
        <v>4167</v>
      </c>
      <c r="Q1708" s="196" t="s">
        <v>48</v>
      </c>
      <c r="R1708" s="196" t="s">
        <v>73</v>
      </c>
      <c r="S1708" s="196"/>
      <c r="T1708" s="196"/>
      <c r="U1708" s="321" t="s">
        <v>4482</v>
      </c>
      <c r="V1708" s="197" t="s">
        <v>776</v>
      </c>
      <c r="W1708" s="220">
        <v>1</v>
      </c>
      <c r="X1708" s="227">
        <v>291</v>
      </c>
      <c r="Y1708" s="227">
        <v>282</v>
      </c>
      <c r="Z1708" s="227">
        <v>264</v>
      </c>
      <c r="AA1708" s="227">
        <v>249</v>
      </c>
      <c r="AB1708" s="5"/>
      <c r="AC1708" s="224">
        <f t="shared" si="66"/>
        <v>0</v>
      </c>
      <c r="AD1708" s="270">
        <f t="shared" si="67"/>
        <v>0</v>
      </c>
      <c r="AE1708" s="198"/>
      <c r="AF1708" s="199"/>
      <c r="AG1708" s="200"/>
      <c r="AH1708" s="200"/>
      <c r="AI1708" s="169" t="str">
        <f>IF(AB1708/W1708=0,"",IF(MOD(AB1708,W1708)&gt;0,"ОШИБКА!!! неверная кратность на сорт",""))</f>
        <v/>
      </c>
    </row>
    <row r="1709" spans="2:35">
      <c r="B1709" s="250"/>
      <c r="C1709" s="196" t="s">
        <v>1539</v>
      </c>
      <c r="D1709" s="267">
        <v>60</v>
      </c>
      <c r="E1709" s="267">
        <v>18</v>
      </c>
      <c r="F1709" s="267">
        <v>0</v>
      </c>
      <c r="G1709" s="267"/>
      <c r="H1709" s="267"/>
      <c r="I1709" s="267"/>
      <c r="J1709" s="267"/>
      <c r="K1709" s="267"/>
      <c r="L1709" s="196" t="s">
        <v>37</v>
      </c>
      <c r="M1709" s="196" t="s">
        <v>387</v>
      </c>
      <c r="N1709" s="196" t="s">
        <v>1541</v>
      </c>
      <c r="O1709" s="196" t="s">
        <v>1540</v>
      </c>
      <c r="P1709" s="196"/>
      <c r="Q1709" s="196" t="s">
        <v>48</v>
      </c>
      <c r="R1709" s="196" t="s">
        <v>106</v>
      </c>
      <c r="S1709" s="196"/>
      <c r="T1709" s="196"/>
      <c r="U1709" s="252"/>
      <c r="V1709" s="197" t="s">
        <v>776</v>
      </c>
      <c r="W1709" s="220">
        <v>1</v>
      </c>
      <c r="X1709" s="223">
        <v>426</v>
      </c>
      <c r="Y1709" s="223">
        <v>413</v>
      </c>
      <c r="Z1709" s="223">
        <v>387</v>
      </c>
      <c r="AA1709" s="223">
        <v>364</v>
      </c>
      <c r="AB1709" s="5"/>
      <c r="AC1709" s="224">
        <f t="shared" si="66"/>
        <v>0</v>
      </c>
      <c r="AD1709" s="270">
        <f t="shared" si="67"/>
        <v>0</v>
      </c>
      <c r="AE1709" s="198"/>
      <c r="AF1709" s="199"/>
      <c r="AG1709" s="200"/>
      <c r="AH1709" s="200"/>
      <c r="AI1709" s="169" t="str">
        <f>IF(AB1709/W1709=0,"",IF(MOD(AB1709,W1709)&gt;0,"ОШИБКА!!! неверная кратность на сорт",""))</f>
        <v/>
      </c>
    </row>
    <row r="1710" spans="2:35">
      <c r="B1710" s="250"/>
      <c r="C1710" s="196" t="s">
        <v>482</v>
      </c>
      <c r="D1710" s="267">
        <v>452</v>
      </c>
      <c r="E1710" s="267"/>
      <c r="F1710" s="267"/>
      <c r="G1710" s="267"/>
      <c r="H1710" s="267"/>
      <c r="I1710" s="267"/>
      <c r="J1710" s="267">
        <v>7</v>
      </c>
      <c r="K1710" s="267"/>
      <c r="L1710" s="196" t="s">
        <v>37</v>
      </c>
      <c r="M1710" s="196" t="s">
        <v>387</v>
      </c>
      <c r="N1710" s="196" t="s">
        <v>481</v>
      </c>
      <c r="O1710" s="196" t="s">
        <v>480</v>
      </c>
      <c r="P1710" s="196" t="s">
        <v>483</v>
      </c>
      <c r="Q1710" s="196" t="s">
        <v>4614</v>
      </c>
      <c r="R1710" s="196"/>
      <c r="S1710" s="196"/>
      <c r="T1710" s="196"/>
      <c r="U1710" s="252"/>
      <c r="V1710" s="197" t="s">
        <v>776</v>
      </c>
      <c r="W1710" s="220">
        <v>1</v>
      </c>
      <c r="X1710" s="223">
        <v>3015</v>
      </c>
      <c r="Y1710" s="223">
        <v>2924</v>
      </c>
      <c r="Z1710" s="223">
        <v>2741</v>
      </c>
      <c r="AA1710" s="223">
        <v>2577</v>
      </c>
      <c r="AB1710" s="5"/>
      <c r="AC1710" s="224">
        <f t="shared" si="66"/>
        <v>0</v>
      </c>
      <c r="AD1710" s="270">
        <f t="shared" si="67"/>
        <v>0</v>
      </c>
      <c r="AE1710" s="198"/>
      <c r="AF1710" s="199"/>
      <c r="AG1710" s="200"/>
      <c r="AH1710" s="200"/>
      <c r="AI1710" s="169" t="str">
        <f>IF(AB1710/W1710=0,"",IF(MOD(AB1710,W1710)&gt;0,"ОШИБКА!!! неверная кратность на сорт",""))</f>
        <v/>
      </c>
    </row>
    <row r="1711" spans="2:35">
      <c r="B1711" s="250"/>
      <c r="C1711" s="196" t="s">
        <v>1542</v>
      </c>
      <c r="D1711" s="267">
        <v>48</v>
      </c>
      <c r="E1711" s="267">
        <v>664</v>
      </c>
      <c r="F1711" s="267">
        <v>602</v>
      </c>
      <c r="G1711" s="267"/>
      <c r="H1711" s="267"/>
      <c r="I1711" s="267"/>
      <c r="J1711" s="267">
        <v>3</v>
      </c>
      <c r="K1711" s="267"/>
      <c r="L1711" s="196" t="s">
        <v>37</v>
      </c>
      <c r="M1711" s="196" t="s">
        <v>387</v>
      </c>
      <c r="N1711" s="196" t="s">
        <v>481</v>
      </c>
      <c r="O1711" s="196" t="s">
        <v>480</v>
      </c>
      <c r="P1711" s="196" t="s">
        <v>1145</v>
      </c>
      <c r="Q1711" s="196" t="s">
        <v>48</v>
      </c>
      <c r="R1711" s="196" t="s">
        <v>106</v>
      </c>
      <c r="S1711" s="196"/>
      <c r="T1711" s="196"/>
      <c r="U1711" s="252"/>
      <c r="V1711" s="197" t="s">
        <v>776</v>
      </c>
      <c r="W1711" s="220">
        <v>1</v>
      </c>
      <c r="X1711" s="223">
        <v>533</v>
      </c>
      <c r="Y1711" s="223">
        <v>517</v>
      </c>
      <c r="Z1711" s="223">
        <v>485</v>
      </c>
      <c r="AA1711" s="223">
        <v>456</v>
      </c>
      <c r="AB1711" s="5"/>
      <c r="AC1711" s="224">
        <f t="shared" si="66"/>
        <v>0</v>
      </c>
      <c r="AD1711" s="270">
        <f t="shared" si="67"/>
        <v>0</v>
      </c>
      <c r="AE1711" s="198"/>
      <c r="AF1711" s="199"/>
      <c r="AG1711" s="200"/>
      <c r="AH1711" s="200"/>
      <c r="AI1711" s="169" t="str">
        <f>IF(AB1711/W1711=0,"",IF(MOD(AB1711,W1711)&gt;0,"ОШИБКА!!! неверная кратность на сорт",""))</f>
        <v/>
      </c>
    </row>
    <row r="1712" spans="2:35">
      <c r="B1712" s="250"/>
      <c r="C1712" s="196" t="s">
        <v>1557</v>
      </c>
      <c r="D1712" s="267">
        <v>63</v>
      </c>
      <c r="E1712" s="267">
        <v>75</v>
      </c>
      <c r="F1712" s="267">
        <v>60</v>
      </c>
      <c r="G1712" s="267"/>
      <c r="H1712" s="267"/>
      <c r="I1712" s="267"/>
      <c r="J1712" s="267"/>
      <c r="K1712" s="267"/>
      <c r="L1712" s="196" t="s">
        <v>37</v>
      </c>
      <c r="M1712" s="196" t="s">
        <v>387</v>
      </c>
      <c r="N1712" s="196" t="s">
        <v>481</v>
      </c>
      <c r="O1712" s="196" t="s">
        <v>480</v>
      </c>
      <c r="P1712" s="196" t="s">
        <v>1145</v>
      </c>
      <c r="Q1712" s="196" t="s">
        <v>141</v>
      </c>
      <c r="R1712" s="196"/>
      <c r="S1712" s="196"/>
      <c r="T1712" s="196"/>
      <c r="U1712" s="252"/>
      <c r="V1712" s="197" t="s">
        <v>776</v>
      </c>
      <c r="W1712" s="220">
        <v>1</v>
      </c>
      <c r="X1712" s="223">
        <v>236</v>
      </c>
      <c r="Y1712" s="223">
        <v>229</v>
      </c>
      <c r="Z1712" s="223">
        <v>215</v>
      </c>
      <c r="AA1712" s="223">
        <v>202</v>
      </c>
      <c r="AB1712" s="5"/>
      <c r="AC1712" s="224">
        <f t="shared" si="66"/>
        <v>0</v>
      </c>
      <c r="AD1712" s="270">
        <f t="shared" si="67"/>
        <v>0</v>
      </c>
      <c r="AE1712" s="198"/>
      <c r="AF1712" s="199"/>
      <c r="AG1712" s="200"/>
      <c r="AH1712" s="200"/>
      <c r="AI1712" s="169" t="str">
        <f>IF(AB1712/W1712=0,"",IF(MOD(AB1712,W1712)&gt;0,"ОШИБКА!!! неверная кратность на сорт",""))</f>
        <v/>
      </c>
    </row>
    <row r="1713" spans="2:35">
      <c r="B1713" s="250"/>
      <c r="C1713" s="196" t="s">
        <v>1543</v>
      </c>
      <c r="D1713" s="267">
        <v>60</v>
      </c>
      <c r="E1713" s="267">
        <v>147</v>
      </c>
      <c r="F1713" s="267">
        <v>101</v>
      </c>
      <c r="G1713" s="267"/>
      <c r="H1713" s="267"/>
      <c r="I1713" s="267"/>
      <c r="J1713" s="267"/>
      <c r="K1713" s="267"/>
      <c r="L1713" s="196" t="s">
        <v>37</v>
      </c>
      <c r="M1713" s="196" t="s">
        <v>387</v>
      </c>
      <c r="N1713" s="196" t="s">
        <v>481</v>
      </c>
      <c r="O1713" s="196" t="s">
        <v>480</v>
      </c>
      <c r="P1713" s="196" t="s">
        <v>1544</v>
      </c>
      <c r="Q1713" s="196" t="s">
        <v>48</v>
      </c>
      <c r="R1713" s="196"/>
      <c r="S1713" s="196"/>
      <c r="T1713" s="196"/>
      <c r="U1713" s="252"/>
      <c r="V1713" s="197" t="s">
        <v>776</v>
      </c>
      <c r="W1713" s="220">
        <v>1</v>
      </c>
      <c r="X1713" s="223">
        <v>357</v>
      </c>
      <c r="Y1713" s="223">
        <v>346</v>
      </c>
      <c r="Z1713" s="223">
        <v>324</v>
      </c>
      <c r="AA1713" s="223">
        <v>305</v>
      </c>
      <c r="AB1713" s="5"/>
      <c r="AC1713" s="224">
        <f t="shared" si="66"/>
        <v>0</v>
      </c>
      <c r="AD1713" s="270">
        <f t="shared" si="67"/>
        <v>0</v>
      </c>
      <c r="AE1713" s="198"/>
      <c r="AF1713" s="199"/>
      <c r="AG1713" s="200"/>
      <c r="AH1713" s="200"/>
      <c r="AI1713" s="169" t="str">
        <f>IF(AB1713/W1713=0,"",IF(MOD(AB1713,W1713)&gt;0,"ОШИБКА!!! неверная кратность на сорт",""))</f>
        <v/>
      </c>
    </row>
    <row r="1714" spans="2:35">
      <c r="B1714" s="250"/>
      <c r="C1714" s="196" t="s">
        <v>3655</v>
      </c>
      <c r="D1714" s="267">
        <v>5</v>
      </c>
      <c r="E1714" s="267">
        <v>4</v>
      </c>
      <c r="F1714" s="267">
        <v>0</v>
      </c>
      <c r="G1714" s="267"/>
      <c r="H1714" s="267"/>
      <c r="I1714" s="267"/>
      <c r="J1714" s="267"/>
      <c r="K1714" s="267"/>
      <c r="L1714" s="196" t="s">
        <v>37</v>
      </c>
      <c r="M1714" s="196" t="s">
        <v>387</v>
      </c>
      <c r="N1714" s="196" t="s">
        <v>481</v>
      </c>
      <c r="O1714" s="196" t="s">
        <v>480</v>
      </c>
      <c r="P1714" s="196" t="s">
        <v>1544</v>
      </c>
      <c r="Q1714" s="196" t="s">
        <v>48</v>
      </c>
      <c r="R1714" s="196" t="s">
        <v>106</v>
      </c>
      <c r="S1714" s="196"/>
      <c r="T1714" s="196"/>
      <c r="U1714" s="252"/>
      <c r="V1714" s="197" t="s">
        <v>776</v>
      </c>
      <c r="W1714" s="220">
        <v>1</v>
      </c>
      <c r="X1714" s="223">
        <v>321</v>
      </c>
      <c r="Y1714" s="223">
        <v>311</v>
      </c>
      <c r="Z1714" s="223">
        <v>291</v>
      </c>
      <c r="AA1714" s="223">
        <v>274</v>
      </c>
      <c r="AB1714" s="5"/>
      <c r="AC1714" s="224">
        <f t="shared" si="66"/>
        <v>0</v>
      </c>
      <c r="AD1714" s="270">
        <f t="shared" si="67"/>
        <v>0</v>
      </c>
      <c r="AE1714" s="198"/>
      <c r="AF1714" s="199"/>
      <c r="AG1714" s="200"/>
      <c r="AH1714" s="200"/>
      <c r="AI1714" s="169" t="str">
        <f>IF(AB1714/W1714=0,"",IF(MOD(AB1714,W1714)&gt;0,"ОШИБКА!!! неверная кратность на сорт",""))</f>
        <v/>
      </c>
    </row>
    <row r="1715" spans="2:35">
      <c r="B1715" s="250"/>
      <c r="C1715" s="196" t="s">
        <v>1545</v>
      </c>
      <c r="D1715" s="267">
        <v>26</v>
      </c>
      <c r="E1715" s="267">
        <v>190</v>
      </c>
      <c r="F1715" s="267">
        <v>113</v>
      </c>
      <c r="G1715" s="267"/>
      <c r="H1715" s="267"/>
      <c r="I1715" s="267"/>
      <c r="J1715" s="267"/>
      <c r="K1715" s="267"/>
      <c r="L1715" s="196" t="s">
        <v>37</v>
      </c>
      <c r="M1715" s="196" t="s">
        <v>387</v>
      </c>
      <c r="N1715" s="196" t="s">
        <v>481</v>
      </c>
      <c r="O1715" s="196" t="s">
        <v>480</v>
      </c>
      <c r="P1715" s="196" t="s">
        <v>2702</v>
      </c>
      <c r="Q1715" s="196" t="s">
        <v>48</v>
      </c>
      <c r="R1715" s="196" t="s">
        <v>106</v>
      </c>
      <c r="S1715" s="196"/>
      <c r="T1715" s="196"/>
      <c r="U1715" s="252"/>
      <c r="V1715" s="197" t="s">
        <v>776</v>
      </c>
      <c r="W1715" s="220">
        <v>1</v>
      </c>
      <c r="X1715" s="223">
        <v>382</v>
      </c>
      <c r="Y1715" s="223">
        <v>370</v>
      </c>
      <c r="Z1715" s="223">
        <v>347</v>
      </c>
      <c r="AA1715" s="223">
        <v>326</v>
      </c>
      <c r="AB1715" s="5"/>
      <c r="AC1715" s="224">
        <f t="shared" si="66"/>
        <v>0</v>
      </c>
      <c r="AD1715" s="270">
        <f t="shared" si="67"/>
        <v>0</v>
      </c>
      <c r="AE1715" s="198"/>
      <c r="AF1715" s="199"/>
      <c r="AG1715" s="200"/>
      <c r="AH1715" s="200"/>
      <c r="AI1715" s="169" t="str">
        <f>IF(AB1715/W1715=0,"",IF(MOD(AB1715,W1715)&gt;0,"ОШИБКА!!! неверная кратность на сорт",""))</f>
        <v/>
      </c>
    </row>
    <row r="1716" spans="2:35">
      <c r="B1716" s="250"/>
      <c r="C1716" s="196" t="s">
        <v>2701</v>
      </c>
      <c r="D1716" s="267">
        <v>12</v>
      </c>
      <c r="E1716" s="267"/>
      <c r="F1716" s="267"/>
      <c r="G1716" s="267"/>
      <c r="H1716" s="267"/>
      <c r="I1716" s="267"/>
      <c r="J1716" s="267"/>
      <c r="K1716" s="267"/>
      <c r="L1716" s="196" t="s">
        <v>37</v>
      </c>
      <c r="M1716" s="196" t="s">
        <v>387</v>
      </c>
      <c r="N1716" s="196" t="s">
        <v>481</v>
      </c>
      <c r="O1716" s="196" t="s">
        <v>480</v>
      </c>
      <c r="P1716" s="196" t="s">
        <v>2702</v>
      </c>
      <c r="Q1716" s="196" t="s">
        <v>19</v>
      </c>
      <c r="R1716" s="196"/>
      <c r="S1716" s="196"/>
      <c r="T1716" s="196"/>
      <c r="U1716" s="252"/>
      <c r="V1716" s="197" t="s">
        <v>176</v>
      </c>
      <c r="W1716" s="220">
        <v>1</v>
      </c>
      <c r="X1716" s="223">
        <v>736</v>
      </c>
      <c r="Y1716" s="223">
        <v>714</v>
      </c>
      <c r="Z1716" s="223">
        <v>669</v>
      </c>
      <c r="AA1716" s="223">
        <v>629</v>
      </c>
      <c r="AB1716" s="5"/>
      <c r="AC1716" s="224">
        <f t="shared" si="66"/>
        <v>0</v>
      </c>
      <c r="AD1716" s="270">
        <f t="shared" si="67"/>
        <v>0</v>
      </c>
      <c r="AE1716" s="198"/>
      <c r="AF1716" s="199"/>
      <c r="AG1716" s="200"/>
      <c r="AH1716" s="200"/>
      <c r="AI1716" s="169" t="str">
        <f>IF(AB1716/W1716=0,"",IF(MOD(AB1716,W1716)&gt;0,"ОШИБКА!!! неверная кратность на сорт",""))</f>
        <v/>
      </c>
    </row>
    <row r="1717" spans="2:35">
      <c r="B1717" s="250"/>
      <c r="C1717" s="196" t="s">
        <v>1547</v>
      </c>
      <c r="D1717" s="267">
        <v>76</v>
      </c>
      <c r="E1717" s="267">
        <v>1134</v>
      </c>
      <c r="F1717" s="267">
        <v>744</v>
      </c>
      <c r="G1717" s="267"/>
      <c r="H1717" s="267"/>
      <c r="I1717" s="267"/>
      <c r="J1717" s="267"/>
      <c r="K1717" s="267"/>
      <c r="L1717" s="196" t="s">
        <v>37</v>
      </c>
      <c r="M1717" s="196" t="s">
        <v>387</v>
      </c>
      <c r="N1717" s="196" t="s">
        <v>481</v>
      </c>
      <c r="O1717" s="196" t="s">
        <v>480</v>
      </c>
      <c r="P1717" s="196" t="s">
        <v>1546</v>
      </c>
      <c r="Q1717" s="196" t="s">
        <v>48</v>
      </c>
      <c r="R1717" s="196" t="s">
        <v>106</v>
      </c>
      <c r="S1717" s="196"/>
      <c r="T1717" s="196"/>
      <c r="U1717" s="252"/>
      <c r="V1717" s="197" t="s">
        <v>776</v>
      </c>
      <c r="W1717" s="220">
        <v>1</v>
      </c>
      <c r="X1717" s="223">
        <v>533</v>
      </c>
      <c r="Y1717" s="223">
        <v>517</v>
      </c>
      <c r="Z1717" s="223">
        <v>485</v>
      </c>
      <c r="AA1717" s="223">
        <v>456</v>
      </c>
      <c r="AB1717" s="5"/>
      <c r="AC1717" s="224">
        <f t="shared" si="66"/>
        <v>0</v>
      </c>
      <c r="AD1717" s="270">
        <f t="shared" si="67"/>
        <v>0</v>
      </c>
      <c r="AE1717" s="198"/>
      <c r="AF1717" s="199"/>
      <c r="AG1717" s="200"/>
      <c r="AH1717" s="200"/>
      <c r="AI1717" s="169" t="str">
        <f>IF(AB1717/W1717=0,"",IF(MOD(AB1717,W1717)&gt;0,"ОШИБКА!!! неверная кратность на сорт",""))</f>
        <v/>
      </c>
    </row>
    <row r="1718" spans="2:35">
      <c r="B1718" s="250"/>
      <c r="C1718" s="196" t="s">
        <v>2703</v>
      </c>
      <c r="D1718" s="267">
        <v>10</v>
      </c>
      <c r="E1718" s="267"/>
      <c r="F1718" s="267"/>
      <c r="G1718" s="267"/>
      <c r="H1718" s="267"/>
      <c r="I1718" s="267"/>
      <c r="J1718" s="267"/>
      <c r="K1718" s="267"/>
      <c r="L1718" s="196" t="s">
        <v>37</v>
      </c>
      <c r="M1718" s="196" t="s">
        <v>387</v>
      </c>
      <c r="N1718" s="196" t="s">
        <v>481</v>
      </c>
      <c r="O1718" s="196" t="s">
        <v>480</v>
      </c>
      <c r="P1718" s="196" t="s">
        <v>1546</v>
      </c>
      <c r="Q1718" s="196" t="s">
        <v>3217</v>
      </c>
      <c r="R1718" s="196"/>
      <c r="S1718" s="196"/>
      <c r="T1718" s="196"/>
      <c r="U1718" s="252"/>
      <c r="V1718" s="197" t="s">
        <v>776</v>
      </c>
      <c r="W1718" s="220">
        <v>1</v>
      </c>
      <c r="X1718" s="223">
        <v>302</v>
      </c>
      <c r="Y1718" s="223">
        <v>293</v>
      </c>
      <c r="Z1718" s="223">
        <v>275</v>
      </c>
      <c r="AA1718" s="223">
        <v>259</v>
      </c>
      <c r="AB1718" s="5"/>
      <c r="AC1718" s="224">
        <f t="shared" si="66"/>
        <v>0</v>
      </c>
      <c r="AD1718" s="270">
        <f t="shared" si="67"/>
        <v>0</v>
      </c>
      <c r="AE1718" s="198"/>
      <c r="AF1718" s="199"/>
      <c r="AG1718" s="200"/>
      <c r="AH1718" s="200"/>
      <c r="AI1718" s="169" t="str">
        <f>IF(AB1718/W1718=0,"",IF(MOD(AB1718,W1718)&gt;0,"ОШИБКА!!! неверная кратность на сорт",""))</f>
        <v/>
      </c>
    </row>
    <row r="1719" spans="2:35">
      <c r="B1719" s="250"/>
      <c r="C1719" s="196" t="s">
        <v>1548</v>
      </c>
      <c r="D1719" s="267">
        <v>48</v>
      </c>
      <c r="E1719" s="267">
        <v>106</v>
      </c>
      <c r="F1719" s="267">
        <v>81</v>
      </c>
      <c r="G1719" s="267"/>
      <c r="H1719" s="267"/>
      <c r="I1719" s="267"/>
      <c r="J1719" s="267"/>
      <c r="K1719" s="267"/>
      <c r="L1719" s="196" t="s">
        <v>37</v>
      </c>
      <c r="M1719" s="196" t="s">
        <v>387</v>
      </c>
      <c r="N1719" s="196" t="s">
        <v>481</v>
      </c>
      <c r="O1719" s="196" t="s">
        <v>480</v>
      </c>
      <c r="P1719" s="196" t="s">
        <v>1549</v>
      </c>
      <c r="Q1719" s="196" t="s">
        <v>141</v>
      </c>
      <c r="R1719" s="196"/>
      <c r="S1719" s="196"/>
      <c r="T1719" s="196"/>
      <c r="U1719" s="252"/>
      <c r="V1719" s="197" t="s">
        <v>776</v>
      </c>
      <c r="W1719" s="220">
        <v>1</v>
      </c>
      <c r="X1719" s="223">
        <v>174</v>
      </c>
      <c r="Y1719" s="223">
        <v>168</v>
      </c>
      <c r="Z1719" s="223">
        <v>158</v>
      </c>
      <c r="AA1719" s="223">
        <v>149</v>
      </c>
      <c r="AB1719" s="5"/>
      <c r="AC1719" s="224">
        <f t="shared" si="66"/>
        <v>0</v>
      </c>
      <c r="AD1719" s="270">
        <f t="shared" si="67"/>
        <v>0</v>
      </c>
      <c r="AE1719" s="198"/>
      <c r="AF1719" s="199"/>
      <c r="AG1719" s="200"/>
      <c r="AH1719" s="200"/>
      <c r="AI1719" s="169" t="str">
        <f>IF(AB1719/W1719=0,"",IF(MOD(AB1719,W1719)&gt;0,"ОШИБКА!!! неверная кратность на сорт",""))</f>
        <v/>
      </c>
    </row>
    <row r="1720" spans="2:35">
      <c r="B1720" s="250"/>
      <c r="C1720" s="196" t="s">
        <v>1550</v>
      </c>
      <c r="D1720" s="267">
        <v>39</v>
      </c>
      <c r="E1720" s="267">
        <v>360</v>
      </c>
      <c r="F1720" s="267">
        <v>0</v>
      </c>
      <c r="G1720" s="267"/>
      <c r="H1720" s="267"/>
      <c r="I1720" s="267"/>
      <c r="J1720" s="267">
        <v>10</v>
      </c>
      <c r="K1720" s="267"/>
      <c r="L1720" s="196" t="s">
        <v>37</v>
      </c>
      <c r="M1720" s="196" t="s">
        <v>387</v>
      </c>
      <c r="N1720" s="196" t="s">
        <v>481</v>
      </c>
      <c r="O1720" s="196" t="s">
        <v>480</v>
      </c>
      <c r="P1720" s="196" t="s">
        <v>1549</v>
      </c>
      <c r="Q1720" s="196" t="s">
        <v>48</v>
      </c>
      <c r="R1720" s="196" t="s">
        <v>106</v>
      </c>
      <c r="S1720" s="196"/>
      <c r="T1720" s="196"/>
      <c r="U1720" s="252"/>
      <c r="V1720" s="197" t="s">
        <v>776</v>
      </c>
      <c r="W1720" s="220">
        <v>1</v>
      </c>
      <c r="X1720" s="223">
        <v>418</v>
      </c>
      <c r="Y1720" s="223">
        <v>405</v>
      </c>
      <c r="Z1720" s="223">
        <v>380</v>
      </c>
      <c r="AA1720" s="223">
        <v>357</v>
      </c>
      <c r="AB1720" s="5"/>
      <c r="AC1720" s="224">
        <f t="shared" si="66"/>
        <v>0</v>
      </c>
      <c r="AD1720" s="270">
        <f t="shared" si="67"/>
        <v>0</v>
      </c>
      <c r="AE1720" s="198"/>
      <c r="AF1720" s="199"/>
      <c r="AG1720" s="200"/>
      <c r="AH1720" s="200"/>
      <c r="AI1720" s="169" t="str">
        <f>IF(AB1720/W1720=0,"",IF(MOD(AB1720,W1720)&gt;0,"ОШИБКА!!! неверная кратность на сорт",""))</f>
        <v/>
      </c>
    </row>
    <row r="1721" spans="2:35">
      <c r="B1721" s="250"/>
      <c r="C1721" s="196" t="s">
        <v>3656</v>
      </c>
      <c r="D1721" s="267">
        <v>9</v>
      </c>
      <c r="E1721" s="267"/>
      <c r="F1721" s="267"/>
      <c r="G1721" s="267"/>
      <c r="H1721" s="267"/>
      <c r="I1721" s="267"/>
      <c r="J1721" s="267">
        <v>10</v>
      </c>
      <c r="K1721" s="267"/>
      <c r="L1721" s="196" t="s">
        <v>37</v>
      </c>
      <c r="M1721" s="196" t="s">
        <v>387</v>
      </c>
      <c r="N1721" s="196" t="s">
        <v>481</v>
      </c>
      <c r="O1721" s="196" t="s">
        <v>480</v>
      </c>
      <c r="P1721" s="196" t="s">
        <v>1549</v>
      </c>
      <c r="Q1721" s="196" t="s">
        <v>4612</v>
      </c>
      <c r="R1721" s="196"/>
      <c r="S1721" s="196"/>
      <c r="T1721" s="196"/>
      <c r="U1721" s="252"/>
      <c r="V1721" s="197" t="s">
        <v>776</v>
      </c>
      <c r="W1721" s="220">
        <v>1</v>
      </c>
      <c r="X1721" s="223">
        <v>580</v>
      </c>
      <c r="Y1721" s="223">
        <v>562</v>
      </c>
      <c r="Z1721" s="223">
        <v>527</v>
      </c>
      <c r="AA1721" s="223">
        <v>495</v>
      </c>
      <c r="AB1721" s="5"/>
      <c r="AC1721" s="224">
        <f t="shared" si="66"/>
        <v>0</v>
      </c>
      <c r="AD1721" s="270">
        <f t="shared" si="67"/>
        <v>0</v>
      </c>
      <c r="AE1721" s="198"/>
      <c r="AF1721" s="199"/>
      <c r="AG1721" s="200"/>
      <c r="AH1721" s="200"/>
      <c r="AI1721" s="169" t="str">
        <f>IF(AB1721/W1721=0,"",IF(MOD(AB1721,W1721)&gt;0,"ОШИБКА!!! неверная кратность на сорт",""))</f>
        <v/>
      </c>
    </row>
    <row r="1722" spans="2:35">
      <c r="B1722" s="250"/>
      <c r="C1722" s="196" t="s">
        <v>1552</v>
      </c>
      <c r="D1722" s="267"/>
      <c r="E1722" s="267"/>
      <c r="F1722" s="267"/>
      <c r="G1722" s="267"/>
      <c r="H1722" s="267"/>
      <c r="I1722" s="267"/>
      <c r="J1722" s="267"/>
      <c r="K1722" s="267"/>
      <c r="L1722" s="196" t="s">
        <v>37</v>
      </c>
      <c r="M1722" s="332" t="s">
        <v>387</v>
      </c>
      <c r="N1722" s="332" t="s">
        <v>481</v>
      </c>
      <c r="O1722" s="332" t="s">
        <v>480</v>
      </c>
      <c r="P1722" s="332" t="s">
        <v>1551</v>
      </c>
      <c r="Q1722" s="332" t="s">
        <v>48</v>
      </c>
      <c r="R1722" s="332" t="s">
        <v>106</v>
      </c>
      <c r="S1722" s="332"/>
      <c r="T1722" s="332"/>
      <c r="U1722" s="252"/>
      <c r="V1722" s="197" t="s">
        <v>776</v>
      </c>
      <c r="W1722" s="220">
        <v>1</v>
      </c>
      <c r="X1722" s="223">
        <v>350</v>
      </c>
      <c r="Y1722" s="223">
        <v>340</v>
      </c>
      <c r="Z1722" s="223">
        <v>318</v>
      </c>
      <c r="AA1722" s="223">
        <v>299</v>
      </c>
      <c r="AB1722" s="5"/>
      <c r="AC1722" s="224">
        <f t="shared" ref="AC1722:AC1785" si="68">X1722*AB1722</f>
        <v>0</v>
      </c>
      <c r="AD1722" s="270">
        <f t="shared" ref="AD1722:AD1785" si="69">IF(Y1722&lt;&gt;"",IF(AND($AC$25&gt;=200000,AB1722&gt;=20),AB1722*AA1722,IF(AND($AC$25&gt;=200000,AB1722&lt;20),AB1722*Z1722,IF(AND($AC$25&lt;200000,AB1722&gt;=20),AB1722*Y1722,AB1722*X1722))),IF($AC$25&gt;=200000,AB1722*Z1722,AB1722*X1722))</f>
        <v>0</v>
      </c>
      <c r="AE1722" s="198" t="s">
        <v>4484</v>
      </c>
      <c r="AF1722" s="199"/>
      <c r="AG1722" s="200"/>
      <c r="AH1722" s="200"/>
      <c r="AI1722" s="169" t="str">
        <f>IF(AB1722/W1722=0,"",IF(MOD(AB1722,W1722)&gt;0,"ОШИБКА!!! неверная кратность на сорт",""))</f>
        <v/>
      </c>
    </row>
    <row r="1723" spans="2:35">
      <c r="B1723" s="250"/>
      <c r="C1723" s="196" t="s">
        <v>1554</v>
      </c>
      <c r="D1723" s="267">
        <v>67</v>
      </c>
      <c r="E1723" s="267">
        <v>6234</v>
      </c>
      <c r="F1723" s="267">
        <v>3557</v>
      </c>
      <c r="G1723" s="267"/>
      <c r="H1723" s="267"/>
      <c r="I1723" s="267"/>
      <c r="J1723" s="267">
        <v>14</v>
      </c>
      <c r="K1723" s="267"/>
      <c r="L1723" s="196" t="s">
        <v>37</v>
      </c>
      <c r="M1723" s="196" t="s">
        <v>387</v>
      </c>
      <c r="N1723" s="196" t="s">
        <v>481</v>
      </c>
      <c r="O1723" s="196" t="s">
        <v>480</v>
      </c>
      <c r="P1723" s="196" t="s">
        <v>1553</v>
      </c>
      <c r="Q1723" s="196" t="s">
        <v>48</v>
      </c>
      <c r="R1723" s="196" t="s">
        <v>106</v>
      </c>
      <c r="S1723" s="196"/>
      <c r="T1723" s="196"/>
      <c r="U1723" s="321" t="s">
        <v>4482</v>
      </c>
      <c r="V1723" s="197" t="s">
        <v>776</v>
      </c>
      <c r="W1723" s="220">
        <v>1</v>
      </c>
      <c r="X1723" s="227">
        <v>291</v>
      </c>
      <c r="Y1723" s="227">
        <v>282</v>
      </c>
      <c r="Z1723" s="227">
        <v>264</v>
      </c>
      <c r="AA1723" s="227">
        <v>249</v>
      </c>
      <c r="AB1723" s="5"/>
      <c r="AC1723" s="224">
        <f t="shared" si="68"/>
        <v>0</v>
      </c>
      <c r="AD1723" s="270">
        <f t="shared" si="69"/>
        <v>0</v>
      </c>
      <c r="AE1723" s="198"/>
      <c r="AF1723" s="199"/>
      <c r="AG1723" s="200"/>
      <c r="AH1723" s="200"/>
      <c r="AI1723" s="169" t="str">
        <f>IF(AB1723/W1723=0,"",IF(MOD(AB1723,W1723)&gt;0,"ОШИБКА!!! неверная кратность на сорт",""))</f>
        <v/>
      </c>
    </row>
    <row r="1724" spans="2:35">
      <c r="B1724" s="250"/>
      <c r="C1724" s="196" t="s">
        <v>1555</v>
      </c>
      <c r="D1724" s="267">
        <v>13</v>
      </c>
      <c r="E1724" s="267">
        <v>4378</v>
      </c>
      <c r="F1724" s="267">
        <v>2145</v>
      </c>
      <c r="G1724" s="267"/>
      <c r="H1724" s="267"/>
      <c r="I1724" s="267"/>
      <c r="J1724" s="267">
        <v>36</v>
      </c>
      <c r="K1724" s="267"/>
      <c r="L1724" s="196" t="s">
        <v>37</v>
      </c>
      <c r="M1724" s="196" t="s">
        <v>387</v>
      </c>
      <c r="N1724" s="196" t="s">
        <v>481</v>
      </c>
      <c r="O1724" s="196" t="s">
        <v>480</v>
      </c>
      <c r="P1724" s="196" t="s">
        <v>1553</v>
      </c>
      <c r="Q1724" s="196" t="s">
        <v>48</v>
      </c>
      <c r="R1724" s="196"/>
      <c r="S1724" s="196"/>
      <c r="T1724" s="196"/>
      <c r="U1724" s="321" t="s">
        <v>4482</v>
      </c>
      <c r="V1724" s="197" t="s">
        <v>776</v>
      </c>
      <c r="W1724" s="220">
        <v>1</v>
      </c>
      <c r="X1724" s="227">
        <v>291</v>
      </c>
      <c r="Y1724" s="227">
        <v>282</v>
      </c>
      <c r="Z1724" s="227">
        <v>264</v>
      </c>
      <c r="AA1724" s="227">
        <v>249</v>
      </c>
      <c r="AB1724" s="5"/>
      <c r="AC1724" s="224">
        <f t="shared" si="68"/>
        <v>0</v>
      </c>
      <c r="AD1724" s="270">
        <f t="shared" si="69"/>
        <v>0</v>
      </c>
      <c r="AE1724" s="198"/>
      <c r="AF1724" s="199"/>
      <c r="AG1724" s="200"/>
      <c r="AH1724" s="200"/>
      <c r="AI1724" s="169" t="str">
        <f>IF(AB1724/W1724=0,"",IF(MOD(AB1724,W1724)&gt;0,"ОШИБКА!!! неверная кратность на сорт",""))</f>
        <v/>
      </c>
    </row>
    <row r="1725" spans="2:35">
      <c r="B1725" s="250"/>
      <c r="C1725" s="196" t="s">
        <v>1556</v>
      </c>
      <c r="D1725" s="267">
        <v>48</v>
      </c>
      <c r="E1725" s="267">
        <v>399</v>
      </c>
      <c r="F1725" s="267">
        <v>369</v>
      </c>
      <c r="G1725" s="267"/>
      <c r="H1725" s="267"/>
      <c r="I1725" s="267"/>
      <c r="J1725" s="267"/>
      <c r="K1725" s="267"/>
      <c r="L1725" s="196" t="s">
        <v>37</v>
      </c>
      <c r="M1725" s="196" t="s">
        <v>387</v>
      </c>
      <c r="N1725" s="196" t="s">
        <v>481</v>
      </c>
      <c r="O1725" s="196" t="s">
        <v>480</v>
      </c>
      <c r="P1725" s="196" t="s">
        <v>1553</v>
      </c>
      <c r="Q1725" s="196" t="s">
        <v>141</v>
      </c>
      <c r="R1725" s="196"/>
      <c r="S1725" s="196"/>
      <c r="T1725" s="196"/>
      <c r="U1725" s="252"/>
      <c r="V1725" s="197" t="s">
        <v>776</v>
      </c>
      <c r="W1725" s="220">
        <v>1</v>
      </c>
      <c r="X1725" s="223">
        <v>218</v>
      </c>
      <c r="Y1725" s="223">
        <v>212</v>
      </c>
      <c r="Z1725" s="223">
        <v>198</v>
      </c>
      <c r="AA1725" s="223">
        <v>187</v>
      </c>
      <c r="AB1725" s="5"/>
      <c r="AC1725" s="224">
        <f t="shared" si="68"/>
        <v>0</v>
      </c>
      <c r="AD1725" s="270">
        <f t="shared" si="69"/>
        <v>0</v>
      </c>
      <c r="AE1725" s="198"/>
      <c r="AF1725" s="199"/>
      <c r="AG1725" s="200"/>
      <c r="AH1725" s="200"/>
      <c r="AI1725" s="169" t="str">
        <f>IF(AB1725/W1725=0,"",IF(MOD(AB1725,W1725)&gt;0,"ОШИБКА!!! неверная кратность на сорт",""))</f>
        <v/>
      </c>
    </row>
    <row r="1726" spans="2:35">
      <c r="B1726" s="250"/>
      <c r="C1726" s="196" t="s">
        <v>3657</v>
      </c>
      <c r="D1726" s="267">
        <v>5</v>
      </c>
      <c r="E1726" s="267"/>
      <c r="F1726" s="267"/>
      <c r="G1726" s="267"/>
      <c r="H1726" s="267"/>
      <c r="I1726" s="267"/>
      <c r="J1726" s="267"/>
      <c r="K1726" s="267"/>
      <c r="L1726" s="196" t="s">
        <v>37</v>
      </c>
      <c r="M1726" s="196" t="s">
        <v>387</v>
      </c>
      <c r="N1726" s="196" t="s">
        <v>481</v>
      </c>
      <c r="O1726" s="196" t="s">
        <v>480</v>
      </c>
      <c r="P1726" s="196" t="s">
        <v>1553</v>
      </c>
      <c r="Q1726" s="196" t="s">
        <v>48</v>
      </c>
      <c r="R1726" s="196"/>
      <c r="S1726" s="196"/>
      <c r="T1726" s="196"/>
      <c r="U1726" s="252"/>
      <c r="V1726" s="197" t="s">
        <v>776</v>
      </c>
      <c r="W1726" s="220">
        <v>1</v>
      </c>
      <c r="X1726" s="223">
        <v>349</v>
      </c>
      <c r="Y1726" s="223">
        <v>338</v>
      </c>
      <c r="Z1726" s="223">
        <v>317</v>
      </c>
      <c r="AA1726" s="223">
        <v>298</v>
      </c>
      <c r="AB1726" s="5"/>
      <c r="AC1726" s="224">
        <f t="shared" si="68"/>
        <v>0</v>
      </c>
      <c r="AD1726" s="270">
        <f t="shared" si="69"/>
        <v>0</v>
      </c>
      <c r="AE1726" s="198"/>
      <c r="AF1726" s="199"/>
      <c r="AG1726" s="200"/>
      <c r="AH1726" s="200"/>
      <c r="AI1726" s="169" t="str">
        <f>IF(AB1726/W1726=0,"",IF(MOD(AB1726,W1726)&gt;0,"ОШИБКА!!! неверная кратность на сорт",""))</f>
        <v/>
      </c>
    </row>
    <row r="1727" spans="2:35">
      <c r="B1727" s="250"/>
      <c r="C1727" s="196" t="s">
        <v>3786</v>
      </c>
      <c r="D1727" s="267">
        <v>9</v>
      </c>
      <c r="E1727" s="267"/>
      <c r="F1727" s="267"/>
      <c r="G1727" s="267"/>
      <c r="H1727" s="267"/>
      <c r="I1727" s="267"/>
      <c r="J1727" s="267"/>
      <c r="K1727" s="267"/>
      <c r="L1727" s="196" t="s">
        <v>37</v>
      </c>
      <c r="M1727" s="196" t="s">
        <v>387</v>
      </c>
      <c r="N1727" s="196" t="s">
        <v>481</v>
      </c>
      <c r="O1727" s="196" t="s">
        <v>480</v>
      </c>
      <c r="P1727" s="196" t="s">
        <v>4159</v>
      </c>
      <c r="Q1727" s="196" t="s">
        <v>48</v>
      </c>
      <c r="R1727" s="196" t="s">
        <v>22</v>
      </c>
      <c r="S1727" s="196"/>
      <c r="T1727" s="196"/>
      <c r="U1727" s="252"/>
      <c r="V1727" s="197" t="s">
        <v>776</v>
      </c>
      <c r="W1727" s="220">
        <v>1</v>
      </c>
      <c r="X1727" s="223">
        <v>304</v>
      </c>
      <c r="Y1727" s="223">
        <v>295</v>
      </c>
      <c r="Z1727" s="223">
        <v>276</v>
      </c>
      <c r="AA1727" s="223">
        <v>260</v>
      </c>
      <c r="AB1727" s="5"/>
      <c r="AC1727" s="224">
        <f t="shared" si="68"/>
        <v>0</v>
      </c>
      <c r="AD1727" s="270">
        <f t="shared" si="69"/>
        <v>0</v>
      </c>
      <c r="AE1727" s="198"/>
      <c r="AF1727" s="199"/>
      <c r="AG1727" s="200"/>
      <c r="AH1727" s="200"/>
      <c r="AI1727" s="169" t="str">
        <f>IF(AB1727/W1727=0,"",IF(MOD(AB1727,W1727)&gt;0,"ОШИБКА!!! неверная кратность на сорт",""))</f>
        <v/>
      </c>
    </row>
    <row r="1728" spans="2:35">
      <c r="B1728" s="250"/>
      <c r="C1728" s="196"/>
      <c r="D1728" s="267"/>
      <c r="E1728" s="267"/>
      <c r="F1728" s="267"/>
      <c r="G1728" s="267"/>
      <c r="H1728" s="267"/>
      <c r="I1728" s="267"/>
      <c r="J1728" s="267"/>
      <c r="K1728" s="267"/>
      <c r="L1728" s="196" t="s">
        <v>37</v>
      </c>
      <c r="M1728" s="196" t="s">
        <v>387</v>
      </c>
      <c r="N1728" s="196" t="s">
        <v>4882</v>
      </c>
      <c r="O1728" s="196"/>
      <c r="P1728" s="196"/>
      <c r="Q1728" s="196" t="s">
        <v>4861</v>
      </c>
      <c r="R1728" s="196"/>
      <c r="S1728" s="196"/>
      <c r="T1728" s="196"/>
      <c r="U1728" s="281" t="s">
        <v>4764</v>
      </c>
      <c r="V1728" s="197" t="s">
        <v>776</v>
      </c>
      <c r="W1728" s="220">
        <v>1</v>
      </c>
      <c r="X1728" s="285">
        <v>1639</v>
      </c>
      <c r="Y1728" s="285">
        <v>1589</v>
      </c>
      <c r="Z1728" s="285">
        <v>1490</v>
      </c>
      <c r="AA1728" s="285">
        <v>1400</v>
      </c>
      <c r="AB1728" s="5"/>
      <c r="AC1728" s="224">
        <f t="shared" si="68"/>
        <v>0</v>
      </c>
      <c r="AD1728" s="270">
        <f t="shared" si="69"/>
        <v>0</v>
      </c>
      <c r="AE1728" s="282" t="s">
        <v>7069</v>
      </c>
      <c r="AF1728" s="283" t="s">
        <v>4765</v>
      </c>
      <c r="AG1728" s="200"/>
      <c r="AH1728" s="200"/>
      <c r="AI1728" s="169" t="str">
        <f>IF(AB1728/W1728=0,"",IF(MOD(AB1728,W1728)&gt;0,"ОШИБКА!!! неверная кратность на сорт",""))</f>
        <v/>
      </c>
    </row>
    <row r="1729" spans="2:35">
      <c r="B1729" s="250"/>
      <c r="C1729" s="196"/>
      <c r="D1729" s="267"/>
      <c r="E1729" s="267"/>
      <c r="F1729" s="267"/>
      <c r="G1729" s="267"/>
      <c r="H1729" s="267"/>
      <c r="I1729" s="267"/>
      <c r="J1729" s="267"/>
      <c r="K1729" s="267"/>
      <c r="L1729" s="196" t="s">
        <v>37</v>
      </c>
      <c r="M1729" s="196" t="s">
        <v>387</v>
      </c>
      <c r="N1729" s="196" t="s">
        <v>4883</v>
      </c>
      <c r="O1729" s="196"/>
      <c r="P1729" s="196"/>
      <c r="Q1729" s="196" t="s">
        <v>4822</v>
      </c>
      <c r="R1729" s="196"/>
      <c r="S1729" s="196"/>
      <c r="T1729" s="196"/>
      <c r="U1729" s="281" t="s">
        <v>4764</v>
      </c>
      <c r="V1729" s="197" t="s">
        <v>776</v>
      </c>
      <c r="W1729" s="220">
        <v>1</v>
      </c>
      <c r="X1729" s="285">
        <v>662</v>
      </c>
      <c r="Y1729" s="285">
        <v>642</v>
      </c>
      <c r="Z1729" s="285">
        <v>602</v>
      </c>
      <c r="AA1729" s="285">
        <v>565</v>
      </c>
      <c r="AB1729" s="5"/>
      <c r="AC1729" s="224">
        <f t="shared" si="68"/>
        <v>0</v>
      </c>
      <c r="AD1729" s="270">
        <f t="shared" si="69"/>
        <v>0</v>
      </c>
      <c r="AE1729" s="282" t="s">
        <v>7069</v>
      </c>
      <c r="AF1729" s="283" t="s">
        <v>4765</v>
      </c>
      <c r="AG1729" s="200"/>
      <c r="AH1729" s="200"/>
      <c r="AI1729" s="169" t="str">
        <f>IF(AB1729/W1729=0,"",IF(MOD(AB1729,W1729)&gt;0,"ОШИБКА!!! неверная кратность на сорт",""))</f>
        <v/>
      </c>
    </row>
    <row r="1730" spans="2:35">
      <c r="B1730" s="250"/>
      <c r="C1730" s="196"/>
      <c r="D1730" s="267"/>
      <c r="E1730" s="267"/>
      <c r="F1730" s="267"/>
      <c r="G1730" s="267"/>
      <c r="H1730" s="267"/>
      <c r="I1730" s="267"/>
      <c r="J1730" s="267"/>
      <c r="K1730" s="267"/>
      <c r="L1730" s="196" t="s">
        <v>37</v>
      </c>
      <c r="M1730" s="196" t="s">
        <v>387</v>
      </c>
      <c r="N1730" s="196" t="s">
        <v>4884</v>
      </c>
      <c r="O1730" s="196"/>
      <c r="P1730" s="196"/>
      <c r="Q1730" s="196" t="s">
        <v>4822</v>
      </c>
      <c r="R1730" s="196"/>
      <c r="S1730" s="196"/>
      <c r="T1730" s="196"/>
      <c r="U1730" s="281" t="s">
        <v>4764</v>
      </c>
      <c r="V1730" s="197" t="s">
        <v>776</v>
      </c>
      <c r="W1730" s="220">
        <v>1</v>
      </c>
      <c r="X1730" s="285">
        <v>662</v>
      </c>
      <c r="Y1730" s="285">
        <v>642</v>
      </c>
      <c r="Z1730" s="285">
        <v>602</v>
      </c>
      <c r="AA1730" s="285">
        <v>565</v>
      </c>
      <c r="AB1730" s="5"/>
      <c r="AC1730" s="224">
        <f t="shared" si="68"/>
        <v>0</v>
      </c>
      <c r="AD1730" s="270">
        <f t="shared" si="69"/>
        <v>0</v>
      </c>
      <c r="AE1730" s="282" t="s">
        <v>7069</v>
      </c>
      <c r="AF1730" s="283" t="s">
        <v>4765</v>
      </c>
      <c r="AG1730" s="200"/>
      <c r="AH1730" s="200"/>
      <c r="AI1730" s="169" t="str">
        <f>IF(AB1730/W1730=0,"",IF(MOD(AB1730,W1730)&gt;0,"ОШИБКА!!! неверная кратность на сорт",""))</f>
        <v/>
      </c>
    </row>
    <row r="1731" spans="2:35">
      <c r="B1731" s="250"/>
      <c r="C1731" s="196"/>
      <c r="D1731" s="267"/>
      <c r="E1731" s="267"/>
      <c r="F1731" s="267"/>
      <c r="G1731" s="267"/>
      <c r="H1731" s="267"/>
      <c r="I1731" s="267"/>
      <c r="J1731" s="267"/>
      <c r="K1731" s="267">
        <v>30</v>
      </c>
      <c r="L1731" s="196" t="s">
        <v>37</v>
      </c>
      <c r="M1731" s="196" t="s">
        <v>387</v>
      </c>
      <c r="N1731" s="196" t="s">
        <v>4884</v>
      </c>
      <c r="O1731" s="196"/>
      <c r="P1731" s="196"/>
      <c r="Q1731" s="196" t="s">
        <v>4902</v>
      </c>
      <c r="R1731" s="196"/>
      <c r="S1731" s="196"/>
      <c r="T1731" s="196"/>
      <c r="U1731" s="281" t="s">
        <v>4764</v>
      </c>
      <c r="V1731" s="197" t="s">
        <v>776</v>
      </c>
      <c r="W1731" s="220">
        <v>1</v>
      </c>
      <c r="X1731" s="285">
        <v>794</v>
      </c>
      <c r="Y1731" s="285">
        <v>770</v>
      </c>
      <c r="Z1731" s="285">
        <v>722</v>
      </c>
      <c r="AA1731" s="285">
        <v>678</v>
      </c>
      <c r="AB1731" s="5"/>
      <c r="AC1731" s="224">
        <f t="shared" si="68"/>
        <v>0</v>
      </c>
      <c r="AD1731" s="270">
        <f t="shared" si="69"/>
        <v>0</v>
      </c>
      <c r="AE1731" s="282" t="s">
        <v>7069</v>
      </c>
      <c r="AF1731" s="283" t="s">
        <v>4765</v>
      </c>
      <c r="AG1731" s="200"/>
      <c r="AH1731" s="200"/>
      <c r="AI1731" s="169" t="str">
        <f>IF(AB1731/W1731=0,"",IF(MOD(AB1731,W1731)&gt;0,"ОШИБКА!!! неверная кратность на сорт",""))</f>
        <v/>
      </c>
    </row>
    <row r="1732" spans="2:35">
      <c r="B1732" s="250"/>
      <c r="C1732" s="196"/>
      <c r="D1732" s="267"/>
      <c r="E1732" s="267"/>
      <c r="F1732" s="267"/>
      <c r="G1732" s="267"/>
      <c r="H1732" s="267"/>
      <c r="I1732" s="267"/>
      <c r="J1732" s="267"/>
      <c r="K1732" s="267">
        <v>1</v>
      </c>
      <c r="L1732" s="196" t="s">
        <v>37</v>
      </c>
      <c r="M1732" s="196" t="s">
        <v>387</v>
      </c>
      <c r="N1732" s="196" t="s">
        <v>4884</v>
      </c>
      <c r="O1732" s="196"/>
      <c r="P1732" s="196"/>
      <c r="Q1732" s="196" t="s">
        <v>4861</v>
      </c>
      <c r="R1732" s="196"/>
      <c r="S1732" s="196"/>
      <c r="T1732" s="196"/>
      <c r="U1732" s="281" t="s">
        <v>4764</v>
      </c>
      <c r="V1732" s="197" t="s">
        <v>776</v>
      </c>
      <c r="W1732" s="220">
        <v>1</v>
      </c>
      <c r="X1732" s="285">
        <v>1639</v>
      </c>
      <c r="Y1732" s="285">
        <v>1589</v>
      </c>
      <c r="Z1732" s="285">
        <v>1490</v>
      </c>
      <c r="AA1732" s="285">
        <v>1400</v>
      </c>
      <c r="AB1732" s="5"/>
      <c r="AC1732" s="224">
        <f t="shared" si="68"/>
        <v>0</v>
      </c>
      <c r="AD1732" s="270">
        <f t="shared" si="69"/>
        <v>0</v>
      </c>
      <c r="AE1732" s="282" t="s">
        <v>7069</v>
      </c>
      <c r="AF1732" s="283" t="s">
        <v>4765</v>
      </c>
      <c r="AG1732" s="200"/>
      <c r="AH1732" s="200"/>
      <c r="AI1732" s="169" t="str">
        <f>IF(AB1732/W1732=0,"",IF(MOD(AB1732,W1732)&gt;0,"ОШИБКА!!! неверная кратность на сорт",""))</f>
        <v/>
      </c>
    </row>
    <row r="1733" spans="2:35">
      <c r="B1733" s="250"/>
      <c r="C1733" s="196"/>
      <c r="D1733" s="267"/>
      <c r="E1733" s="267"/>
      <c r="F1733" s="267"/>
      <c r="G1733" s="267"/>
      <c r="H1733" s="267"/>
      <c r="I1733" s="267"/>
      <c r="J1733" s="267"/>
      <c r="K1733" s="267">
        <v>42</v>
      </c>
      <c r="L1733" s="196" t="s">
        <v>37</v>
      </c>
      <c r="M1733" s="196" t="s">
        <v>387</v>
      </c>
      <c r="N1733" s="196" t="s">
        <v>1521</v>
      </c>
      <c r="O1733" s="196"/>
      <c r="P1733" s="196"/>
      <c r="Q1733" s="196" t="s">
        <v>4869</v>
      </c>
      <c r="R1733" s="196"/>
      <c r="S1733" s="196"/>
      <c r="T1733" s="196"/>
      <c r="U1733" s="281" t="s">
        <v>4764</v>
      </c>
      <c r="V1733" s="197" t="s">
        <v>776</v>
      </c>
      <c r="W1733" s="220">
        <v>1</v>
      </c>
      <c r="X1733" s="285">
        <v>3511</v>
      </c>
      <c r="Y1733" s="285">
        <v>3405</v>
      </c>
      <c r="Z1733" s="285">
        <v>3192</v>
      </c>
      <c r="AA1733" s="285">
        <v>3000</v>
      </c>
      <c r="AB1733" s="5"/>
      <c r="AC1733" s="224">
        <f t="shared" si="68"/>
        <v>0</v>
      </c>
      <c r="AD1733" s="270">
        <f t="shared" si="69"/>
        <v>0</v>
      </c>
      <c r="AE1733" s="282" t="s">
        <v>7069</v>
      </c>
      <c r="AF1733" s="283" t="s">
        <v>4765</v>
      </c>
      <c r="AG1733" s="200"/>
      <c r="AH1733" s="200"/>
      <c r="AI1733" s="169" t="str">
        <f>IF(AB1733/W1733=0,"",IF(MOD(AB1733,W1733)&gt;0,"ОШИБКА!!! неверная кратность на сорт",""))</f>
        <v/>
      </c>
    </row>
    <row r="1734" spans="2:35">
      <c r="B1734" s="250"/>
      <c r="C1734" s="196"/>
      <c r="D1734" s="267"/>
      <c r="E1734" s="267"/>
      <c r="F1734" s="267"/>
      <c r="G1734" s="267"/>
      <c r="H1734" s="267"/>
      <c r="I1734" s="267"/>
      <c r="J1734" s="267"/>
      <c r="K1734" s="267">
        <v>2270</v>
      </c>
      <c r="L1734" s="196" t="s">
        <v>37</v>
      </c>
      <c r="M1734" s="196" t="s">
        <v>387</v>
      </c>
      <c r="N1734" s="196" t="s">
        <v>1521</v>
      </c>
      <c r="O1734" s="196"/>
      <c r="P1734" s="196"/>
      <c r="Q1734" s="196" t="s">
        <v>4821</v>
      </c>
      <c r="R1734" s="196"/>
      <c r="S1734" s="196"/>
      <c r="T1734" s="196"/>
      <c r="U1734" s="281" t="s">
        <v>4764</v>
      </c>
      <c r="V1734" s="197" t="s">
        <v>776</v>
      </c>
      <c r="W1734" s="220">
        <v>1</v>
      </c>
      <c r="X1734" s="285">
        <v>434</v>
      </c>
      <c r="Y1734" s="285">
        <v>420</v>
      </c>
      <c r="Z1734" s="285">
        <v>394</v>
      </c>
      <c r="AA1734" s="285">
        <v>370</v>
      </c>
      <c r="AB1734" s="5"/>
      <c r="AC1734" s="224">
        <f t="shared" si="68"/>
        <v>0</v>
      </c>
      <c r="AD1734" s="270">
        <f t="shared" si="69"/>
        <v>0</v>
      </c>
      <c r="AE1734" s="282" t="s">
        <v>7069</v>
      </c>
      <c r="AF1734" s="283" t="s">
        <v>4765</v>
      </c>
      <c r="AG1734" s="200"/>
      <c r="AH1734" s="200"/>
      <c r="AI1734" s="169" t="str">
        <f>IF(AB1734/W1734=0,"",IF(MOD(AB1734,W1734)&gt;0,"ОШИБКА!!! неверная кратность на сорт",""))</f>
        <v/>
      </c>
    </row>
    <row r="1735" spans="2:35">
      <c r="B1735" s="250"/>
      <c r="C1735" s="196"/>
      <c r="D1735" s="267"/>
      <c r="E1735" s="267"/>
      <c r="F1735" s="267"/>
      <c r="G1735" s="267"/>
      <c r="H1735" s="267"/>
      <c r="I1735" s="267"/>
      <c r="J1735" s="267"/>
      <c r="K1735" s="267"/>
      <c r="L1735" s="196" t="s">
        <v>37</v>
      </c>
      <c r="M1735" s="196" t="s">
        <v>387</v>
      </c>
      <c r="N1735" s="196" t="s">
        <v>1521</v>
      </c>
      <c r="O1735" s="196"/>
      <c r="P1735" s="196"/>
      <c r="Q1735" s="196" t="s">
        <v>4859</v>
      </c>
      <c r="R1735" s="196"/>
      <c r="S1735" s="196"/>
      <c r="T1735" s="196"/>
      <c r="U1735" s="281" t="s">
        <v>4764</v>
      </c>
      <c r="V1735" s="197" t="s">
        <v>776</v>
      </c>
      <c r="W1735" s="220">
        <v>1</v>
      </c>
      <c r="X1735" s="285">
        <v>1405</v>
      </c>
      <c r="Y1735" s="285">
        <v>1362</v>
      </c>
      <c r="Z1735" s="285">
        <v>1277</v>
      </c>
      <c r="AA1735" s="285">
        <v>1200</v>
      </c>
      <c r="AB1735" s="5"/>
      <c r="AC1735" s="224">
        <f t="shared" si="68"/>
        <v>0</v>
      </c>
      <c r="AD1735" s="270">
        <f t="shared" si="69"/>
        <v>0</v>
      </c>
      <c r="AE1735" s="282" t="s">
        <v>7069</v>
      </c>
      <c r="AF1735" s="283" t="s">
        <v>4765</v>
      </c>
      <c r="AG1735" s="200"/>
      <c r="AH1735" s="200"/>
      <c r="AI1735" s="169" t="str">
        <f>IF(AB1735/W1735=0,"",IF(MOD(AB1735,W1735)&gt;0,"ОШИБКА!!! неверная кратность на сорт",""))</f>
        <v/>
      </c>
    </row>
    <row r="1736" spans="2:35">
      <c r="B1736" s="250"/>
      <c r="C1736" s="196"/>
      <c r="D1736" s="267"/>
      <c r="E1736" s="267"/>
      <c r="F1736" s="267"/>
      <c r="G1736" s="267"/>
      <c r="H1736" s="267"/>
      <c r="I1736" s="267"/>
      <c r="J1736" s="267"/>
      <c r="K1736" s="267">
        <v>114</v>
      </c>
      <c r="L1736" s="196" t="s">
        <v>37</v>
      </c>
      <c r="M1736" s="196" t="s">
        <v>387</v>
      </c>
      <c r="N1736" s="196" t="s">
        <v>4885</v>
      </c>
      <c r="O1736" s="196"/>
      <c r="P1736" s="196"/>
      <c r="Q1736" s="196" t="s">
        <v>4860</v>
      </c>
      <c r="R1736" s="196"/>
      <c r="S1736" s="196"/>
      <c r="T1736" s="196"/>
      <c r="U1736" s="281" t="s">
        <v>4764</v>
      </c>
      <c r="V1736" s="197" t="s">
        <v>776</v>
      </c>
      <c r="W1736" s="220">
        <v>1</v>
      </c>
      <c r="X1736" s="285">
        <v>1247</v>
      </c>
      <c r="Y1736" s="285">
        <v>1209</v>
      </c>
      <c r="Z1736" s="285">
        <v>1134</v>
      </c>
      <c r="AA1736" s="285">
        <v>1065</v>
      </c>
      <c r="AB1736" s="5"/>
      <c r="AC1736" s="224">
        <f t="shared" si="68"/>
        <v>0</v>
      </c>
      <c r="AD1736" s="270">
        <f t="shared" si="69"/>
        <v>0</v>
      </c>
      <c r="AE1736" s="282" t="s">
        <v>7069</v>
      </c>
      <c r="AF1736" s="283" t="s">
        <v>4765</v>
      </c>
      <c r="AG1736" s="200"/>
      <c r="AH1736" s="200"/>
      <c r="AI1736" s="169" t="str">
        <f>IF(AB1736/W1736=0,"",IF(MOD(AB1736,W1736)&gt;0,"ОШИБКА!!! неверная кратность на сорт",""))</f>
        <v/>
      </c>
    </row>
    <row r="1737" spans="2:35">
      <c r="B1737" s="250"/>
      <c r="C1737" s="196"/>
      <c r="D1737" s="267"/>
      <c r="E1737" s="267"/>
      <c r="F1737" s="267"/>
      <c r="G1737" s="267"/>
      <c r="H1737" s="267"/>
      <c r="I1737" s="267"/>
      <c r="J1737" s="267"/>
      <c r="K1737" s="267">
        <v>77</v>
      </c>
      <c r="L1737" s="196" t="s">
        <v>37</v>
      </c>
      <c r="M1737" s="196" t="s">
        <v>387</v>
      </c>
      <c r="N1737" s="196" t="s">
        <v>4886</v>
      </c>
      <c r="O1737" s="196"/>
      <c r="P1737" s="196"/>
      <c r="Q1737" s="196" t="s">
        <v>4903</v>
      </c>
      <c r="R1737" s="196"/>
      <c r="S1737" s="196"/>
      <c r="T1737" s="196"/>
      <c r="U1737" s="281" t="s">
        <v>4764</v>
      </c>
      <c r="V1737" s="197" t="s">
        <v>776</v>
      </c>
      <c r="W1737" s="220">
        <v>25</v>
      </c>
      <c r="X1737" s="285">
        <v>146</v>
      </c>
      <c r="Y1737" s="285">
        <v>141</v>
      </c>
      <c r="Z1737" s="285">
        <v>132</v>
      </c>
      <c r="AA1737" s="285">
        <v>124</v>
      </c>
      <c r="AB1737" s="5"/>
      <c r="AC1737" s="224">
        <f t="shared" si="68"/>
        <v>0</v>
      </c>
      <c r="AD1737" s="270">
        <f t="shared" si="69"/>
        <v>0</v>
      </c>
      <c r="AE1737" s="282" t="s">
        <v>7069</v>
      </c>
      <c r="AF1737" s="283" t="s">
        <v>4765</v>
      </c>
      <c r="AG1737" s="200"/>
      <c r="AH1737" s="200"/>
      <c r="AI1737" s="169" t="str">
        <f>IF(AB1737/W1737=0,"",IF(MOD(AB1737,W1737)&gt;0,"ОШИБКА!!! неверная кратность на сорт",""))</f>
        <v/>
      </c>
    </row>
    <row r="1738" spans="2:35">
      <c r="B1738" s="250"/>
      <c r="C1738" s="196"/>
      <c r="D1738" s="267"/>
      <c r="E1738" s="267"/>
      <c r="F1738" s="267"/>
      <c r="G1738" s="267"/>
      <c r="H1738" s="267"/>
      <c r="I1738" s="267"/>
      <c r="J1738" s="267"/>
      <c r="K1738" s="267"/>
      <c r="L1738" s="196" t="s">
        <v>37</v>
      </c>
      <c r="M1738" s="196" t="s">
        <v>387</v>
      </c>
      <c r="N1738" s="196" t="s">
        <v>4886</v>
      </c>
      <c r="O1738" s="196"/>
      <c r="P1738" s="196"/>
      <c r="Q1738" s="196" t="s">
        <v>4881</v>
      </c>
      <c r="R1738" s="196"/>
      <c r="S1738" s="196"/>
      <c r="T1738" s="196"/>
      <c r="U1738" s="281" t="s">
        <v>4764</v>
      </c>
      <c r="V1738" s="197" t="s">
        <v>776</v>
      </c>
      <c r="W1738" s="220">
        <v>1</v>
      </c>
      <c r="X1738" s="285">
        <v>3511</v>
      </c>
      <c r="Y1738" s="285">
        <v>3405</v>
      </c>
      <c r="Z1738" s="285">
        <v>3192</v>
      </c>
      <c r="AA1738" s="285">
        <v>3000</v>
      </c>
      <c r="AB1738" s="5"/>
      <c r="AC1738" s="224">
        <f t="shared" si="68"/>
        <v>0</v>
      </c>
      <c r="AD1738" s="270">
        <f t="shared" si="69"/>
        <v>0</v>
      </c>
      <c r="AE1738" s="282" t="s">
        <v>7069</v>
      </c>
      <c r="AF1738" s="283" t="s">
        <v>4765</v>
      </c>
      <c r="AG1738" s="200"/>
      <c r="AH1738" s="200"/>
      <c r="AI1738" s="169" t="str">
        <f>IF(AB1738/W1738=0,"",IF(MOD(AB1738,W1738)&gt;0,"ОШИБКА!!! неверная кратность на сорт",""))</f>
        <v/>
      </c>
    </row>
    <row r="1739" spans="2:35">
      <c r="B1739" s="250"/>
      <c r="C1739" s="196"/>
      <c r="D1739" s="267"/>
      <c r="E1739" s="267"/>
      <c r="F1739" s="267"/>
      <c r="G1739" s="267"/>
      <c r="H1739" s="267"/>
      <c r="I1739" s="267"/>
      <c r="J1739" s="267"/>
      <c r="K1739" s="267"/>
      <c r="L1739" s="196" t="s">
        <v>37</v>
      </c>
      <c r="M1739" s="196" t="s">
        <v>387</v>
      </c>
      <c r="N1739" s="196" t="s">
        <v>4886</v>
      </c>
      <c r="O1739" s="196"/>
      <c r="P1739" s="196"/>
      <c r="Q1739" s="196" t="s">
        <v>4821</v>
      </c>
      <c r="R1739" s="196"/>
      <c r="S1739" s="196"/>
      <c r="T1739" s="196"/>
      <c r="U1739" s="281" t="s">
        <v>4764</v>
      </c>
      <c r="V1739" s="197" t="s">
        <v>776</v>
      </c>
      <c r="W1739" s="220">
        <v>1</v>
      </c>
      <c r="X1739" s="285">
        <v>434</v>
      </c>
      <c r="Y1739" s="285">
        <v>420</v>
      </c>
      <c r="Z1739" s="285">
        <v>394</v>
      </c>
      <c r="AA1739" s="285">
        <v>370</v>
      </c>
      <c r="AB1739" s="5"/>
      <c r="AC1739" s="224">
        <f t="shared" si="68"/>
        <v>0</v>
      </c>
      <c r="AD1739" s="270">
        <f t="shared" si="69"/>
        <v>0</v>
      </c>
      <c r="AE1739" s="282" t="s">
        <v>7069</v>
      </c>
      <c r="AF1739" s="283" t="s">
        <v>4765</v>
      </c>
      <c r="AG1739" s="200"/>
      <c r="AH1739" s="200"/>
      <c r="AI1739" s="169" t="str">
        <f>IF(AB1739/W1739=0,"",IF(MOD(AB1739,W1739)&gt;0,"ОШИБКА!!! неверная кратность на сорт",""))</f>
        <v/>
      </c>
    </row>
    <row r="1740" spans="2:35">
      <c r="B1740" s="250"/>
      <c r="C1740" s="196"/>
      <c r="D1740" s="267"/>
      <c r="E1740" s="267"/>
      <c r="F1740" s="267"/>
      <c r="G1740" s="267"/>
      <c r="H1740" s="267"/>
      <c r="I1740" s="267"/>
      <c r="J1740" s="267"/>
      <c r="K1740" s="267">
        <v>925</v>
      </c>
      <c r="L1740" s="196" t="s">
        <v>37</v>
      </c>
      <c r="M1740" s="196" t="s">
        <v>387</v>
      </c>
      <c r="N1740" s="196" t="s">
        <v>4886</v>
      </c>
      <c r="O1740" s="196"/>
      <c r="P1740" s="196"/>
      <c r="Q1740" s="196" t="s">
        <v>4904</v>
      </c>
      <c r="R1740" s="196"/>
      <c r="S1740" s="196"/>
      <c r="T1740" s="196"/>
      <c r="U1740" s="281" t="s">
        <v>4764</v>
      </c>
      <c r="V1740" s="197" t="s">
        <v>776</v>
      </c>
      <c r="W1740" s="220">
        <v>1</v>
      </c>
      <c r="X1740" s="285">
        <v>638</v>
      </c>
      <c r="Y1740" s="285">
        <v>619</v>
      </c>
      <c r="Z1740" s="285">
        <v>580</v>
      </c>
      <c r="AA1740" s="285">
        <v>545</v>
      </c>
      <c r="AB1740" s="5"/>
      <c r="AC1740" s="224">
        <f t="shared" si="68"/>
        <v>0</v>
      </c>
      <c r="AD1740" s="270">
        <f t="shared" si="69"/>
        <v>0</v>
      </c>
      <c r="AE1740" s="282" t="s">
        <v>7069</v>
      </c>
      <c r="AF1740" s="283" t="s">
        <v>4765</v>
      </c>
      <c r="AG1740" s="200"/>
      <c r="AH1740" s="200"/>
      <c r="AI1740" s="169" t="str">
        <f>IF(AB1740/W1740=0,"",IF(MOD(AB1740,W1740)&gt;0,"ОШИБКА!!! неверная кратность на сорт",""))</f>
        <v/>
      </c>
    </row>
    <row r="1741" spans="2:35">
      <c r="B1741" s="250"/>
      <c r="C1741" s="196"/>
      <c r="D1741" s="267"/>
      <c r="E1741" s="267"/>
      <c r="F1741" s="267"/>
      <c r="G1741" s="267"/>
      <c r="H1741" s="267"/>
      <c r="I1741" s="267"/>
      <c r="J1741" s="267"/>
      <c r="K1741" s="267"/>
      <c r="L1741" s="196" t="s">
        <v>37</v>
      </c>
      <c r="M1741" s="196" t="s">
        <v>387</v>
      </c>
      <c r="N1741" s="196" t="s">
        <v>4886</v>
      </c>
      <c r="O1741" s="196"/>
      <c r="P1741" s="196"/>
      <c r="Q1741" s="196" t="s">
        <v>4860</v>
      </c>
      <c r="R1741" s="196"/>
      <c r="S1741" s="196"/>
      <c r="T1741" s="196"/>
      <c r="U1741" s="281" t="s">
        <v>4764</v>
      </c>
      <c r="V1741" s="197" t="s">
        <v>776</v>
      </c>
      <c r="W1741" s="220">
        <v>1</v>
      </c>
      <c r="X1741" s="285">
        <v>1405</v>
      </c>
      <c r="Y1741" s="285">
        <v>1362</v>
      </c>
      <c r="Z1741" s="285">
        <v>1277</v>
      </c>
      <c r="AA1741" s="285">
        <v>1200</v>
      </c>
      <c r="AB1741" s="5"/>
      <c r="AC1741" s="224">
        <f t="shared" si="68"/>
        <v>0</v>
      </c>
      <c r="AD1741" s="270">
        <f t="shared" si="69"/>
        <v>0</v>
      </c>
      <c r="AE1741" s="282" t="s">
        <v>7069</v>
      </c>
      <c r="AF1741" s="283" t="s">
        <v>4765</v>
      </c>
      <c r="AG1741" s="200"/>
      <c r="AH1741" s="200"/>
      <c r="AI1741" s="169" t="str">
        <f>IF(AB1741/W1741=0,"",IF(MOD(AB1741,W1741)&gt;0,"ОШИБКА!!! неверная кратность на сорт",""))</f>
        <v/>
      </c>
    </row>
    <row r="1742" spans="2:35">
      <c r="B1742" s="250"/>
      <c r="C1742" s="196"/>
      <c r="D1742" s="267"/>
      <c r="E1742" s="267"/>
      <c r="F1742" s="267"/>
      <c r="G1742" s="267"/>
      <c r="H1742" s="267"/>
      <c r="I1742" s="267"/>
      <c r="J1742" s="267"/>
      <c r="K1742" s="267">
        <v>1562</v>
      </c>
      <c r="L1742" s="196" t="s">
        <v>37</v>
      </c>
      <c r="M1742" s="196" t="s">
        <v>387</v>
      </c>
      <c r="N1742" s="196" t="s">
        <v>4887</v>
      </c>
      <c r="O1742" s="196"/>
      <c r="P1742" s="196"/>
      <c r="Q1742" s="196" t="s">
        <v>4822</v>
      </c>
      <c r="R1742" s="196"/>
      <c r="S1742" s="196"/>
      <c r="T1742" s="196"/>
      <c r="U1742" s="281" t="s">
        <v>4764</v>
      </c>
      <c r="V1742" s="197" t="s">
        <v>776</v>
      </c>
      <c r="W1742" s="220">
        <v>1</v>
      </c>
      <c r="X1742" s="285">
        <v>469</v>
      </c>
      <c r="Y1742" s="285">
        <v>454</v>
      </c>
      <c r="Z1742" s="285">
        <v>426</v>
      </c>
      <c r="AA1742" s="285">
        <v>400</v>
      </c>
      <c r="AB1742" s="5"/>
      <c r="AC1742" s="224">
        <f t="shared" si="68"/>
        <v>0</v>
      </c>
      <c r="AD1742" s="270">
        <f t="shared" si="69"/>
        <v>0</v>
      </c>
      <c r="AE1742" s="282" t="s">
        <v>7069</v>
      </c>
      <c r="AF1742" s="283" t="s">
        <v>4765</v>
      </c>
      <c r="AG1742" s="200"/>
      <c r="AH1742" s="200"/>
      <c r="AI1742" s="169" t="str">
        <f>IF(AB1742/W1742=0,"",IF(MOD(AB1742,W1742)&gt;0,"ОШИБКА!!! неверная кратность на сорт",""))</f>
        <v/>
      </c>
    </row>
    <row r="1743" spans="2:35">
      <c r="B1743" s="250"/>
      <c r="C1743" s="196"/>
      <c r="D1743" s="267"/>
      <c r="E1743" s="267"/>
      <c r="F1743" s="267"/>
      <c r="G1743" s="267"/>
      <c r="H1743" s="267"/>
      <c r="I1743" s="267"/>
      <c r="J1743" s="267"/>
      <c r="K1743" s="267">
        <v>1</v>
      </c>
      <c r="L1743" s="196" t="s">
        <v>37</v>
      </c>
      <c r="M1743" s="196" t="s">
        <v>387</v>
      </c>
      <c r="N1743" s="196" t="s">
        <v>4887</v>
      </c>
      <c r="O1743" s="196"/>
      <c r="P1743" s="196"/>
      <c r="Q1743" s="196" t="s">
        <v>4905</v>
      </c>
      <c r="R1743" s="196"/>
      <c r="S1743" s="196"/>
      <c r="T1743" s="196"/>
      <c r="U1743" s="281" t="s">
        <v>4764</v>
      </c>
      <c r="V1743" s="197" t="s">
        <v>776</v>
      </c>
      <c r="W1743" s="220">
        <v>1</v>
      </c>
      <c r="X1743" s="285">
        <v>738</v>
      </c>
      <c r="Y1743" s="285">
        <v>716</v>
      </c>
      <c r="Z1743" s="285">
        <v>671</v>
      </c>
      <c r="AA1743" s="285">
        <v>630</v>
      </c>
      <c r="AB1743" s="5"/>
      <c r="AC1743" s="224">
        <f t="shared" si="68"/>
        <v>0</v>
      </c>
      <c r="AD1743" s="270">
        <f t="shared" si="69"/>
        <v>0</v>
      </c>
      <c r="AE1743" s="282" t="s">
        <v>7069</v>
      </c>
      <c r="AF1743" s="283" t="s">
        <v>4765</v>
      </c>
      <c r="AG1743" s="200"/>
      <c r="AH1743" s="200"/>
      <c r="AI1743" s="169" t="str">
        <f>IF(AB1743/W1743=0,"",IF(MOD(AB1743,W1743)&gt;0,"ОШИБКА!!! неверная кратность на сорт",""))</f>
        <v/>
      </c>
    </row>
    <row r="1744" spans="2:35">
      <c r="B1744" s="250"/>
      <c r="C1744" s="196"/>
      <c r="D1744" s="267"/>
      <c r="E1744" s="267"/>
      <c r="F1744" s="267"/>
      <c r="G1744" s="267"/>
      <c r="H1744" s="267"/>
      <c r="I1744" s="267"/>
      <c r="J1744" s="267"/>
      <c r="K1744" s="267">
        <v>5176</v>
      </c>
      <c r="L1744" s="196" t="s">
        <v>37</v>
      </c>
      <c r="M1744" s="196" t="s">
        <v>387</v>
      </c>
      <c r="N1744" s="196" t="s">
        <v>4888</v>
      </c>
      <c r="O1744" s="196"/>
      <c r="P1744" s="196"/>
      <c r="Q1744" s="196" t="s">
        <v>4822</v>
      </c>
      <c r="R1744" s="196"/>
      <c r="S1744" s="196"/>
      <c r="T1744" s="196"/>
      <c r="U1744" s="281" t="s">
        <v>4764</v>
      </c>
      <c r="V1744" s="197" t="s">
        <v>776</v>
      </c>
      <c r="W1744" s="220">
        <v>1</v>
      </c>
      <c r="X1744" s="285">
        <v>469</v>
      </c>
      <c r="Y1744" s="285">
        <v>454</v>
      </c>
      <c r="Z1744" s="285">
        <v>426</v>
      </c>
      <c r="AA1744" s="285">
        <v>400</v>
      </c>
      <c r="AB1744" s="5"/>
      <c r="AC1744" s="224">
        <f t="shared" si="68"/>
        <v>0</v>
      </c>
      <c r="AD1744" s="270">
        <f t="shared" si="69"/>
        <v>0</v>
      </c>
      <c r="AE1744" s="282" t="s">
        <v>7069</v>
      </c>
      <c r="AF1744" s="283" t="s">
        <v>4765</v>
      </c>
      <c r="AG1744" s="200"/>
      <c r="AH1744" s="200"/>
      <c r="AI1744" s="169" t="str">
        <f>IF(AB1744/W1744=0,"",IF(MOD(AB1744,W1744)&gt;0,"ОШИБКА!!! неверная кратность на сорт",""))</f>
        <v/>
      </c>
    </row>
    <row r="1745" spans="2:35">
      <c r="B1745" s="250"/>
      <c r="C1745" s="196"/>
      <c r="D1745" s="267"/>
      <c r="E1745" s="267"/>
      <c r="F1745" s="267"/>
      <c r="G1745" s="267"/>
      <c r="H1745" s="267"/>
      <c r="I1745" s="267"/>
      <c r="J1745" s="267"/>
      <c r="K1745" s="267">
        <v>482</v>
      </c>
      <c r="L1745" s="196" t="s">
        <v>37</v>
      </c>
      <c r="M1745" s="196" t="s">
        <v>387</v>
      </c>
      <c r="N1745" s="196" t="s">
        <v>4889</v>
      </c>
      <c r="O1745" s="196"/>
      <c r="P1745" s="196"/>
      <c r="Q1745" s="196" t="s">
        <v>4822</v>
      </c>
      <c r="R1745" s="196"/>
      <c r="S1745" s="196"/>
      <c r="T1745" s="196"/>
      <c r="U1745" s="281" t="s">
        <v>4764</v>
      </c>
      <c r="V1745" s="197" t="s">
        <v>776</v>
      </c>
      <c r="W1745" s="220">
        <v>1</v>
      </c>
      <c r="X1745" s="285">
        <v>469</v>
      </c>
      <c r="Y1745" s="285">
        <v>454</v>
      </c>
      <c r="Z1745" s="285">
        <v>426</v>
      </c>
      <c r="AA1745" s="285">
        <v>400</v>
      </c>
      <c r="AB1745" s="5"/>
      <c r="AC1745" s="224">
        <f t="shared" si="68"/>
        <v>0</v>
      </c>
      <c r="AD1745" s="270">
        <f t="shared" si="69"/>
        <v>0</v>
      </c>
      <c r="AE1745" s="282" t="s">
        <v>7069</v>
      </c>
      <c r="AF1745" s="283" t="s">
        <v>4765</v>
      </c>
      <c r="AG1745" s="200"/>
      <c r="AH1745" s="200"/>
      <c r="AI1745" s="169" t="str">
        <f>IF(AB1745/W1745=0,"",IF(MOD(AB1745,W1745)&gt;0,"ОШИБКА!!! неверная кратность на сорт",""))</f>
        <v/>
      </c>
    </row>
    <row r="1746" spans="2:35">
      <c r="B1746" s="250"/>
      <c r="C1746" s="196"/>
      <c r="D1746" s="267"/>
      <c r="E1746" s="267"/>
      <c r="F1746" s="267"/>
      <c r="G1746" s="267"/>
      <c r="H1746" s="267"/>
      <c r="I1746" s="267"/>
      <c r="J1746" s="267"/>
      <c r="K1746" s="267">
        <v>2657</v>
      </c>
      <c r="L1746" s="196" t="s">
        <v>37</v>
      </c>
      <c r="M1746" s="196" t="s">
        <v>387</v>
      </c>
      <c r="N1746" s="196" t="s">
        <v>4890</v>
      </c>
      <c r="O1746" s="196"/>
      <c r="P1746" s="196"/>
      <c r="Q1746" s="196" t="s">
        <v>4822</v>
      </c>
      <c r="R1746" s="196"/>
      <c r="S1746" s="196"/>
      <c r="T1746" s="196"/>
      <c r="U1746" s="281" t="s">
        <v>4764</v>
      </c>
      <c r="V1746" s="197" t="s">
        <v>776</v>
      </c>
      <c r="W1746" s="220">
        <v>1</v>
      </c>
      <c r="X1746" s="285">
        <v>469</v>
      </c>
      <c r="Y1746" s="285">
        <v>454</v>
      </c>
      <c r="Z1746" s="285">
        <v>426</v>
      </c>
      <c r="AA1746" s="285">
        <v>400</v>
      </c>
      <c r="AB1746" s="5"/>
      <c r="AC1746" s="224">
        <f t="shared" si="68"/>
        <v>0</v>
      </c>
      <c r="AD1746" s="270">
        <f t="shared" si="69"/>
        <v>0</v>
      </c>
      <c r="AE1746" s="282" t="s">
        <v>7069</v>
      </c>
      <c r="AF1746" s="283" t="s">
        <v>4765</v>
      </c>
      <c r="AG1746" s="200"/>
      <c r="AH1746" s="200"/>
      <c r="AI1746" s="169" t="str">
        <f>IF(AB1746/W1746=0,"",IF(MOD(AB1746,W1746)&gt;0,"ОШИБКА!!! неверная кратность на сорт",""))</f>
        <v/>
      </c>
    </row>
    <row r="1747" spans="2:35">
      <c r="B1747" s="250"/>
      <c r="C1747" s="196"/>
      <c r="D1747" s="267"/>
      <c r="E1747" s="267"/>
      <c r="F1747" s="267"/>
      <c r="G1747" s="267"/>
      <c r="H1747" s="267"/>
      <c r="I1747" s="267"/>
      <c r="J1747" s="267"/>
      <c r="K1747" s="267">
        <v>8323</v>
      </c>
      <c r="L1747" s="196" t="s">
        <v>37</v>
      </c>
      <c r="M1747" s="196" t="s">
        <v>387</v>
      </c>
      <c r="N1747" s="196" t="s">
        <v>4891</v>
      </c>
      <c r="O1747" s="196"/>
      <c r="P1747" s="196"/>
      <c r="Q1747" s="196" t="s">
        <v>4822</v>
      </c>
      <c r="R1747" s="196"/>
      <c r="S1747" s="196"/>
      <c r="T1747" s="196"/>
      <c r="U1747" s="281" t="s">
        <v>4764</v>
      </c>
      <c r="V1747" s="197" t="s">
        <v>776</v>
      </c>
      <c r="W1747" s="220">
        <v>1</v>
      </c>
      <c r="X1747" s="285">
        <v>469</v>
      </c>
      <c r="Y1747" s="285">
        <v>454</v>
      </c>
      <c r="Z1747" s="285">
        <v>426</v>
      </c>
      <c r="AA1747" s="285">
        <v>400</v>
      </c>
      <c r="AB1747" s="5"/>
      <c r="AC1747" s="224">
        <f t="shared" si="68"/>
        <v>0</v>
      </c>
      <c r="AD1747" s="270">
        <f t="shared" si="69"/>
        <v>0</v>
      </c>
      <c r="AE1747" s="282" t="s">
        <v>7069</v>
      </c>
      <c r="AF1747" s="283" t="s">
        <v>4765</v>
      </c>
      <c r="AG1747" s="200"/>
      <c r="AH1747" s="200"/>
      <c r="AI1747" s="169" t="str">
        <f>IF(AB1747/W1747=0,"",IF(MOD(AB1747,W1747)&gt;0,"ОШИБКА!!! неверная кратность на сорт",""))</f>
        <v/>
      </c>
    </row>
    <row r="1748" spans="2:35">
      <c r="B1748" s="250"/>
      <c r="C1748" s="196"/>
      <c r="D1748" s="267"/>
      <c r="E1748" s="267"/>
      <c r="F1748" s="267"/>
      <c r="G1748" s="267"/>
      <c r="H1748" s="267"/>
      <c r="I1748" s="267"/>
      <c r="J1748" s="267"/>
      <c r="K1748" s="267">
        <v>180</v>
      </c>
      <c r="L1748" s="196" t="s">
        <v>37</v>
      </c>
      <c r="M1748" s="196" t="s">
        <v>387</v>
      </c>
      <c r="N1748" s="196" t="s">
        <v>4891</v>
      </c>
      <c r="O1748" s="196"/>
      <c r="P1748" s="196"/>
      <c r="Q1748" s="196" t="s">
        <v>4861</v>
      </c>
      <c r="R1748" s="196"/>
      <c r="S1748" s="196"/>
      <c r="T1748" s="196"/>
      <c r="U1748" s="281" t="s">
        <v>4764</v>
      </c>
      <c r="V1748" s="197" t="s">
        <v>776</v>
      </c>
      <c r="W1748" s="220">
        <v>1</v>
      </c>
      <c r="X1748" s="285">
        <v>1639</v>
      </c>
      <c r="Y1748" s="285">
        <v>1589</v>
      </c>
      <c r="Z1748" s="285">
        <v>1490</v>
      </c>
      <c r="AA1748" s="285">
        <v>1400</v>
      </c>
      <c r="AB1748" s="5"/>
      <c r="AC1748" s="224">
        <f t="shared" si="68"/>
        <v>0</v>
      </c>
      <c r="AD1748" s="270">
        <f t="shared" si="69"/>
        <v>0</v>
      </c>
      <c r="AE1748" s="282" t="s">
        <v>7069</v>
      </c>
      <c r="AF1748" s="283" t="s">
        <v>4765</v>
      </c>
      <c r="AG1748" s="200"/>
      <c r="AH1748" s="200"/>
      <c r="AI1748" s="169" t="str">
        <f>IF(AB1748/W1748=0,"",IF(MOD(AB1748,W1748)&gt;0,"ОШИБКА!!! неверная кратность на сорт",""))</f>
        <v/>
      </c>
    </row>
    <row r="1749" spans="2:35">
      <c r="B1749" s="250"/>
      <c r="C1749" s="196"/>
      <c r="D1749" s="267"/>
      <c r="E1749" s="267"/>
      <c r="F1749" s="267"/>
      <c r="G1749" s="267"/>
      <c r="H1749" s="267"/>
      <c r="I1749" s="267"/>
      <c r="J1749" s="267"/>
      <c r="K1749" s="267">
        <v>618</v>
      </c>
      <c r="L1749" s="196" t="s">
        <v>37</v>
      </c>
      <c r="M1749" s="196" t="s">
        <v>387</v>
      </c>
      <c r="N1749" s="196" t="s">
        <v>4892</v>
      </c>
      <c r="O1749" s="196"/>
      <c r="P1749" s="196"/>
      <c r="Q1749" s="196" t="s">
        <v>4822</v>
      </c>
      <c r="R1749" s="196"/>
      <c r="S1749" s="196"/>
      <c r="T1749" s="196"/>
      <c r="U1749" s="281" t="s">
        <v>4764</v>
      </c>
      <c r="V1749" s="197" t="s">
        <v>776</v>
      </c>
      <c r="W1749" s="220">
        <v>1</v>
      </c>
      <c r="X1749" s="285">
        <v>469</v>
      </c>
      <c r="Y1749" s="285">
        <v>454</v>
      </c>
      <c r="Z1749" s="285">
        <v>426</v>
      </c>
      <c r="AA1749" s="285">
        <v>400</v>
      </c>
      <c r="AB1749" s="5"/>
      <c r="AC1749" s="224">
        <f t="shared" si="68"/>
        <v>0</v>
      </c>
      <c r="AD1749" s="270">
        <f t="shared" si="69"/>
        <v>0</v>
      </c>
      <c r="AE1749" s="282" t="s">
        <v>7069</v>
      </c>
      <c r="AF1749" s="283" t="s">
        <v>4765</v>
      </c>
      <c r="AG1749" s="200"/>
      <c r="AH1749" s="200"/>
      <c r="AI1749" s="169" t="str">
        <f>IF(AB1749/W1749=0,"",IF(MOD(AB1749,W1749)&gt;0,"ОШИБКА!!! неверная кратность на сорт",""))</f>
        <v/>
      </c>
    </row>
    <row r="1750" spans="2:35">
      <c r="B1750" s="250"/>
      <c r="C1750" s="196"/>
      <c r="D1750" s="267"/>
      <c r="E1750" s="267"/>
      <c r="F1750" s="267"/>
      <c r="G1750" s="267"/>
      <c r="H1750" s="267"/>
      <c r="I1750" s="267"/>
      <c r="J1750" s="267"/>
      <c r="K1750" s="267">
        <v>1836</v>
      </c>
      <c r="L1750" s="196" t="s">
        <v>37</v>
      </c>
      <c r="M1750" s="196" t="s">
        <v>387</v>
      </c>
      <c r="N1750" s="196" t="s">
        <v>4893</v>
      </c>
      <c r="O1750" s="196"/>
      <c r="P1750" s="196"/>
      <c r="Q1750" s="196" t="s">
        <v>4822</v>
      </c>
      <c r="R1750" s="196"/>
      <c r="S1750" s="196"/>
      <c r="T1750" s="196"/>
      <c r="U1750" s="281" t="s">
        <v>4764</v>
      </c>
      <c r="V1750" s="197" t="s">
        <v>776</v>
      </c>
      <c r="W1750" s="220">
        <v>1</v>
      </c>
      <c r="X1750" s="285">
        <v>469</v>
      </c>
      <c r="Y1750" s="285">
        <v>454</v>
      </c>
      <c r="Z1750" s="285">
        <v>426</v>
      </c>
      <c r="AA1750" s="285">
        <v>400</v>
      </c>
      <c r="AB1750" s="5"/>
      <c r="AC1750" s="224">
        <f t="shared" si="68"/>
        <v>0</v>
      </c>
      <c r="AD1750" s="270">
        <f t="shared" si="69"/>
        <v>0</v>
      </c>
      <c r="AE1750" s="282" t="s">
        <v>7069</v>
      </c>
      <c r="AF1750" s="283" t="s">
        <v>4765</v>
      </c>
      <c r="AG1750" s="200"/>
      <c r="AH1750" s="200"/>
      <c r="AI1750" s="169" t="str">
        <f>IF(AB1750/W1750=0,"",IF(MOD(AB1750,W1750)&gt;0,"ОШИБКА!!! неверная кратность на сорт",""))</f>
        <v/>
      </c>
    </row>
    <row r="1751" spans="2:35">
      <c r="B1751" s="250"/>
      <c r="C1751" s="196"/>
      <c r="D1751" s="267"/>
      <c r="E1751" s="267"/>
      <c r="F1751" s="267"/>
      <c r="G1751" s="267"/>
      <c r="H1751" s="267"/>
      <c r="I1751" s="267"/>
      <c r="J1751" s="267"/>
      <c r="K1751" s="267">
        <v>11036</v>
      </c>
      <c r="L1751" s="196" t="s">
        <v>37</v>
      </c>
      <c r="M1751" s="196" t="s">
        <v>387</v>
      </c>
      <c r="N1751" s="196" t="s">
        <v>4894</v>
      </c>
      <c r="O1751" s="196"/>
      <c r="P1751" s="196"/>
      <c r="Q1751" s="196" t="s">
        <v>4822</v>
      </c>
      <c r="R1751" s="196"/>
      <c r="S1751" s="196"/>
      <c r="T1751" s="196"/>
      <c r="U1751" s="281" t="s">
        <v>4764</v>
      </c>
      <c r="V1751" s="197" t="s">
        <v>776</v>
      </c>
      <c r="W1751" s="220">
        <v>1</v>
      </c>
      <c r="X1751" s="285">
        <v>469</v>
      </c>
      <c r="Y1751" s="285">
        <v>454</v>
      </c>
      <c r="Z1751" s="285">
        <v>426</v>
      </c>
      <c r="AA1751" s="285">
        <v>400</v>
      </c>
      <c r="AB1751" s="5"/>
      <c r="AC1751" s="224">
        <f t="shared" si="68"/>
        <v>0</v>
      </c>
      <c r="AD1751" s="270">
        <f t="shared" si="69"/>
        <v>0</v>
      </c>
      <c r="AE1751" s="282" t="s">
        <v>7069</v>
      </c>
      <c r="AF1751" s="283" t="s">
        <v>4765</v>
      </c>
      <c r="AG1751" s="200"/>
      <c r="AH1751" s="200"/>
      <c r="AI1751" s="169" t="str">
        <f>IF(AB1751/W1751=0,"",IF(MOD(AB1751,W1751)&gt;0,"ОШИБКА!!! неверная кратность на сорт",""))</f>
        <v/>
      </c>
    </row>
    <row r="1752" spans="2:35">
      <c r="B1752" s="250"/>
      <c r="C1752" s="196"/>
      <c r="D1752" s="267"/>
      <c r="E1752" s="267"/>
      <c r="F1752" s="267"/>
      <c r="G1752" s="267"/>
      <c r="H1752" s="267"/>
      <c r="I1752" s="267"/>
      <c r="J1752" s="267"/>
      <c r="K1752" s="267">
        <v>1283</v>
      </c>
      <c r="L1752" s="196" t="s">
        <v>37</v>
      </c>
      <c r="M1752" s="196" t="s">
        <v>387</v>
      </c>
      <c r="N1752" s="196" t="s">
        <v>4895</v>
      </c>
      <c r="O1752" s="196"/>
      <c r="P1752" s="196"/>
      <c r="Q1752" s="196" t="s">
        <v>4822</v>
      </c>
      <c r="R1752" s="196"/>
      <c r="S1752" s="196"/>
      <c r="T1752" s="196"/>
      <c r="U1752" s="281" t="s">
        <v>4764</v>
      </c>
      <c r="V1752" s="197" t="s">
        <v>776</v>
      </c>
      <c r="W1752" s="220">
        <v>1</v>
      </c>
      <c r="X1752" s="285">
        <v>469</v>
      </c>
      <c r="Y1752" s="285">
        <v>454</v>
      </c>
      <c r="Z1752" s="285">
        <v>426</v>
      </c>
      <c r="AA1752" s="285">
        <v>400</v>
      </c>
      <c r="AB1752" s="5"/>
      <c r="AC1752" s="224">
        <f t="shared" si="68"/>
        <v>0</v>
      </c>
      <c r="AD1752" s="270">
        <f t="shared" si="69"/>
        <v>0</v>
      </c>
      <c r="AE1752" s="282" t="s">
        <v>7069</v>
      </c>
      <c r="AF1752" s="283" t="s">
        <v>4765</v>
      </c>
      <c r="AG1752" s="200"/>
      <c r="AH1752" s="200"/>
      <c r="AI1752" s="169" t="str">
        <f>IF(AB1752/W1752=0,"",IF(MOD(AB1752,W1752)&gt;0,"ОШИБКА!!! неверная кратность на сорт",""))</f>
        <v/>
      </c>
    </row>
    <row r="1753" spans="2:35">
      <c r="B1753" s="250"/>
      <c r="C1753" s="196"/>
      <c r="D1753" s="267"/>
      <c r="E1753" s="267"/>
      <c r="F1753" s="267"/>
      <c r="G1753" s="267"/>
      <c r="H1753" s="267"/>
      <c r="I1753" s="267"/>
      <c r="J1753" s="267"/>
      <c r="K1753" s="267">
        <v>1494</v>
      </c>
      <c r="L1753" s="196" t="s">
        <v>37</v>
      </c>
      <c r="M1753" s="196" t="s">
        <v>387</v>
      </c>
      <c r="N1753" s="196" t="s">
        <v>4896</v>
      </c>
      <c r="O1753" s="196"/>
      <c r="P1753" s="196"/>
      <c r="Q1753" s="196" t="s">
        <v>4822</v>
      </c>
      <c r="R1753" s="196"/>
      <c r="S1753" s="196"/>
      <c r="T1753" s="196"/>
      <c r="U1753" s="281" t="s">
        <v>4764</v>
      </c>
      <c r="V1753" s="197" t="s">
        <v>776</v>
      </c>
      <c r="W1753" s="220">
        <v>1</v>
      </c>
      <c r="X1753" s="285">
        <v>469</v>
      </c>
      <c r="Y1753" s="285">
        <v>454</v>
      </c>
      <c r="Z1753" s="285">
        <v>426</v>
      </c>
      <c r="AA1753" s="285">
        <v>400</v>
      </c>
      <c r="AB1753" s="5"/>
      <c r="AC1753" s="224">
        <f t="shared" si="68"/>
        <v>0</v>
      </c>
      <c r="AD1753" s="270">
        <f t="shared" si="69"/>
        <v>0</v>
      </c>
      <c r="AE1753" s="282" t="s">
        <v>7069</v>
      </c>
      <c r="AF1753" s="283" t="s">
        <v>4765</v>
      </c>
      <c r="AG1753" s="200"/>
      <c r="AH1753" s="200"/>
      <c r="AI1753" s="169" t="str">
        <f>IF(AB1753/W1753=0,"",IF(MOD(AB1753,W1753)&gt;0,"ОШИБКА!!! неверная кратность на сорт",""))</f>
        <v/>
      </c>
    </row>
    <row r="1754" spans="2:35">
      <c r="B1754" s="250"/>
      <c r="C1754" s="196"/>
      <c r="D1754" s="267"/>
      <c r="E1754" s="267"/>
      <c r="F1754" s="267"/>
      <c r="G1754" s="267"/>
      <c r="H1754" s="267"/>
      <c r="I1754" s="267"/>
      <c r="J1754" s="267"/>
      <c r="K1754" s="267">
        <v>10236</v>
      </c>
      <c r="L1754" s="196" t="s">
        <v>37</v>
      </c>
      <c r="M1754" s="196" t="s">
        <v>387</v>
      </c>
      <c r="N1754" s="196" t="s">
        <v>4897</v>
      </c>
      <c r="O1754" s="196"/>
      <c r="P1754" s="196"/>
      <c r="Q1754" s="196" t="s">
        <v>4822</v>
      </c>
      <c r="R1754" s="196"/>
      <c r="S1754" s="196"/>
      <c r="T1754" s="196"/>
      <c r="U1754" s="281" t="s">
        <v>4764</v>
      </c>
      <c r="V1754" s="197" t="s">
        <v>776</v>
      </c>
      <c r="W1754" s="220">
        <v>1</v>
      </c>
      <c r="X1754" s="285">
        <v>469</v>
      </c>
      <c r="Y1754" s="285">
        <v>454</v>
      </c>
      <c r="Z1754" s="285">
        <v>426</v>
      </c>
      <c r="AA1754" s="285">
        <v>400</v>
      </c>
      <c r="AB1754" s="5"/>
      <c r="AC1754" s="224">
        <f t="shared" si="68"/>
        <v>0</v>
      </c>
      <c r="AD1754" s="270">
        <f t="shared" si="69"/>
        <v>0</v>
      </c>
      <c r="AE1754" s="282" t="s">
        <v>7069</v>
      </c>
      <c r="AF1754" s="283" t="s">
        <v>4765</v>
      </c>
      <c r="AG1754" s="200"/>
      <c r="AH1754" s="200"/>
      <c r="AI1754" s="169" t="str">
        <f>IF(AB1754/W1754=0,"",IF(MOD(AB1754,W1754)&gt;0,"ОШИБКА!!! неверная кратность на сорт",""))</f>
        <v/>
      </c>
    </row>
    <row r="1755" spans="2:35">
      <c r="B1755" s="250"/>
      <c r="C1755" s="196"/>
      <c r="D1755" s="267"/>
      <c r="E1755" s="267"/>
      <c r="F1755" s="267"/>
      <c r="G1755" s="267"/>
      <c r="H1755" s="267"/>
      <c r="I1755" s="267"/>
      <c r="J1755" s="267"/>
      <c r="K1755" s="267">
        <v>30</v>
      </c>
      <c r="L1755" s="196" t="s">
        <v>37</v>
      </c>
      <c r="M1755" s="196" t="s">
        <v>387</v>
      </c>
      <c r="N1755" s="196" t="s">
        <v>4897</v>
      </c>
      <c r="O1755" s="196"/>
      <c r="P1755" s="196"/>
      <c r="Q1755" s="196" t="s">
        <v>4861</v>
      </c>
      <c r="R1755" s="196"/>
      <c r="S1755" s="196"/>
      <c r="T1755" s="196"/>
      <c r="U1755" s="281" t="s">
        <v>4764</v>
      </c>
      <c r="V1755" s="197" t="s">
        <v>776</v>
      </c>
      <c r="W1755" s="220">
        <v>1</v>
      </c>
      <c r="X1755" s="285">
        <v>1405</v>
      </c>
      <c r="Y1755" s="285">
        <v>1362</v>
      </c>
      <c r="Z1755" s="285">
        <v>1277</v>
      </c>
      <c r="AA1755" s="285">
        <v>1200</v>
      </c>
      <c r="AB1755" s="5"/>
      <c r="AC1755" s="224">
        <f t="shared" si="68"/>
        <v>0</v>
      </c>
      <c r="AD1755" s="270">
        <f t="shared" si="69"/>
        <v>0</v>
      </c>
      <c r="AE1755" s="282" t="s">
        <v>7069</v>
      </c>
      <c r="AF1755" s="283" t="s">
        <v>4765</v>
      </c>
      <c r="AG1755" s="200"/>
      <c r="AH1755" s="200"/>
      <c r="AI1755" s="169" t="str">
        <f>IF(AB1755/W1755=0,"",IF(MOD(AB1755,W1755)&gt;0,"ОШИБКА!!! неверная кратность на сорт",""))</f>
        <v/>
      </c>
    </row>
    <row r="1756" spans="2:35">
      <c r="B1756" s="250"/>
      <c r="C1756" s="196"/>
      <c r="D1756" s="267"/>
      <c r="E1756" s="267"/>
      <c r="F1756" s="267"/>
      <c r="G1756" s="267"/>
      <c r="H1756" s="267"/>
      <c r="I1756" s="267"/>
      <c r="J1756" s="267"/>
      <c r="K1756" s="267">
        <v>4784</v>
      </c>
      <c r="L1756" s="196" t="s">
        <v>37</v>
      </c>
      <c r="M1756" s="196" t="s">
        <v>387</v>
      </c>
      <c r="N1756" s="196" t="s">
        <v>4898</v>
      </c>
      <c r="O1756" s="196"/>
      <c r="P1756" s="196"/>
      <c r="Q1756" s="196" t="s">
        <v>4822</v>
      </c>
      <c r="R1756" s="196"/>
      <c r="S1756" s="196"/>
      <c r="T1756" s="196"/>
      <c r="U1756" s="281" t="s">
        <v>4764</v>
      </c>
      <c r="V1756" s="197" t="s">
        <v>776</v>
      </c>
      <c r="W1756" s="220">
        <v>1</v>
      </c>
      <c r="X1756" s="285">
        <v>469</v>
      </c>
      <c r="Y1756" s="285">
        <v>454</v>
      </c>
      <c r="Z1756" s="285">
        <v>426</v>
      </c>
      <c r="AA1756" s="285">
        <v>400</v>
      </c>
      <c r="AB1756" s="5"/>
      <c r="AC1756" s="224">
        <f t="shared" si="68"/>
        <v>0</v>
      </c>
      <c r="AD1756" s="270">
        <f t="shared" si="69"/>
        <v>0</v>
      </c>
      <c r="AE1756" s="282" t="s">
        <v>7069</v>
      </c>
      <c r="AF1756" s="283" t="s">
        <v>4765</v>
      </c>
      <c r="AG1756" s="200"/>
      <c r="AH1756" s="200"/>
      <c r="AI1756" s="169" t="str">
        <f>IF(AB1756/W1756=0,"",IF(MOD(AB1756,W1756)&gt;0,"ОШИБКА!!! неверная кратность на сорт",""))</f>
        <v/>
      </c>
    </row>
    <row r="1757" spans="2:35">
      <c r="B1757" s="250"/>
      <c r="C1757" s="196"/>
      <c r="D1757" s="267"/>
      <c r="E1757" s="267"/>
      <c r="F1757" s="267"/>
      <c r="G1757" s="267"/>
      <c r="H1757" s="267"/>
      <c r="I1757" s="267"/>
      <c r="J1757" s="267"/>
      <c r="K1757" s="267">
        <v>1878</v>
      </c>
      <c r="L1757" s="196" t="s">
        <v>37</v>
      </c>
      <c r="M1757" s="196" t="s">
        <v>387</v>
      </c>
      <c r="N1757" s="196" t="s">
        <v>4899</v>
      </c>
      <c r="O1757" s="196"/>
      <c r="P1757" s="196"/>
      <c r="Q1757" s="196" t="s">
        <v>4822</v>
      </c>
      <c r="R1757" s="196"/>
      <c r="S1757" s="196"/>
      <c r="T1757" s="196"/>
      <c r="U1757" s="281" t="s">
        <v>4764</v>
      </c>
      <c r="V1757" s="197" t="s">
        <v>776</v>
      </c>
      <c r="W1757" s="220">
        <v>1</v>
      </c>
      <c r="X1757" s="285">
        <v>469</v>
      </c>
      <c r="Y1757" s="285">
        <v>454</v>
      </c>
      <c r="Z1757" s="285">
        <v>426</v>
      </c>
      <c r="AA1757" s="285">
        <v>400</v>
      </c>
      <c r="AB1757" s="5"/>
      <c r="AC1757" s="224">
        <f t="shared" si="68"/>
        <v>0</v>
      </c>
      <c r="AD1757" s="270">
        <f t="shared" si="69"/>
        <v>0</v>
      </c>
      <c r="AE1757" s="282" t="s">
        <v>7069</v>
      </c>
      <c r="AF1757" s="283" t="s">
        <v>4765</v>
      </c>
      <c r="AG1757" s="200"/>
      <c r="AH1757" s="200"/>
      <c r="AI1757" s="169" t="str">
        <f>IF(AB1757/W1757=0,"",IF(MOD(AB1757,W1757)&gt;0,"ОШИБКА!!! неверная кратность на сорт",""))</f>
        <v/>
      </c>
    </row>
    <row r="1758" spans="2:35">
      <c r="B1758" s="250"/>
      <c r="C1758" s="196"/>
      <c r="D1758" s="267"/>
      <c r="E1758" s="267"/>
      <c r="F1758" s="267"/>
      <c r="G1758" s="267"/>
      <c r="H1758" s="267"/>
      <c r="I1758" s="267"/>
      <c r="J1758" s="267"/>
      <c r="K1758" s="267">
        <v>397</v>
      </c>
      <c r="L1758" s="196" t="s">
        <v>37</v>
      </c>
      <c r="M1758" s="196" t="s">
        <v>387</v>
      </c>
      <c r="N1758" s="196" t="s">
        <v>4899</v>
      </c>
      <c r="O1758" s="196"/>
      <c r="P1758" s="196"/>
      <c r="Q1758" s="196" t="s">
        <v>4861</v>
      </c>
      <c r="R1758" s="196"/>
      <c r="S1758" s="196"/>
      <c r="T1758" s="196"/>
      <c r="U1758" s="281" t="s">
        <v>4764</v>
      </c>
      <c r="V1758" s="197" t="s">
        <v>776</v>
      </c>
      <c r="W1758" s="220">
        <v>1</v>
      </c>
      <c r="X1758" s="285">
        <v>1405</v>
      </c>
      <c r="Y1758" s="285">
        <v>1362</v>
      </c>
      <c r="Z1758" s="285">
        <v>1277</v>
      </c>
      <c r="AA1758" s="285">
        <v>1200</v>
      </c>
      <c r="AB1758" s="5"/>
      <c r="AC1758" s="224">
        <f t="shared" si="68"/>
        <v>0</v>
      </c>
      <c r="AD1758" s="270">
        <f t="shared" si="69"/>
        <v>0</v>
      </c>
      <c r="AE1758" s="282" t="s">
        <v>7069</v>
      </c>
      <c r="AF1758" s="283" t="s">
        <v>4765</v>
      </c>
      <c r="AG1758" s="200"/>
      <c r="AH1758" s="200"/>
      <c r="AI1758" s="169" t="str">
        <f>IF(AB1758/W1758=0,"",IF(MOD(AB1758,W1758)&gt;0,"ОШИБКА!!! неверная кратность на сорт",""))</f>
        <v/>
      </c>
    </row>
    <row r="1759" spans="2:35">
      <c r="B1759" s="250"/>
      <c r="C1759" s="196"/>
      <c r="D1759" s="267"/>
      <c r="E1759" s="267"/>
      <c r="F1759" s="267"/>
      <c r="G1759" s="267"/>
      <c r="H1759" s="267"/>
      <c r="I1759" s="267"/>
      <c r="J1759" s="267"/>
      <c r="K1759" s="267">
        <v>917</v>
      </c>
      <c r="L1759" s="196" t="s">
        <v>37</v>
      </c>
      <c r="M1759" s="196" t="s">
        <v>387</v>
      </c>
      <c r="N1759" s="196" t="s">
        <v>4900</v>
      </c>
      <c r="O1759" s="196"/>
      <c r="P1759" s="196"/>
      <c r="Q1759" s="196" t="s">
        <v>4823</v>
      </c>
      <c r="R1759" s="196"/>
      <c r="S1759" s="196"/>
      <c r="T1759" s="196"/>
      <c r="U1759" s="281" t="s">
        <v>4764</v>
      </c>
      <c r="V1759" s="197" t="s">
        <v>776</v>
      </c>
      <c r="W1759" s="220">
        <v>1</v>
      </c>
      <c r="X1759" s="285">
        <v>457</v>
      </c>
      <c r="Y1759" s="285">
        <v>443</v>
      </c>
      <c r="Z1759" s="285">
        <v>415</v>
      </c>
      <c r="AA1759" s="285">
        <v>390</v>
      </c>
      <c r="AB1759" s="5"/>
      <c r="AC1759" s="224">
        <f t="shared" si="68"/>
        <v>0</v>
      </c>
      <c r="AD1759" s="270">
        <f t="shared" si="69"/>
        <v>0</v>
      </c>
      <c r="AE1759" s="282" t="s">
        <v>7069</v>
      </c>
      <c r="AF1759" s="283" t="s">
        <v>4765</v>
      </c>
      <c r="AG1759" s="200"/>
      <c r="AH1759" s="200"/>
      <c r="AI1759" s="169" t="str">
        <f>IF(AB1759/W1759=0,"",IF(MOD(AB1759,W1759)&gt;0,"ОШИБКА!!! неверная кратность на сорт",""))</f>
        <v/>
      </c>
    </row>
    <row r="1760" spans="2:35">
      <c r="B1760" s="250"/>
      <c r="C1760" s="196"/>
      <c r="D1760" s="267"/>
      <c r="E1760" s="267"/>
      <c r="F1760" s="267"/>
      <c r="G1760" s="267"/>
      <c r="H1760" s="267"/>
      <c r="I1760" s="267"/>
      <c r="J1760" s="267"/>
      <c r="K1760" s="267">
        <v>17</v>
      </c>
      <c r="L1760" s="196" t="s">
        <v>37</v>
      </c>
      <c r="M1760" s="196" t="s">
        <v>387</v>
      </c>
      <c r="N1760" s="196" t="s">
        <v>4901</v>
      </c>
      <c r="O1760" s="196"/>
      <c r="P1760" s="196"/>
      <c r="Q1760" s="196" t="s">
        <v>4822</v>
      </c>
      <c r="R1760" s="196"/>
      <c r="S1760" s="196"/>
      <c r="T1760" s="196"/>
      <c r="U1760" s="281" t="s">
        <v>4764</v>
      </c>
      <c r="V1760" s="197" t="s">
        <v>776</v>
      </c>
      <c r="W1760" s="220">
        <v>1</v>
      </c>
      <c r="X1760" s="285">
        <v>469</v>
      </c>
      <c r="Y1760" s="285">
        <v>454</v>
      </c>
      <c r="Z1760" s="285">
        <v>426</v>
      </c>
      <c r="AA1760" s="285">
        <v>400</v>
      </c>
      <c r="AB1760" s="5"/>
      <c r="AC1760" s="224">
        <f t="shared" si="68"/>
        <v>0</v>
      </c>
      <c r="AD1760" s="270">
        <f t="shared" si="69"/>
        <v>0</v>
      </c>
      <c r="AE1760" s="282" t="s">
        <v>7069</v>
      </c>
      <c r="AF1760" s="283" t="s">
        <v>4765</v>
      </c>
      <c r="AG1760" s="200"/>
      <c r="AH1760" s="200"/>
      <c r="AI1760" s="169" t="str">
        <f>IF(AB1760/W1760=0,"",IF(MOD(AB1760,W1760)&gt;0,"ОШИБКА!!! неверная кратность на сорт",""))</f>
        <v/>
      </c>
    </row>
    <row r="1761" spans="2:35">
      <c r="B1761" s="250"/>
      <c r="C1761" s="196" t="s">
        <v>2739</v>
      </c>
      <c r="D1761" s="267"/>
      <c r="E1761" s="267"/>
      <c r="F1761" s="267"/>
      <c r="G1761" s="267"/>
      <c r="H1761" s="267"/>
      <c r="I1761" s="267"/>
      <c r="J1761" s="267">
        <v>12</v>
      </c>
      <c r="K1761" s="267"/>
      <c r="L1761" s="196" t="s">
        <v>37</v>
      </c>
      <c r="M1761" s="196" t="s">
        <v>387</v>
      </c>
      <c r="N1761" s="196" t="s">
        <v>2741</v>
      </c>
      <c r="O1761" s="196" t="s">
        <v>2740</v>
      </c>
      <c r="P1761" s="196" t="s">
        <v>46</v>
      </c>
      <c r="Q1761" s="196" t="s">
        <v>19</v>
      </c>
      <c r="R1761" s="196"/>
      <c r="S1761" s="196"/>
      <c r="T1761" s="196"/>
      <c r="U1761" s="252"/>
      <c r="V1761" s="197" t="s">
        <v>176</v>
      </c>
      <c r="W1761" s="220">
        <v>1</v>
      </c>
      <c r="X1761" s="223">
        <v>844</v>
      </c>
      <c r="Y1761" s="223">
        <v>818</v>
      </c>
      <c r="Z1761" s="223">
        <v>767</v>
      </c>
      <c r="AA1761" s="223">
        <v>721</v>
      </c>
      <c r="AB1761" s="5"/>
      <c r="AC1761" s="224">
        <f t="shared" si="68"/>
        <v>0</v>
      </c>
      <c r="AD1761" s="270">
        <f t="shared" si="69"/>
        <v>0</v>
      </c>
      <c r="AE1761" s="198"/>
      <c r="AF1761" s="199"/>
      <c r="AG1761" s="200"/>
      <c r="AH1761" s="200"/>
      <c r="AI1761" s="169" t="str">
        <f>IF(AB1761/W1761=0,"",IF(MOD(AB1761,W1761)&gt;0,"ОШИБКА!!! неверная кратность на сорт",""))</f>
        <v/>
      </c>
    </row>
    <row r="1762" spans="2:35">
      <c r="B1762" s="250"/>
      <c r="C1762" s="196" t="s">
        <v>2742</v>
      </c>
      <c r="D1762" s="267">
        <v>61</v>
      </c>
      <c r="E1762" s="267"/>
      <c r="F1762" s="267"/>
      <c r="G1762" s="267"/>
      <c r="H1762" s="267"/>
      <c r="I1762" s="267"/>
      <c r="J1762" s="267"/>
      <c r="K1762" s="267"/>
      <c r="L1762" s="196" t="s">
        <v>37</v>
      </c>
      <c r="M1762" s="196" t="s">
        <v>387</v>
      </c>
      <c r="N1762" s="196" t="s">
        <v>2741</v>
      </c>
      <c r="O1762" s="196" t="s">
        <v>2740</v>
      </c>
      <c r="P1762" s="196" t="s">
        <v>2743</v>
      </c>
      <c r="Q1762" s="196" t="s">
        <v>3611</v>
      </c>
      <c r="R1762" s="196"/>
      <c r="S1762" s="196"/>
      <c r="T1762" s="196"/>
      <c r="U1762" s="252"/>
      <c r="V1762" s="197" t="s">
        <v>776</v>
      </c>
      <c r="W1762" s="220">
        <v>1</v>
      </c>
      <c r="X1762" s="223">
        <v>557</v>
      </c>
      <c r="Y1762" s="223">
        <v>540</v>
      </c>
      <c r="Z1762" s="223">
        <v>506</v>
      </c>
      <c r="AA1762" s="223">
        <v>476</v>
      </c>
      <c r="AB1762" s="5"/>
      <c r="AC1762" s="224">
        <f t="shared" si="68"/>
        <v>0</v>
      </c>
      <c r="AD1762" s="270">
        <f t="shared" si="69"/>
        <v>0</v>
      </c>
      <c r="AE1762" s="198"/>
      <c r="AF1762" s="199"/>
      <c r="AG1762" s="200"/>
      <c r="AH1762" s="200"/>
      <c r="AI1762" s="169" t="str">
        <f>IF(AB1762/W1762=0,"",IF(MOD(AB1762,W1762)&gt;0,"ОШИБКА!!! неверная кратность на сорт",""))</f>
        <v/>
      </c>
    </row>
    <row r="1763" spans="2:35">
      <c r="B1763" s="250"/>
      <c r="C1763" s="196"/>
      <c r="D1763" s="267"/>
      <c r="E1763" s="267"/>
      <c r="F1763" s="267"/>
      <c r="G1763" s="267"/>
      <c r="H1763" s="267"/>
      <c r="I1763" s="267"/>
      <c r="J1763" s="267"/>
      <c r="K1763" s="267">
        <v>863</v>
      </c>
      <c r="L1763" s="196" t="s">
        <v>37</v>
      </c>
      <c r="M1763" s="196" t="s">
        <v>387</v>
      </c>
      <c r="N1763" s="196" t="s">
        <v>2741</v>
      </c>
      <c r="O1763" s="196"/>
      <c r="P1763" s="196"/>
      <c r="Q1763" s="196" t="s">
        <v>4821</v>
      </c>
      <c r="R1763" s="196"/>
      <c r="S1763" s="196"/>
      <c r="T1763" s="196"/>
      <c r="U1763" s="281" t="s">
        <v>4764</v>
      </c>
      <c r="V1763" s="197" t="s">
        <v>776</v>
      </c>
      <c r="W1763" s="220">
        <v>1</v>
      </c>
      <c r="X1763" s="285">
        <v>504</v>
      </c>
      <c r="Y1763" s="285">
        <v>488</v>
      </c>
      <c r="Z1763" s="285">
        <v>458</v>
      </c>
      <c r="AA1763" s="285">
        <v>430</v>
      </c>
      <c r="AB1763" s="5"/>
      <c r="AC1763" s="224">
        <f t="shared" si="68"/>
        <v>0</v>
      </c>
      <c r="AD1763" s="270">
        <f t="shared" si="69"/>
        <v>0</v>
      </c>
      <c r="AE1763" s="282" t="s">
        <v>7069</v>
      </c>
      <c r="AF1763" s="283" t="s">
        <v>4765</v>
      </c>
      <c r="AG1763" s="200"/>
      <c r="AH1763" s="200"/>
      <c r="AI1763" s="169" t="str">
        <f>IF(AB1763/W1763=0,"",IF(MOD(AB1763,W1763)&gt;0,"ОШИБКА!!! неверная кратность на сорт",""))</f>
        <v/>
      </c>
    </row>
    <row r="1764" spans="2:35">
      <c r="B1764" s="250"/>
      <c r="C1764" s="196"/>
      <c r="D1764" s="267"/>
      <c r="E1764" s="267"/>
      <c r="F1764" s="267"/>
      <c r="G1764" s="267"/>
      <c r="H1764" s="267"/>
      <c r="I1764" s="267"/>
      <c r="J1764" s="267"/>
      <c r="K1764" s="267"/>
      <c r="L1764" s="196" t="s">
        <v>37</v>
      </c>
      <c r="M1764" s="196" t="s">
        <v>387</v>
      </c>
      <c r="N1764" s="196" t="s">
        <v>5655</v>
      </c>
      <c r="O1764" s="196"/>
      <c r="P1764" s="196"/>
      <c r="Q1764" s="196" t="s">
        <v>4821</v>
      </c>
      <c r="R1764" s="196"/>
      <c r="S1764" s="196"/>
      <c r="T1764" s="196"/>
      <c r="U1764" s="281" t="s">
        <v>4764</v>
      </c>
      <c r="V1764" s="197" t="s">
        <v>776</v>
      </c>
      <c r="W1764" s="220">
        <v>1</v>
      </c>
      <c r="X1764" s="285">
        <v>422</v>
      </c>
      <c r="Y1764" s="285">
        <v>409</v>
      </c>
      <c r="Z1764" s="285">
        <v>384</v>
      </c>
      <c r="AA1764" s="285">
        <v>360</v>
      </c>
      <c r="AB1764" s="5"/>
      <c r="AC1764" s="224">
        <f t="shared" si="68"/>
        <v>0</v>
      </c>
      <c r="AD1764" s="270">
        <f t="shared" si="69"/>
        <v>0</v>
      </c>
      <c r="AE1764" s="282" t="s">
        <v>7069</v>
      </c>
      <c r="AF1764" s="283" t="s">
        <v>4765</v>
      </c>
      <c r="AG1764" s="200"/>
      <c r="AH1764" s="200"/>
      <c r="AI1764" s="169" t="str">
        <f>IF(AB1764/W1764=0,"",IF(MOD(AB1764,W1764)&gt;0,"ОШИБКА!!! неверная кратность на сорт",""))</f>
        <v/>
      </c>
    </row>
    <row r="1765" spans="2:35">
      <c r="B1765" s="250"/>
      <c r="C1765" s="196"/>
      <c r="D1765" s="267"/>
      <c r="E1765" s="267"/>
      <c r="F1765" s="267"/>
      <c r="G1765" s="267"/>
      <c r="H1765" s="267"/>
      <c r="I1765" s="267"/>
      <c r="J1765" s="267"/>
      <c r="K1765" s="267">
        <v>34</v>
      </c>
      <c r="L1765" s="196" t="s">
        <v>37</v>
      </c>
      <c r="M1765" s="196" t="s">
        <v>387</v>
      </c>
      <c r="N1765" s="196" t="s">
        <v>5656</v>
      </c>
      <c r="O1765" s="196"/>
      <c r="P1765" s="196"/>
      <c r="Q1765" s="196" t="s">
        <v>4869</v>
      </c>
      <c r="R1765" s="196"/>
      <c r="S1765" s="196"/>
      <c r="T1765" s="196"/>
      <c r="U1765" s="281" t="s">
        <v>4764</v>
      </c>
      <c r="V1765" s="197" t="s">
        <v>776</v>
      </c>
      <c r="W1765" s="220">
        <v>1</v>
      </c>
      <c r="X1765" s="285">
        <v>10064</v>
      </c>
      <c r="Y1765" s="285">
        <v>9759</v>
      </c>
      <c r="Z1765" s="285">
        <v>9149</v>
      </c>
      <c r="AA1765" s="285">
        <v>8600</v>
      </c>
      <c r="AB1765" s="5"/>
      <c r="AC1765" s="224">
        <f t="shared" si="68"/>
        <v>0</v>
      </c>
      <c r="AD1765" s="270">
        <f t="shared" si="69"/>
        <v>0</v>
      </c>
      <c r="AE1765" s="282" t="s">
        <v>7069</v>
      </c>
      <c r="AF1765" s="283" t="s">
        <v>4765</v>
      </c>
      <c r="AG1765" s="200"/>
      <c r="AH1765" s="200"/>
      <c r="AI1765" s="169" t="str">
        <f>IF(AB1765/W1765=0,"",IF(MOD(AB1765,W1765)&gt;0,"ОШИБКА!!! неверная кратность на сорт",""))</f>
        <v/>
      </c>
    </row>
    <row r="1766" spans="2:35">
      <c r="B1766" s="250"/>
      <c r="C1766" s="196"/>
      <c r="D1766" s="267"/>
      <c r="E1766" s="267"/>
      <c r="F1766" s="267"/>
      <c r="G1766" s="267"/>
      <c r="H1766" s="267"/>
      <c r="I1766" s="267"/>
      <c r="J1766" s="267"/>
      <c r="K1766" s="267">
        <v>12</v>
      </c>
      <c r="L1766" s="196" t="s">
        <v>37</v>
      </c>
      <c r="M1766" s="196" t="s">
        <v>387</v>
      </c>
      <c r="N1766" s="196" t="s">
        <v>5657</v>
      </c>
      <c r="O1766" s="196"/>
      <c r="P1766" s="196"/>
      <c r="Q1766" s="196" t="s">
        <v>4881</v>
      </c>
      <c r="R1766" s="196"/>
      <c r="S1766" s="196"/>
      <c r="T1766" s="196"/>
      <c r="U1766" s="281" t="s">
        <v>4764</v>
      </c>
      <c r="V1766" s="197" t="s">
        <v>776</v>
      </c>
      <c r="W1766" s="220">
        <v>1</v>
      </c>
      <c r="X1766" s="285">
        <v>10064</v>
      </c>
      <c r="Y1766" s="285">
        <v>9759</v>
      </c>
      <c r="Z1766" s="285">
        <v>9149</v>
      </c>
      <c r="AA1766" s="285">
        <v>8600</v>
      </c>
      <c r="AB1766" s="5"/>
      <c r="AC1766" s="224">
        <f t="shared" si="68"/>
        <v>0</v>
      </c>
      <c r="AD1766" s="270">
        <f t="shared" si="69"/>
        <v>0</v>
      </c>
      <c r="AE1766" s="282" t="s">
        <v>7069</v>
      </c>
      <c r="AF1766" s="283" t="s">
        <v>4765</v>
      </c>
      <c r="AG1766" s="200"/>
      <c r="AH1766" s="200"/>
      <c r="AI1766" s="169" t="str">
        <f>IF(AB1766/W1766=0,"",IF(MOD(AB1766,W1766)&gt;0,"ОШИБКА!!! неверная кратность на сорт",""))</f>
        <v/>
      </c>
    </row>
    <row r="1767" spans="2:35">
      <c r="B1767" s="250"/>
      <c r="C1767" s="196" t="s">
        <v>3708</v>
      </c>
      <c r="D1767" s="267">
        <v>2</v>
      </c>
      <c r="E1767" s="267"/>
      <c r="F1767" s="267"/>
      <c r="G1767" s="267"/>
      <c r="H1767" s="267"/>
      <c r="I1767" s="267"/>
      <c r="J1767" s="267"/>
      <c r="K1767" s="267"/>
      <c r="L1767" s="196" t="s">
        <v>37</v>
      </c>
      <c r="M1767" s="196" t="s">
        <v>387</v>
      </c>
      <c r="N1767" s="196" t="s">
        <v>2744</v>
      </c>
      <c r="O1767" s="196" t="s">
        <v>485</v>
      </c>
      <c r="P1767" s="196" t="s">
        <v>4158</v>
      </c>
      <c r="Q1767" s="196" t="s">
        <v>4618</v>
      </c>
      <c r="R1767" s="196"/>
      <c r="S1767" s="196"/>
      <c r="T1767" s="196"/>
      <c r="U1767" s="252"/>
      <c r="V1767" s="197" t="s">
        <v>74</v>
      </c>
      <c r="W1767" s="220">
        <v>1</v>
      </c>
      <c r="X1767" s="223">
        <v>2403</v>
      </c>
      <c r="Y1767" s="223">
        <v>2330</v>
      </c>
      <c r="Z1767" s="223">
        <v>2184</v>
      </c>
      <c r="AA1767" s="223">
        <v>2053</v>
      </c>
      <c r="AB1767" s="5"/>
      <c r="AC1767" s="224">
        <f t="shared" si="68"/>
        <v>0</v>
      </c>
      <c r="AD1767" s="270">
        <f t="shared" si="69"/>
        <v>0</v>
      </c>
      <c r="AE1767" s="198"/>
      <c r="AF1767" s="199"/>
      <c r="AG1767" s="200"/>
      <c r="AH1767" s="200"/>
      <c r="AI1767" s="169" t="str">
        <f>IF(AB1767/W1767=0,"",IF(MOD(AB1767,W1767)&gt;0,"ОШИБКА!!! неверная кратность на сорт",""))</f>
        <v/>
      </c>
    </row>
    <row r="1768" spans="2:35">
      <c r="B1768" s="250"/>
      <c r="C1768" s="196" t="s">
        <v>484</v>
      </c>
      <c r="D1768" s="267">
        <v>2</v>
      </c>
      <c r="E1768" s="267"/>
      <c r="F1768" s="267"/>
      <c r="G1768" s="267"/>
      <c r="H1768" s="267"/>
      <c r="I1768" s="267"/>
      <c r="J1768" s="267">
        <v>1</v>
      </c>
      <c r="K1768" s="267"/>
      <c r="L1768" s="196" t="s">
        <v>37</v>
      </c>
      <c r="M1768" s="196" t="s">
        <v>387</v>
      </c>
      <c r="N1768" s="196" t="s">
        <v>2744</v>
      </c>
      <c r="O1768" s="196" t="s">
        <v>485</v>
      </c>
      <c r="P1768" s="196" t="s">
        <v>486</v>
      </c>
      <c r="Q1768" s="196" t="s">
        <v>4619</v>
      </c>
      <c r="R1768" s="196"/>
      <c r="S1768" s="196"/>
      <c r="T1768" s="196"/>
      <c r="U1768" s="252"/>
      <c r="V1768" s="197" t="s">
        <v>74</v>
      </c>
      <c r="W1768" s="220">
        <v>1</v>
      </c>
      <c r="X1768" s="223">
        <v>3678</v>
      </c>
      <c r="Y1768" s="223">
        <v>3567</v>
      </c>
      <c r="Z1768" s="223">
        <v>3344</v>
      </c>
      <c r="AA1768" s="223">
        <v>3143</v>
      </c>
      <c r="AB1768" s="5"/>
      <c r="AC1768" s="224">
        <f t="shared" si="68"/>
        <v>0</v>
      </c>
      <c r="AD1768" s="270">
        <f t="shared" si="69"/>
        <v>0</v>
      </c>
      <c r="AE1768" s="198"/>
      <c r="AF1768" s="199"/>
      <c r="AG1768" s="200"/>
      <c r="AH1768" s="200"/>
      <c r="AI1768" s="169" t="str">
        <f>IF(AB1768/W1768=0,"",IF(MOD(AB1768,W1768)&gt;0,"ОШИБКА!!! неверная кратность на сорт",""))</f>
        <v/>
      </c>
    </row>
    <row r="1769" spans="2:35">
      <c r="B1769" s="250"/>
      <c r="C1769" s="196" t="s">
        <v>3709</v>
      </c>
      <c r="D1769" s="267">
        <v>3</v>
      </c>
      <c r="E1769" s="267"/>
      <c r="F1769" s="267"/>
      <c r="G1769" s="267"/>
      <c r="H1769" s="267"/>
      <c r="I1769" s="267"/>
      <c r="J1769" s="267">
        <v>3</v>
      </c>
      <c r="K1769" s="267"/>
      <c r="L1769" s="196" t="s">
        <v>37</v>
      </c>
      <c r="M1769" s="196" t="s">
        <v>387</v>
      </c>
      <c r="N1769" s="196" t="s">
        <v>2744</v>
      </c>
      <c r="O1769" s="196" t="s">
        <v>485</v>
      </c>
      <c r="P1769" s="196" t="s">
        <v>4157</v>
      </c>
      <c r="Q1769" s="196" t="s">
        <v>19</v>
      </c>
      <c r="R1769" s="196"/>
      <c r="S1769" s="196"/>
      <c r="T1769" s="196"/>
      <c r="U1769" s="252"/>
      <c r="V1769" s="197" t="s">
        <v>176</v>
      </c>
      <c r="W1769" s="220">
        <v>1</v>
      </c>
      <c r="X1769" s="223">
        <v>867</v>
      </c>
      <c r="Y1769" s="223">
        <v>840</v>
      </c>
      <c r="Z1769" s="223">
        <v>788</v>
      </c>
      <c r="AA1769" s="223">
        <v>741</v>
      </c>
      <c r="AB1769" s="5"/>
      <c r="AC1769" s="224">
        <f t="shared" si="68"/>
        <v>0</v>
      </c>
      <c r="AD1769" s="270">
        <f t="shared" si="69"/>
        <v>0</v>
      </c>
      <c r="AE1769" s="198"/>
      <c r="AF1769" s="199"/>
      <c r="AG1769" s="200"/>
      <c r="AH1769" s="200"/>
      <c r="AI1769" s="169" t="str">
        <f>IF(AB1769/W1769=0,"",IF(MOD(AB1769,W1769)&gt;0,"ОШИБКА!!! неверная кратность на сорт",""))</f>
        <v/>
      </c>
    </row>
    <row r="1770" spans="2:35">
      <c r="B1770" s="250"/>
      <c r="C1770" s="196" t="s">
        <v>487</v>
      </c>
      <c r="D1770" s="267">
        <v>3</v>
      </c>
      <c r="E1770" s="267"/>
      <c r="F1770" s="267"/>
      <c r="G1770" s="267"/>
      <c r="H1770" s="267"/>
      <c r="I1770" s="267"/>
      <c r="J1770" s="267"/>
      <c r="K1770" s="267"/>
      <c r="L1770" s="196" t="s">
        <v>37</v>
      </c>
      <c r="M1770" s="196" t="s">
        <v>387</v>
      </c>
      <c r="N1770" s="196" t="s">
        <v>2744</v>
      </c>
      <c r="O1770" s="196" t="s">
        <v>485</v>
      </c>
      <c r="P1770" s="196" t="s">
        <v>488</v>
      </c>
      <c r="Q1770" s="196" t="s">
        <v>4620</v>
      </c>
      <c r="R1770" s="196"/>
      <c r="S1770" s="196"/>
      <c r="T1770" s="196"/>
      <c r="U1770" s="252"/>
      <c r="V1770" s="197" t="s">
        <v>74</v>
      </c>
      <c r="W1770" s="220">
        <v>1</v>
      </c>
      <c r="X1770" s="223">
        <v>3678</v>
      </c>
      <c r="Y1770" s="223">
        <v>3567</v>
      </c>
      <c r="Z1770" s="223">
        <v>3344</v>
      </c>
      <c r="AA1770" s="223">
        <v>3143</v>
      </c>
      <c r="AB1770" s="5"/>
      <c r="AC1770" s="224">
        <f t="shared" si="68"/>
        <v>0</v>
      </c>
      <c r="AD1770" s="270">
        <f t="shared" si="69"/>
        <v>0</v>
      </c>
      <c r="AE1770" s="198"/>
      <c r="AF1770" s="199"/>
      <c r="AG1770" s="200"/>
      <c r="AH1770" s="200"/>
      <c r="AI1770" s="169" t="str">
        <f>IF(AB1770/W1770=0,"",IF(MOD(AB1770,W1770)&gt;0,"ОШИБКА!!! неверная кратность на сорт",""))</f>
        <v/>
      </c>
    </row>
    <row r="1771" spans="2:35">
      <c r="B1771" s="250"/>
      <c r="C1771" s="196" t="s">
        <v>489</v>
      </c>
      <c r="D1771" s="267">
        <v>11</v>
      </c>
      <c r="E1771" s="267"/>
      <c r="F1771" s="267"/>
      <c r="G1771" s="267"/>
      <c r="H1771" s="267"/>
      <c r="I1771" s="267"/>
      <c r="J1771" s="267"/>
      <c r="K1771" s="267"/>
      <c r="L1771" s="196" t="s">
        <v>37</v>
      </c>
      <c r="M1771" s="196" t="s">
        <v>387</v>
      </c>
      <c r="N1771" s="196" t="s">
        <v>2744</v>
      </c>
      <c r="O1771" s="196" t="s">
        <v>485</v>
      </c>
      <c r="P1771" s="196" t="s">
        <v>490</v>
      </c>
      <c r="Q1771" s="196" t="s">
        <v>4618</v>
      </c>
      <c r="R1771" s="196"/>
      <c r="S1771" s="196"/>
      <c r="T1771" s="196"/>
      <c r="U1771" s="252"/>
      <c r="V1771" s="197" t="s">
        <v>74</v>
      </c>
      <c r="W1771" s="220">
        <v>1</v>
      </c>
      <c r="X1771" s="223">
        <v>2403</v>
      </c>
      <c r="Y1771" s="223">
        <v>2330</v>
      </c>
      <c r="Z1771" s="223">
        <v>2184</v>
      </c>
      <c r="AA1771" s="223">
        <v>2053</v>
      </c>
      <c r="AB1771" s="5"/>
      <c r="AC1771" s="224">
        <f t="shared" si="68"/>
        <v>0</v>
      </c>
      <c r="AD1771" s="270">
        <f t="shared" si="69"/>
        <v>0</v>
      </c>
      <c r="AE1771" s="198"/>
      <c r="AF1771" s="199"/>
      <c r="AG1771" s="200"/>
      <c r="AH1771" s="200"/>
      <c r="AI1771" s="169" t="str">
        <f>IF(AB1771/W1771=0,"",IF(MOD(AB1771,W1771)&gt;0,"ОШИБКА!!! неверная кратность на сорт",""))</f>
        <v/>
      </c>
    </row>
    <row r="1772" spans="2:35">
      <c r="B1772" s="250"/>
      <c r="C1772" s="196" t="s">
        <v>491</v>
      </c>
      <c r="D1772" s="267">
        <v>5</v>
      </c>
      <c r="E1772" s="267"/>
      <c r="F1772" s="267"/>
      <c r="G1772" s="267"/>
      <c r="H1772" s="267"/>
      <c r="I1772" s="267"/>
      <c r="J1772" s="267"/>
      <c r="K1772" s="267"/>
      <c r="L1772" s="196" t="s">
        <v>37</v>
      </c>
      <c r="M1772" s="196" t="s">
        <v>387</v>
      </c>
      <c r="N1772" s="196" t="s">
        <v>2744</v>
      </c>
      <c r="O1772" s="196" t="s">
        <v>485</v>
      </c>
      <c r="P1772" s="196" t="s">
        <v>492</v>
      </c>
      <c r="Q1772" s="196" t="s">
        <v>4620</v>
      </c>
      <c r="R1772" s="196"/>
      <c r="S1772" s="196"/>
      <c r="T1772" s="196"/>
      <c r="U1772" s="252"/>
      <c r="V1772" s="197" t="s">
        <v>74</v>
      </c>
      <c r="W1772" s="220">
        <v>1</v>
      </c>
      <c r="X1772" s="223">
        <v>3678</v>
      </c>
      <c r="Y1772" s="223">
        <v>3567</v>
      </c>
      <c r="Z1772" s="223">
        <v>3344</v>
      </c>
      <c r="AA1772" s="223">
        <v>3143</v>
      </c>
      <c r="AB1772" s="5"/>
      <c r="AC1772" s="224">
        <f t="shared" si="68"/>
        <v>0</v>
      </c>
      <c r="AD1772" s="270">
        <f t="shared" si="69"/>
        <v>0</v>
      </c>
      <c r="AE1772" s="198"/>
      <c r="AF1772" s="199"/>
      <c r="AG1772" s="200"/>
      <c r="AH1772" s="200"/>
      <c r="AI1772" s="169" t="str">
        <f>IF(AB1772/W1772=0,"",IF(MOD(AB1772,W1772)&gt;0,"ОШИБКА!!! неверная кратность на сорт",""))</f>
        <v/>
      </c>
    </row>
    <row r="1773" spans="2:35">
      <c r="B1773" s="250"/>
      <c r="C1773" s="196" t="s">
        <v>3710</v>
      </c>
      <c r="D1773" s="267">
        <v>1</v>
      </c>
      <c r="E1773" s="267"/>
      <c r="F1773" s="267"/>
      <c r="G1773" s="267"/>
      <c r="H1773" s="267"/>
      <c r="I1773" s="267"/>
      <c r="J1773" s="267"/>
      <c r="K1773" s="267"/>
      <c r="L1773" s="196" t="s">
        <v>37</v>
      </c>
      <c r="M1773" s="196" t="s">
        <v>387</v>
      </c>
      <c r="N1773" s="196" t="s">
        <v>495</v>
      </c>
      <c r="O1773" s="196" t="s">
        <v>494</v>
      </c>
      <c r="P1773" s="196" t="s">
        <v>4156</v>
      </c>
      <c r="Q1773" s="196" t="s">
        <v>19</v>
      </c>
      <c r="R1773" s="196" t="s">
        <v>110</v>
      </c>
      <c r="S1773" s="196"/>
      <c r="T1773" s="196"/>
      <c r="U1773" s="252"/>
      <c r="V1773" s="197" t="s">
        <v>176</v>
      </c>
      <c r="W1773" s="220">
        <v>1</v>
      </c>
      <c r="X1773" s="223">
        <v>1380</v>
      </c>
      <c r="Y1773" s="223">
        <v>1338</v>
      </c>
      <c r="Z1773" s="223">
        <v>1254</v>
      </c>
      <c r="AA1773" s="223">
        <v>1179</v>
      </c>
      <c r="AB1773" s="5"/>
      <c r="AC1773" s="224">
        <f t="shared" si="68"/>
        <v>0</v>
      </c>
      <c r="AD1773" s="270">
        <f t="shared" si="69"/>
        <v>0</v>
      </c>
      <c r="AE1773" s="198"/>
      <c r="AF1773" s="199"/>
      <c r="AG1773" s="200"/>
      <c r="AH1773" s="200"/>
      <c r="AI1773" s="169" t="str">
        <f>IF(AB1773/W1773=0,"",IF(MOD(AB1773,W1773)&gt;0,"ОШИБКА!!! неверная кратность на сорт",""))</f>
        <v/>
      </c>
    </row>
    <row r="1774" spans="2:35">
      <c r="B1774" s="250"/>
      <c r="C1774" s="196" t="s">
        <v>3711</v>
      </c>
      <c r="D1774" s="267">
        <v>6</v>
      </c>
      <c r="E1774" s="267"/>
      <c r="F1774" s="267"/>
      <c r="G1774" s="267"/>
      <c r="H1774" s="267"/>
      <c r="I1774" s="267"/>
      <c r="J1774" s="267">
        <v>4</v>
      </c>
      <c r="K1774" s="267"/>
      <c r="L1774" s="196" t="s">
        <v>37</v>
      </c>
      <c r="M1774" s="196" t="s">
        <v>387</v>
      </c>
      <c r="N1774" s="196" t="s">
        <v>495</v>
      </c>
      <c r="O1774" s="196" t="s">
        <v>494</v>
      </c>
      <c r="P1774" s="196" t="s">
        <v>4155</v>
      </c>
      <c r="Q1774" s="196" t="s">
        <v>19</v>
      </c>
      <c r="R1774" s="196" t="s">
        <v>28</v>
      </c>
      <c r="S1774" s="196"/>
      <c r="T1774" s="196"/>
      <c r="U1774" s="252"/>
      <c r="V1774" s="197" t="s">
        <v>176</v>
      </c>
      <c r="W1774" s="220">
        <v>1</v>
      </c>
      <c r="X1774" s="223">
        <v>708</v>
      </c>
      <c r="Y1774" s="223">
        <v>687</v>
      </c>
      <c r="Z1774" s="223">
        <v>644</v>
      </c>
      <c r="AA1774" s="223">
        <v>605</v>
      </c>
      <c r="AB1774" s="5"/>
      <c r="AC1774" s="224">
        <f t="shared" si="68"/>
        <v>0</v>
      </c>
      <c r="AD1774" s="270">
        <f t="shared" si="69"/>
        <v>0</v>
      </c>
      <c r="AE1774" s="198"/>
      <c r="AF1774" s="199"/>
      <c r="AG1774" s="200"/>
      <c r="AH1774" s="200"/>
      <c r="AI1774" s="169" t="str">
        <f>IF(AB1774/W1774=0,"",IF(MOD(AB1774,W1774)&gt;0,"ОШИБКА!!! неверная кратность на сорт",""))</f>
        <v/>
      </c>
    </row>
    <row r="1775" spans="2:35">
      <c r="B1775" s="250"/>
      <c r="C1775" s="196" t="s">
        <v>3712</v>
      </c>
      <c r="D1775" s="267">
        <v>4</v>
      </c>
      <c r="E1775" s="267"/>
      <c r="F1775" s="267"/>
      <c r="G1775" s="267"/>
      <c r="H1775" s="267"/>
      <c r="I1775" s="267"/>
      <c r="J1775" s="267"/>
      <c r="K1775" s="267"/>
      <c r="L1775" s="196" t="s">
        <v>37</v>
      </c>
      <c r="M1775" s="196" t="s">
        <v>387</v>
      </c>
      <c r="N1775" s="196" t="s">
        <v>495</v>
      </c>
      <c r="O1775" s="196" t="s">
        <v>494</v>
      </c>
      <c r="P1775" s="196" t="s">
        <v>4154</v>
      </c>
      <c r="Q1775" s="196" t="s">
        <v>19</v>
      </c>
      <c r="R1775" s="196"/>
      <c r="S1775" s="196"/>
      <c r="T1775" s="196"/>
      <c r="U1775" s="252"/>
      <c r="V1775" s="197" t="s">
        <v>176</v>
      </c>
      <c r="W1775" s="220">
        <v>1</v>
      </c>
      <c r="X1775" s="223">
        <v>867</v>
      </c>
      <c r="Y1775" s="223">
        <v>840</v>
      </c>
      <c r="Z1775" s="223">
        <v>788</v>
      </c>
      <c r="AA1775" s="223">
        <v>741</v>
      </c>
      <c r="AB1775" s="5"/>
      <c r="AC1775" s="224">
        <f t="shared" si="68"/>
        <v>0</v>
      </c>
      <c r="AD1775" s="270">
        <f t="shared" si="69"/>
        <v>0</v>
      </c>
      <c r="AE1775" s="198"/>
      <c r="AF1775" s="199"/>
      <c r="AG1775" s="200"/>
      <c r="AH1775" s="200"/>
      <c r="AI1775" s="169" t="str">
        <f>IF(AB1775/W1775=0,"",IF(MOD(AB1775,W1775)&gt;0,"ОШИБКА!!! неверная кратность на сорт",""))</f>
        <v/>
      </c>
    </row>
    <row r="1776" spans="2:35">
      <c r="B1776" s="250"/>
      <c r="C1776" s="196" t="s">
        <v>3713</v>
      </c>
      <c r="D1776" s="267">
        <v>1</v>
      </c>
      <c r="E1776" s="267"/>
      <c r="F1776" s="267"/>
      <c r="G1776" s="267"/>
      <c r="H1776" s="267"/>
      <c r="I1776" s="267"/>
      <c r="J1776" s="267">
        <v>1</v>
      </c>
      <c r="K1776" s="267"/>
      <c r="L1776" s="196" t="s">
        <v>37</v>
      </c>
      <c r="M1776" s="196" t="s">
        <v>387</v>
      </c>
      <c r="N1776" s="196" t="s">
        <v>495</v>
      </c>
      <c r="O1776" s="196" t="s">
        <v>494</v>
      </c>
      <c r="P1776" s="196" t="s">
        <v>4153</v>
      </c>
      <c r="Q1776" s="196" t="s">
        <v>19</v>
      </c>
      <c r="R1776" s="196" t="s">
        <v>28</v>
      </c>
      <c r="S1776" s="196"/>
      <c r="T1776" s="196"/>
      <c r="U1776" s="252"/>
      <c r="V1776" s="197" t="s">
        <v>176</v>
      </c>
      <c r="W1776" s="220">
        <v>1</v>
      </c>
      <c r="X1776" s="223">
        <v>708</v>
      </c>
      <c r="Y1776" s="223">
        <v>687</v>
      </c>
      <c r="Z1776" s="223">
        <v>644</v>
      </c>
      <c r="AA1776" s="223">
        <v>605</v>
      </c>
      <c r="AB1776" s="5"/>
      <c r="AC1776" s="224">
        <f t="shared" si="68"/>
        <v>0</v>
      </c>
      <c r="AD1776" s="270">
        <f t="shared" si="69"/>
        <v>0</v>
      </c>
      <c r="AE1776" s="198"/>
      <c r="AF1776" s="199"/>
      <c r="AG1776" s="200"/>
      <c r="AH1776" s="200"/>
      <c r="AI1776" s="169" t="str">
        <f>IF(AB1776/W1776=0,"",IF(MOD(AB1776,W1776)&gt;0,"ОШИБКА!!! неверная кратность на сорт",""))</f>
        <v/>
      </c>
    </row>
    <row r="1777" spans="2:35">
      <c r="B1777" s="250"/>
      <c r="C1777" s="196" t="s">
        <v>3714</v>
      </c>
      <c r="D1777" s="267">
        <v>3</v>
      </c>
      <c r="E1777" s="267"/>
      <c r="F1777" s="267"/>
      <c r="G1777" s="267"/>
      <c r="H1777" s="267"/>
      <c r="I1777" s="267"/>
      <c r="J1777" s="267"/>
      <c r="K1777" s="267"/>
      <c r="L1777" s="196" t="s">
        <v>37</v>
      </c>
      <c r="M1777" s="196" t="s">
        <v>387</v>
      </c>
      <c r="N1777" s="196" t="s">
        <v>495</v>
      </c>
      <c r="O1777" s="196" t="s">
        <v>494</v>
      </c>
      <c r="P1777" s="196" t="s">
        <v>4152</v>
      </c>
      <c r="Q1777" s="196" t="s">
        <v>19</v>
      </c>
      <c r="R1777" s="196"/>
      <c r="S1777" s="196"/>
      <c r="T1777" s="196"/>
      <c r="U1777" s="252"/>
      <c r="V1777" s="197" t="s">
        <v>176</v>
      </c>
      <c r="W1777" s="220">
        <v>1</v>
      </c>
      <c r="X1777" s="223">
        <v>867</v>
      </c>
      <c r="Y1777" s="223">
        <v>840</v>
      </c>
      <c r="Z1777" s="223">
        <v>788</v>
      </c>
      <c r="AA1777" s="223">
        <v>741</v>
      </c>
      <c r="AB1777" s="5"/>
      <c r="AC1777" s="224">
        <f t="shared" si="68"/>
        <v>0</v>
      </c>
      <c r="AD1777" s="270">
        <f t="shared" si="69"/>
        <v>0</v>
      </c>
      <c r="AE1777" s="198"/>
      <c r="AF1777" s="199"/>
      <c r="AG1777" s="200"/>
      <c r="AH1777" s="200"/>
      <c r="AI1777" s="169" t="str">
        <f>IF(AB1777/W1777=0,"",IF(MOD(AB1777,W1777)&gt;0,"ОШИБКА!!! неверная кратность на сорт",""))</f>
        <v/>
      </c>
    </row>
    <row r="1778" spans="2:35">
      <c r="B1778" s="250"/>
      <c r="C1778" s="196" t="s">
        <v>493</v>
      </c>
      <c r="D1778" s="267">
        <v>9</v>
      </c>
      <c r="E1778" s="267"/>
      <c r="F1778" s="267"/>
      <c r="G1778" s="267"/>
      <c r="H1778" s="267"/>
      <c r="I1778" s="267"/>
      <c r="J1778" s="267"/>
      <c r="K1778" s="267"/>
      <c r="L1778" s="196" t="s">
        <v>37</v>
      </c>
      <c r="M1778" s="196" t="s">
        <v>387</v>
      </c>
      <c r="N1778" s="196" t="s">
        <v>495</v>
      </c>
      <c r="O1778" s="196" t="s">
        <v>494</v>
      </c>
      <c r="P1778" s="196" t="s">
        <v>496</v>
      </c>
      <c r="Q1778" s="196" t="s">
        <v>4621</v>
      </c>
      <c r="R1778" s="196"/>
      <c r="S1778" s="196"/>
      <c r="T1778" s="196"/>
      <c r="U1778" s="252"/>
      <c r="V1778" s="197" t="s">
        <v>74</v>
      </c>
      <c r="W1778" s="220">
        <v>1</v>
      </c>
      <c r="X1778" s="223">
        <v>2403</v>
      </c>
      <c r="Y1778" s="223">
        <v>2330</v>
      </c>
      <c r="Z1778" s="223">
        <v>2184</v>
      </c>
      <c r="AA1778" s="223">
        <v>2053</v>
      </c>
      <c r="AB1778" s="5"/>
      <c r="AC1778" s="224">
        <f t="shared" si="68"/>
        <v>0</v>
      </c>
      <c r="AD1778" s="270">
        <f t="shared" si="69"/>
        <v>0</v>
      </c>
      <c r="AE1778" s="198"/>
      <c r="AF1778" s="199"/>
      <c r="AG1778" s="200"/>
      <c r="AH1778" s="200"/>
      <c r="AI1778" s="169" t="str">
        <f>IF(AB1778/W1778=0,"",IF(MOD(AB1778,W1778)&gt;0,"ОШИБКА!!! неверная кратность на сорт",""))</f>
        <v/>
      </c>
    </row>
    <row r="1779" spans="2:35">
      <c r="B1779" s="250"/>
      <c r="C1779" t="s">
        <v>4588</v>
      </c>
      <c r="D1779" s="267">
        <v>40</v>
      </c>
      <c r="E1779" s="267">
        <v>58</v>
      </c>
      <c r="F1779" s="267">
        <v>0</v>
      </c>
      <c r="G1779" s="267"/>
      <c r="H1779" s="267"/>
      <c r="I1779" s="267"/>
      <c r="J1779" s="267"/>
      <c r="K1779" s="267"/>
      <c r="L1779" s="196" t="s">
        <v>37</v>
      </c>
      <c r="M1779" s="196" t="s">
        <v>387</v>
      </c>
      <c r="N1779" s="196" t="s">
        <v>4587</v>
      </c>
      <c r="O1779" s="196" t="s">
        <v>4586</v>
      </c>
      <c r="P1779" s="196"/>
      <c r="Q1779" s="196" t="s">
        <v>48</v>
      </c>
      <c r="R1779" s="196" t="s">
        <v>73</v>
      </c>
      <c r="S1779" s="196"/>
      <c r="T1779" s="196"/>
      <c r="U1779" s="252"/>
      <c r="V1779" s="197" t="s">
        <v>776</v>
      </c>
      <c r="W1779" s="220">
        <v>1</v>
      </c>
      <c r="X1779" s="223">
        <v>340</v>
      </c>
      <c r="Y1779" s="223">
        <v>330</v>
      </c>
      <c r="Z1779" s="223">
        <v>309</v>
      </c>
      <c r="AA1779" s="223">
        <v>291</v>
      </c>
      <c r="AB1779" s="5"/>
      <c r="AC1779" s="224">
        <f t="shared" si="68"/>
        <v>0</v>
      </c>
      <c r="AD1779" s="270">
        <f t="shared" si="69"/>
        <v>0</v>
      </c>
      <c r="AE1779" s="198"/>
      <c r="AF1779" s="199"/>
      <c r="AG1779" s="200"/>
      <c r="AH1779" s="200"/>
      <c r="AI1779" s="169" t="str">
        <f>IF(AB1779/W1779=0,"",IF(MOD(AB1779,W1779)&gt;0,"ОШИБКА!!! неверная кратность на сорт",""))</f>
        <v/>
      </c>
    </row>
    <row r="1780" spans="2:35">
      <c r="B1780" s="250"/>
      <c r="C1780"/>
      <c r="D1780" s="267"/>
      <c r="E1780" s="267"/>
      <c r="F1780" s="267"/>
      <c r="G1780" s="267"/>
      <c r="H1780" s="267"/>
      <c r="I1780" s="267"/>
      <c r="J1780" s="267"/>
      <c r="K1780" s="267"/>
      <c r="L1780" s="196" t="s">
        <v>37</v>
      </c>
      <c r="M1780" s="196" t="s">
        <v>387</v>
      </c>
      <c r="N1780" s="196" t="s">
        <v>5658</v>
      </c>
      <c r="O1780" s="196"/>
      <c r="P1780" s="196"/>
      <c r="Q1780" s="196" t="s">
        <v>4821</v>
      </c>
      <c r="R1780" s="196"/>
      <c r="S1780" s="196"/>
      <c r="T1780" s="196"/>
      <c r="U1780" s="281" t="s">
        <v>4764</v>
      </c>
      <c r="V1780" s="197" t="s">
        <v>776</v>
      </c>
      <c r="W1780" s="220">
        <v>1</v>
      </c>
      <c r="X1780" s="285">
        <v>586</v>
      </c>
      <c r="Y1780" s="285">
        <v>568</v>
      </c>
      <c r="Z1780" s="285">
        <v>533</v>
      </c>
      <c r="AA1780" s="285">
        <v>500</v>
      </c>
      <c r="AB1780" s="5"/>
      <c r="AC1780" s="224">
        <f t="shared" si="68"/>
        <v>0</v>
      </c>
      <c r="AD1780" s="270">
        <f t="shared" si="69"/>
        <v>0</v>
      </c>
      <c r="AE1780" s="282" t="s">
        <v>7069</v>
      </c>
      <c r="AF1780" s="283" t="s">
        <v>4765</v>
      </c>
      <c r="AG1780" s="200"/>
      <c r="AH1780" s="200"/>
      <c r="AI1780" s="169" t="str">
        <f>IF(AB1780/W1780=0,"",IF(MOD(AB1780,W1780)&gt;0,"ОШИБКА!!! неверная кратность на сорт",""))</f>
        <v/>
      </c>
    </row>
    <row r="1781" spans="2:35">
      <c r="B1781" s="250"/>
      <c r="C1781" s="196" t="s">
        <v>1644</v>
      </c>
      <c r="D1781" s="267">
        <v>48</v>
      </c>
      <c r="E1781" s="267">
        <v>61</v>
      </c>
      <c r="F1781" s="267">
        <v>0</v>
      </c>
      <c r="G1781" s="267"/>
      <c r="H1781" s="267"/>
      <c r="I1781" s="267"/>
      <c r="J1781" s="267"/>
      <c r="K1781" s="267"/>
      <c r="L1781" s="196" t="s">
        <v>37</v>
      </c>
      <c r="M1781" s="196" t="s">
        <v>387</v>
      </c>
      <c r="N1781" s="196" t="s">
        <v>1646</v>
      </c>
      <c r="O1781" s="196" t="s">
        <v>1645</v>
      </c>
      <c r="P1781" s="196" t="s">
        <v>1647</v>
      </c>
      <c r="Q1781" s="196" t="s">
        <v>141</v>
      </c>
      <c r="R1781" s="196"/>
      <c r="S1781" s="196"/>
      <c r="T1781" s="196"/>
      <c r="U1781" s="252"/>
      <c r="V1781" s="197" t="s">
        <v>776</v>
      </c>
      <c r="W1781" s="220">
        <v>1</v>
      </c>
      <c r="X1781" s="223">
        <v>218</v>
      </c>
      <c r="Y1781" s="223">
        <v>212</v>
      </c>
      <c r="Z1781" s="223">
        <v>198</v>
      </c>
      <c r="AA1781" s="223">
        <v>187</v>
      </c>
      <c r="AB1781" s="5"/>
      <c r="AC1781" s="224">
        <f t="shared" si="68"/>
        <v>0</v>
      </c>
      <c r="AD1781" s="270">
        <f t="shared" si="69"/>
        <v>0</v>
      </c>
      <c r="AE1781" s="198"/>
      <c r="AF1781" s="199"/>
      <c r="AG1781" s="200"/>
      <c r="AH1781" s="200"/>
      <c r="AI1781" s="169" t="str">
        <f>IF(AB1781/W1781=0,"",IF(MOD(AB1781,W1781)&gt;0,"ОШИБКА!!! неверная кратность на сорт",""))</f>
        <v/>
      </c>
    </row>
    <row r="1782" spans="2:35">
      <c r="B1782" s="250"/>
      <c r="C1782" s="196" t="s">
        <v>2875</v>
      </c>
      <c r="D1782" s="267"/>
      <c r="E1782" s="267"/>
      <c r="F1782" s="267"/>
      <c r="G1782" s="267"/>
      <c r="H1782" s="267"/>
      <c r="I1782" s="267"/>
      <c r="J1782" s="267">
        <v>3</v>
      </c>
      <c r="K1782" s="267"/>
      <c r="L1782" s="196" t="s">
        <v>37</v>
      </c>
      <c r="M1782" s="196" t="s">
        <v>387</v>
      </c>
      <c r="N1782" s="196" t="s">
        <v>498</v>
      </c>
      <c r="O1782" s="196" t="s">
        <v>497</v>
      </c>
      <c r="P1782" s="196" t="s">
        <v>887</v>
      </c>
      <c r="Q1782" s="196" t="s">
        <v>19</v>
      </c>
      <c r="R1782" s="196" t="s">
        <v>28</v>
      </c>
      <c r="S1782" s="196"/>
      <c r="T1782" s="196"/>
      <c r="U1782" s="252"/>
      <c r="V1782" s="197" t="s">
        <v>776</v>
      </c>
      <c r="W1782" s="220">
        <v>1</v>
      </c>
      <c r="X1782" s="223">
        <v>656</v>
      </c>
      <c r="Y1782" s="223">
        <v>636</v>
      </c>
      <c r="Z1782" s="223">
        <v>596</v>
      </c>
      <c r="AA1782" s="223">
        <v>560</v>
      </c>
      <c r="AB1782" s="5"/>
      <c r="AC1782" s="224">
        <f t="shared" si="68"/>
        <v>0</v>
      </c>
      <c r="AD1782" s="270">
        <f t="shared" si="69"/>
        <v>0</v>
      </c>
      <c r="AE1782" s="198"/>
      <c r="AF1782" s="199"/>
      <c r="AG1782" s="200"/>
      <c r="AH1782" s="200"/>
      <c r="AI1782" s="169" t="str">
        <f>IF(AB1782/W1782=0,"",IF(MOD(AB1782,W1782)&gt;0,"ОШИБКА!!! неверная кратность на сорт",""))</f>
        <v/>
      </c>
    </row>
    <row r="1783" spans="2:35">
      <c r="B1783" s="250"/>
      <c r="C1783" s="196" t="s">
        <v>2876</v>
      </c>
      <c r="D1783" s="267">
        <v>10</v>
      </c>
      <c r="E1783" s="267"/>
      <c r="F1783" s="267"/>
      <c r="G1783" s="267"/>
      <c r="H1783" s="267"/>
      <c r="I1783" s="267"/>
      <c r="J1783" s="267">
        <v>4</v>
      </c>
      <c r="K1783" s="267"/>
      <c r="L1783" s="196" t="s">
        <v>37</v>
      </c>
      <c r="M1783" s="196" t="s">
        <v>387</v>
      </c>
      <c r="N1783" s="196" t="s">
        <v>498</v>
      </c>
      <c r="O1783" s="196" t="s">
        <v>497</v>
      </c>
      <c r="P1783" s="196" t="s">
        <v>888</v>
      </c>
      <c r="Q1783" s="196" t="s">
        <v>19</v>
      </c>
      <c r="R1783" s="196" t="s">
        <v>28</v>
      </c>
      <c r="S1783" s="196"/>
      <c r="T1783" s="196"/>
      <c r="U1783" s="252"/>
      <c r="V1783" s="197" t="s">
        <v>776</v>
      </c>
      <c r="W1783" s="220">
        <v>1</v>
      </c>
      <c r="X1783" s="223">
        <v>656</v>
      </c>
      <c r="Y1783" s="223">
        <v>636</v>
      </c>
      <c r="Z1783" s="223">
        <v>596</v>
      </c>
      <c r="AA1783" s="223">
        <v>560</v>
      </c>
      <c r="AB1783" s="5"/>
      <c r="AC1783" s="224">
        <f t="shared" si="68"/>
        <v>0</v>
      </c>
      <c r="AD1783" s="270">
        <f t="shared" si="69"/>
        <v>0</v>
      </c>
      <c r="AE1783" s="198"/>
      <c r="AF1783" s="199"/>
      <c r="AG1783" s="200"/>
      <c r="AH1783" s="200"/>
      <c r="AI1783" s="169" t="str">
        <f>IF(AB1783/W1783=0,"",IF(MOD(AB1783,W1783)&gt;0,"ОШИБКА!!! неверная кратность на сорт",""))</f>
        <v/>
      </c>
    </row>
    <row r="1784" spans="2:35">
      <c r="B1784" s="250"/>
      <c r="C1784" s="196" t="s">
        <v>2877</v>
      </c>
      <c r="D1784" s="267">
        <v>12</v>
      </c>
      <c r="E1784" s="267"/>
      <c r="F1784" s="267"/>
      <c r="G1784" s="267"/>
      <c r="H1784" s="267"/>
      <c r="I1784" s="267"/>
      <c r="J1784" s="267">
        <v>1</v>
      </c>
      <c r="K1784" s="267"/>
      <c r="L1784" s="196" t="s">
        <v>37</v>
      </c>
      <c r="M1784" s="196" t="s">
        <v>387</v>
      </c>
      <c r="N1784" s="196" t="s">
        <v>498</v>
      </c>
      <c r="O1784" s="196" t="s">
        <v>497</v>
      </c>
      <c r="P1784" s="196" t="s">
        <v>889</v>
      </c>
      <c r="Q1784" s="196" t="s">
        <v>19</v>
      </c>
      <c r="R1784" s="196" t="s">
        <v>15</v>
      </c>
      <c r="S1784" s="196"/>
      <c r="T1784" s="196"/>
      <c r="U1784" s="252"/>
      <c r="V1784" s="197" t="s">
        <v>776</v>
      </c>
      <c r="W1784" s="220">
        <v>1</v>
      </c>
      <c r="X1784" s="223">
        <v>936</v>
      </c>
      <c r="Y1784" s="223">
        <v>908</v>
      </c>
      <c r="Z1784" s="223">
        <v>851</v>
      </c>
      <c r="AA1784" s="223">
        <v>800</v>
      </c>
      <c r="AB1784" s="5"/>
      <c r="AC1784" s="224">
        <f t="shared" si="68"/>
        <v>0</v>
      </c>
      <c r="AD1784" s="270">
        <f t="shared" si="69"/>
        <v>0</v>
      </c>
      <c r="AE1784" s="198"/>
      <c r="AF1784" s="199"/>
      <c r="AG1784" s="200"/>
      <c r="AH1784" s="200"/>
      <c r="AI1784" s="169" t="str">
        <f>IF(AB1784/W1784=0,"",IF(MOD(AB1784,W1784)&gt;0,"ОШИБКА!!! неверная кратность на сорт",""))</f>
        <v/>
      </c>
    </row>
    <row r="1785" spans="2:35">
      <c r="B1785" s="250"/>
      <c r="C1785" s="196" t="s">
        <v>2878</v>
      </c>
      <c r="D1785" s="267">
        <v>30</v>
      </c>
      <c r="E1785" s="267"/>
      <c r="F1785" s="267"/>
      <c r="G1785" s="267"/>
      <c r="H1785" s="267"/>
      <c r="I1785" s="267"/>
      <c r="J1785" s="267">
        <v>9</v>
      </c>
      <c r="K1785" s="267"/>
      <c r="L1785" s="196" t="s">
        <v>37</v>
      </c>
      <c r="M1785" s="196" t="s">
        <v>387</v>
      </c>
      <c r="N1785" s="196" t="s">
        <v>498</v>
      </c>
      <c r="O1785" s="196" t="s">
        <v>497</v>
      </c>
      <c r="P1785" s="196" t="s">
        <v>890</v>
      </c>
      <c r="Q1785" s="196" t="s">
        <v>19</v>
      </c>
      <c r="R1785" s="196" t="s">
        <v>28</v>
      </c>
      <c r="S1785" s="196"/>
      <c r="T1785" s="196"/>
      <c r="U1785" s="252"/>
      <c r="V1785" s="197" t="s">
        <v>776</v>
      </c>
      <c r="W1785" s="220">
        <v>1</v>
      </c>
      <c r="X1785" s="223">
        <v>936</v>
      </c>
      <c r="Y1785" s="223">
        <v>908</v>
      </c>
      <c r="Z1785" s="223">
        <v>851</v>
      </c>
      <c r="AA1785" s="223">
        <v>800</v>
      </c>
      <c r="AB1785" s="5"/>
      <c r="AC1785" s="224">
        <f t="shared" si="68"/>
        <v>0</v>
      </c>
      <c r="AD1785" s="270">
        <f t="shared" si="69"/>
        <v>0</v>
      </c>
      <c r="AE1785" s="198"/>
      <c r="AF1785" s="199"/>
      <c r="AG1785" s="200"/>
      <c r="AH1785" s="200"/>
      <c r="AI1785" s="169" t="str">
        <f>IF(AB1785/W1785=0,"",IF(MOD(AB1785,W1785)&gt;0,"ОШИБКА!!! неверная кратность на сорт",""))</f>
        <v/>
      </c>
    </row>
    <row r="1786" spans="2:35">
      <c r="B1786" s="250"/>
      <c r="C1786" s="196" t="s">
        <v>3809</v>
      </c>
      <c r="D1786" s="267">
        <v>4</v>
      </c>
      <c r="E1786" s="267">
        <v>4</v>
      </c>
      <c r="F1786" s="267">
        <v>0</v>
      </c>
      <c r="G1786" s="267"/>
      <c r="H1786" s="267"/>
      <c r="I1786" s="267"/>
      <c r="J1786" s="267"/>
      <c r="K1786" s="267"/>
      <c r="L1786" s="196" t="s">
        <v>37</v>
      </c>
      <c r="M1786" s="196" t="s">
        <v>387</v>
      </c>
      <c r="N1786" s="196" t="s">
        <v>498</v>
      </c>
      <c r="O1786" s="196" t="s">
        <v>497</v>
      </c>
      <c r="P1786" s="196"/>
      <c r="Q1786" s="196" t="s">
        <v>48</v>
      </c>
      <c r="R1786" s="196" t="s">
        <v>73</v>
      </c>
      <c r="S1786" s="196"/>
      <c r="T1786" s="196"/>
      <c r="U1786" s="252"/>
      <c r="V1786" s="197" t="s">
        <v>776</v>
      </c>
      <c r="W1786" s="220">
        <v>1</v>
      </c>
      <c r="X1786" s="223">
        <v>466</v>
      </c>
      <c r="Y1786" s="223">
        <v>452</v>
      </c>
      <c r="Z1786" s="223">
        <v>423</v>
      </c>
      <c r="AA1786" s="223">
        <v>398</v>
      </c>
      <c r="AB1786" s="5"/>
      <c r="AC1786" s="224">
        <f t="shared" ref="AC1786:AC1797" si="70">X1786*AB1786</f>
        <v>0</v>
      </c>
      <c r="AD1786" s="270">
        <f t="shared" ref="AD1786:AD1797" si="71">IF(Y1786&lt;&gt;"",IF(AND($AC$25&gt;=200000,AB1786&gt;=20),AB1786*AA1786,IF(AND($AC$25&gt;=200000,AB1786&lt;20),AB1786*Z1786,IF(AND($AC$25&lt;200000,AB1786&gt;=20),AB1786*Y1786,AB1786*X1786))),IF($AC$25&gt;=200000,AB1786*Z1786,AB1786*X1786))</f>
        <v>0</v>
      </c>
      <c r="AE1786" s="198"/>
      <c r="AF1786" s="199"/>
      <c r="AG1786" s="200"/>
      <c r="AH1786" s="200"/>
      <c r="AI1786" s="169" t="str">
        <f>IF(AB1786/W1786=0,"",IF(MOD(AB1786,W1786)&gt;0,"ОШИБКА!!! неверная кратность на сорт",""))</f>
        <v/>
      </c>
    </row>
    <row r="1787" spans="2:35">
      <c r="B1787" s="250"/>
      <c r="C1787" s="196" t="s">
        <v>1652</v>
      </c>
      <c r="D1787" s="267"/>
      <c r="E1787" s="267">
        <v>48</v>
      </c>
      <c r="F1787" s="267">
        <v>0</v>
      </c>
      <c r="G1787" s="267"/>
      <c r="H1787" s="267"/>
      <c r="I1787" s="267"/>
      <c r="J1787" s="267"/>
      <c r="K1787" s="267"/>
      <c r="L1787" s="196" t="s">
        <v>37</v>
      </c>
      <c r="M1787" s="196" t="s">
        <v>387</v>
      </c>
      <c r="N1787" s="196" t="s">
        <v>1650</v>
      </c>
      <c r="O1787" s="196" t="s">
        <v>1649</v>
      </c>
      <c r="P1787" s="196" t="s">
        <v>1651</v>
      </c>
      <c r="Q1787" s="196" t="s">
        <v>141</v>
      </c>
      <c r="R1787" s="196"/>
      <c r="S1787" s="196"/>
      <c r="T1787" s="196"/>
      <c r="U1787" s="252"/>
      <c r="V1787" s="197" t="s">
        <v>776</v>
      </c>
      <c r="W1787" s="220">
        <v>1</v>
      </c>
      <c r="X1787" s="223">
        <v>218</v>
      </c>
      <c r="Y1787" s="223">
        <v>212</v>
      </c>
      <c r="Z1787" s="223">
        <v>198</v>
      </c>
      <c r="AA1787" s="223">
        <v>187</v>
      </c>
      <c r="AB1787" s="5"/>
      <c r="AC1787" s="224">
        <f t="shared" si="70"/>
        <v>0</v>
      </c>
      <c r="AD1787" s="270">
        <f t="shared" si="71"/>
        <v>0</v>
      </c>
      <c r="AE1787" s="198"/>
      <c r="AF1787" s="199"/>
      <c r="AG1787" s="200"/>
      <c r="AH1787" s="200"/>
      <c r="AI1787" s="169" t="str">
        <f>IF(AB1787/W1787=0,"",IF(MOD(AB1787,W1787)&gt;0,"ОШИБКА!!! неверная кратность на сорт",""))</f>
        <v/>
      </c>
    </row>
    <row r="1788" spans="2:35">
      <c r="B1788" s="250"/>
      <c r="C1788" s="196" t="s">
        <v>1648</v>
      </c>
      <c r="D1788" s="267">
        <v>20</v>
      </c>
      <c r="E1788" s="267">
        <v>6</v>
      </c>
      <c r="F1788" s="267">
        <v>-6</v>
      </c>
      <c r="G1788" s="267"/>
      <c r="H1788" s="267"/>
      <c r="I1788" s="267"/>
      <c r="J1788" s="267"/>
      <c r="K1788" s="267"/>
      <c r="L1788" s="196" t="s">
        <v>37</v>
      </c>
      <c r="M1788" s="196" t="s">
        <v>387</v>
      </c>
      <c r="N1788" s="196" t="s">
        <v>1650</v>
      </c>
      <c r="O1788" s="196" t="s">
        <v>1649</v>
      </c>
      <c r="P1788" s="196"/>
      <c r="Q1788" s="196" t="s">
        <v>48</v>
      </c>
      <c r="R1788" s="196" t="s">
        <v>106</v>
      </c>
      <c r="S1788" s="196"/>
      <c r="T1788" s="196"/>
      <c r="U1788" s="252"/>
      <c r="V1788" s="197" t="s">
        <v>776</v>
      </c>
      <c r="W1788" s="220">
        <v>1</v>
      </c>
      <c r="X1788" s="223">
        <v>266</v>
      </c>
      <c r="Y1788" s="223">
        <v>258</v>
      </c>
      <c r="Z1788" s="223">
        <v>242</v>
      </c>
      <c r="AA1788" s="223">
        <v>228</v>
      </c>
      <c r="AB1788" s="5"/>
      <c r="AC1788" s="224">
        <f t="shared" si="70"/>
        <v>0</v>
      </c>
      <c r="AD1788" s="270">
        <f t="shared" si="71"/>
        <v>0</v>
      </c>
      <c r="AE1788" s="198"/>
      <c r="AF1788" s="199"/>
      <c r="AG1788" s="200"/>
      <c r="AH1788" s="200"/>
      <c r="AI1788" s="169" t="str">
        <f>IF(AB1788/W1788=0,"",IF(MOD(AB1788,W1788)&gt;0,"ОШИБКА!!! неверная кратность на сорт",""))</f>
        <v/>
      </c>
    </row>
    <row r="1789" spans="2:35">
      <c r="B1789" s="250"/>
      <c r="C1789" s="196" t="s">
        <v>1653</v>
      </c>
      <c r="D1789" s="267"/>
      <c r="E1789" s="267">
        <v>21</v>
      </c>
      <c r="F1789" s="267">
        <v>0</v>
      </c>
      <c r="G1789" s="267"/>
      <c r="H1789" s="267"/>
      <c r="I1789" s="267"/>
      <c r="J1789" s="267"/>
      <c r="K1789" s="267"/>
      <c r="L1789" s="196" t="s">
        <v>37</v>
      </c>
      <c r="M1789" s="196" t="s">
        <v>387</v>
      </c>
      <c r="N1789" s="196" t="s">
        <v>1655</v>
      </c>
      <c r="O1789" s="196" t="s">
        <v>1654</v>
      </c>
      <c r="P1789" s="196"/>
      <c r="Q1789" s="196" t="s">
        <v>48</v>
      </c>
      <c r="R1789" s="196"/>
      <c r="S1789" s="196"/>
      <c r="T1789" s="196"/>
      <c r="U1789" s="252"/>
      <c r="V1789" s="197" t="s">
        <v>776</v>
      </c>
      <c r="W1789" s="220">
        <v>1</v>
      </c>
      <c r="X1789" s="223">
        <v>533</v>
      </c>
      <c r="Y1789" s="223">
        <v>517</v>
      </c>
      <c r="Z1789" s="223">
        <v>485</v>
      </c>
      <c r="AA1789" s="223">
        <v>456</v>
      </c>
      <c r="AB1789" s="5"/>
      <c r="AC1789" s="224">
        <f t="shared" si="70"/>
        <v>0</v>
      </c>
      <c r="AD1789" s="270">
        <f t="shared" si="71"/>
        <v>0</v>
      </c>
      <c r="AE1789" s="198"/>
      <c r="AF1789" s="199"/>
      <c r="AG1789" s="200"/>
      <c r="AH1789" s="200"/>
      <c r="AI1789" s="169" t="str">
        <f>IF(AB1789/W1789=0,"",IF(MOD(AB1789,W1789)&gt;0,"ОШИБКА!!! неверная кратность на сорт",""))</f>
        <v/>
      </c>
    </row>
    <row r="1790" spans="2:35">
      <c r="B1790" s="250"/>
      <c r="C1790" s="196"/>
      <c r="D1790" s="267"/>
      <c r="E1790" s="267"/>
      <c r="F1790" s="267"/>
      <c r="G1790" s="267"/>
      <c r="H1790" s="267"/>
      <c r="I1790" s="267"/>
      <c r="J1790" s="267"/>
      <c r="K1790" s="267">
        <v>1</v>
      </c>
      <c r="L1790" s="196" t="s">
        <v>37</v>
      </c>
      <c r="M1790" s="196" t="s">
        <v>387</v>
      </c>
      <c r="N1790" s="196" t="s">
        <v>5400</v>
      </c>
      <c r="O1790" s="196"/>
      <c r="P1790" s="196"/>
      <c r="Q1790" s="196" t="s">
        <v>4869</v>
      </c>
      <c r="R1790" s="196"/>
      <c r="S1790" s="196"/>
      <c r="T1790" s="196"/>
      <c r="U1790" s="281" t="s">
        <v>4764</v>
      </c>
      <c r="V1790" s="197" t="s">
        <v>776</v>
      </c>
      <c r="W1790" s="220">
        <v>1</v>
      </c>
      <c r="X1790" s="285">
        <v>3511</v>
      </c>
      <c r="Y1790" s="285">
        <v>3405</v>
      </c>
      <c r="Z1790" s="285">
        <v>3192</v>
      </c>
      <c r="AA1790" s="285">
        <v>3000</v>
      </c>
      <c r="AB1790" s="5"/>
      <c r="AC1790" s="224">
        <f t="shared" si="70"/>
        <v>0</v>
      </c>
      <c r="AD1790" s="270">
        <f t="shared" si="71"/>
        <v>0</v>
      </c>
      <c r="AE1790" s="282" t="s">
        <v>7069</v>
      </c>
      <c r="AF1790" s="283" t="s">
        <v>4765</v>
      </c>
      <c r="AG1790" s="200"/>
      <c r="AH1790" s="200"/>
      <c r="AI1790" s="169" t="str">
        <f>IF(AB1790/W1790=0,"",IF(MOD(AB1790,W1790)&gt;0,"ОШИБКА!!! неверная кратность на сорт",""))</f>
        <v/>
      </c>
    </row>
    <row r="1791" spans="2:35">
      <c r="B1791" s="250"/>
      <c r="C1791" s="196"/>
      <c r="D1791" s="267"/>
      <c r="E1791" s="267"/>
      <c r="F1791" s="267"/>
      <c r="G1791" s="267"/>
      <c r="H1791" s="267"/>
      <c r="I1791" s="267"/>
      <c r="J1791" s="267"/>
      <c r="K1791" s="267">
        <v>36</v>
      </c>
      <c r="L1791" s="196" t="s">
        <v>37</v>
      </c>
      <c r="M1791" s="196" t="s">
        <v>387</v>
      </c>
      <c r="N1791" s="196" t="s">
        <v>5400</v>
      </c>
      <c r="O1791" s="196"/>
      <c r="P1791" s="196"/>
      <c r="Q1791" s="196" t="s">
        <v>4821</v>
      </c>
      <c r="R1791" s="196"/>
      <c r="S1791" s="196"/>
      <c r="T1791" s="196"/>
      <c r="U1791" s="281" t="s">
        <v>4764</v>
      </c>
      <c r="V1791" s="197" t="s">
        <v>776</v>
      </c>
      <c r="W1791" s="220">
        <v>1</v>
      </c>
      <c r="X1791" s="285">
        <v>469</v>
      </c>
      <c r="Y1791" s="285">
        <v>454</v>
      </c>
      <c r="Z1791" s="285">
        <v>426</v>
      </c>
      <c r="AA1791" s="285">
        <v>400</v>
      </c>
      <c r="AB1791" s="5"/>
      <c r="AC1791" s="224">
        <f t="shared" si="70"/>
        <v>0</v>
      </c>
      <c r="AD1791" s="270">
        <f t="shared" si="71"/>
        <v>0</v>
      </c>
      <c r="AE1791" s="282" t="s">
        <v>7069</v>
      </c>
      <c r="AF1791" s="283" t="s">
        <v>4765</v>
      </c>
      <c r="AG1791" s="200"/>
      <c r="AH1791" s="200"/>
      <c r="AI1791" s="169" t="str">
        <f>IF(AB1791/W1791=0,"",IF(MOD(AB1791,W1791)&gt;0,"ОШИБКА!!! неверная кратность на сорт",""))</f>
        <v/>
      </c>
    </row>
    <row r="1792" spans="2:35">
      <c r="B1792" s="250"/>
      <c r="C1792" s="196"/>
      <c r="D1792" s="267"/>
      <c r="E1792" s="267"/>
      <c r="F1792" s="267"/>
      <c r="G1792" s="267"/>
      <c r="H1792" s="267"/>
      <c r="I1792" s="267"/>
      <c r="J1792" s="267"/>
      <c r="K1792" s="267">
        <v>1</v>
      </c>
      <c r="L1792" s="196" t="s">
        <v>37</v>
      </c>
      <c r="M1792" s="196" t="s">
        <v>387</v>
      </c>
      <c r="N1792" s="196" t="s">
        <v>498</v>
      </c>
      <c r="O1792" s="196"/>
      <c r="P1792" s="196"/>
      <c r="Q1792" s="196" t="s">
        <v>5399</v>
      </c>
      <c r="R1792" s="196"/>
      <c r="S1792" s="196"/>
      <c r="T1792" s="196"/>
      <c r="U1792" s="281" t="s">
        <v>4764</v>
      </c>
      <c r="V1792" s="197" t="s">
        <v>776</v>
      </c>
      <c r="W1792" s="220">
        <v>1</v>
      </c>
      <c r="X1792" s="285">
        <v>3511</v>
      </c>
      <c r="Y1792" s="285">
        <v>3405</v>
      </c>
      <c r="Z1792" s="285">
        <v>3192</v>
      </c>
      <c r="AA1792" s="285">
        <v>3000</v>
      </c>
      <c r="AB1792" s="5"/>
      <c r="AC1792" s="224">
        <f t="shared" si="70"/>
        <v>0</v>
      </c>
      <c r="AD1792" s="270">
        <f t="shared" si="71"/>
        <v>0</v>
      </c>
      <c r="AE1792" s="282" t="s">
        <v>7069</v>
      </c>
      <c r="AF1792" s="283" t="s">
        <v>4765</v>
      </c>
      <c r="AG1792" s="200"/>
      <c r="AH1792" s="200"/>
      <c r="AI1792" s="169" t="str">
        <f>IF(AB1792/W1792=0,"",IF(MOD(AB1792,W1792)&gt;0,"ОШИБКА!!! неверная кратность на сорт",""))</f>
        <v/>
      </c>
    </row>
    <row r="1793" spans="2:35">
      <c r="B1793" s="250"/>
      <c r="C1793" s="196"/>
      <c r="D1793" s="267"/>
      <c r="E1793" s="267"/>
      <c r="F1793" s="267"/>
      <c r="G1793" s="267"/>
      <c r="H1793" s="267"/>
      <c r="I1793" s="267"/>
      <c r="J1793" s="267"/>
      <c r="K1793" s="267">
        <v>3252</v>
      </c>
      <c r="L1793" s="196" t="s">
        <v>37</v>
      </c>
      <c r="M1793" s="196" t="s">
        <v>387</v>
      </c>
      <c r="N1793" s="196" t="s">
        <v>498</v>
      </c>
      <c r="O1793" s="196"/>
      <c r="P1793" s="196"/>
      <c r="Q1793" s="196" t="s">
        <v>4821</v>
      </c>
      <c r="R1793" s="196"/>
      <c r="S1793" s="196"/>
      <c r="T1793" s="196"/>
      <c r="U1793" s="281" t="s">
        <v>4764</v>
      </c>
      <c r="V1793" s="197" t="s">
        <v>776</v>
      </c>
      <c r="W1793" s="220">
        <v>1</v>
      </c>
      <c r="X1793" s="285">
        <v>463</v>
      </c>
      <c r="Y1793" s="285">
        <v>449</v>
      </c>
      <c r="Z1793" s="285">
        <v>421</v>
      </c>
      <c r="AA1793" s="285">
        <v>395</v>
      </c>
      <c r="AB1793" s="5"/>
      <c r="AC1793" s="224">
        <f t="shared" si="70"/>
        <v>0</v>
      </c>
      <c r="AD1793" s="270">
        <f t="shared" si="71"/>
        <v>0</v>
      </c>
      <c r="AE1793" s="282" t="s">
        <v>7069</v>
      </c>
      <c r="AF1793" s="283" t="s">
        <v>4765</v>
      </c>
      <c r="AG1793" s="200"/>
      <c r="AH1793" s="200"/>
      <c r="AI1793" s="169" t="str">
        <f>IF(AB1793/W1793=0,"",IF(MOD(AB1793,W1793)&gt;0,"ОШИБКА!!! неверная кратность на сорт",""))</f>
        <v/>
      </c>
    </row>
    <row r="1794" spans="2:35">
      <c r="B1794" s="250"/>
      <c r="C1794" s="196"/>
      <c r="D1794" s="267"/>
      <c r="E1794" s="267"/>
      <c r="F1794" s="267"/>
      <c r="G1794" s="267"/>
      <c r="H1794" s="267"/>
      <c r="I1794" s="267"/>
      <c r="J1794" s="267"/>
      <c r="K1794" s="267">
        <v>2</v>
      </c>
      <c r="L1794" s="196" t="s">
        <v>37</v>
      </c>
      <c r="M1794" s="196" t="s">
        <v>387</v>
      </c>
      <c r="N1794" s="196" t="s">
        <v>498</v>
      </c>
      <c r="O1794" s="196"/>
      <c r="P1794" s="196"/>
      <c r="Q1794" s="196" t="s">
        <v>4859</v>
      </c>
      <c r="R1794" s="196"/>
      <c r="S1794" s="196"/>
      <c r="T1794" s="196"/>
      <c r="U1794" s="281" t="s">
        <v>4764</v>
      </c>
      <c r="V1794" s="197" t="s">
        <v>776</v>
      </c>
      <c r="W1794" s="220">
        <v>1</v>
      </c>
      <c r="X1794" s="285">
        <v>1428</v>
      </c>
      <c r="Y1794" s="285">
        <v>1385</v>
      </c>
      <c r="Z1794" s="285">
        <v>1298</v>
      </c>
      <c r="AA1794" s="285">
        <v>1220</v>
      </c>
      <c r="AB1794" s="5"/>
      <c r="AC1794" s="224">
        <f t="shared" si="70"/>
        <v>0</v>
      </c>
      <c r="AD1794" s="270">
        <f t="shared" si="71"/>
        <v>0</v>
      </c>
      <c r="AE1794" s="282" t="s">
        <v>7069</v>
      </c>
      <c r="AF1794" s="283" t="s">
        <v>4765</v>
      </c>
      <c r="AG1794" s="200"/>
      <c r="AH1794" s="200"/>
      <c r="AI1794" s="169" t="str">
        <f>IF(AB1794/W1794=0,"",IF(MOD(AB1794,W1794)&gt;0,"ОШИБКА!!! неверная кратность на сорт",""))</f>
        <v/>
      </c>
    </row>
    <row r="1795" spans="2:35">
      <c r="B1795" s="250"/>
      <c r="C1795" s="196"/>
      <c r="D1795" s="267"/>
      <c r="E1795" s="267"/>
      <c r="F1795" s="267"/>
      <c r="G1795" s="267"/>
      <c r="H1795" s="267"/>
      <c r="I1795" s="267"/>
      <c r="J1795" s="267"/>
      <c r="K1795" s="267">
        <v>7</v>
      </c>
      <c r="L1795" s="196" t="s">
        <v>37</v>
      </c>
      <c r="M1795" s="196" t="s">
        <v>387</v>
      </c>
      <c r="N1795" s="196" t="s">
        <v>5401</v>
      </c>
      <c r="O1795" s="196"/>
      <c r="P1795" s="196"/>
      <c r="Q1795" s="196" t="s">
        <v>4821</v>
      </c>
      <c r="R1795" s="196"/>
      <c r="S1795" s="196"/>
      <c r="T1795" s="196"/>
      <c r="U1795" s="281" t="s">
        <v>4764</v>
      </c>
      <c r="V1795" s="197" t="s">
        <v>776</v>
      </c>
      <c r="W1795" s="220">
        <v>1</v>
      </c>
      <c r="X1795" s="285">
        <v>469</v>
      </c>
      <c r="Y1795" s="285">
        <v>454</v>
      </c>
      <c r="Z1795" s="285">
        <v>426</v>
      </c>
      <c r="AA1795" s="285">
        <v>400</v>
      </c>
      <c r="AB1795" s="5"/>
      <c r="AC1795" s="224">
        <f t="shared" si="70"/>
        <v>0</v>
      </c>
      <c r="AD1795" s="270">
        <f t="shared" si="71"/>
        <v>0</v>
      </c>
      <c r="AE1795" s="282" t="s">
        <v>7069</v>
      </c>
      <c r="AF1795" s="283" t="s">
        <v>4765</v>
      </c>
      <c r="AG1795" s="200"/>
      <c r="AH1795" s="200"/>
      <c r="AI1795" s="169" t="str">
        <f>IF(AB1795/W1795=0,"",IF(MOD(AB1795,W1795)&gt;0,"ОШИБКА!!! неверная кратность на сорт",""))</f>
        <v/>
      </c>
    </row>
    <row r="1796" spans="2:35">
      <c r="B1796" s="250"/>
      <c r="C1796" s="196"/>
      <c r="D1796" s="267"/>
      <c r="E1796" s="267"/>
      <c r="F1796" s="267"/>
      <c r="G1796" s="267"/>
      <c r="H1796" s="267"/>
      <c r="I1796" s="267"/>
      <c r="J1796" s="267"/>
      <c r="K1796" s="267"/>
      <c r="L1796" s="196" t="s">
        <v>37</v>
      </c>
      <c r="M1796" s="196" t="s">
        <v>387</v>
      </c>
      <c r="N1796" s="196" t="s">
        <v>5402</v>
      </c>
      <c r="O1796" s="196"/>
      <c r="P1796" s="196"/>
      <c r="Q1796" s="196" t="s">
        <v>4821</v>
      </c>
      <c r="R1796" s="196"/>
      <c r="S1796" s="196"/>
      <c r="T1796" s="196"/>
      <c r="U1796" s="281" t="s">
        <v>4764</v>
      </c>
      <c r="V1796" s="197" t="s">
        <v>776</v>
      </c>
      <c r="W1796" s="220">
        <v>1</v>
      </c>
      <c r="X1796" s="285">
        <v>463</v>
      </c>
      <c r="Y1796" s="285">
        <v>449</v>
      </c>
      <c r="Z1796" s="285">
        <v>421</v>
      </c>
      <c r="AA1796" s="285">
        <v>395</v>
      </c>
      <c r="AB1796" s="5"/>
      <c r="AC1796" s="224">
        <f t="shared" si="70"/>
        <v>0</v>
      </c>
      <c r="AD1796" s="270">
        <f t="shared" si="71"/>
        <v>0</v>
      </c>
      <c r="AE1796" s="282" t="s">
        <v>7069</v>
      </c>
      <c r="AF1796" s="283" t="s">
        <v>4765</v>
      </c>
      <c r="AG1796" s="200"/>
      <c r="AH1796" s="200"/>
      <c r="AI1796" s="169" t="str">
        <f>IF(AB1796/W1796=0,"",IF(MOD(AB1796,W1796)&gt;0,"ОШИБКА!!! неверная кратность на сорт",""))</f>
        <v/>
      </c>
    </row>
    <row r="1797" spans="2:35">
      <c r="B1797" s="250"/>
      <c r="C1797" s="196"/>
      <c r="D1797" s="267"/>
      <c r="E1797" s="267"/>
      <c r="F1797" s="267"/>
      <c r="G1797" s="267"/>
      <c r="H1797" s="267"/>
      <c r="I1797" s="267"/>
      <c r="J1797" s="267"/>
      <c r="K1797" s="267">
        <v>428</v>
      </c>
      <c r="L1797" s="196" t="s">
        <v>37</v>
      </c>
      <c r="M1797" s="196" t="s">
        <v>387</v>
      </c>
      <c r="N1797" s="196" t="s">
        <v>5403</v>
      </c>
      <c r="O1797" s="196"/>
      <c r="P1797" s="196"/>
      <c r="Q1797" s="196" t="s">
        <v>4822</v>
      </c>
      <c r="R1797" s="196"/>
      <c r="S1797" s="196"/>
      <c r="T1797" s="196"/>
      <c r="U1797" s="281" t="s">
        <v>4764</v>
      </c>
      <c r="V1797" s="197" t="s">
        <v>776</v>
      </c>
      <c r="W1797" s="220">
        <v>1</v>
      </c>
      <c r="X1797" s="285">
        <v>463</v>
      </c>
      <c r="Y1797" s="285">
        <v>449</v>
      </c>
      <c r="Z1797" s="285">
        <v>421</v>
      </c>
      <c r="AA1797" s="285">
        <v>395</v>
      </c>
      <c r="AB1797" s="5"/>
      <c r="AC1797" s="224">
        <f t="shared" si="70"/>
        <v>0</v>
      </c>
      <c r="AD1797" s="270">
        <f t="shared" si="71"/>
        <v>0</v>
      </c>
      <c r="AE1797" s="282" t="s">
        <v>7069</v>
      </c>
      <c r="AF1797" s="283" t="s">
        <v>4765</v>
      </c>
      <c r="AG1797" s="200"/>
      <c r="AH1797" s="200"/>
      <c r="AI1797" s="169" t="str">
        <f>IF(AB1797/W1797=0,"",IF(MOD(AB1797,W1797)&gt;0,"ОШИБКА!!! неверная кратность на сорт",""))</f>
        <v/>
      </c>
    </row>
    <row r="1798" spans="2:35" ht="18">
      <c r="B1798" s="250"/>
      <c r="C1798" s="166" t="s">
        <v>775</v>
      </c>
      <c r="D1798" s="216"/>
      <c r="E1798" s="216"/>
      <c r="F1798" s="216"/>
      <c r="G1798" s="216"/>
      <c r="H1798" s="216"/>
      <c r="I1798" s="216"/>
      <c r="J1798" s="216"/>
      <c r="K1798" s="216"/>
      <c r="L1798" s="292"/>
      <c r="M1798" s="189" t="s">
        <v>1674</v>
      </c>
      <c r="N1798" s="190"/>
      <c r="O1798" s="189"/>
      <c r="P1798" s="189"/>
      <c r="Q1798" s="201"/>
      <c r="R1798" s="202"/>
      <c r="S1798" s="202"/>
      <c r="T1798" s="201"/>
      <c r="U1798" s="189"/>
      <c r="V1798" s="191"/>
      <c r="W1798" s="167"/>
      <c r="X1798" s="193"/>
      <c r="Y1798" s="167"/>
      <c r="Z1798" s="167"/>
      <c r="AA1798" s="167"/>
      <c r="AB1798" s="4"/>
      <c r="AC1798" s="193"/>
      <c r="AD1798" s="193"/>
      <c r="AE1798" s="193"/>
      <c r="AF1798" s="194"/>
      <c r="AG1798" s="194"/>
      <c r="AH1798" s="195"/>
      <c r="AI1798" s="169"/>
    </row>
    <row r="1799" spans="2:35">
      <c r="B1799" s="251"/>
      <c r="C1799" s="168" t="s">
        <v>1673</v>
      </c>
      <c r="D1799" s="267">
        <v>30</v>
      </c>
      <c r="E1799" s="267"/>
      <c r="F1799" s="267"/>
      <c r="G1799" s="267"/>
      <c r="H1799" s="267"/>
      <c r="I1799" s="267"/>
      <c r="J1799" s="267"/>
      <c r="K1799" s="267"/>
      <c r="L1799" s="196" t="s">
        <v>37</v>
      </c>
      <c r="M1799" s="196" t="s">
        <v>1674</v>
      </c>
      <c r="N1799" s="196" t="s">
        <v>4381</v>
      </c>
      <c r="O1799" s="196" t="s">
        <v>4380</v>
      </c>
      <c r="P1799" s="196"/>
      <c r="Q1799" s="217" t="s">
        <v>48</v>
      </c>
      <c r="R1799" s="218"/>
      <c r="S1799" s="218"/>
      <c r="T1799" s="218"/>
      <c r="U1799" s="219"/>
      <c r="V1799" s="197" t="s">
        <v>776</v>
      </c>
      <c r="W1799" s="220">
        <v>1</v>
      </c>
      <c r="X1799" s="223">
        <v>357</v>
      </c>
      <c r="Y1799" s="223">
        <v>346</v>
      </c>
      <c r="Z1799" s="223">
        <v>324</v>
      </c>
      <c r="AA1799" s="223">
        <v>305</v>
      </c>
      <c r="AB1799" s="5"/>
      <c r="AC1799" s="224">
        <f t="shared" ref="AC1799:AC1800" si="72">X1799*AB1799</f>
        <v>0</v>
      </c>
      <c r="AD1799" s="270">
        <f t="shared" ref="AD1799:AD1800" si="73">IF(Y1799&lt;&gt;"",IF(AND($AC$25&gt;=200000,AB1799&gt;=20),AB1799*AA1799,IF(AND($AC$25&gt;=200000,AB1799&lt;20),AB1799*Z1799,IF(AND($AC$25&lt;200000,AB1799&gt;=20),AB1799*Y1799,AB1799*X1799))),IF($AC$25&gt;=200000,AB1799*Z1799,AB1799*X1799))</f>
        <v>0</v>
      </c>
      <c r="AE1799" s="198"/>
      <c r="AF1799" s="199"/>
      <c r="AG1799" s="200"/>
      <c r="AH1799" s="200"/>
      <c r="AI1799" s="169" t="str">
        <f>IF(AB1799/W1799=0,"",IF(MOD(AB1799,W1799)&gt;0,"ОШИБКА!!! неверная кратность на сорт",""))</f>
        <v/>
      </c>
    </row>
    <row r="1800" spans="2:35">
      <c r="B1800" s="251"/>
      <c r="C1800" s="168" t="s">
        <v>3128</v>
      </c>
      <c r="D1800" s="267"/>
      <c r="E1800" s="267"/>
      <c r="F1800" s="267"/>
      <c r="G1800" s="267"/>
      <c r="H1800" s="267"/>
      <c r="I1800" s="267"/>
      <c r="J1800" s="267"/>
      <c r="K1800" s="267"/>
      <c r="L1800" s="196" t="s">
        <v>37</v>
      </c>
      <c r="M1800" s="332" t="s">
        <v>1674</v>
      </c>
      <c r="N1800" s="332" t="s">
        <v>4381</v>
      </c>
      <c r="O1800" s="332" t="s">
        <v>4380</v>
      </c>
      <c r="P1800" s="332"/>
      <c r="Q1800" s="332" t="s">
        <v>19</v>
      </c>
      <c r="R1800" s="334"/>
      <c r="S1800" s="334"/>
      <c r="T1800" s="334"/>
      <c r="U1800" s="219"/>
      <c r="V1800" s="197" t="s">
        <v>776</v>
      </c>
      <c r="W1800" s="220">
        <v>1</v>
      </c>
      <c r="X1800" s="223">
        <v>246</v>
      </c>
      <c r="Y1800" s="223">
        <v>239</v>
      </c>
      <c r="Z1800" s="223">
        <v>224</v>
      </c>
      <c r="AA1800" s="223">
        <v>211</v>
      </c>
      <c r="AB1800" s="5"/>
      <c r="AC1800" s="224">
        <f t="shared" si="72"/>
        <v>0</v>
      </c>
      <c r="AD1800" s="270">
        <f t="shared" si="73"/>
        <v>0</v>
      </c>
      <c r="AE1800" s="198" t="s">
        <v>4484</v>
      </c>
      <c r="AF1800" s="199"/>
      <c r="AG1800" s="200"/>
      <c r="AH1800" s="200"/>
      <c r="AI1800" s="169" t="str">
        <f>IF(AB1800/W1800=0,"",IF(MOD(AB1800,W1800)&gt;0,"ОШИБКА!!! неверная кратность на сорт",""))</f>
        <v/>
      </c>
    </row>
    <row r="1801" spans="2:35" ht="18">
      <c r="B1801" s="250"/>
      <c r="C1801" s="166" t="s">
        <v>775</v>
      </c>
      <c r="D1801" s="216"/>
      <c r="E1801" s="216"/>
      <c r="F1801" s="216"/>
      <c r="G1801" s="216"/>
      <c r="H1801" s="216"/>
      <c r="I1801" s="216"/>
      <c r="J1801" s="216"/>
      <c r="K1801" s="216"/>
      <c r="L1801" s="292"/>
      <c r="M1801" s="189" t="s">
        <v>980</v>
      </c>
      <c r="N1801" s="190"/>
      <c r="O1801" s="189"/>
      <c r="P1801" s="280"/>
      <c r="Q1801" s="201"/>
      <c r="R1801" s="202"/>
      <c r="S1801" s="202"/>
      <c r="T1801" s="201"/>
      <c r="U1801" s="189"/>
      <c r="V1801" s="191"/>
      <c r="W1801" s="167"/>
      <c r="X1801" s="193"/>
      <c r="Y1801" s="167"/>
      <c r="Z1801" s="167"/>
      <c r="AA1801" s="167"/>
      <c r="AB1801" s="4"/>
      <c r="AC1801" s="193"/>
      <c r="AD1801" s="193"/>
      <c r="AE1801" s="193"/>
      <c r="AF1801" s="194"/>
      <c r="AG1801" s="194"/>
      <c r="AH1801" s="195"/>
      <c r="AI1801" s="169"/>
    </row>
    <row r="1802" spans="2:35">
      <c r="B1802" s="251"/>
      <c r="C1802" s="168"/>
      <c r="D1802" s="267"/>
      <c r="E1802" s="267"/>
      <c r="F1802" s="267"/>
      <c r="G1802" s="267"/>
      <c r="H1802" s="267"/>
      <c r="I1802" s="267"/>
      <c r="J1802" s="267"/>
      <c r="K1802" s="267"/>
      <c r="L1802" s="196" t="s">
        <v>37</v>
      </c>
      <c r="M1802" s="196" t="s">
        <v>980</v>
      </c>
      <c r="N1802" s="196" t="s">
        <v>5439</v>
      </c>
      <c r="O1802" s="196"/>
      <c r="P1802" s="196"/>
      <c r="Q1802" s="196" t="s">
        <v>4956</v>
      </c>
      <c r="R1802" s="218"/>
      <c r="S1802" s="218"/>
      <c r="T1802" s="218"/>
      <c r="U1802" s="281" t="s">
        <v>4764</v>
      </c>
      <c r="V1802" s="197" t="s">
        <v>776</v>
      </c>
      <c r="W1802" s="220">
        <v>1</v>
      </c>
      <c r="X1802" s="285">
        <v>420</v>
      </c>
      <c r="Y1802" s="285">
        <v>407</v>
      </c>
      <c r="Z1802" s="285">
        <v>381</v>
      </c>
      <c r="AA1802" s="285">
        <v>358</v>
      </c>
      <c r="AB1802" s="5"/>
      <c r="AC1802" s="224">
        <f t="shared" ref="AC1802:AC1865" si="74">X1802*AB1802</f>
        <v>0</v>
      </c>
      <c r="AD1802" s="270">
        <f t="shared" ref="AD1802:AD1865" si="75">IF(Y1802&lt;&gt;"",IF(AND($AC$25&gt;=200000,AB1802&gt;=20),AB1802*AA1802,IF(AND($AC$25&gt;=200000,AB1802&lt;20),AB1802*Z1802,IF(AND($AC$25&lt;200000,AB1802&gt;=20),AB1802*Y1802,AB1802*X1802))),IF($AC$25&gt;=200000,AB1802*Z1802,AB1802*X1802))</f>
        <v>0</v>
      </c>
      <c r="AE1802" s="282" t="s">
        <v>7069</v>
      </c>
      <c r="AF1802" s="283" t="s">
        <v>4765</v>
      </c>
      <c r="AG1802" s="200"/>
      <c r="AH1802" s="200"/>
      <c r="AI1802" s="169" t="str">
        <f>IF(AB1802/W1802=0,"",IF(MOD(AB1802,W1802)&gt;0,"ОШИБКА!!! неверная кратность на сорт",""))</f>
        <v/>
      </c>
    </row>
    <row r="1803" spans="2:35">
      <c r="B1803" s="251"/>
      <c r="C1803" s="168"/>
      <c r="D1803" s="267"/>
      <c r="E1803" s="267"/>
      <c r="F1803" s="267"/>
      <c r="G1803" s="267"/>
      <c r="H1803" s="267"/>
      <c r="I1803" s="267"/>
      <c r="J1803" s="267"/>
      <c r="K1803" s="267"/>
      <c r="L1803" s="196" t="s">
        <v>37</v>
      </c>
      <c r="M1803" s="196" t="s">
        <v>980</v>
      </c>
      <c r="N1803" s="196" t="s">
        <v>5439</v>
      </c>
      <c r="O1803" s="196"/>
      <c r="P1803" s="196"/>
      <c r="Q1803" s="196" t="s">
        <v>4940</v>
      </c>
      <c r="R1803" s="218"/>
      <c r="S1803" s="218"/>
      <c r="T1803" s="218"/>
      <c r="U1803" s="281" t="s">
        <v>4764</v>
      </c>
      <c r="V1803" s="197" t="s">
        <v>776</v>
      </c>
      <c r="W1803" s="220">
        <v>1</v>
      </c>
      <c r="X1803" s="285">
        <v>656</v>
      </c>
      <c r="Y1803" s="285">
        <v>636</v>
      </c>
      <c r="Z1803" s="285">
        <v>596</v>
      </c>
      <c r="AA1803" s="285">
        <v>560</v>
      </c>
      <c r="AB1803" s="5"/>
      <c r="AC1803" s="224">
        <f t="shared" si="74"/>
        <v>0</v>
      </c>
      <c r="AD1803" s="270">
        <f t="shared" si="75"/>
        <v>0</v>
      </c>
      <c r="AE1803" s="282" t="s">
        <v>7069</v>
      </c>
      <c r="AF1803" s="283" t="s">
        <v>4765</v>
      </c>
      <c r="AG1803" s="200"/>
      <c r="AH1803" s="200"/>
      <c r="AI1803" s="169" t="str">
        <f>IF(AB1803/W1803=0,"",IF(MOD(AB1803,W1803)&gt;0,"ОШИБКА!!! неверная кратность на сорт",""))</f>
        <v/>
      </c>
    </row>
    <row r="1804" spans="2:35">
      <c r="B1804" s="251"/>
      <c r="C1804" s="168"/>
      <c r="D1804" s="267"/>
      <c r="E1804" s="267"/>
      <c r="F1804" s="267"/>
      <c r="G1804" s="267"/>
      <c r="H1804" s="267"/>
      <c r="I1804" s="267"/>
      <c r="J1804" s="267"/>
      <c r="K1804" s="267">
        <v>155</v>
      </c>
      <c r="L1804" s="196" t="s">
        <v>37</v>
      </c>
      <c r="M1804" s="196" t="s">
        <v>980</v>
      </c>
      <c r="N1804" s="196" t="s">
        <v>5440</v>
      </c>
      <c r="O1804" s="196"/>
      <c r="P1804" s="196"/>
      <c r="Q1804" s="196" t="s">
        <v>4989</v>
      </c>
      <c r="R1804" s="218"/>
      <c r="S1804" s="218"/>
      <c r="T1804" s="218"/>
      <c r="U1804" s="281" t="s">
        <v>4764</v>
      </c>
      <c r="V1804" s="197" t="s">
        <v>776</v>
      </c>
      <c r="W1804" s="220">
        <v>24</v>
      </c>
      <c r="X1804" s="285">
        <v>258</v>
      </c>
      <c r="Y1804" s="285">
        <v>250</v>
      </c>
      <c r="Z1804" s="285">
        <v>235</v>
      </c>
      <c r="AA1804" s="285">
        <v>220</v>
      </c>
      <c r="AB1804" s="5"/>
      <c r="AC1804" s="224">
        <f t="shared" si="74"/>
        <v>0</v>
      </c>
      <c r="AD1804" s="270">
        <f t="shared" si="75"/>
        <v>0</v>
      </c>
      <c r="AE1804" s="282" t="s">
        <v>7069</v>
      </c>
      <c r="AF1804" s="283" t="s">
        <v>4765</v>
      </c>
      <c r="AG1804" s="200"/>
      <c r="AH1804" s="200"/>
      <c r="AI1804" s="169" t="str">
        <f>IF(AB1804/W1804=0,"",IF(MOD(AB1804,W1804)&gt;0,"ОШИБКА!!! неверная кратность на сорт",""))</f>
        <v/>
      </c>
    </row>
    <row r="1805" spans="2:35">
      <c r="B1805" s="251"/>
      <c r="C1805" s="168"/>
      <c r="D1805" s="267"/>
      <c r="E1805" s="267"/>
      <c r="F1805" s="267"/>
      <c r="G1805" s="267"/>
      <c r="H1805" s="267"/>
      <c r="I1805" s="267"/>
      <c r="J1805" s="267"/>
      <c r="K1805" s="267">
        <v>1312</v>
      </c>
      <c r="L1805" s="196" t="s">
        <v>37</v>
      </c>
      <c r="M1805" s="196" t="s">
        <v>980</v>
      </c>
      <c r="N1805" s="196" t="s">
        <v>5440</v>
      </c>
      <c r="O1805" s="196"/>
      <c r="P1805" s="196"/>
      <c r="Q1805" s="196" t="s">
        <v>4956</v>
      </c>
      <c r="R1805" s="218"/>
      <c r="S1805" s="218"/>
      <c r="T1805" s="218"/>
      <c r="U1805" s="281" t="s">
        <v>4764</v>
      </c>
      <c r="V1805" s="197" t="s">
        <v>776</v>
      </c>
      <c r="W1805" s="220">
        <v>1</v>
      </c>
      <c r="X1805" s="285">
        <v>381</v>
      </c>
      <c r="Y1805" s="285">
        <v>369</v>
      </c>
      <c r="Z1805" s="285">
        <v>346</v>
      </c>
      <c r="AA1805" s="285">
        <v>325</v>
      </c>
      <c r="AB1805" s="5"/>
      <c r="AC1805" s="224">
        <f t="shared" si="74"/>
        <v>0</v>
      </c>
      <c r="AD1805" s="270">
        <f t="shared" si="75"/>
        <v>0</v>
      </c>
      <c r="AE1805" s="282" t="s">
        <v>7069</v>
      </c>
      <c r="AF1805" s="283" t="s">
        <v>4765</v>
      </c>
      <c r="AG1805" s="200"/>
      <c r="AH1805" s="200"/>
      <c r="AI1805" s="169" t="str">
        <f>IF(AB1805/W1805=0,"",IF(MOD(AB1805,W1805)&gt;0,"ОШИБКА!!! неверная кратность на сорт",""))</f>
        <v/>
      </c>
    </row>
    <row r="1806" spans="2:35">
      <c r="B1806" s="251"/>
      <c r="C1806" s="168"/>
      <c r="D1806" s="267"/>
      <c r="E1806" s="267"/>
      <c r="F1806" s="267"/>
      <c r="G1806" s="267"/>
      <c r="H1806" s="267"/>
      <c r="I1806" s="267"/>
      <c r="J1806" s="267"/>
      <c r="K1806" s="267">
        <v>1164</v>
      </c>
      <c r="L1806" s="196" t="s">
        <v>37</v>
      </c>
      <c r="M1806" s="196" t="s">
        <v>980</v>
      </c>
      <c r="N1806" s="196" t="s">
        <v>5440</v>
      </c>
      <c r="O1806" s="196"/>
      <c r="P1806" s="196"/>
      <c r="Q1806" s="196" t="s">
        <v>4940</v>
      </c>
      <c r="R1806" s="218"/>
      <c r="S1806" s="218"/>
      <c r="T1806" s="218"/>
      <c r="U1806" s="281" t="s">
        <v>4764</v>
      </c>
      <c r="V1806" s="197" t="s">
        <v>776</v>
      </c>
      <c r="W1806" s="220">
        <v>1</v>
      </c>
      <c r="X1806" s="285">
        <v>416</v>
      </c>
      <c r="Y1806" s="285">
        <v>403</v>
      </c>
      <c r="Z1806" s="285">
        <v>378</v>
      </c>
      <c r="AA1806" s="285">
        <v>355</v>
      </c>
      <c r="AB1806" s="5"/>
      <c r="AC1806" s="224">
        <f t="shared" si="74"/>
        <v>0</v>
      </c>
      <c r="AD1806" s="270">
        <f t="shared" si="75"/>
        <v>0</v>
      </c>
      <c r="AE1806" s="282" t="s">
        <v>7069</v>
      </c>
      <c r="AF1806" s="283" t="s">
        <v>4765</v>
      </c>
      <c r="AG1806" s="200"/>
      <c r="AH1806" s="200"/>
      <c r="AI1806" s="169" t="str">
        <f>IF(AB1806/W1806=0,"",IF(MOD(AB1806,W1806)&gt;0,"ОШИБКА!!! неверная кратность на сорт",""))</f>
        <v/>
      </c>
    </row>
    <row r="1807" spans="2:35">
      <c r="B1807" s="251"/>
      <c r="C1807" s="168"/>
      <c r="D1807" s="267"/>
      <c r="E1807" s="267"/>
      <c r="F1807" s="267"/>
      <c r="G1807" s="267"/>
      <c r="H1807" s="267"/>
      <c r="I1807" s="267"/>
      <c r="J1807" s="267"/>
      <c r="K1807" s="267">
        <v>1391</v>
      </c>
      <c r="L1807" s="196" t="s">
        <v>37</v>
      </c>
      <c r="M1807" s="196" t="s">
        <v>980</v>
      </c>
      <c r="N1807" s="196" t="s">
        <v>5441</v>
      </c>
      <c r="O1807" s="196"/>
      <c r="P1807" s="196"/>
      <c r="Q1807" s="196" t="s">
        <v>4956</v>
      </c>
      <c r="R1807" s="218"/>
      <c r="S1807" s="218"/>
      <c r="T1807" s="218"/>
      <c r="U1807" s="281" t="s">
        <v>4764</v>
      </c>
      <c r="V1807" s="197" t="s">
        <v>776</v>
      </c>
      <c r="W1807" s="220">
        <v>1</v>
      </c>
      <c r="X1807" s="285">
        <v>381</v>
      </c>
      <c r="Y1807" s="285">
        <v>369</v>
      </c>
      <c r="Z1807" s="285">
        <v>346</v>
      </c>
      <c r="AA1807" s="285">
        <v>325</v>
      </c>
      <c r="AB1807" s="5"/>
      <c r="AC1807" s="224">
        <f t="shared" si="74"/>
        <v>0</v>
      </c>
      <c r="AD1807" s="270">
        <f t="shared" si="75"/>
        <v>0</v>
      </c>
      <c r="AE1807" s="282" t="s">
        <v>7069</v>
      </c>
      <c r="AF1807" s="283" t="s">
        <v>4765</v>
      </c>
      <c r="AG1807" s="200"/>
      <c r="AH1807" s="200"/>
      <c r="AI1807" s="169" t="str">
        <f>IF(AB1807/W1807=0,"",IF(MOD(AB1807,W1807)&gt;0,"ОШИБКА!!! неверная кратность на сорт",""))</f>
        <v/>
      </c>
    </row>
    <row r="1808" spans="2:35">
      <c r="B1808" s="251"/>
      <c r="C1808" s="168"/>
      <c r="D1808" s="267"/>
      <c r="E1808" s="267"/>
      <c r="F1808" s="267"/>
      <c r="G1808" s="267"/>
      <c r="H1808" s="267"/>
      <c r="I1808" s="267"/>
      <c r="J1808" s="267"/>
      <c r="K1808" s="267">
        <v>192</v>
      </c>
      <c r="L1808" s="196" t="s">
        <v>37</v>
      </c>
      <c r="M1808" s="196" t="s">
        <v>980</v>
      </c>
      <c r="N1808" s="196" t="s">
        <v>5441</v>
      </c>
      <c r="O1808" s="196"/>
      <c r="P1808" s="196"/>
      <c r="Q1808" s="196" t="s">
        <v>4940</v>
      </c>
      <c r="R1808" s="218"/>
      <c r="S1808" s="218"/>
      <c r="T1808" s="218"/>
      <c r="U1808" s="281" t="s">
        <v>4764</v>
      </c>
      <c r="V1808" s="197" t="s">
        <v>776</v>
      </c>
      <c r="W1808" s="220">
        <v>1</v>
      </c>
      <c r="X1808" s="285">
        <v>416</v>
      </c>
      <c r="Y1808" s="285">
        <v>403</v>
      </c>
      <c r="Z1808" s="285">
        <v>378</v>
      </c>
      <c r="AA1808" s="285">
        <v>355</v>
      </c>
      <c r="AB1808" s="5"/>
      <c r="AC1808" s="224">
        <f t="shared" si="74"/>
        <v>0</v>
      </c>
      <c r="AD1808" s="270">
        <f t="shared" si="75"/>
        <v>0</v>
      </c>
      <c r="AE1808" s="282" t="s">
        <v>7069</v>
      </c>
      <c r="AF1808" s="283" t="s">
        <v>4765</v>
      </c>
      <c r="AG1808" s="200"/>
      <c r="AH1808" s="200"/>
      <c r="AI1808" s="169" t="str">
        <f>IF(AB1808/W1808=0,"",IF(MOD(AB1808,W1808)&gt;0,"ОШИБКА!!! неверная кратность на сорт",""))</f>
        <v/>
      </c>
    </row>
    <row r="1809" spans="2:35">
      <c r="B1809" s="251"/>
      <c r="C1809" s="168"/>
      <c r="D1809" s="267"/>
      <c r="E1809" s="267"/>
      <c r="F1809" s="267"/>
      <c r="G1809" s="267"/>
      <c r="H1809" s="267"/>
      <c r="I1809" s="267"/>
      <c r="J1809" s="267"/>
      <c r="K1809" s="267">
        <v>11</v>
      </c>
      <c r="L1809" s="196" t="s">
        <v>37</v>
      </c>
      <c r="M1809" s="196" t="s">
        <v>980</v>
      </c>
      <c r="N1809" s="196" t="s">
        <v>5442</v>
      </c>
      <c r="O1809" s="196"/>
      <c r="P1809" s="196"/>
      <c r="Q1809" s="196" t="s">
        <v>4956</v>
      </c>
      <c r="R1809" s="218"/>
      <c r="S1809" s="218"/>
      <c r="T1809" s="218"/>
      <c r="U1809" s="281" t="s">
        <v>4764</v>
      </c>
      <c r="V1809" s="197" t="s">
        <v>776</v>
      </c>
      <c r="W1809" s="220">
        <v>1</v>
      </c>
      <c r="X1809" s="285">
        <v>381</v>
      </c>
      <c r="Y1809" s="285">
        <v>369</v>
      </c>
      <c r="Z1809" s="285">
        <v>346</v>
      </c>
      <c r="AA1809" s="285">
        <v>325</v>
      </c>
      <c r="AB1809" s="5"/>
      <c r="AC1809" s="224">
        <f t="shared" si="74"/>
        <v>0</v>
      </c>
      <c r="AD1809" s="270">
        <f t="shared" si="75"/>
        <v>0</v>
      </c>
      <c r="AE1809" s="282" t="s">
        <v>7069</v>
      </c>
      <c r="AF1809" s="283" t="s">
        <v>4765</v>
      </c>
      <c r="AG1809" s="200"/>
      <c r="AH1809" s="200"/>
      <c r="AI1809" s="169" t="str">
        <f>IF(AB1809/W1809=0,"",IF(MOD(AB1809,W1809)&gt;0,"ОШИБКА!!! неверная кратность на сорт",""))</f>
        <v/>
      </c>
    </row>
    <row r="1810" spans="2:35">
      <c r="B1810" s="251"/>
      <c r="C1810" s="168" t="s">
        <v>1670</v>
      </c>
      <c r="D1810" s="267">
        <v>11</v>
      </c>
      <c r="E1810" s="267"/>
      <c r="F1810" s="267"/>
      <c r="G1810" s="267"/>
      <c r="H1810" s="267"/>
      <c r="I1810" s="267"/>
      <c r="J1810" s="267"/>
      <c r="K1810" s="267"/>
      <c r="L1810" s="196" t="s">
        <v>37</v>
      </c>
      <c r="M1810" s="196" t="s">
        <v>980</v>
      </c>
      <c r="N1810" s="196" t="s">
        <v>1672</v>
      </c>
      <c r="O1810" s="196" t="s">
        <v>1671</v>
      </c>
      <c r="P1810" s="196" t="s">
        <v>165</v>
      </c>
      <c r="Q1810" s="196" t="s">
        <v>19</v>
      </c>
      <c r="R1810" s="218"/>
      <c r="S1810" s="218"/>
      <c r="T1810" s="218"/>
      <c r="U1810" s="219"/>
      <c r="V1810" s="197" t="s">
        <v>776</v>
      </c>
      <c r="W1810" s="220">
        <v>1</v>
      </c>
      <c r="X1810" s="223">
        <v>340</v>
      </c>
      <c r="Y1810" s="223">
        <v>330</v>
      </c>
      <c r="Z1810" s="223">
        <v>309</v>
      </c>
      <c r="AA1810" s="223">
        <v>291</v>
      </c>
      <c r="AB1810" s="5"/>
      <c r="AC1810" s="224">
        <f t="shared" si="74"/>
        <v>0</v>
      </c>
      <c r="AD1810" s="270">
        <f t="shared" si="75"/>
        <v>0</v>
      </c>
      <c r="AE1810" s="198"/>
      <c r="AF1810" s="199"/>
      <c r="AG1810" s="200"/>
      <c r="AH1810" s="200"/>
      <c r="AI1810" s="169" t="str">
        <f>IF(AB1810/W1810=0,"",IF(MOD(AB1810,W1810)&gt;0,"ОШИБКА!!! неверная кратность на сорт",""))</f>
        <v/>
      </c>
    </row>
    <row r="1811" spans="2:35">
      <c r="B1811" s="251"/>
      <c r="C1811" s="168" t="s">
        <v>3124</v>
      </c>
      <c r="D1811" s="267">
        <v>38</v>
      </c>
      <c r="E1811" s="267">
        <v>56</v>
      </c>
      <c r="F1811" s="267">
        <v>54</v>
      </c>
      <c r="G1811" s="267"/>
      <c r="H1811" s="267"/>
      <c r="I1811" s="267"/>
      <c r="J1811" s="267">
        <v>14</v>
      </c>
      <c r="K1811" s="267"/>
      <c r="L1811" s="196" t="s">
        <v>37</v>
      </c>
      <c r="M1811" s="196" t="s">
        <v>980</v>
      </c>
      <c r="N1811" s="196" t="s">
        <v>982</v>
      </c>
      <c r="O1811" s="196" t="s">
        <v>981</v>
      </c>
      <c r="P1811" s="196" t="s">
        <v>3913</v>
      </c>
      <c r="Q1811" s="196" t="s">
        <v>19</v>
      </c>
      <c r="R1811" s="218"/>
      <c r="S1811" s="218"/>
      <c r="T1811" s="218"/>
      <c r="U1811" s="219"/>
      <c r="V1811" s="197" t="s">
        <v>776</v>
      </c>
      <c r="W1811" s="220">
        <v>1</v>
      </c>
      <c r="X1811" s="223">
        <v>289</v>
      </c>
      <c r="Y1811" s="223">
        <v>280</v>
      </c>
      <c r="Z1811" s="223">
        <v>263</v>
      </c>
      <c r="AA1811" s="223">
        <v>247</v>
      </c>
      <c r="AB1811" s="5"/>
      <c r="AC1811" s="224">
        <f t="shared" si="74"/>
        <v>0</v>
      </c>
      <c r="AD1811" s="270">
        <f t="shared" si="75"/>
        <v>0</v>
      </c>
      <c r="AE1811" s="198"/>
      <c r="AF1811" s="199"/>
      <c r="AG1811" s="200"/>
      <c r="AH1811" s="200"/>
      <c r="AI1811" s="169" t="str">
        <f>IF(AB1811/W1811=0,"",IF(MOD(AB1811,W1811)&gt;0,"ОШИБКА!!! неверная кратность на сорт",""))</f>
        <v/>
      </c>
    </row>
    <row r="1812" spans="2:35">
      <c r="B1812" s="251"/>
      <c r="C1812" s="168" t="s">
        <v>3125</v>
      </c>
      <c r="D1812" s="267">
        <v>1</v>
      </c>
      <c r="E1812" s="267">
        <v>29</v>
      </c>
      <c r="F1812" s="267">
        <v>0</v>
      </c>
      <c r="G1812" s="267"/>
      <c r="H1812" s="267"/>
      <c r="I1812" s="267"/>
      <c r="J1812" s="267">
        <v>6</v>
      </c>
      <c r="K1812" s="267"/>
      <c r="L1812" s="196" t="s">
        <v>37</v>
      </c>
      <c r="M1812" s="196" t="s">
        <v>980</v>
      </c>
      <c r="N1812" s="196" t="s">
        <v>982</v>
      </c>
      <c r="O1812" s="196" t="s">
        <v>981</v>
      </c>
      <c r="P1812" s="196" t="s">
        <v>3914</v>
      </c>
      <c r="Q1812" s="196" t="s">
        <v>19</v>
      </c>
      <c r="R1812" s="218"/>
      <c r="S1812" s="218"/>
      <c r="T1812" s="218"/>
      <c r="U1812" s="219"/>
      <c r="V1812" s="197" t="s">
        <v>776</v>
      </c>
      <c r="W1812" s="220">
        <v>1</v>
      </c>
      <c r="X1812" s="223">
        <v>297</v>
      </c>
      <c r="Y1812" s="223">
        <v>288</v>
      </c>
      <c r="Z1812" s="223">
        <v>270</v>
      </c>
      <c r="AA1812" s="223">
        <v>254</v>
      </c>
      <c r="AB1812" s="5"/>
      <c r="AC1812" s="224">
        <f t="shared" si="74"/>
        <v>0</v>
      </c>
      <c r="AD1812" s="270">
        <f t="shared" si="75"/>
        <v>0</v>
      </c>
      <c r="AE1812" s="198"/>
      <c r="AF1812" s="199"/>
      <c r="AG1812" s="200"/>
      <c r="AH1812" s="200"/>
      <c r="AI1812" s="169" t="str">
        <f>IF(AB1812/W1812=0,"",IF(MOD(AB1812,W1812)&gt;0,"ОШИБКА!!! неверная кратность на сорт",""))</f>
        <v/>
      </c>
    </row>
    <row r="1813" spans="2:35">
      <c r="B1813" s="251"/>
      <c r="C1813" s="168" t="s">
        <v>979</v>
      </c>
      <c r="D1813" s="267">
        <v>34</v>
      </c>
      <c r="E1813" s="267">
        <v>14</v>
      </c>
      <c r="F1813" s="267">
        <v>14</v>
      </c>
      <c r="G1813" s="267"/>
      <c r="H1813" s="267"/>
      <c r="I1813" s="267"/>
      <c r="J1813" s="267">
        <v>16</v>
      </c>
      <c r="K1813" s="267"/>
      <c r="L1813" s="196" t="s">
        <v>37</v>
      </c>
      <c r="M1813" s="196" t="s">
        <v>980</v>
      </c>
      <c r="N1813" s="196" t="s">
        <v>982</v>
      </c>
      <c r="O1813" s="196" t="s">
        <v>981</v>
      </c>
      <c r="P1813" s="196" t="s">
        <v>983</v>
      </c>
      <c r="Q1813" s="196" t="s">
        <v>141</v>
      </c>
      <c r="R1813" s="218"/>
      <c r="S1813" s="218"/>
      <c r="T1813" s="218"/>
      <c r="U1813" s="219"/>
      <c r="V1813" s="197" t="s">
        <v>776</v>
      </c>
      <c r="W1813" s="220">
        <v>1</v>
      </c>
      <c r="X1813" s="223">
        <v>261</v>
      </c>
      <c r="Y1813" s="223">
        <v>253</v>
      </c>
      <c r="Z1813" s="223">
        <v>237</v>
      </c>
      <c r="AA1813" s="223">
        <v>223</v>
      </c>
      <c r="AB1813" s="5"/>
      <c r="AC1813" s="224">
        <f t="shared" si="74"/>
        <v>0</v>
      </c>
      <c r="AD1813" s="270">
        <f t="shared" si="75"/>
        <v>0</v>
      </c>
      <c r="AE1813" s="198"/>
      <c r="AF1813" s="199"/>
      <c r="AG1813" s="200"/>
      <c r="AH1813" s="200"/>
      <c r="AI1813" s="169" t="str">
        <f>IF(AB1813/W1813=0,"",IF(MOD(AB1813,W1813)&gt;0,"ОШИБКА!!! неверная кратность на сорт",""))</f>
        <v/>
      </c>
    </row>
    <row r="1814" spans="2:35">
      <c r="B1814" s="251"/>
      <c r="C1814" s="168" t="s">
        <v>3123</v>
      </c>
      <c r="D1814" s="267"/>
      <c r="E1814" s="267">
        <v>42</v>
      </c>
      <c r="F1814" s="267">
        <v>0</v>
      </c>
      <c r="G1814" s="267"/>
      <c r="H1814" s="267"/>
      <c r="I1814" s="267"/>
      <c r="J1814" s="267"/>
      <c r="K1814" s="267"/>
      <c r="L1814" s="196" t="s">
        <v>37</v>
      </c>
      <c r="M1814" s="196" t="s">
        <v>980</v>
      </c>
      <c r="N1814" s="196" t="s">
        <v>982</v>
      </c>
      <c r="O1814" s="196" t="s">
        <v>981</v>
      </c>
      <c r="P1814" s="196" t="s">
        <v>3915</v>
      </c>
      <c r="Q1814" s="196" t="s">
        <v>19</v>
      </c>
      <c r="R1814" s="218"/>
      <c r="S1814" s="218"/>
      <c r="T1814" s="218"/>
      <c r="U1814" s="219"/>
      <c r="V1814" s="197" t="s">
        <v>776</v>
      </c>
      <c r="W1814" s="220">
        <v>1</v>
      </c>
      <c r="X1814" s="223">
        <v>296</v>
      </c>
      <c r="Y1814" s="223">
        <v>287</v>
      </c>
      <c r="Z1814" s="223">
        <v>269</v>
      </c>
      <c r="AA1814" s="223">
        <v>253</v>
      </c>
      <c r="AB1814" s="5"/>
      <c r="AC1814" s="224">
        <f t="shared" si="74"/>
        <v>0</v>
      </c>
      <c r="AD1814" s="270">
        <f t="shared" si="75"/>
        <v>0</v>
      </c>
      <c r="AE1814" s="198"/>
      <c r="AF1814" s="199"/>
      <c r="AG1814" s="200"/>
      <c r="AH1814" s="200"/>
      <c r="AI1814" s="169" t="str">
        <f>IF(AB1814/W1814=0,"",IF(MOD(AB1814,W1814)&gt;0,"ОШИБКА!!! неверная кратность на сорт",""))</f>
        <v/>
      </c>
    </row>
    <row r="1815" spans="2:35">
      <c r="B1815" s="251"/>
      <c r="C1815" s="168" t="s">
        <v>3126</v>
      </c>
      <c r="D1815" s="267">
        <v>29</v>
      </c>
      <c r="E1815" s="267">
        <v>24</v>
      </c>
      <c r="F1815" s="267">
        <v>5</v>
      </c>
      <c r="G1815" s="267"/>
      <c r="H1815" s="267"/>
      <c r="I1815" s="267"/>
      <c r="J1815" s="267">
        <v>4</v>
      </c>
      <c r="K1815" s="267"/>
      <c r="L1815" s="196" t="s">
        <v>37</v>
      </c>
      <c r="M1815" s="196" t="s">
        <v>980</v>
      </c>
      <c r="N1815" s="196" t="s">
        <v>982</v>
      </c>
      <c r="O1815" s="196" t="s">
        <v>981</v>
      </c>
      <c r="P1815" s="196" t="s">
        <v>3916</v>
      </c>
      <c r="Q1815" s="196" t="s">
        <v>19</v>
      </c>
      <c r="R1815" s="218"/>
      <c r="S1815" s="218"/>
      <c r="T1815" s="218"/>
      <c r="U1815" s="219"/>
      <c r="V1815" s="197" t="s">
        <v>776</v>
      </c>
      <c r="W1815" s="220">
        <v>1</v>
      </c>
      <c r="X1815" s="223">
        <v>302</v>
      </c>
      <c r="Y1815" s="223">
        <v>293</v>
      </c>
      <c r="Z1815" s="223">
        <v>275</v>
      </c>
      <c r="AA1815" s="223">
        <v>259</v>
      </c>
      <c r="AB1815" s="5"/>
      <c r="AC1815" s="224">
        <f t="shared" si="74"/>
        <v>0</v>
      </c>
      <c r="AD1815" s="270">
        <f t="shared" si="75"/>
        <v>0</v>
      </c>
      <c r="AE1815" s="198"/>
      <c r="AF1815" s="199"/>
      <c r="AG1815" s="200"/>
      <c r="AH1815" s="200"/>
      <c r="AI1815" s="169" t="str">
        <f>IF(AB1815/W1815=0,"",IF(MOD(AB1815,W1815)&gt;0,"ОШИБКА!!! неверная кратность на сорт",""))</f>
        <v/>
      </c>
    </row>
    <row r="1816" spans="2:35">
      <c r="B1816" s="251"/>
      <c r="C1816" s="168"/>
      <c r="D1816" s="267"/>
      <c r="E1816" s="267"/>
      <c r="F1816" s="267"/>
      <c r="G1816" s="267"/>
      <c r="H1816" s="267"/>
      <c r="I1816" s="267"/>
      <c r="J1816" s="267"/>
      <c r="K1816" s="267"/>
      <c r="L1816" s="196" t="s">
        <v>37</v>
      </c>
      <c r="M1816" s="196" t="s">
        <v>980</v>
      </c>
      <c r="N1816" s="196" t="s">
        <v>5662</v>
      </c>
      <c r="O1816" s="196"/>
      <c r="P1816" s="196"/>
      <c r="Q1816" s="196" t="s">
        <v>4956</v>
      </c>
      <c r="R1816" s="218"/>
      <c r="S1816" s="218"/>
      <c r="T1816" s="218"/>
      <c r="U1816" s="281" t="s">
        <v>4764</v>
      </c>
      <c r="V1816" s="197" t="s">
        <v>776</v>
      </c>
      <c r="W1816" s="220">
        <v>1</v>
      </c>
      <c r="X1816" s="285">
        <v>311</v>
      </c>
      <c r="Y1816" s="285">
        <v>301</v>
      </c>
      <c r="Z1816" s="285">
        <v>282</v>
      </c>
      <c r="AA1816" s="285">
        <v>265</v>
      </c>
      <c r="AB1816" s="5"/>
      <c r="AC1816" s="224">
        <f t="shared" si="74"/>
        <v>0</v>
      </c>
      <c r="AD1816" s="270">
        <f t="shared" si="75"/>
        <v>0</v>
      </c>
      <c r="AE1816" s="282" t="s">
        <v>7069</v>
      </c>
      <c r="AF1816" s="283" t="s">
        <v>4765</v>
      </c>
      <c r="AG1816" s="200"/>
      <c r="AH1816" s="200"/>
      <c r="AI1816" s="169" t="str">
        <f>IF(AB1816/W1816=0,"",IF(MOD(AB1816,W1816)&gt;0,"ОШИБКА!!! неверная кратность на сорт",""))</f>
        <v/>
      </c>
    </row>
    <row r="1817" spans="2:35">
      <c r="B1817" s="251"/>
      <c r="C1817" s="168"/>
      <c r="D1817" s="267"/>
      <c r="E1817" s="267"/>
      <c r="F1817" s="267"/>
      <c r="G1817" s="267"/>
      <c r="H1817" s="267"/>
      <c r="I1817" s="267"/>
      <c r="J1817" s="267"/>
      <c r="K1817" s="267">
        <v>7</v>
      </c>
      <c r="L1817" s="196" t="s">
        <v>37</v>
      </c>
      <c r="M1817" s="196" t="s">
        <v>980</v>
      </c>
      <c r="N1817" s="196" t="s">
        <v>5662</v>
      </c>
      <c r="O1817" s="196"/>
      <c r="P1817" s="196"/>
      <c r="Q1817" s="196" t="s">
        <v>4940</v>
      </c>
      <c r="R1817" s="218"/>
      <c r="S1817" s="218"/>
      <c r="T1817" s="218"/>
      <c r="U1817" s="281" t="s">
        <v>4764</v>
      </c>
      <c r="V1817" s="197" t="s">
        <v>776</v>
      </c>
      <c r="W1817" s="220">
        <v>1</v>
      </c>
      <c r="X1817" s="285">
        <v>352</v>
      </c>
      <c r="Y1817" s="285">
        <v>341</v>
      </c>
      <c r="Z1817" s="285">
        <v>320</v>
      </c>
      <c r="AA1817" s="285">
        <v>300</v>
      </c>
      <c r="AB1817" s="5"/>
      <c r="AC1817" s="224">
        <f t="shared" si="74"/>
        <v>0</v>
      </c>
      <c r="AD1817" s="270">
        <f t="shared" si="75"/>
        <v>0</v>
      </c>
      <c r="AE1817" s="282" t="s">
        <v>7069</v>
      </c>
      <c r="AF1817" s="283" t="s">
        <v>4765</v>
      </c>
      <c r="AG1817" s="200"/>
      <c r="AH1817" s="200"/>
      <c r="AI1817" s="169" t="str">
        <f>IF(AB1817/W1817=0,"",IF(MOD(AB1817,W1817)&gt;0,"ОШИБКА!!! неверная кратность на сорт",""))</f>
        <v/>
      </c>
    </row>
    <row r="1818" spans="2:35">
      <c r="B1818" s="251"/>
      <c r="C1818" s="168" t="s">
        <v>984</v>
      </c>
      <c r="D1818" s="267">
        <v>14</v>
      </c>
      <c r="E1818" s="267"/>
      <c r="F1818" s="267"/>
      <c r="G1818" s="267"/>
      <c r="H1818" s="267"/>
      <c r="I1818" s="267"/>
      <c r="J1818" s="267">
        <v>13</v>
      </c>
      <c r="K1818" s="267"/>
      <c r="L1818" s="196" t="s">
        <v>37</v>
      </c>
      <c r="M1818" s="196" t="s">
        <v>980</v>
      </c>
      <c r="N1818" s="196" t="s">
        <v>986</v>
      </c>
      <c r="O1818" s="196" t="s">
        <v>985</v>
      </c>
      <c r="P1818" s="196" t="s">
        <v>987</v>
      </c>
      <c r="Q1818" s="196" t="s">
        <v>141</v>
      </c>
      <c r="R1818" s="218"/>
      <c r="S1818" s="218"/>
      <c r="T1818" s="218"/>
      <c r="U1818" s="219"/>
      <c r="V1818" s="197" t="s">
        <v>776</v>
      </c>
      <c r="W1818" s="220">
        <v>1</v>
      </c>
      <c r="X1818" s="223">
        <v>264</v>
      </c>
      <c r="Y1818" s="223">
        <v>256</v>
      </c>
      <c r="Z1818" s="223">
        <v>240</v>
      </c>
      <c r="AA1818" s="223">
        <v>226</v>
      </c>
      <c r="AB1818" s="5"/>
      <c r="AC1818" s="224">
        <f t="shared" si="74"/>
        <v>0</v>
      </c>
      <c r="AD1818" s="270">
        <f t="shared" si="75"/>
        <v>0</v>
      </c>
      <c r="AE1818" s="198"/>
      <c r="AF1818" s="199"/>
      <c r="AG1818" s="200"/>
      <c r="AH1818" s="200"/>
      <c r="AI1818" s="169" t="str">
        <f>IF(AB1818/W1818=0,"",IF(MOD(AB1818,W1818)&gt;0,"ОШИБКА!!! неверная кратность на сорт",""))</f>
        <v/>
      </c>
    </row>
    <row r="1819" spans="2:35">
      <c r="B1819" s="251"/>
      <c r="C1819" s="168" t="s">
        <v>3127</v>
      </c>
      <c r="D1819" s="267">
        <v>43</v>
      </c>
      <c r="E1819" s="267">
        <v>5</v>
      </c>
      <c r="F1819" s="267">
        <v>0</v>
      </c>
      <c r="G1819" s="267"/>
      <c r="H1819" s="267"/>
      <c r="I1819" s="267"/>
      <c r="J1819" s="267">
        <v>9</v>
      </c>
      <c r="K1819" s="267"/>
      <c r="L1819" s="196" t="s">
        <v>37</v>
      </c>
      <c r="M1819" s="196" t="s">
        <v>980</v>
      </c>
      <c r="N1819" s="196" t="s">
        <v>4354</v>
      </c>
      <c r="O1819" s="196" t="s">
        <v>4353</v>
      </c>
      <c r="P1819" s="196" t="s">
        <v>3920</v>
      </c>
      <c r="Q1819" s="196" t="s">
        <v>19</v>
      </c>
      <c r="R1819" s="218"/>
      <c r="S1819" s="218"/>
      <c r="T1819" s="218"/>
      <c r="U1819" s="219"/>
      <c r="V1819" s="197" t="s">
        <v>776</v>
      </c>
      <c r="W1819" s="220">
        <v>1</v>
      </c>
      <c r="X1819" s="223">
        <v>426</v>
      </c>
      <c r="Y1819" s="223">
        <v>413</v>
      </c>
      <c r="Z1819" s="223">
        <v>387</v>
      </c>
      <c r="AA1819" s="223">
        <v>364</v>
      </c>
      <c r="AB1819" s="5"/>
      <c r="AC1819" s="224">
        <f t="shared" si="74"/>
        <v>0</v>
      </c>
      <c r="AD1819" s="270">
        <f t="shared" si="75"/>
        <v>0</v>
      </c>
      <c r="AE1819" s="198"/>
      <c r="AF1819" s="199"/>
      <c r="AG1819" s="200"/>
      <c r="AH1819" s="200"/>
      <c r="AI1819" s="169" t="str">
        <f>IF(AB1819/W1819=0,"",IF(MOD(AB1819,W1819)&gt;0,"ОШИБКА!!! неверная кратность на сорт",""))</f>
        <v/>
      </c>
    </row>
    <row r="1820" spans="2:35">
      <c r="B1820" s="251"/>
      <c r="C1820" s="168"/>
      <c r="D1820" s="267"/>
      <c r="E1820" s="267"/>
      <c r="F1820" s="267"/>
      <c r="G1820" s="267"/>
      <c r="H1820" s="267"/>
      <c r="I1820" s="267"/>
      <c r="J1820" s="267"/>
      <c r="K1820" s="267">
        <v>6</v>
      </c>
      <c r="L1820" s="196" t="s">
        <v>37</v>
      </c>
      <c r="M1820" s="196" t="s">
        <v>980</v>
      </c>
      <c r="N1820" s="196" t="s">
        <v>5721</v>
      </c>
      <c r="O1820" s="196"/>
      <c r="P1820" s="196"/>
      <c r="Q1820" s="196" t="s">
        <v>4956</v>
      </c>
      <c r="R1820" s="218"/>
      <c r="S1820" s="218"/>
      <c r="T1820" s="218"/>
      <c r="U1820" s="281" t="s">
        <v>4764</v>
      </c>
      <c r="V1820" s="197" t="s">
        <v>776</v>
      </c>
      <c r="W1820" s="220">
        <v>1</v>
      </c>
      <c r="X1820" s="285">
        <v>434</v>
      </c>
      <c r="Y1820" s="285">
        <v>420</v>
      </c>
      <c r="Z1820" s="285">
        <v>394</v>
      </c>
      <c r="AA1820" s="285">
        <v>370</v>
      </c>
      <c r="AB1820" s="5"/>
      <c r="AC1820" s="224">
        <f t="shared" si="74"/>
        <v>0</v>
      </c>
      <c r="AD1820" s="270">
        <f t="shared" si="75"/>
        <v>0</v>
      </c>
      <c r="AE1820" s="282" t="s">
        <v>7069</v>
      </c>
      <c r="AF1820" s="283" t="s">
        <v>4765</v>
      </c>
      <c r="AG1820" s="200"/>
      <c r="AH1820" s="200"/>
      <c r="AI1820" s="169" t="str">
        <f>IF(AB1820/W1820=0,"",IF(MOD(AB1820,W1820)&gt;0,"ОШИБКА!!! неверная кратность на сорт",""))</f>
        <v/>
      </c>
    </row>
    <row r="1821" spans="2:35">
      <c r="B1821" s="251"/>
      <c r="C1821" s="168"/>
      <c r="D1821" s="267"/>
      <c r="E1821" s="267"/>
      <c r="F1821" s="267"/>
      <c r="G1821" s="267"/>
      <c r="H1821" s="267"/>
      <c r="I1821" s="267"/>
      <c r="J1821" s="267"/>
      <c r="K1821" s="267"/>
      <c r="L1821" s="196" t="s">
        <v>37</v>
      </c>
      <c r="M1821" s="196" t="s">
        <v>980</v>
      </c>
      <c r="N1821" s="196" t="s">
        <v>5722</v>
      </c>
      <c r="O1821" s="196"/>
      <c r="P1821" s="196"/>
      <c r="Q1821" s="196" t="s">
        <v>4956</v>
      </c>
      <c r="R1821" s="218"/>
      <c r="S1821" s="218"/>
      <c r="T1821" s="218"/>
      <c r="U1821" s="281" t="s">
        <v>4764</v>
      </c>
      <c r="V1821" s="197" t="s">
        <v>776</v>
      </c>
      <c r="W1821" s="220">
        <v>1</v>
      </c>
      <c r="X1821" s="285">
        <v>498</v>
      </c>
      <c r="Y1821" s="285">
        <v>483</v>
      </c>
      <c r="Z1821" s="285">
        <v>453</v>
      </c>
      <c r="AA1821" s="285">
        <v>425</v>
      </c>
      <c r="AB1821" s="5"/>
      <c r="AC1821" s="224">
        <f t="shared" si="74"/>
        <v>0</v>
      </c>
      <c r="AD1821" s="270">
        <f t="shared" si="75"/>
        <v>0</v>
      </c>
      <c r="AE1821" s="282" t="s">
        <v>7069</v>
      </c>
      <c r="AF1821" s="283" t="s">
        <v>4765</v>
      </c>
      <c r="AG1821" s="200"/>
      <c r="AH1821" s="200"/>
      <c r="AI1821" s="169" t="str">
        <f>IF(AB1821/W1821=0,"",IF(MOD(AB1821,W1821)&gt;0,"ОШИБКА!!! неверная кратность на сорт",""))</f>
        <v/>
      </c>
    </row>
    <row r="1822" spans="2:35">
      <c r="B1822" s="251"/>
      <c r="C1822" s="168"/>
      <c r="D1822" s="267"/>
      <c r="E1822" s="267"/>
      <c r="F1822" s="267"/>
      <c r="G1822" s="267"/>
      <c r="H1822" s="267"/>
      <c r="I1822" s="267"/>
      <c r="J1822" s="267"/>
      <c r="K1822" s="267"/>
      <c r="L1822" s="196" t="s">
        <v>37</v>
      </c>
      <c r="M1822" s="196" t="s">
        <v>980</v>
      </c>
      <c r="N1822" s="196" t="s">
        <v>5663</v>
      </c>
      <c r="O1822" s="196"/>
      <c r="P1822" s="196"/>
      <c r="Q1822" s="196" t="s">
        <v>4940</v>
      </c>
      <c r="R1822" s="218"/>
      <c r="S1822" s="218"/>
      <c r="T1822" s="218"/>
      <c r="U1822" s="281" t="s">
        <v>4764</v>
      </c>
      <c r="V1822" s="197" t="s">
        <v>776</v>
      </c>
      <c r="W1822" s="220">
        <v>1</v>
      </c>
      <c r="X1822" s="285">
        <v>539</v>
      </c>
      <c r="Y1822" s="285">
        <v>523</v>
      </c>
      <c r="Z1822" s="285">
        <v>490</v>
      </c>
      <c r="AA1822" s="285">
        <v>460</v>
      </c>
      <c r="AB1822" s="5"/>
      <c r="AC1822" s="224">
        <f t="shared" si="74"/>
        <v>0</v>
      </c>
      <c r="AD1822" s="270">
        <f t="shared" si="75"/>
        <v>0</v>
      </c>
      <c r="AE1822" s="282" t="s">
        <v>7069</v>
      </c>
      <c r="AF1822" s="283" t="s">
        <v>4765</v>
      </c>
      <c r="AG1822" s="200"/>
      <c r="AH1822" s="200"/>
      <c r="AI1822" s="169" t="str">
        <f>IF(AB1822/W1822=0,"",IF(MOD(AB1822,W1822)&gt;0,"ОШИБКА!!! неверная кратность на сорт",""))</f>
        <v/>
      </c>
    </row>
    <row r="1823" spans="2:35">
      <c r="B1823" s="251"/>
      <c r="C1823" s="168"/>
      <c r="D1823" s="267"/>
      <c r="E1823" s="267"/>
      <c r="F1823" s="267"/>
      <c r="G1823" s="267"/>
      <c r="H1823" s="267"/>
      <c r="I1823" s="267"/>
      <c r="J1823" s="267"/>
      <c r="K1823" s="267">
        <v>1633</v>
      </c>
      <c r="L1823" s="196" t="s">
        <v>37</v>
      </c>
      <c r="M1823" s="196" t="s">
        <v>980</v>
      </c>
      <c r="N1823" s="196" t="s">
        <v>5664</v>
      </c>
      <c r="O1823" s="196"/>
      <c r="P1823" s="196"/>
      <c r="Q1823" s="196" t="s">
        <v>4940</v>
      </c>
      <c r="R1823" s="218"/>
      <c r="S1823" s="218"/>
      <c r="T1823" s="218"/>
      <c r="U1823" s="281" t="s">
        <v>4764</v>
      </c>
      <c r="V1823" s="197" t="s">
        <v>776</v>
      </c>
      <c r="W1823" s="220">
        <v>1</v>
      </c>
      <c r="X1823" s="285">
        <v>515</v>
      </c>
      <c r="Y1823" s="285">
        <v>500</v>
      </c>
      <c r="Z1823" s="285">
        <v>469</v>
      </c>
      <c r="AA1823" s="285">
        <v>440</v>
      </c>
      <c r="AB1823" s="5"/>
      <c r="AC1823" s="224">
        <f t="shared" si="74"/>
        <v>0</v>
      </c>
      <c r="AD1823" s="270">
        <f t="shared" si="75"/>
        <v>0</v>
      </c>
      <c r="AE1823" s="282" t="s">
        <v>7069</v>
      </c>
      <c r="AF1823" s="283" t="s">
        <v>4765</v>
      </c>
      <c r="AG1823" s="200"/>
      <c r="AH1823" s="200"/>
      <c r="AI1823" s="169" t="str">
        <f>IF(AB1823/W1823=0,"",IF(MOD(AB1823,W1823)&gt;0,"ОШИБКА!!! неверная кратность на сорт",""))</f>
        <v/>
      </c>
    </row>
    <row r="1824" spans="2:35">
      <c r="B1824" s="251"/>
      <c r="C1824" s="168"/>
      <c r="D1824" s="267"/>
      <c r="E1824" s="267"/>
      <c r="F1824" s="267"/>
      <c r="G1824" s="267"/>
      <c r="H1824" s="267"/>
      <c r="I1824" s="267"/>
      <c r="J1824" s="267"/>
      <c r="K1824" s="267"/>
      <c r="L1824" s="196" t="s">
        <v>37</v>
      </c>
      <c r="M1824" s="196" t="s">
        <v>980</v>
      </c>
      <c r="N1824" s="196" t="s">
        <v>5665</v>
      </c>
      <c r="O1824" s="196"/>
      <c r="P1824" s="196"/>
      <c r="Q1824" s="196" t="s">
        <v>4956</v>
      </c>
      <c r="R1824" s="218"/>
      <c r="S1824" s="218"/>
      <c r="T1824" s="218"/>
      <c r="U1824" s="281" t="s">
        <v>4764</v>
      </c>
      <c r="V1824" s="197" t="s">
        <v>776</v>
      </c>
      <c r="W1824" s="220">
        <v>1</v>
      </c>
      <c r="X1824" s="285">
        <v>492</v>
      </c>
      <c r="Y1824" s="285">
        <v>477</v>
      </c>
      <c r="Z1824" s="285">
        <v>447</v>
      </c>
      <c r="AA1824" s="285">
        <v>420</v>
      </c>
      <c r="AB1824" s="5"/>
      <c r="AC1824" s="224">
        <f t="shared" si="74"/>
        <v>0</v>
      </c>
      <c r="AD1824" s="270">
        <f t="shared" si="75"/>
        <v>0</v>
      </c>
      <c r="AE1824" s="282" t="s">
        <v>7069</v>
      </c>
      <c r="AF1824" s="283" t="s">
        <v>4765</v>
      </c>
      <c r="AG1824" s="200"/>
      <c r="AH1824" s="200"/>
      <c r="AI1824" s="169" t="str">
        <f>IF(AB1824/W1824=0,"",IF(MOD(AB1824,W1824)&gt;0,"ОШИБКА!!! неверная кратность на сорт",""))</f>
        <v/>
      </c>
    </row>
    <row r="1825" spans="2:35">
      <c r="B1825" s="251"/>
      <c r="C1825" s="168"/>
      <c r="D1825" s="267"/>
      <c r="E1825" s="267"/>
      <c r="F1825" s="267"/>
      <c r="G1825" s="267"/>
      <c r="H1825" s="267"/>
      <c r="I1825" s="267"/>
      <c r="J1825" s="267"/>
      <c r="K1825" s="267"/>
      <c r="L1825" s="196" t="s">
        <v>37</v>
      </c>
      <c r="M1825" s="196" t="s">
        <v>980</v>
      </c>
      <c r="N1825" s="196" t="s">
        <v>5666</v>
      </c>
      <c r="O1825" s="196"/>
      <c r="P1825" s="196"/>
      <c r="Q1825" s="196" t="s">
        <v>4956</v>
      </c>
      <c r="R1825" s="218"/>
      <c r="S1825" s="218"/>
      <c r="T1825" s="218"/>
      <c r="U1825" s="281" t="s">
        <v>4764</v>
      </c>
      <c r="V1825" s="197" t="s">
        <v>776</v>
      </c>
      <c r="W1825" s="220">
        <v>1</v>
      </c>
      <c r="X1825" s="285">
        <v>492</v>
      </c>
      <c r="Y1825" s="285">
        <v>477</v>
      </c>
      <c r="Z1825" s="285">
        <v>447</v>
      </c>
      <c r="AA1825" s="285">
        <v>420</v>
      </c>
      <c r="AB1825" s="5"/>
      <c r="AC1825" s="224">
        <f t="shared" si="74"/>
        <v>0</v>
      </c>
      <c r="AD1825" s="270">
        <f t="shared" si="75"/>
        <v>0</v>
      </c>
      <c r="AE1825" s="282" t="s">
        <v>7069</v>
      </c>
      <c r="AF1825" s="283" t="s">
        <v>4765</v>
      </c>
      <c r="AG1825" s="200"/>
      <c r="AH1825" s="200"/>
      <c r="AI1825" s="169" t="str">
        <f>IF(AB1825/W1825=0,"",IF(MOD(AB1825,W1825)&gt;0,"ОШИБКА!!! неверная кратность на сорт",""))</f>
        <v/>
      </c>
    </row>
    <row r="1826" spans="2:35">
      <c r="B1826" s="251"/>
      <c r="C1826" s="168"/>
      <c r="D1826" s="267"/>
      <c r="E1826" s="267"/>
      <c r="F1826" s="267"/>
      <c r="G1826" s="267"/>
      <c r="H1826" s="267"/>
      <c r="I1826" s="267"/>
      <c r="J1826" s="267"/>
      <c r="K1826" s="267">
        <v>1039</v>
      </c>
      <c r="L1826" s="196" t="s">
        <v>37</v>
      </c>
      <c r="M1826" s="196" t="s">
        <v>980</v>
      </c>
      <c r="N1826" s="196" t="s">
        <v>5667</v>
      </c>
      <c r="O1826" s="196"/>
      <c r="P1826" s="196"/>
      <c r="Q1826" s="196" t="s">
        <v>4956</v>
      </c>
      <c r="R1826" s="218"/>
      <c r="S1826" s="218"/>
      <c r="T1826" s="218"/>
      <c r="U1826" s="281" t="s">
        <v>4764</v>
      </c>
      <c r="V1826" s="197" t="s">
        <v>776</v>
      </c>
      <c r="W1826" s="220">
        <v>1</v>
      </c>
      <c r="X1826" s="285">
        <v>287</v>
      </c>
      <c r="Y1826" s="285">
        <v>279</v>
      </c>
      <c r="Z1826" s="285">
        <v>261</v>
      </c>
      <c r="AA1826" s="285">
        <v>245</v>
      </c>
      <c r="AB1826" s="5"/>
      <c r="AC1826" s="224">
        <f t="shared" si="74"/>
        <v>0</v>
      </c>
      <c r="AD1826" s="270">
        <f t="shared" si="75"/>
        <v>0</v>
      </c>
      <c r="AE1826" s="282" t="s">
        <v>7069</v>
      </c>
      <c r="AF1826" s="283" t="s">
        <v>4765</v>
      </c>
      <c r="AG1826" s="200"/>
      <c r="AH1826" s="200"/>
      <c r="AI1826" s="169" t="str">
        <f>IF(AB1826/W1826=0,"",IF(MOD(AB1826,W1826)&gt;0,"ОШИБКА!!! неверная кратность на сорт",""))</f>
        <v/>
      </c>
    </row>
    <row r="1827" spans="2:35">
      <c r="B1827" s="251"/>
      <c r="C1827" s="168"/>
      <c r="D1827" s="267"/>
      <c r="E1827" s="267"/>
      <c r="F1827" s="267"/>
      <c r="G1827" s="267"/>
      <c r="H1827" s="267"/>
      <c r="I1827" s="267"/>
      <c r="J1827" s="267"/>
      <c r="K1827" s="267">
        <v>11</v>
      </c>
      <c r="L1827" s="196" t="s">
        <v>37</v>
      </c>
      <c r="M1827" s="196" t="s">
        <v>980</v>
      </c>
      <c r="N1827" s="196" t="s">
        <v>5667</v>
      </c>
      <c r="O1827" s="196"/>
      <c r="P1827" s="196"/>
      <c r="Q1827" s="196" t="s">
        <v>4940</v>
      </c>
      <c r="R1827" s="218"/>
      <c r="S1827" s="218"/>
      <c r="T1827" s="218"/>
      <c r="U1827" s="281" t="s">
        <v>4764</v>
      </c>
      <c r="V1827" s="197" t="s">
        <v>776</v>
      </c>
      <c r="W1827" s="220">
        <v>1</v>
      </c>
      <c r="X1827" s="285">
        <v>352</v>
      </c>
      <c r="Y1827" s="285">
        <v>341</v>
      </c>
      <c r="Z1827" s="285">
        <v>320</v>
      </c>
      <c r="AA1827" s="285">
        <v>300</v>
      </c>
      <c r="AB1827" s="5"/>
      <c r="AC1827" s="224">
        <f t="shared" si="74"/>
        <v>0</v>
      </c>
      <c r="AD1827" s="270">
        <f t="shared" si="75"/>
        <v>0</v>
      </c>
      <c r="AE1827" s="282" t="s">
        <v>7069</v>
      </c>
      <c r="AF1827" s="283" t="s">
        <v>4765</v>
      </c>
      <c r="AG1827" s="200"/>
      <c r="AH1827" s="200"/>
      <c r="AI1827" s="169" t="str">
        <f>IF(AB1827/W1827=0,"",IF(MOD(AB1827,W1827)&gt;0,"ОШИБКА!!! неверная кратность на сорт",""))</f>
        <v/>
      </c>
    </row>
    <row r="1828" spans="2:35">
      <c r="B1828" s="251"/>
      <c r="C1828" s="168"/>
      <c r="D1828" s="267"/>
      <c r="E1828" s="267"/>
      <c r="F1828" s="267"/>
      <c r="G1828" s="267"/>
      <c r="H1828" s="267"/>
      <c r="I1828" s="267"/>
      <c r="J1828" s="267"/>
      <c r="K1828" s="267">
        <v>350</v>
      </c>
      <c r="L1828" s="196" t="s">
        <v>37</v>
      </c>
      <c r="M1828" s="196" t="s">
        <v>980</v>
      </c>
      <c r="N1828" s="196" t="s">
        <v>5668</v>
      </c>
      <c r="O1828" s="196"/>
      <c r="P1828" s="196"/>
      <c r="Q1828" s="196" t="s">
        <v>4940</v>
      </c>
      <c r="R1828" s="218"/>
      <c r="S1828" s="218"/>
      <c r="T1828" s="218"/>
      <c r="U1828" s="281" t="s">
        <v>4764</v>
      </c>
      <c r="V1828" s="197" t="s">
        <v>776</v>
      </c>
      <c r="W1828" s="220">
        <v>1</v>
      </c>
      <c r="X1828" s="285">
        <v>352</v>
      </c>
      <c r="Y1828" s="285">
        <v>341</v>
      </c>
      <c r="Z1828" s="285">
        <v>320</v>
      </c>
      <c r="AA1828" s="285">
        <v>300</v>
      </c>
      <c r="AB1828" s="5"/>
      <c r="AC1828" s="224">
        <f t="shared" si="74"/>
        <v>0</v>
      </c>
      <c r="AD1828" s="270">
        <f t="shared" si="75"/>
        <v>0</v>
      </c>
      <c r="AE1828" s="282" t="s">
        <v>7069</v>
      </c>
      <c r="AF1828" s="283" t="s">
        <v>4765</v>
      </c>
      <c r="AG1828" s="200"/>
      <c r="AH1828" s="200"/>
      <c r="AI1828" s="169" t="str">
        <f>IF(AB1828/W1828=0,"",IF(MOD(AB1828,W1828)&gt;0,"ОШИБКА!!! неверная кратность на сорт",""))</f>
        <v/>
      </c>
    </row>
    <row r="1829" spans="2:35">
      <c r="B1829" s="251"/>
      <c r="C1829" s="168" t="s">
        <v>1675</v>
      </c>
      <c r="D1829" s="267">
        <v>40</v>
      </c>
      <c r="E1829" s="267"/>
      <c r="F1829" s="267"/>
      <c r="G1829" s="267"/>
      <c r="H1829" s="267"/>
      <c r="I1829" s="267"/>
      <c r="J1829" s="267"/>
      <c r="K1829" s="267"/>
      <c r="L1829" s="196" t="s">
        <v>37</v>
      </c>
      <c r="M1829" s="196" t="s">
        <v>980</v>
      </c>
      <c r="N1829" s="196" t="s">
        <v>1677</v>
      </c>
      <c r="O1829" s="196" t="s">
        <v>1676</v>
      </c>
      <c r="P1829" s="196" t="s">
        <v>1678</v>
      </c>
      <c r="Q1829" s="217" t="s">
        <v>4623</v>
      </c>
      <c r="R1829" s="218"/>
      <c r="S1829" s="218"/>
      <c r="T1829" s="218"/>
      <c r="U1829" s="219"/>
      <c r="V1829" s="197" t="s">
        <v>776</v>
      </c>
      <c r="W1829" s="220">
        <v>1</v>
      </c>
      <c r="X1829" s="223">
        <v>392</v>
      </c>
      <c r="Y1829" s="223">
        <v>380</v>
      </c>
      <c r="Z1829" s="223">
        <v>356</v>
      </c>
      <c r="AA1829" s="223">
        <v>335</v>
      </c>
      <c r="AB1829" s="5"/>
      <c r="AC1829" s="224">
        <f t="shared" si="74"/>
        <v>0</v>
      </c>
      <c r="AD1829" s="270">
        <f t="shared" si="75"/>
        <v>0</v>
      </c>
      <c r="AE1829" s="198"/>
      <c r="AF1829" s="199"/>
      <c r="AG1829" s="200"/>
      <c r="AH1829" s="200"/>
      <c r="AI1829" s="169" t="str">
        <f>IF(AB1829/W1829=0,"",IF(MOD(AB1829,W1829)&gt;0,"ОШИБКА!!! неверная кратность на сорт",""))</f>
        <v/>
      </c>
    </row>
    <row r="1830" spans="2:35">
      <c r="B1830" s="251"/>
      <c r="C1830" s="168" t="s">
        <v>1679</v>
      </c>
      <c r="D1830" s="267">
        <v>10</v>
      </c>
      <c r="E1830" s="267"/>
      <c r="F1830" s="267"/>
      <c r="G1830" s="267"/>
      <c r="H1830" s="267"/>
      <c r="I1830" s="267"/>
      <c r="J1830" s="267"/>
      <c r="K1830" s="267"/>
      <c r="L1830" s="196" t="s">
        <v>37</v>
      </c>
      <c r="M1830" s="196" t="s">
        <v>980</v>
      </c>
      <c r="N1830" s="196" t="s">
        <v>1677</v>
      </c>
      <c r="O1830" s="196" t="s">
        <v>1676</v>
      </c>
      <c r="P1830" s="196" t="s">
        <v>1680</v>
      </c>
      <c r="Q1830" s="217" t="s">
        <v>4623</v>
      </c>
      <c r="R1830" s="218"/>
      <c r="S1830" s="218"/>
      <c r="T1830" s="218"/>
      <c r="U1830" s="219"/>
      <c r="V1830" s="197" t="s">
        <v>776</v>
      </c>
      <c r="W1830" s="220">
        <v>1</v>
      </c>
      <c r="X1830" s="223">
        <v>420</v>
      </c>
      <c r="Y1830" s="223">
        <v>407</v>
      </c>
      <c r="Z1830" s="223">
        <v>381</v>
      </c>
      <c r="AA1830" s="223">
        <v>359</v>
      </c>
      <c r="AB1830" s="5"/>
      <c r="AC1830" s="224">
        <f t="shared" si="74"/>
        <v>0</v>
      </c>
      <c r="AD1830" s="270">
        <f t="shared" si="75"/>
        <v>0</v>
      </c>
      <c r="AE1830" s="198"/>
      <c r="AF1830" s="199"/>
      <c r="AG1830" s="200"/>
      <c r="AH1830" s="200"/>
      <c r="AI1830" s="169" t="str">
        <f>IF(AB1830/W1830=0,"",IF(MOD(AB1830,W1830)&gt;0,"ОШИБКА!!! неверная кратность на сорт",""))</f>
        <v/>
      </c>
    </row>
    <row r="1831" spans="2:35">
      <c r="B1831" s="251"/>
      <c r="C1831" s="168" t="s">
        <v>1681</v>
      </c>
      <c r="D1831" s="267">
        <v>40</v>
      </c>
      <c r="E1831" s="267"/>
      <c r="F1831" s="267"/>
      <c r="G1831" s="267"/>
      <c r="H1831" s="267"/>
      <c r="I1831" s="267"/>
      <c r="J1831" s="267"/>
      <c r="K1831" s="267"/>
      <c r="L1831" s="196" t="s">
        <v>37</v>
      </c>
      <c r="M1831" s="196" t="s">
        <v>980</v>
      </c>
      <c r="N1831" s="196" t="s">
        <v>1677</v>
      </c>
      <c r="O1831" s="196" t="s">
        <v>1676</v>
      </c>
      <c r="P1831" s="196" t="s">
        <v>1682</v>
      </c>
      <c r="Q1831" s="217" t="s">
        <v>4623</v>
      </c>
      <c r="R1831" s="218"/>
      <c r="S1831" s="218"/>
      <c r="T1831" s="218"/>
      <c r="U1831" s="219"/>
      <c r="V1831" s="197" t="s">
        <v>776</v>
      </c>
      <c r="W1831" s="220">
        <v>1</v>
      </c>
      <c r="X1831" s="223">
        <v>420</v>
      </c>
      <c r="Y1831" s="223">
        <v>407</v>
      </c>
      <c r="Z1831" s="223">
        <v>381</v>
      </c>
      <c r="AA1831" s="223">
        <v>359</v>
      </c>
      <c r="AB1831" s="5"/>
      <c r="AC1831" s="224">
        <f t="shared" si="74"/>
        <v>0</v>
      </c>
      <c r="AD1831" s="270">
        <f t="shared" si="75"/>
        <v>0</v>
      </c>
      <c r="AE1831" s="198"/>
      <c r="AF1831" s="199"/>
      <c r="AG1831" s="200"/>
      <c r="AH1831" s="200"/>
      <c r="AI1831" s="169" t="str">
        <f>IF(AB1831/W1831=0,"",IF(MOD(AB1831,W1831)&gt;0,"ОШИБКА!!! неверная кратность на сорт",""))</f>
        <v/>
      </c>
    </row>
    <row r="1832" spans="2:35">
      <c r="B1832" s="251"/>
      <c r="C1832" s="168" t="s">
        <v>1683</v>
      </c>
      <c r="D1832" s="267"/>
      <c r="E1832" s="267"/>
      <c r="F1832" s="267"/>
      <c r="G1832" s="267"/>
      <c r="H1832" s="267"/>
      <c r="I1832" s="267"/>
      <c r="J1832" s="267"/>
      <c r="K1832" s="267"/>
      <c r="L1832" s="196" t="s">
        <v>37</v>
      </c>
      <c r="M1832" s="332" t="s">
        <v>980</v>
      </c>
      <c r="N1832" s="332" t="s">
        <v>1677</v>
      </c>
      <c r="O1832" s="332" t="s">
        <v>1676</v>
      </c>
      <c r="P1832" s="332" t="s">
        <v>1684</v>
      </c>
      <c r="Q1832" s="338" t="s">
        <v>4623</v>
      </c>
      <c r="R1832" s="334"/>
      <c r="S1832" s="334"/>
      <c r="T1832" s="334"/>
      <c r="U1832" s="219"/>
      <c r="V1832" s="197" t="s">
        <v>776</v>
      </c>
      <c r="W1832" s="220">
        <v>1</v>
      </c>
      <c r="X1832" s="223">
        <v>392</v>
      </c>
      <c r="Y1832" s="223">
        <v>380</v>
      </c>
      <c r="Z1832" s="223">
        <v>356</v>
      </c>
      <c r="AA1832" s="223">
        <v>335</v>
      </c>
      <c r="AB1832" s="5"/>
      <c r="AC1832" s="224">
        <f t="shared" si="74"/>
        <v>0</v>
      </c>
      <c r="AD1832" s="270">
        <f t="shared" si="75"/>
        <v>0</v>
      </c>
      <c r="AE1832" s="198" t="s">
        <v>4484</v>
      </c>
      <c r="AF1832" s="199"/>
      <c r="AG1832" s="200"/>
      <c r="AH1832" s="200"/>
      <c r="AI1832" s="169" t="str">
        <f>IF(AB1832/W1832=0,"",IF(MOD(AB1832,W1832)&gt;0,"ОШИБКА!!! неверная кратность на сорт",""))</f>
        <v/>
      </c>
    </row>
    <row r="1833" spans="2:35">
      <c r="B1833" s="251"/>
      <c r="C1833" s="168" t="s">
        <v>1685</v>
      </c>
      <c r="D1833" s="267">
        <v>8</v>
      </c>
      <c r="E1833" s="267"/>
      <c r="F1833" s="267"/>
      <c r="G1833" s="267"/>
      <c r="H1833" s="267"/>
      <c r="I1833" s="267"/>
      <c r="J1833" s="267"/>
      <c r="K1833" s="267"/>
      <c r="L1833" s="196" t="s">
        <v>37</v>
      </c>
      <c r="M1833" s="196" t="s">
        <v>980</v>
      </c>
      <c r="N1833" s="196" t="s">
        <v>1677</v>
      </c>
      <c r="O1833" s="196" t="s">
        <v>1676</v>
      </c>
      <c r="P1833" s="196" t="s">
        <v>1686</v>
      </c>
      <c r="Q1833" s="217" t="s">
        <v>4613</v>
      </c>
      <c r="R1833" s="218"/>
      <c r="S1833" s="218"/>
      <c r="T1833" s="218"/>
      <c r="U1833" s="219"/>
      <c r="V1833" s="197" t="s">
        <v>776</v>
      </c>
      <c r="W1833" s="220">
        <v>1</v>
      </c>
      <c r="X1833" s="223">
        <v>401</v>
      </c>
      <c r="Y1833" s="223">
        <v>389</v>
      </c>
      <c r="Z1833" s="223">
        <v>365</v>
      </c>
      <c r="AA1833" s="223">
        <v>343</v>
      </c>
      <c r="AB1833" s="5"/>
      <c r="AC1833" s="224">
        <f t="shared" si="74"/>
        <v>0</v>
      </c>
      <c r="AD1833" s="270">
        <f t="shared" si="75"/>
        <v>0</v>
      </c>
      <c r="AE1833" s="198"/>
      <c r="AF1833" s="199"/>
      <c r="AG1833" s="200"/>
      <c r="AH1833" s="200"/>
      <c r="AI1833" s="169" t="str">
        <f>IF(AB1833/W1833=0,"",IF(MOD(AB1833,W1833)&gt;0,"ОШИБКА!!! неверная кратность на сорт",""))</f>
        <v/>
      </c>
    </row>
    <row r="1834" spans="2:35">
      <c r="B1834" s="251"/>
      <c r="C1834" s="168"/>
      <c r="D1834" s="267"/>
      <c r="E1834" s="267"/>
      <c r="F1834" s="267"/>
      <c r="G1834" s="267"/>
      <c r="H1834" s="267"/>
      <c r="I1834" s="267"/>
      <c r="J1834" s="267"/>
      <c r="K1834" s="267">
        <v>2020</v>
      </c>
      <c r="L1834" s="196" t="s">
        <v>37</v>
      </c>
      <c r="M1834" s="196" t="s">
        <v>980</v>
      </c>
      <c r="N1834" s="196" t="s">
        <v>5669</v>
      </c>
      <c r="O1834" s="196"/>
      <c r="P1834" s="196"/>
      <c r="Q1834" s="217" t="s">
        <v>4940</v>
      </c>
      <c r="R1834" s="218"/>
      <c r="S1834" s="218"/>
      <c r="T1834" s="218"/>
      <c r="U1834" s="281" t="s">
        <v>4764</v>
      </c>
      <c r="V1834" s="197" t="s">
        <v>776</v>
      </c>
      <c r="W1834" s="220">
        <v>1</v>
      </c>
      <c r="X1834" s="285">
        <v>375</v>
      </c>
      <c r="Y1834" s="285">
        <v>364</v>
      </c>
      <c r="Z1834" s="285">
        <v>341</v>
      </c>
      <c r="AA1834" s="285">
        <v>320</v>
      </c>
      <c r="AB1834" s="5"/>
      <c r="AC1834" s="224">
        <f t="shared" si="74"/>
        <v>0</v>
      </c>
      <c r="AD1834" s="270">
        <f t="shared" si="75"/>
        <v>0</v>
      </c>
      <c r="AE1834" s="282" t="s">
        <v>7069</v>
      </c>
      <c r="AF1834" s="283" t="s">
        <v>4765</v>
      </c>
      <c r="AG1834" s="200"/>
      <c r="AH1834" s="200"/>
      <c r="AI1834" s="169" t="str">
        <f>IF(AB1834/W1834=0,"",IF(MOD(AB1834,W1834)&gt;0,"ОШИБКА!!! неверная кратность на сорт",""))</f>
        <v/>
      </c>
    </row>
    <row r="1835" spans="2:35">
      <c r="B1835" s="251"/>
      <c r="C1835" s="168"/>
      <c r="D1835" s="267"/>
      <c r="E1835" s="267"/>
      <c r="F1835" s="267"/>
      <c r="G1835" s="267"/>
      <c r="H1835" s="267"/>
      <c r="I1835" s="267"/>
      <c r="J1835" s="267"/>
      <c r="K1835" s="267">
        <v>2981</v>
      </c>
      <c r="L1835" s="196" t="s">
        <v>37</v>
      </c>
      <c r="M1835" s="196" t="s">
        <v>980</v>
      </c>
      <c r="N1835" s="196" t="s">
        <v>5670</v>
      </c>
      <c r="O1835" s="196"/>
      <c r="P1835" s="196"/>
      <c r="Q1835" s="217" t="s">
        <v>4940</v>
      </c>
      <c r="R1835" s="218"/>
      <c r="S1835" s="218"/>
      <c r="T1835" s="218"/>
      <c r="U1835" s="281" t="s">
        <v>4764</v>
      </c>
      <c r="V1835" s="197" t="s">
        <v>776</v>
      </c>
      <c r="W1835" s="220">
        <v>1</v>
      </c>
      <c r="X1835" s="285">
        <v>375</v>
      </c>
      <c r="Y1835" s="285">
        <v>364</v>
      </c>
      <c r="Z1835" s="285">
        <v>341</v>
      </c>
      <c r="AA1835" s="285">
        <v>320</v>
      </c>
      <c r="AB1835" s="5"/>
      <c r="AC1835" s="224">
        <f t="shared" si="74"/>
        <v>0</v>
      </c>
      <c r="AD1835" s="270">
        <f t="shared" si="75"/>
        <v>0</v>
      </c>
      <c r="AE1835" s="282" t="s">
        <v>7069</v>
      </c>
      <c r="AF1835" s="283" t="s">
        <v>4765</v>
      </c>
      <c r="AG1835" s="200"/>
      <c r="AH1835" s="200"/>
      <c r="AI1835" s="169" t="str">
        <f>IF(AB1835/W1835=0,"",IF(MOD(AB1835,W1835)&gt;0,"ОШИБКА!!! неверная кратность на сорт",""))</f>
        <v/>
      </c>
    </row>
    <row r="1836" spans="2:35">
      <c r="B1836" s="251"/>
      <c r="C1836" s="168" t="s">
        <v>3131</v>
      </c>
      <c r="D1836" s="267">
        <v>2</v>
      </c>
      <c r="E1836" s="267"/>
      <c r="F1836" s="267"/>
      <c r="G1836" s="267"/>
      <c r="H1836" s="267"/>
      <c r="I1836" s="267"/>
      <c r="J1836" s="267"/>
      <c r="K1836" s="267"/>
      <c r="L1836" s="196" t="s">
        <v>37</v>
      </c>
      <c r="M1836" s="196" t="s">
        <v>980</v>
      </c>
      <c r="N1836" s="196" t="s">
        <v>4383</v>
      </c>
      <c r="O1836" s="196" t="s">
        <v>4382</v>
      </c>
      <c r="P1836" s="196" t="s">
        <v>4384</v>
      </c>
      <c r="Q1836" s="217" t="s">
        <v>4613</v>
      </c>
      <c r="R1836" s="218"/>
      <c r="S1836" s="218"/>
      <c r="T1836" s="218"/>
      <c r="U1836" s="219"/>
      <c r="V1836" s="197" t="s">
        <v>176</v>
      </c>
      <c r="W1836" s="220">
        <v>1</v>
      </c>
      <c r="X1836" s="223">
        <v>2248</v>
      </c>
      <c r="Y1836" s="223">
        <v>2180</v>
      </c>
      <c r="Z1836" s="223">
        <v>2043</v>
      </c>
      <c r="AA1836" s="223">
        <v>1921</v>
      </c>
      <c r="AB1836" s="5"/>
      <c r="AC1836" s="224">
        <f t="shared" si="74"/>
        <v>0</v>
      </c>
      <c r="AD1836" s="270">
        <f t="shared" si="75"/>
        <v>0</v>
      </c>
      <c r="AE1836" s="198"/>
      <c r="AF1836" s="199"/>
      <c r="AG1836" s="200"/>
      <c r="AH1836" s="200"/>
      <c r="AI1836" s="169" t="str">
        <f>IF(AB1836/W1836=0,"",IF(MOD(AB1836,W1836)&gt;0,"ОШИБКА!!! неверная кратность на сорт",""))</f>
        <v/>
      </c>
    </row>
    <row r="1837" spans="2:35">
      <c r="B1837" s="251"/>
      <c r="C1837" s="168"/>
      <c r="D1837" s="267"/>
      <c r="E1837" s="267"/>
      <c r="F1837" s="267"/>
      <c r="G1837" s="267"/>
      <c r="H1837" s="267"/>
      <c r="I1837" s="267"/>
      <c r="J1837" s="267"/>
      <c r="K1837" s="267">
        <v>384</v>
      </c>
      <c r="L1837" s="196" t="s">
        <v>37</v>
      </c>
      <c r="M1837" s="196" t="s">
        <v>980</v>
      </c>
      <c r="N1837" s="196" t="s">
        <v>4383</v>
      </c>
      <c r="O1837" s="196"/>
      <c r="P1837" s="196"/>
      <c r="Q1837" s="217" t="s">
        <v>4821</v>
      </c>
      <c r="R1837" s="218"/>
      <c r="S1837" s="218"/>
      <c r="T1837" s="218"/>
      <c r="U1837" s="281" t="s">
        <v>4764</v>
      </c>
      <c r="V1837" s="197" t="s">
        <v>776</v>
      </c>
      <c r="W1837" s="220">
        <v>1</v>
      </c>
      <c r="X1837" s="285">
        <v>463</v>
      </c>
      <c r="Y1837" s="285">
        <v>449</v>
      </c>
      <c r="Z1837" s="285">
        <v>421</v>
      </c>
      <c r="AA1837" s="285">
        <v>395</v>
      </c>
      <c r="AB1837" s="5"/>
      <c r="AC1837" s="224">
        <f t="shared" si="74"/>
        <v>0</v>
      </c>
      <c r="AD1837" s="270">
        <f t="shared" si="75"/>
        <v>0</v>
      </c>
      <c r="AE1837" s="282" t="s">
        <v>7069</v>
      </c>
      <c r="AF1837" s="283" t="s">
        <v>4765</v>
      </c>
      <c r="AG1837" s="200"/>
      <c r="AH1837" s="200"/>
      <c r="AI1837" s="169" t="str">
        <f>IF(AB1837/W1837=0,"",IF(MOD(AB1837,W1837)&gt;0,"ОШИБКА!!! неверная кратность на сорт",""))</f>
        <v/>
      </c>
    </row>
    <row r="1838" spans="2:35">
      <c r="B1838" s="251"/>
      <c r="C1838" s="168"/>
      <c r="D1838" s="267"/>
      <c r="E1838" s="267"/>
      <c r="F1838" s="267"/>
      <c r="G1838" s="267"/>
      <c r="H1838" s="267"/>
      <c r="I1838" s="267"/>
      <c r="J1838" s="267"/>
      <c r="K1838" s="267">
        <v>10</v>
      </c>
      <c r="L1838" s="196" t="s">
        <v>37</v>
      </c>
      <c r="M1838" s="196" t="s">
        <v>980</v>
      </c>
      <c r="N1838" s="196" t="s">
        <v>4383</v>
      </c>
      <c r="O1838" s="196"/>
      <c r="P1838" s="196"/>
      <c r="Q1838" s="217" t="s">
        <v>4859</v>
      </c>
      <c r="R1838" s="218"/>
      <c r="S1838" s="218"/>
      <c r="T1838" s="218"/>
      <c r="U1838" s="281" t="s">
        <v>4764</v>
      </c>
      <c r="V1838" s="197" t="s">
        <v>776</v>
      </c>
      <c r="W1838" s="220">
        <v>1</v>
      </c>
      <c r="X1838" s="285">
        <v>1463</v>
      </c>
      <c r="Y1838" s="285">
        <v>1419</v>
      </c>
      <c r="Z1838" s="285">
        <v>1330</v>
      </c>
      <c r="AA1838" s="285">
        <v>1250</v>
      </c>
      <c r="AB1838" s="5"/>
      <c r="AC1838" s="224">
        <f t="shared" si="74"/>
        <v>0</v>
      </c>
      <c r="AD1838" s="270">
        <f t="shared" si="75"/>
        <v>0</v>
      </c>
      <c r="AE1838" s="282" t="s">
        <v>7069</v>
      </c>
      <c r="AF1838" s="283" t="s">
        <v>4765</v>
      </c>
      <c r="AG1838" s="200"/>
      <c r="AH1838" s="200"/>
      <c r="AI1838" s="169" t="str">
        <f>IF(AB1838/W1838=0,"",IF(MOD(AB1838,W1838)&gt;0,"ОШИБКА!!! неверная кратность на сорт",""))</f>
        <v/>
      </c>
    </row>
    <row r="1839" spans="2:35">
      <c r="B1839" s="251"/>
      <c r="C1839" s="168" t="s">
        <v>3132</v>
      </c>
      <c r="D1839" s="267">
        <v>48</v>
      </c>
      <c r="E1839" s="267">
        <v>23</v>
      </c>
      <c r="F1839" s="267">
        <v>23</v>
      </c>
      <c r="G1839" s="267"/>
      <c r="H1839" s="267"/>
      <c r="I1839" s="267"/>
      <c r="J1839" s="267">
        <v>9</v>
      </c>
      <c r="K1839" s="267"/>
      <c r="L1839" s="196" t="s">
        <v>37</v>
      </c>
      <c r="M1839" s="196" t="s">
        <v>980</v>
      </c>
      <c r="N1839" s="196" t="s">
        <v>3996</v>
      </c>
      <c r="O1839" s="196" t="s">
        <v>3995</v>
      </c>
      <c r="P1839" s="196" t="s">
        <v>3998</v>
      </c>
      <c r="Q1839" s="196" t="s">
        <v>19</v>
      </c>
      <c r="R1839" s="218"/>
      <c r="S1839" s="218"/>
      <c r="T1839" s="218"/>
      <c r="U1839" s="252"/>
      <c r="V1839" s="197" t="s">
        <v>776</v>
      </c>
      <c r="W1839" s="220">
        <v>1</v>
      </c>
      <c r="X1839" s="227">
        <v>375</v>
      </c>
      <c r="Y1839" s="227">
        <v>364</v>
      </c>
      <c r="Z1839" s="227">
        <v>341</v>
      </c>
      <c r="AA1839" s="227">
        <v>321</v>
      </c>
      <c r="AB1839" s="5"/>
      <c r="AC1839" s="224">
        <f t="shared" si="74"/>
        <v>0</v>
      </c>
      <c r="AD1839" s="270">
        <f t="shared" si="75"/>
        <v>0</v>
      </c>
      <c r="AE1839" s="198"/>
      <c r="AF1839" s="199"/>
      <c r="AG1839" s="200"/>
      <c r="AH1839" s="200"/>
      <c r="AI1839" s="169" t="str">
        <f>IF(AB1839/W1839=0,"",IF(MOD(AB1839,W1839)&gt;0,"ОШИБКА!!! неверная кратность на сорт",""))</f>
        <v/>
      </c>
    </row>
    <row r="1840" spans="2:35">
      <c r="B1840" s="251"/>
      <c r="C1840" s="168" t="s">
        <v>3818</v>
      </c>
      <c r="D1840" s="267"/>
      <c r="E1840" s="267"/>
      <c r="F1840" s="267"/>
      <c r="G1840" s="267"/>
      <c r="H1840" s="267"/>
      <c r="I1840" s="267"/>
      <c r="J1840" s="267">
        <v>2</v>
      </c>
      <c r="K1840" s="267"/>
      <c r="L1840" s="196" t="s">
        <v>37</v>
      </c>
      <c r="M1840" s="196" t="s">
        <v>980</v>
      </c>
      <c r="N1840" s="196" t="s">
        <v>3996</v>
      </c>
      <c r="O1840" s="196" t="s">
        <v>3995</v>
      </c>
      <c r="P1840" s="196" t="s">
        <v>3998</v>
      </c>
      <c r="Q1840" s="217" t="s">
        <v>49</v>
      </c>
      <c r="R1840" s="218"/>
      <c r="S1840" s="218"/>
      <c r="T1840" s="218"/>
      <c r="U1840" s="219"/>
      <c r="V1840" s="197" t="s">
        <v>776</v>
      </c>
      <c r="W1840" s="220">
        <v>1</v>
      </c>
      <c r="X1840" s="223">
        <v>1382</v>
      </c>
      <c r="Y1840" s="223">
        <v>1340</v>
      </c>
      <c r="Z1840" s="223">
        <v>1256</v>
      </c>
      <c r="AA1840" s="223">
        <v>1181</v>
      </c>
      <c r="AB1840" s="5"/>
      <c r="AC1840" s="224">
        <f t="shared" si="74"/>
        <v>0</v>
      </c>
      <c r="AD1840" s="270">
        <f t="shared" si="75"/>
        <v>0</v>
      </c>
      <c r="AE1840" s="198"/>
      <c r="AF1840" s="199"/>
      <c r="AG1840" s="200"/>
      <c r="AH1840" s="200"/>
      <c r="AI1840" s="169" t="str">
        <f>IF(AB1840/W1840=0,"",IF(MOD(AB1840,W1840)&gt;0,"ОШИБКА!!! неверная кратность на сорт",""))</f>
        <v/>
      </c>
    </row>
    <row r="1841" spans="2:35">
      <c r="B1841" s="251"/>
      <c r="C1841" s="168" t="s">
        <v>3133</v>
      </c>
      <c r="D1841" s="267">
        <v>42</v>
      </c>
      <c r="E1841" s="267">
        <v>31</v>
      </c>
      <c r="F1841" s="267">
        <v>28</v>
      </c>
      <c r="G1841" s="267"/>
      <c r="H1841" s="267"/>
      <c r="I1841" s="267"/>
      <c r="J1841" s="267">
        <v>7</v>
      </c>
      <c r="K1841" s="267"/>
      <c r="L1841" s="196" t="s">
        <v>37</v>
      </c>
      <c r="M1841" s="196" t="s">
        <v>980</v>
      </c>
      <c r="N1841" s="196" t="s">
        <v>3996</v>
      </c>
      <c r="O1841" s="196" t="s">
        <v>3995</v>
      </c>
      <c r="P1841" s="196" t="s">
        <v>3997</v>
      </c>
      <c r="Q1841" s="196" t="s">
        <v>19</v>
      </c>
      <c r="R1841" s="218"/>
      <c r="S1841" s="218"/>
      <c r="T1841" s="218"/>
      <c r="U1841" s="252"/>
      <c r="V1841" s="197" t="s">
        <v>776</v>
      </c>
      <c r="W1841" s="220">
        <v>1</v>
      </c>
      <c r="X1841" s="227">
        <v>327</v>
      </c>
      <c r="Y1841" s="227">
        <v>317</v>
      </c>
      <c r="Z1841" s="227">
        <v>297</v>
      </c>
      <c r="AA1841" s="227">
        <v>280</v>
      </c>
      <c r="AB1841" s="5"/>
      <c r="AC1841" s="224">
        <f t="shared" si="74"/>
        <v>0</v>
      </c>
      <c r="AD1841" s="270">
        <f t="shared" si="75"/>
        <v>0</v>
      </c>
      <c r="AE1841" s="198"/>
      <c r="AF1841" s="199"/>
      <c r="AG1841" s="200"/>
      <c r="AH1841" s="200"/>
      <c r="AI1841" s="169" t="str">
        <f>IF(AB1841/W1841=0,"",IF(MOD(AB1841,W1841)&gt;0,"ОШИБКА!!! неверная кратность на сорт",""))</f>
        <v/>
      </c>
    </row>
    <row r="1842" spans="2:35">
      <c r="B1842" s="251"/>
      <c r="C1842" s="168" t="s">
        <v>3819</v>
      </c>
      <c r="D1842" s="267"/>
      <c r="E1842" s="267"/>
      <c r="F1842" s="267"/>
      <c r="G1842" s="267"/>
      <c r="H1842" s="267"/>
      <c r="I1842" s="267"/>
      <c r="J1842" s="267"/>
      <c r="K1842" s="267"/>
      <c r="L1842" s="196" t="s">
        <v>37</v>
      </c>
      <c r="M1842" s="332" t="s">
        <v>980</v>
      </c>
      <c r="N1842" s="332" t="s">
        <v>3996</v>
      </c>
      <c r="O1842" s="332" t="s">
        <v>3995</v>
      </c>
      <c r="P1842" s="332" t="s">
        <v>1003</v>
      </c>
      <c r="Q1842" s="338" t="s">
        <v>49</v>
      </c>
      <c r="R1842" s="334"/>
      <c r="S1842" s="334"/>
      <c r="T1842" s="334"/>
      <c r="U1842" s="219"/>
      <c r="V1842" s="197" t="s">
        <v>776</v>
      </c>
      <c r="W1842" s="220">
        <v>1</v>
      </c>
      <c r="X1842" s="223">
        <v>1038</v>
      </c>
      <c r="Y1842" s="223">
        <v>1007</v>
      </c>
      <c r="Z1842" s="223">
        <v>944</v>
      </c>
      <c r="AA1842" s="223">
        <v>887</v>
      </c>
      <c r="AB1842" s="5"/>
      <c r="AC1842" s="224">
        <f t="shared" si="74"/>
        <v>0</v>
      </c>
      <c r="AD1842" s="270">
        <f t="shared" si="75"/>
        <v>0</v>
      </c>
      <c r="AE1842" s="198" t="s">
        <v>4484</v>
      </c>
      <c r="AF1842" s="199"/>
      <c r="AG1842" s="200"/>
      <c r="AH1842" s="200"/>
      <c r="AI1842" s="169" t="str">
        <f>IF(AB1842/W1842=0,"",IF(MOD(AB1842,W1842)&gt;0,"ОШИБКА!!! неверная кратность на сорт",""))</f>
        <v/>
      </c>
    </row>
    <row r="1843" spans="2:35">
      <c r="B1843" s="251"/>
      <c r="C1843" s="168" t="s">
        <v>3137</v>
      </c>
      <c r="D1843" s="267">
        <v>38</v>
      </c>
      <c r="E1843" s="267">
        <v>20</v>
      </c>
      <c r="F1843" s="267">
        <v>20</v>
      </c>
      <c r="G1843" s="267"/>
      <c r="H1843" s="267"/>
      <c r="I1843" s="267"/>
      <c r="J1843" s="267">
        <v>17</v>
      </c>
      <c r="K1843" s="267"/>
      <c r="L1843" s="196" t="s">
        <v>37</v>
      </c>
      <c r="M1843" s="196" t="s">
        <v>980</v>
      </c>
      <c r="N1843" s="196" t="s">
        <v>1688</v>
      </c>
      <c r="O1843" s="196" t="s">
        <v>988</v>
      </c>
      <c r="P1843" s="196" t="s">
        <v>3986</v>
      </c>
      <c r="Q1843" s="196" t="s">
        <v>19</v>
      </c>
      <c r="R1843" s="218"/>
      <c r="S1843" s="218"/>
      <c r="T1843" s="218"/>
      <c r="U1843" s="252"/>
      <c r="V1843" s="197" t="s">
        <v>776</v>
      </c>
      <c r="W1843" s="220">
        <v>1</v>
      </c>
      <c r="X1843" s="227">
        <v>316</v>
      </c>
      <c r="Y1843" s="227">
        <v>306</v>
      </c>
      <c r="Z1843" s="227">
        <v>287</v>
      </c>
      <c r="AA1843" s="227">
        <v>270</v>
      </c>
      <c r="AB1843" s="5"/>
      <c r="AC1843" s="224">
        <f t="shared" si="74"/>
        <v>0</v>
      </c>
      <c r="AD1843" s="270">
        <f t="shared" si="75"/>
        <v>0</v>
      </c>
      <c r="AE1843" s="198"/>
      <c r="AF1843" s="199"/>
      <c r="AG1843" s="200"/>
      <c r="AH1843" s="200"/>
      <c r="AI1843" s="169" t="str">
        <f>IF(AB1843/W1843=0,"",IF(MOD(AB1843,W1843)&gt;0,"ОШИБКА!!! неверная кратность на сорт",""))</f>
        <v/>
      </c>
    </row>
    <row r="1844" spans="2:35">
      <c r="B1844" s="251"/>
      <c r="C1844" s="168" t="s">
        <v>3134</v>
      </c>
      <c r="D1844" s="267">
        <v>8</v>
      </c>
      <c r="E1844" s="267"/>
      <c r="F1844" s="267"/>
      <c r="G1844" s="267"/>
      <c r="H1844" s="267"/>
      <c r="I1844" s="267"/>
      <c r="J1844" s="267"/>
      <c r="K1844" s="267"/>
      <c r="L1844" s="196" t="s">
        <v>37</v>
      </c>
      <c r="M1844" s="196" t="s">
        <v>980</v>
      </c>
      <c r="N1844" s="196" t="s">
        <v>1688</v>
      </c>
      <c r="O1844" s="196" t="s">
        <v>988</v>
      </c>
      <c r="P1844" s="196" t="s">
        <v>989</v>
      </c>
      <c r="Q1844" s="217" t="s">
        <v>4612</v>
      </c>
      <c r="R1844" s="218"/>
      <c r="S1844" s="218"/>
      <c r="T1844" s="218"/>
      <c r="U1844" s="219"/>
      <c r="V1844" s="197" t="s">
        <v>776</v>
      </c>
      <c r="W1844" s="220">
        <v>1</v>
      </c>
      <c r="X1844" s="223">
        <v>484</v>
      </c>
      <c r="Y1844" s="223">
        <v>469</v>
      </c>
      <c r="Z1844" s="223">
        <v>440</v>
      </c>
      <c r="AA1844" s="223">
        <v>414</v>
      </c>
      <c r="AB1844" s="5"/>
      <c r="AC1844" s="224">
        <f t="shared" si="74"/>
        <v>0</v>
      </c>
      <c r="AD1844" s="270">
        <f t="shared" si="75"/>
        <v>0</v>
      </c>
      <c r="AE1844" s="198"/>
      <c r="AF1844" s="199"/>
      <c r="AG1844" s="200"/>
      <c r="AH1844" s="200"/>
      <c r="AI1844" s="169" t="str">
        <f>IF(AB1844/W1844=0,"",IF(MOD(AB1844,W1844)&gt;0,"ОШИБКА!!! неверная кратность на сорт",""))</f>
        <v/>
      </c>
    </row>
    <row r="1845" spans="2:35">
      <c r="B1845" s="251"/>
      <c r="C1845" s="168" t="s">
        <v>3138</v>
      </c>
      <c r="D1845" s="267">
        <v>10</v>
      </c>
      <c r="E1845" s="267">
        <v>77</v>
      </c>
      <c r="F1845" s="267">
        <v>74</v>
      </c>
      <c r="G1845" s="267"/>
      <c r="H1845" s="267"/>
      <c r="I1845" s="267"/>
      <c r="J1845" s="267">
        <v>28</v>
      </c>
      <c r="K1845" s="267"/>
      <c r="L1845" s="196" t="s">
        <v>37</v>
      </c>
      <c r="M1845" s="196" t="s">
        <v>980</v>
      </c>
      <c r="N1845" s="196" t="s">
        <v>1688</v>
      </c>
      <c r="O1845" s="196" t="s">
        <v>988</v>
      </c>
      <c r="P1845" s="196" t="s">
        <v>3983</v>
      </c>
      <c r="Q1845" s="196" t="s">
        <v>19</v>
      </c>
      <c r="R1845" s="218"/>
      <c r="S1845" s="218"/>
      <c r="T1845" s="218"/>
      <c r="U1845" s="219"/>
      <c r="V1845" s="197" t="s">
        <v>776</v>
      </c>
      <c r="W1845" s="220">
        <v>1</v>
      </c>
      <c r="X1845" s="223">
        <v>387</v>
      </c>
      <c r="Y1845" s="223">
        <v>375</v>
      </c>
      <c r="Z1845" s="223">
        <v>351</v>
      </c>
      <c r="AA1845" s="223">
        <v>330</v>
      </c>
      <c r="AB1845" s="5"/>
      <c r="AC1845" s="224">
        <f t="shared" si="74"/>
        <v>0</v>
      </c>
      <c r="AD1845" s="270">
        <f t="shared" si="75"/>
        <v>0</v>
      </c>
      <c r="AE1845" s="198"/>
      <c r="AF1845" s="199"/>
      <c r="AG1845" s="200"/>
      <c r="AH1845" s="200"/>
      <c r="AI1845" s="169" t="str">
        <f>IF(AB1845/W1845=0,"",IF(MOD(AB1845,W1845)&gt;0,"ОШИБКА!!! неверная кратность на сорт",""))</f>
        <v/>
      </c>
    </row>
    <row r="1846" spans="2:35">
      <c r="B1846" s="251"/>
      <c r="C1846" s="168" t="s">
        <v>3139</v>
      </c>
      <c r="D1846" s="267">
        <v>34</v>
      </c>
      <c r="E1846" s="267"/>
      <c r="F1846" s="267"/>
      <c r="G1846" s="267"/>
      <c r="H1846" s="267"/>
      <c r="I1846" s="267"/>
      <c r="J1846" s="267"/>
      <c r="K1846" s="267"/>
      <c r="L1846" s="196" t="s">
        <v>37</v>
      </c>
      <c r="M1846" s="196" t="s">
        <v>980</v>
      </c>
      <c r="N1846" s="196" t="s">
        <v>1688</v>
      </c>
      <c r="O1846" s="196" t="s">
        <v>988</v>
      </c>
      <c r="P1846" s="196" t="s">
        <v>3983</v>
      </c>
      <c r="Q1846" s="196" t="s">
        <v>19</v>
      </c>
      <c r="R1846" s="218"/>
      <c r="S1846" s="218"/>
      <c r="T1846" s="218"/>
      <c r="U1846" s="219"/>
      <c r="V1846" s="197" t="s">
        <v>776</v>
      </c>
      <c r="W1846" s="220">
        <v>1</v>
      </c>
      <c r="X1846" s="223">
        <v>387</v>
      </c>
      <c r="Y1846" s="223">
        <v>375</v>
      </c>
      <c r="Z1846" s="223">
        <v>351</v>
      </c>
      <c r="AA1846" s="223">
        <v>330</v>
      </c>
      <c r="AB1846" s="5"/>
      <c r="AC1846" s="224">
        <f t="shared" si="74"/>
        <v>0</v>
      </c>
      <c r="AD1846" s="270">
        <f t="shared" si="75"/>
        <v>0</v>
      </c>
      <c r="AE1846" s="198"/>
      <c r="AF1846" s="199"/>
      <c r="AG1846" s="200"/>
      <c r="AH1846" s="200"/>
      <c r="AI1846" s="169" t="str">
        <f>IF(AB1846/W1846=0,"",IF(MOD(AB1846,W1846)&gt;0,"ОШИБКА!!! неверная кратность на сорт",""))</f>
        <v/>
      </c>
    </row>
    <row r="1847" spans="2:35">
      <c r="B1847" s="251"/>
      <c r="C1847" s="168" t="s">
        <v>3141</v>
      </c>
      <c r="D1847" s="267">
        <v>48</v>
      </c>
      <c r="E1847" s="267">
        <v>40</v>
      </c>
      <c r="F1847" s="267">
        <v>40</v>
      </c>
      <c r="G1847" s="267"/>
      <c r="H1847" s="267"/>
      <c r="I1847" s="267"/>
      <c r="J1847" s="267">
        <v>8</v>
      </c>
      <c r="K1847" s="267"/>
      <c r="L1847" s="196" t="s">
        <v>37</v>
      </c>
      <c r="M1847" s="196" t="s">
        <v>980</v>
      </c>
      <c r="N1847" s="196" t="s">
        <v>1688</v>
      </c>
      <c r="O1847" s="196" t="s">
        <v>988</v>
      </c>
      <c r="P1847" s="196" t="s">
        <v>3984</v>
      </c>
      <c r="Q1847" s="196" t="s">
        <v>19</v>
      </c>
      <c r="R1847" s="218"/>
      <c r="S1847" s="218"/>
      <c r="T1847" s="218"/>
      <c r="U1847" s="219"/>
      <c r="V1847" s="197" t="s">
        <v>776</v>
      </c>
      <c r="W1847" s="220">
        <v>1</v>
      </c>
      <c r="X1847" s="223">
        <v>378</v>
      </c>
      <c r="Y1847" s="223">
        <v>367</v>
      </c>
      <c r="Z1847" s="223">
        <v>344</v>
      </c>
      <c r="AA1847" s="223">
        <v>323</v>
      </c>
      <c r="AB1847" s="5"/>
      <c r="AC1847" s="224">
        <f t="shared" si="74"/>
        <v>0</v>
      </c>
      <c r="AD1847" s="270">
        <f t="shared" si="75"/>
        <v>0</v>
      </c>
      <c r="AE1847" s="198"/>
      <c r="AF1847" s="199"/>
      <c r="AG1847" s="200"/>
      <c r="AH1847" s="200"/>
      <c r="AI1847" s="169" t="str">
        <f>IF(AB1847/W1847=0,"",IF(MOD(AB1847,W1847)&gt;0,"ОШИБКА!!! неверная кратность на сорт",""))</f>
        <v/>
      </c>
    </row>
    <row r="1848" spans="2:35">
      <c r="B1848" s="251"/>
      <c r="C1848" s="168" t="s">
        <v>3140</v>
      </c>
      <c r="D1848" s="267">
        <v>45</v>
      </c>
      <c r="E1848" s="267"/>
      <c r="F1848" s="267"/>
      <c r="G1848" s="267"/>
      <c r="H1848" s="267"/>
      <c r="I1848" s="267"/>
      <c r="J1848" s="267"/>
      <c r="K1848" s="267"/>
      <c r="L1848" s="196" t="s">
        <v>37</v>
      </c>
      <c r="M1848" s="196" t="s">
        <v>980</v>
      </c>
      <c r="N1848" s="196" t="s">
        <v>1688</v>
      </c>
      <c r="O1848" s="196" t="s">
        <v>988</v>
      </c>
      <c r="P1848" s="196" t="s">
        <v>3984</v>
      </c>
      <c r="Q1848" s="196" t="s">
        <v>141</v>
      </c>
      <c r="R1848" s="218"/>
      <c r="S1848" s="218"/>
      <c r="T1848" s="218"/>
      <c r="U1848" s="219"/>
      <c r="V1848" s="197" t="s">
        <v>776</v>
      </c>
      <c r="W1848" s="220">
        <v>1</v>
      </c>
      <c r="X1848" s="223">
        <v>258</v>
      </c>
      <c r="Y1848" s="223">
        <v>250</v>
      </c>
      <c r="Z1848" s="223">
        <v>234</v>
      </c>
      <c r="AA1848" s="223">
        <v>220</v>
      </c>
      <c r="AB1848" s="5"/>
      <c r="AC1848" s="224">
        <f t="shared" si="74"/>
        <v>0</v>
      </c>
      <c r="AD1848" s="270">
        <f t="shared" si="75"/>
        <v>0</v>
      </c>
      <c r="AE1848" s="198"/>
      <c r="AF1848" s="199"/>
      <c r="AG1848" s="200"/>
      <c r="AH1848" s="200"/>
      <c r="AI1848" s="169" t="str">
        <f>IF(AB1848/W1848=0,"",IF(MOD(AB1848,W1848)&gt;0,"ОШИБКА!!! неверная кратность на сорт",""))</f>
        <v/>
      </c>
    </row>
    <row r="1849" spans="2:35">
      <c r="B1849" s="251"/>
      <c r="C1849" s="168" t="s">
        <v>3142</v>
      </c>
      <c r="D1849" s="267">
        <v>48</v>
      </c>
      <c r="E1849" s="267">
        <v>56</v>
      </c>
      <c r="F1849" s="267">
        <v>56</v>
      </c>
      <c r="G1849" s="267"/>
      <c r="H1849" s="267"/>
      <c r="I1849" s="267"/>
      <c r="J1849" s="267">
        <v>10</v>
      </c>
      <c r="K1849" s="267"/>
      <c r="L1849" s="196" t="s">
        <v>37</v>
      </c>
      <c r="M1849" s="196" t="s">
        <v>980</v>
      </c>
      <c r="N1849" s="196" t="s">
        <v>1688</v>
      </c>
      <c r="O1849" s="196" t="s">
        <v>988</v>
      </c>
      <c r="P1849" s="196" t="s">
        <v>3990</v>
      </c>
      <c r="Q1849" s="196" t="s">
        <v>19</v>
      </c>
      <c r="R1849" s="218"/>
      <c r="S1849" s="218"/>
      <c r="T1849" s="218"/>
      <c r="U1849" s="219"/>
      <c r="V1849" s="197" t="s">
        <v>776</v>
      </c>
      <c r="W1849" s="220">
        <v>1</v>
      </c>
      <c r="X1849" s="223">
        <v>426</v>
      </c>
      <c r="Y1849" s="223">
        <v>413</v>
      </c>
      <c r="Z1849" s="223">
        <v>387</v>
      </c>
      <c r="AA1849" s="223">
        <v>364</v>
      </c>
      <c r="AB1849" s="5"/>
      <c r="AC1849" s="224">
        <f t="shared" si="74"/>
        <v>0</v>
      </c>
      <c r="AD1849" s="270">
        <f t="shared" si="75"/>
        <v>0</v>
      </c>
      <c r="AE1849" s="198"/>
      <c r="AF1849" s="199"/>
      <c r="AG1849" s="200"/>
      <c r="AH1849" s="200"/>
      <c r="AI1849" s="169" t="str">
        <f>IF(AB1849/W1849=0,"",IF(MOD(AB1849,W1849)&gt;0,"ОШИБКА!!! неверная кратность на сорт",""))</f>
        <v/>
      </c>
    </row>
    <row r="1850" spans="2:35">
      <c r="B1850" s="251"/>
      <c r="C1850" s="168" t="s">
        <v>3135</v>
      </c>
      <c r="D1850" s="267">
        <v>13</v>
      </c>
      <c r="E1850" s="267"/>
      <c r="F1850" s="267"/>
      <c r="G1850" s="267"/>
      <c r="H1850" s="267"/>
      <c r="I1850" s="267"/>
      <c r="J1850" s="267">
        <v>7</v>
      </c>
      <c r="K1850" s="267"/>
      <c r="L1850" s="196" t="s">
        <v>37</v>
      </c>
      <c r="M1850" s="196" t="s">
        <v>980</v>
      </c>
      <c r="N1850" s="196" t="s">
        <v>1688</v>
      </c>
      <c r="O1850" s="196" t="s">
        <v>988</v>
      </c>
      <c r="P1850" s="196" t="s">
        <v>990</v>
      </c>
      <c r="Q1850" s="217" t="s">
        <v>3129</v>
      </c>
      <c r="R1850" s="218"/>
      <c r="S1850" s="218"/>
      <c r="T1850" s="218"/>
      <c r="U1850" s="321" t="s">
        <v>4482</v>
      </c>
      <c r="V1850" s="197" t="s">
        <v>776</v>
      </c>
      <c r="W1850" s="220">
        <v>1</v>
      </c>
      <c r="X1850" s="227">
        <v>291</v>
      </c>
      <c r="Y1850" s="227">
        <v>282</v>
      </c>
      <c r="Z1850" s="227">
        <v>264</v>
      </c>
      <c r="AA1850" s="227">
        <v>249</v>
      </c>
      <c r="AB1850" s="5"/>
      <c r="AC1850" s="224">
        <f t="shared" si="74"/>
        <v>0</v>
      </c>
      <c r="AD1850" s="270">
        <f t="shared" si="75"/>
        <v>0</v>
      </c>
      <c r="AE1850" s="198"/>
      <c r="AF1850" s="199"/>
      <c r="AG1850" s="200"/>
      <c r="AH1850" s="200"/>
      <c r="AI1850" s="169" t="str">
        <f>IF(AB1850/W1850=0,"",IF(MOD(AB1850,W1850)&gt;0,"ОШИБКА!!! неверная кратность на сорт",""))</f>
        <v/>
      </c>
    </row>
    <row r="1851" spans="2:35">
      <c r="B1851" s="251"/>
      <c r="C1851" s="168" t="s">
        <v>991</v>
      </c>
      <c r="D1851" s="267">
        <v>3</v>
      </c>
      <c r="E1851" s="267">
        <v>6</v>
      </c>
      <c r="F1851" s="267">
        <v>0</v>
      </c>
      <c r="G1851" s="267"/>
      <c r="H1851" s="267"/>
      <c r="I1851" s="267"/>
      <c r="J1851" s="267">
        <v>10</v>
      </c>
      <c r="K1851" s="267"/>
      <c r="L1851" s="196" t="s">
        <v>37</v>
      </c>
      <c r="M1851" s="196" t="s">
        <v>980</v>
      </c>
      <c r="N1851" s="196" t="s">
        <v>1688</v>
      </c>
      <c r="O1851" s="196" t="s">
        <v>988</v>
      </c>
      <c r="P1851" s="196" t="s">
        <v>992</v>
      </c>
      <c r="Q1851" s="196" t="s">
        <v>141</v>
      </c>
      <c r="R1851" s="218"/>
      <c r="S1851" s="218"/>
      <c r="T1851" s="218"/>
      <c r="U1851" s="219"/>
      <c r="V1851" s="197" t="s">
        <v>776</v>
      </c>
      <c r="W1851" s="220">
        <v>1</v>
      </c>
      <c r="X1851" s="223">
        <v>319</v>
      </c>
      <c r="Y1851" s="223">
        <v>309</v>
      </c>
      <c r="Z1851" s="223">
        <v>290</v>
      </c>
      <c r="AA1851" s="223">
        <v>273</v>
      </c>
      <c r="AB1851" s="5"/>
      <c r="AC1851" s="224">
        <f t="shared" si="74"/>
        <v>0</v>
      </c>
      <c r="AD1851" s="270">
        <f t="shared" si="75"/>
        <v>0</v>
      </c>
      <c r="AE1851" s="198"/>
      <c r="AF1851" s="199"/>
      <c r="AG1851" s="200"/>
      <c r="AH1851" s="200"/>
      <c r="AI1851" s="169" t="str">
        <f>IF(AB1851/W1851=0,"",IF(MOD(AB1851,W1851)&gt;0,"ОШИБКА!!! неверная кратность на сорт",""))</f>
        <v/>
      </c>
    </row>
    <row r="1852" spans="2:35">
      <c r="B1852" s="251"/>
      <c r="C1852" s="168" t="s">
        <v>3143</v>
      </c>
      <c r="D1852" s="267"/>
      <c r="E1852" s="267">
        <v>2</v>
      </c>
      <c r="F1852" s="267">
        <v>0</v>
      </c>
      <c r="G1852" s="267"/>
      <c r="H1852" s="267"/>
      <c r="I1852" s="267"/>
      <c r="J1852" s="267"/>
      <c r="K1852" s="267"/>
      <c r="L1852" s="196" t="s">
        <v>37</v>
      </c>
      <c r="M1852" s="196" t="s">
        <v>980</v>
      </c>
      <c r="N1852" s="196" t="s">
        <v>1688</v>
      </c>
      <c r="O1852" s="196" t="s">
        <v>988</v>
      </c>
      <c r="P1852" s="196" t="s">
        <v>992</v>
      </c>
      <c r="Q1852" s="196" t="s">
        <v>19</v>
      </c>
      <c r="R1852" s="218"/>
      <c r="S1852" s="218"/>
      <c r="T1852" s="218"/>
      <c r="U1852" s="219"/>
      <c r="V1852" s="197" t="s">
        <v>776</v>
      </c>
      <c r="W1852" s="220">
        <v>1</v>
      </c>
      <c r="X1852" s="223">
        <v>198</v>
      </c>
      <c r="Y1852" s="223">
        <v>192</v>
      </c>
      <c r="Z1852" s="223">
        <v>180</v>
      </c>
      <c r="AA1852" s="223">
        <v>170</v>
      </c>
      <c r="AB1852" s="5"/>
      <c r="AC1852" s="224">
        <f t="shared" si="74"/>
        <v>0</v>
      </c>
      <c r="AD1852" s="270">
        <f t="shared" si="75"/>
        <v>0</v>
      </c>
      <c r="AE1852" s="198"/>
      <c r="AF1852" s="199"/>
      <c r="AG1852" s="200"/>
      <c r="AH1852" s="200"/>
      <c r="AI1852" s="169" t="str">
        <f>IF(AB1852/W1852=0,"",IF(MOD(AB1852,W1852)&gt;0,"ОШИБКА!!! неверная кратность на сорт",""))</f>
        <v/>
      </c>
    </row>
    <row r="1853" spans="2:35">
      <c r="B1853" s="251"/>
      <c r="C1853" s="168" t="s">
        <v>3136</v>
      </c>
      <c r="D1853" s="267">
        <v>48</v>
      </c>
      <c r="E1853" s="267">
        <v>77</v>
      </c>
      <c r="F1853" s="267">
        <v>73</v>
      </c>
      <c r="G1853" s="267"/>
      <c r="H1853" s="267"/>
      <c r="I1853" s="267"/>
      <c r="J1853" s="267">
        <v>9</v>
      </c>
      <c r="K1853" s="267"/>
      <c r="L1853" s="196" t="s">
        <v>37</v>
      </c>
      <c r="M1853" s="196" t="s">
        <v>980</v>
      </c>
      <c r="N1853" s="196" t="s">
        <v>1688</v>
      </c>
      <c r="O1853" s="196" t="s">
        <v>988</v>
      </c>
      <c r="P1853" s="196" t="s">
        <v>1689</v>
      </c>
      <c r="Q1853" s="196" t="s">
        <v>19</v>
      </c>
      <c r="R1853" s="218"/>
      <c r="S1853" s="218"/>
      <c r="T1853" s="218"/>
      <c r="U1853" s="252"/>
      <c r="V1853" s="197" t="s">
        <v>776</v>
      </c>
      <c r="W1853" s="220">
        <v>1</v>
      </c>
      <c r="X1853" s="227">
        <v>293</v>
      </c>
      <c r="Y1853" s="227">
        <v>284</v>
      </c>
      <c r="Z1853" s="227">
        <v>266</v>
      </c>
      <c r="AA1853" s="227">
        <v>250</v>
      </c>
      <c r="AB1853" s="5"/>
      <c r="AC1853" s="224">
        <f t="shared" si="74"/>
        <v>0</v>
      </c>
      <c r="AD1853" s="270">
        <f t="shared" si="75"/>
        <v>0</v>
      </c>
      <c r="AE1853" s="198"/>
      <c r="AF1853" s="199"/>
      <c r="AG1853" s="200"/>
      <c r="AH1853" s="200"/>
      <c r="AI1853" s="169" t="str">
        <f>IF(AB1853/W1853=0,"",IF(MOD(AB1853,W1853)&gt;0,"ОШИБКА!!! неверная кратность на сорт",""))</f>
        <v/>
      </c>
    </row>
    <row r="1854" spans="2:35">
      <c r="B1854" s="251"/>
      <c r="C1854" s="168" t="s">
        <v>1687</v>
      </c>
      <c r="D1854" s="267">
        <v>33</v>
      </c>
      <c r="E1854" s="267"/>
      <c r="F1854" s="267"/>
      <c r="G1854" s="267"/>
      <c r="H1854" s="267"/>
      <c r="I1854" s="267"/>
      <c r="J1854" s="267"/>
      <c r="K1854" s="267"/>
      <c r="L1854" s="196" t="s">
        <v>37</v>
      </c>
      <c r="M1854" s="196" t="s">
        <v>980</v>
      </c>
      <c r="N1854" s="196" t="s">
        <v>1688</v>
      </c>
      <c r="O1854" s="196" t="s">
        <v>988</v>
      </c>
      <c r="P1854" s="196" t="s">
        <v>1689</v>
      </c>
      <c r="Q1854" s="196" t="s">
        <v>19</v>
      </c>
      <c r="R1854" s="218"/>
      <c r="S1854" s="218"/>
      <c r="T1854" s="218"/>
      <c r="U1854" s="219"/>
      <c r="V1854" s="197" t="s">
        <v>776</v>
      </c>
      <c r="W1854" s="220">
        <v>1</v>
      </c>
      <c r="X1854" s="223">
        <v>330</v>
      </c>
      <c r="Y1854" s="223">
        <v>320</v>
      </c>
      <c r="Z1854" s="223">
        <v>300</v>
      </c>
      <c r="AA1854" s="223">
        <v>282</v>
      </c>
      <c r="AB1854" s="5"/>
      <c r="AC1854" s="224">
        <f t="shared" si="74"/>
        <v>0</v>
      </c>
      <c r="AD1854" s="270">
        <f t="shared" si="75"/>
        <v>0</v>
      </c>
      <c r="AE1854" s="198"/>
      <c r="AF1854" s="199"/>
      <c r="AG1854" s="200"/>
      <c r="AH1854" s="200"/>
      <c r="AI1854" s="169" t="str">
        <f>IF(AB1854/W1854=0,"",IF(MOD(AB1854,W1854)&gt;0,"ОШИБКА!!! неверная кратность на сорт",""))</f>
        <v/>
      </c>
    </row>
    <row r="1855" spans="2:35">
      <c r="B1855" s="251"/>
      <c r="C1855" s="168" t="s">
        <v>1690</v>
      </c>
      <c r="D1855" s="267">
        <v>163</v>
      </c>
      <c r="E1855" s="267"/>
      <c r="F1855" s="267"/>
      <c r="G1855" s="267"/>
      <c r="H1855" s="267"/>
      <c r="I1855" s="267"/>
      <c r="J1855" s="267"/>
      <c r="K1855" s="267"/>
      <c r="L1855" s="196" t="s">
        <v>37</v>
      </c>
      <c r="M1855" s="196" t="s">
        <v>980</v>
      </c>
      <c r="N1855" s="196" t="s">
        <v>1688</v>
      </c>
      <c r="O1855" s="196" t="s">
        <v>988</v>
      </c>
      <c r="P1855" s="196" t="s">
        <v>1689</v>
      </c>
      <c r="Q1855" s="196" t="s">
        <v>19</v>
      </c>
      <c r="R1855" s="218"/>
      <c r="S1855" s="218"/>
      <c r="T1855" s="218"/>
      <c r="U1855" s="219"/>
      <c r="V1855" s="197" t="s">
        <v>776</v>
      </c>
      <c r="W1855" s="220">
        <v>1</v>
      </c>
      <c r="X1855" s="223">
        <v>474</v>
      </c>
      <c r="Y1855" s="223">
        <v>460</v>
      </c>
      <c r="Z1855" s="223">
        <v>431</v>
      </c>
      <c r="AA1855" s="223">
        <v>405</v>
      </c>
      <c r="AB1855" s="5"/>
      <c r="AC1855" s="224">
        <f t="shared" si="74"/>
        <v>0</v>
      </c>
      <c r="AD1855" s="270">
        <f t="shared" si="75"/>
        <v>0</v>
      </c>
      <c r="AE1855" s="198"/>
      <c r="AF1855" s="199"/>
      <c r="AG1855" s="200"/>
      <c r="AH1855" s="200"/>
      <c r="AI1855" s="169" t="str">
        <f>IF(AB1855/W1855=0,"",IF(MOD(AB1855,W1855)&gt;0,"ОШИБКА!!! неверная кратность на сорт",""))</f>
        <v/>
      </c>
    </row>
    <row r="1856" spans="2:35">
      <c r="B1856" s="251"/>
      <c r="C1856" s="168" t="s">
        <v>3144</v>
      </c>
      <c r="D1856" s="267">
        <v>50</v>
      </c>
      <c r="E1856" s="267"/>
      <c r="F1856" s="267"/>
      <c r="G1856" s="267"/>
      <c r="H1856" s="267"/>
      <c r="I1856" s="267"/>
      <c r="J1856" s="267"/>
      <c r="K1856" s="267"/>
      <c r="L1856" s="196" t="s">
        <v>37</v>
      </c>
      <c r="M1856" s="196" t="s">
        <v>980</v>
      </c>
      <c r="N1856" s="196" t="s">
        <v>1688</v>
      </c>
      <c r="O1856" s="196" t="s">
        <v>988</v>
      </c>
      <c r="P1856" s="196" t="s">
        <v>3985</v>
      </c>
      <c r="Q1856" s="196" t="s">
        <v>141</v>
      </c>
      <c r="R1856" s="218"/>
      <c r="S1856" s="218"/>
      <c r="T1856" s="218"/>
      <c r="U1856" s="219"/>
      <c r="V1856" s="197" t="s">
        <v>776</v>
      </c>
      <c r="W1856" s="220">
        <v>1</v>
      </c>
      <c r="X1856" s="223">
        <v>278</v>
      </c>
      <c r="Y1856" s="223">
        <v>269</v>
      </c>
      <c r="Z1856" s="223">
        <v>252</v>
      </c>
      <c r="AA1856" s="223">
        <v>237</v>
      </c>
      <c r="AB1856" s="5"/>
      <c r="AC1856" s="224">
        <f t="shared" si="74"/>
        <v>0</v>
      </c>
      <c r="AD1856" s="270">
        <f t="shared" si="75"/>
        <v>0</v>
      </c>
      <c r="AE1856" s="198"/>
      <c r="AF1856" s="199"/>
      <c r="AG1856" s="200"/>
      <c r="AH1856" s="200"/>
      <c r="AI1856" s="169" t="str">
        <f>IF(AB1856/W1856=0,"",IF(MOD(AB1856,W1856)&gt;0,"ОШИБКА!!! неверная кратность на сорт",""))</f>
        <v/>
      </c>
    </row>
    <row r="1857" spans="2:35">
      <c r="B1857" s="251"/>
      <c r="C1857" s="168" t="s">
        <v>993</v>
      </c>
      <c r="D1857" s="267"/>
      <c r="E1857" s="267">
        <v>5</v>
      </c>
      <c r="F1857" s="267">
        <v>0</v>
      </c>
      <c r="G1857" s="267"/>
      <c r="H1857" s="267"/>
      <c r="I1857" s="267"/>
      <c r="J1857" s="267"/>
      <c r="K1857" s="267"/>
      <c r="L1857" s="196" t="s">
        <v>37</v>
      </c>
      <c r="M1857" s="196" t="s">
        <v>980</v>
      </c>
      <c r="N1857" s="196" t="s">
        <v>1688</v>
      </c>
      <c r="O1857" s="196" t="s">
        <v>988</v>
      </c>
      <c r="P1857" s="196" t="s">
        <v>994</v>
      </c>
      <c r="Q1857" s="196" t="s">
        <v>141</v>
      </c>
      <c r="R1857" s="218"/>
      <c r="S1857" s="218"/>
      <c r="T1857" s="218"/>
      <c r="U1857" s="219"/>
      <c r="V1857" s="197" t="s">
        <v>776</v>
      </c>
      <c r="W1857" s="220">
        <v>1</v>
      </c>
      <c r="X1857" s="223">
        <v>319</v>
      </c>
      <c r="Y1857" s="223">
        <v>309</v>
      </c>
      <c r="Z1857" s="223">
        <v>290</v>
      </c>
      <c r="AA1857" s="223">
        <v>273</v>
      </c>
      <c r="AB1857" s="5"/>
      <c r="AC1857" s="224">
        <f t="shared" si="74"/>
        <v>0</v>
      </c>
      <c r="AD1857" s="270">
        <f t="shared" si="75"/>
        <v>0</v>
      </c>
      <c r="AE1857" s="198"/>
      <c r="AF1857" s="199"/>
      <c r="AG1857" s="200"/>
      <c r="AH1857" s="200"/>
      <c r="AI1857" s="169" t="str">
        <f>IF(AB1857/W1857=0,"",IF(MOD(AB1857,W1857)&gt;0,"ОШИБКА!!! неверная кратность на сорт",""))</f>
        <v/>
      </c>
    </row>
    <row r="1858" spans="2:35">
      <c r="B1858" s="251"/>
      <c r="C1858" s="168" t="s">
        <v>3145</v>
      </c>
      <c r="D1858" s="267">
        <v>34</v>
      </c>
      <c r="E1858" s="267">
        <v>182</v>
      </c>
      <c r="F1858" s="267">
        <v>173</v>
      </c>
      <c r="G1858" s="267"/>
      <c r="H1858" s="267"/>
      <c r="I1858" s="267"/>
      <c r="J1858" s="267">
        <v>24</v>
      </c>
      <c r="K1858" s="267"/>
      <c r="L1858" s="196" t="s">
        <v>37</v>
      </c>
      <c r="M1858" s="196" t="s">
        <v>980</v>
      </c>
      <c r="N1858" s="196" t="s">
        <v>1688</v>
      </c>
      <c r="O1858" s="196" t="s">
        <v>988</v>
      </c>
      <c r="P1858" s="196" t="s">
        <v>3987</v>
      </c>
      <c r="Q1858" s="196" t="s">
        <v>19</v>
      </c>
      <c r="R1858" s="218"/>
      <c r="S1858" s="218"/>
      <c r="T1858" s="218"/>
      <c r="U1858" s="252"/>
      <c r="V1858" s="197" t="s">
        <v>776</v>
      </c>
      <c r="W1858" s="220">
        <v>1</v>
      </c>
      <c r="X1858" s="227">
        <v>329</v>
      </c>
      <c r="Y1858" s="227">
        <v>319</v>
      </c>
      <c r="Z1858" s="227">
        <v>299</v>
      </c>
      <c r="AA1858" s="227">
        <v>281</v>
      </c>
      <c r="AB1858" s="5"/>
      <c r="AC1858" s="224">
        <f t="shared" si="74"/>
        <v>0</v>
      </c>
      <c r="AD1858" s="270">
        <f t="shared" si="75"/>
        <v>0</v>
      </c>
      <c r="AE1858" s="198"/>
      <c r="AF1858" s="199"/>
      <c r="AG1858" s="200"/>
      <c r="AH1858" s="200"/>
      <c r="AI1858" s="169" t="str">
        <f>IF(AB1858/W1858=0,"",IF(MOD(AB1858,W1858)&gt;0,"ОШИБКА!!! неверная кратность на сорт",""))</f>
        <v/>
      </c>
    </row>
    <row r="1859" spans="2:35">
      <c r="B1859" s="251"/>
      <c r="C1859" s="168" t="s">
        <v>3146</v>
      </c>
      <c r="D1859" s="267">
        <v>38</v>
      </c>
      <c r="E1859" s="267">
        <v>184</v>
      </c>
      <c r="F1859" s="267">
        <v>178</v>
      </c>
      <c r="G1859" s="267"/>
      <c r="H1859" s="267"/>
      <c r="I1859" s="267"/>
      <c r="J1859" s="267">
        <v>27</v>
      </c>
      <c r="K1859" s="267"/>
      <c r="L1859" s="196" t="s">
        <v>37</v>
      </c>
      <c r="M1859" s="196" t="s">
        <v>980</v>
      </c>
      <c r="N1859" s="196" t="s">
        <v>1688</v>
      </c>
      <c r="O1859" s="196" t="s">
        <v>988</v>
      </c>
      <c r="P1859" s="196" t="s">
        <v>3988</v>
      </c>
      <c r="Q1859" s="196" t="s">
        <v>19</v>
      </c>
      <c r="R1859" s="218"/>
      <c r="S1859" s="218"/>
      <c r="T1859" s="218"/>
      <c r="U1859" s="252"/>
      <c r="V1859" s="197" t="s">
        <v>776</v>
      </c>
      <c r="W1859" s="220">
        <v>1</v>
      </c>
      <c r="X1859" s="227">
        <v>352</v>
      </c>
      <c r="Y1859" s="227">
        <v>341</v>
      </c>
      <c r="Z1859" s="227">
        <v>320</v>
      </c>
      <c r="AA1859" s="227">
        <v>301</v>
      </c>
      <c r="AB1859" s="5"/>
      <c r="AC1859" s="224">
        <f t="shared" si="74"/>
        <v>0</v>
      </c>
      <c r="AD1859" s="270">
        <f t="shared" si="75"/>
        <v>0</v>
      </c>
      <c r="AE1859" s="198"/>
      <c r="AF1859" s="199"/>
      <c r="AG1859" s="200"/>
      <c r="AH1859" s="200"/>
      <c r="AI1859" s="169" t="str">
        <f>IF(AB1859/W1859=0,"",IF(MOD(AB1859,W1859)&gt;0,"ОШИБКА!!! неверная кратность на сорт",""))</f>
        <v/>
      </c>
    </row>
    <row r="1860" spans="2:35">
      <c r="B1860" s="251"/>
      <c r="C1860" s="168" t="s">
        <v>3147</v>
      </c>
      <c r="D1860" s="267">
        <v>34</v>
      </c>
      <c r="E1860" s="267">
        <v>1</v>
      </c>
      <c r="F1860" s="267">
        <v>0</v>
      </c>
      <c r="G1860" s="267"/>
      <c r="H1860" s="267"/>
      <c r="I1860" s="267"/>
      <c r="J1860" s="267">
        <v>15</v>
      </c>
      <c r="K1860" s="267"/>
      <c r="L1860" s="196" t="s">
        <v>37</v>
      </c>
      <c r="M1860" s="196" t="s">
        <v>980</v>
      </c>
      <c r="N1860" s="196" t="s">
        <v>1688</v>
      </c>
      <c r="O1860" s="196" t="s">
        <v>988</v>
      </c>
      <c r="P1860" s="196" t="s">
        <v>3989</v>
      </c>
      <c r="Q1860" s="196" t="s">
        <v>19</v>
      </c>
      <c r="R1860" s="218"/>
      <c r="S1860" s="218"/>
      <c r="T1860" s="218"/>
      <c r="U1860" s="219"/>
      <c r="V1860" s="197" t="s">
        <v>776</v>
      </c>
      <c r="W1860" s="220">
        <v>1</v>
      </c>
      <c r="X1860" s="223">
        <v>387</v>
      </c>
      <c r="Y1860" s="223">
        <v>375</v>
      </c>
      <c r="Z1860" s="223">
        <v>351</v>
      </c>
      <c r="AA1860" s="223">
        <v>330</v>
      </c>
      <c r="AB1860" s="5"/>
      <c r="AC1860" s="224">
        <f t="shared" si="74"/>
        <v>0</v>
      </c>
      <c r="AD1860" s="270">
        <f t="shared" si="75"/>
        <v>0</v>
      </c>
      <c r="AE1860" s="198"/>
      <c r="AF1860" s="199"/>
      <c r="AG1860" s="200"/>
      <c r="AH1860" s="200"/>
      <c r="AI1860" s="169" t="str">
        <f>IF(AB1860/W1860=0,"",IF(MOD(AB1860,W1860)&gt;0,"ОШИБКА!!! неверная кратность на сорт",""))</f>
        <v/>
      </c>
    </row>
    <row r="1861" spans="2:35">
      <c r="B1861" s="251"/>
      <c r="C1861" s="168" t="s">
        <v>3148</v>
      </c>
      <c r="D1861" s="267">
        <v>48</v>
      </c>
      <c r="E1861" s="267">
        <v>12</v>
      </c>
      <c r="F1861" s="267">
        <v>8</v>
      </c>
      <c r="G1861" s="267"/>
      <c r="H1861" s="267"/>
      <c r="I1861" s="267"/>
      <c r="J1861" s="267">
        <v>1</v>
      </c>
      <c r="K1861" s="267"/>
      <c r="L1861" s="196" t="s">
        <v>37</v>
      </c>
      <c r="M1861" s="196" t="s">
        <v>980</v>
      </c>
      <c r="N1861" s="196" t="s">
        <v>1688</v>
      </c>
      <c r="O1861" s="196" t="s">
        <v>988</v>
      </c>
      <c r="P1861" s="196" t="s">
        <v>3991</v>
      </c>
      <c r="Q1861" s="196" t="s">
        <v>19</v>
      </c>
      <c r="R1861" s="218"/>
      <c r="S1861" s="218"/>
      <c r="T1861" s="218"/>
      <c r="U1861" s="219"/>
      <c r="V1861" s="197" t="s">
        <v>776</v>
      </c>
      <c r="W1861" s="220">
        <v>1</v>
      </c>
      <c r="X1861" s="223">
        <v>393</v>
      </c>
      <c r="Y1861" s="223">
        <v>381</v>
      </c>
      <c r="Z1861" s="223">
        <v>357</v>
      </c>
      <c r="AA1861" s="223">
        <v>336</v>
      </c>
      <c r="AB1861" s="5"/>
      <c r="AC1861" s="224">
        <f t="shared" si="74"/>
        <v>0</v>
      </c>
      <c r="AD1861" s="270">
        <f t="shared" si="75"/>
        <v>0</v>
      </c>
      <c r="AE1861" s="198"/>
      <c r="AF1861" s="199"/>
      <c r="AG1861" s="200"/>
      <c r="AH1861" s="200"/>
      <c r="AI1861" s="169" t="str">
        <f>IF(AB1861/W1861=0,"",IF(MOD(AB1861,W1861)&gt;0,"ОШИБКА!!! неверная кратность на сорт",""))</f>
        <v/>
      </c>
    </row>
    <row r="1862" spans="2:35">
      <c r="B1862" s="251"/>
      <c r="C1862" s="168" t="s">
        <v>995</v>
      </c>
      <c r="D1862" s="267">
        <v>3</v>
      </c>
      <c r="E1862" s="267">
        <v>11</v>
      </c>
      <c r="F1862" s="267">
        <v>0</v>
      </c>
      <c r="G1862" s="267"/>
      <c r="H1862" s="267"/>
      <c r="I1862" s="267"/>
      <c r="J1862" s="267">
        <v>10</v>
      </c>
      <c r="K1862" s="267"/>
      <c r="L1862" s="196" t="s">
        <v>37</v>
      </c>
      <c r="M1862" s="196" t="s">
        <v>980</v>
      </c>
      <c r="N1862" s="196" t="s">
        <v>1688</v>
      </c>
      <c r="O1862" s="196" t="s">
        <v>988</v>
      </c>
      <c r="P1862" s="196" t="s">
        <v>996</v>
      </c>
      <c r="Q1862" s="196" t="s">
        <v>141</v>
      </c>
      <c r="R1862" s="218"/>
      <c r="S1862" s="218"/>
      <c r="T1862" s="218"/>
      <c r="U1862" s="219"/>
      <c r="V1862" s="197" t="s">
        <v>776</v>
      </c>
      <c r="W1862" s="220">
        <v>1</v>
      </c>
      <c r="X1862" s="223">
        <v>319</v>
      </c>
      <c r="Y1862" s="223">
        <v>309</v>
      </c>
      <c r="Z1862" s="223">
        <v>290</v>
      </c>
      <c r="AA1862" s="223">
        <v>273</v>
      </c>
      <c r="AB1862" s="5"/>
      <c r="AC1862" s="224">
        <f t="shared" si="74"/>
        <v>0</v>
      </c>
      <c r="AD1862" s="270">
        <f t="shared" si="75"/>
        <v>0</v>
      </c>
      <c r="AE1862" s="198"/>
      <c r="AF1862" s="199"/>
      <c r="AG1862" s="200"/>
      <c r="AH1862" s="200"/>
      <c r="AI1862" s="169" t="str">
        <f>IF(AB1862/W1862=0,"",IF(MOD(AB1862,W1862)&gt;0,"ОШИБКА!!! неверная кратность на сорт",""))</f>
        <v/>
      </c>
    </row>
    <row r="1863" spans="2:35">
      <c r="B1863" s="251"/>
      <c r="C1863" s="168" t="s">
        <v>997</v>
      </c>
      <c r="D1863" s="267"/>
      <c r="E1863" s="267">
        <v>21</v>
      </c>
      <c r="F1863" s="267">
        <v>0</v>
      </c>
      <c r="G1863" s="267"/>
      <c r="H1863" s="267"/>
      <c r="I1863" s="267"/>
      <c r="J1863" s="267"/>
      <c r="K1863" s="267"/>
      <c r="L1863" s="196" t="s">
        <v>37</v>
      </c>
      <c r="M1863" s="196" t="s">
        <v>980</v>
      </c>
      <c r="N1863" s="196" t="s">
        <v>999</v>
      </c>
      <c r="O1863" s="196" t="s">
        <v>998</v>
      </c>
      <c r="P1863" s="196" t="s">
        <v>1000</v>
      </c>
      <c r="Q1863" s="196" t="s">
        <v>141</v>
      </c>
      <c r="R1863" s="218"/>
      <c r="S1863" s="218"/>
      <c r="T1863" s="218"/>
      <c r="U1863" s="219"/>
      <c r="V1863" s="197" t="s">
        <v>776</v>
      </c>
      <c r="W1863" s="220">
        <v>1</v>
      </c>
      <c r="X1863" s="223">
        <v>400</v>
      </c>
      <c r="Y1863" s="223">
        <v>388</v>
      </c>
      <c r="Z1863" s="223">
        <v>363</v>
      </c>
      <c r="AA1863" s="223">
        <v>342</v>
      </c>
      <c r="AB1863" s="5"/>
      <c r="AC1863" s="224">
        <f t="shared" si="74"/>
        <v>0</v>
      </c>
      <c r="AD1863" s="270">
        <f t="shared" si="75"/>
        <v>0</v>
      </c>
      <c r="AE1863" s="198"/>
      <c r="AF1863" s="199"/>
      <c r="AG1863" s="200"/>
      <c r="AH1863" s="200"/>
      <c r="AI1863" s="169" t="str">
        <f>IF(AB1863/W1863=0,"",IF(MOD(AB1863,W1863)&gt;0,"ОШИБКА!!! неверная кратность на сорт",""))</f>
        <v/>
      </c>
    </row>
    <row r="1864" spans="2:35">
      <c r="B1864" s="251"/>
      <c r="C1864" s="168" t="s">
        <v>3155</v>
      </c>
      <c r="D1864" s="267">
        <v>48</v>
      </c>
      <c r="E1864" s="267">
        <v>59</v>
      </c>
      <c r="F1864" s="267">
        <v>54</v>
      </c>
      <c r="G1864" s="267"/>
      <c r="H1864" s="267"/>
      <c r="I1864" s="267"/>
      <c r="J1864" s="267">
        <v>5</v>
      </c>
      <c r="K1864" s="267"/>
      <c r="L1864" s="196" t="s">
        <v>37</v>
      </c>
      <c r="M1864" s="196" t="s">
        <v>980</v>
      </c>
      <c r="N1864" s="196" t="s">
        <v>999</v>
      </c>
      <c r="O1864" s="196" t="s">
        <v>998</v>
      </c>
      <c r="P1864" s="196" t="s">
        <v>3977</v>
      </c>
      <c r="Q1864" s="196" t="s">
        <v>19</v>
      </c>
      <c r="R1864" s="218"/>
      <c r="S1864" s="218"/>
      <c r="T1864" s="218"/>
      <c r="U1864" s="252"/>
      <c r="V1864" s="197" t="s">
        <v>776</v>
      </c>
      <c r="W1864" s="220">
        <v>1</v>
      </c>
      <c r="X1864" s="227">
        <v>329</v>
      </c>
      <c r="Y1864" s="227">
        <v>319</v>
      </c>
      <c r="Z1864" s="227">
        <v>299</v>
      </c>
      <c r="AA1864" s="227">
        <v>281</v>
      </c>
      <c r="AB1864" s="5"/>
      <c r="AC1864" s="224">
        <f t="shared" si="74"/>
        <v>0</v>
      </c>
      <c r="AD1864" s="270">
        <f t="shared" si="75"/>
        <v>0</v>
      </c>
      <c r="AE1864" s="198"/>
      <c r="AF1864" s="199"/>
      <c r="AG1864" s="200"/>
      <c r="AH1864" s="200"/>
      <c r="AI1864" s="169" t="str">
        <f>IF(AB1864/W1864=0,"",IF(MOD(AB1864,W1864)&gt;0,"ОШИБКА!!! неверная кратность на сорт",""))</f>
        <v/>
      </c>
    </row>
    <row r="1865" spans="2:35">
      <c r="B1865" s="251"/>
      <c r="C1865" s="168" t="s">
        <v>3154</v>
      </c>
      <c r="D1865" s="267">
        <v>9</v>
      </c>
      <c r="E1865" s="267"/>
      <c r="F1865" s="267"/>
      <c r="G1865" s="267"/>
      <c r="H1865" s="267"/>
      <c r="I1865" s="267"/>
      <c r="J1865" s="267"/>
      <c r="K1865" s="267"/>
      <c r="L1865" s="196" t="s">
        <v>37</v>
      </c>
      <c r="M1865" s="196" t="s">
        <v>980</v>
      </c>
      <c r="N1865" s="196" t="s">
        <v>999</v>
      </c>
      <c r="O1865" s="196" t="s">
        <v>998</v>
      </c>
      <c r="P1865" s="196" t="s">
        <v>3977</v>
      </c>
      <c r="Q1865" s="196" t="s">
        <v>19</v>
      </c>
      <c r="R1865" s="218"/>
      <c r="S1865" s="218"/>
      <c r="T1865" s="218"/>
      <c r="U1865" s="252"/>
      <c r="V1865" s="197" t="s">
        <v>776</v>
      </c>
      <c r="W1865" s="220">
        <v>1</v>
      </c>
      <c r="X1865" s="227">
        <v>329</v>
      </c>
      <c r="Y1865" s="227">
        <v>319</v>
      </c>
      <c r="Z1865" s="227">
        <v>299</v>
      </c>
      <c r="AA1865" s="227">
        <v>281</v>
      </c>
      <c r="AB1865" s="5"/>
      <c r="AC1865" s="224">
        <f t="shared" si="74"/>
        <v>0</v>
      </c>
      <c r="AD1865" s="270">
        <f t="shared" si="75"/>
        <v>0</v>
      </c>
      <c r="AE1865" s="198"/>
      <c r="AF1865" s="199"/>
      <c r="AG1865" s="200"/>
      <c r="AH1865" s="200"/>
      <c r="AI1865" s="169" t="str">
        <f>IF(AB1865/W1865=0,"",IF(MOD(AB1865,W1865)&gt;0,"ОШИБКА!!! неверная кратность на сорт",""))</f>
        <v/>
      </c>
    </row>
    <row r="1866" spans="2:35">
      <c r="B1866" s="251"/>
      <c r="C1866" s="168" t="s">
        <v>1691</v>
      </c>
      <c r="D1866" s="267"/>
      <c r="E1866" s="267"/>
      <c r="F1866" s="267"/>
      <c r="G1866" s="267"/>
      <c r="H1866" s="267"/>
      <c r="I1866" s="267"/>
      <c r="J1866" s="267"/>
      <c r="K1866" s="267"/>
      <c r="L1866" s="196" t="s">
        <v>37</v>
      </c>
      <c r="M1866" s="332" t="s">
        <v>980</v>
      </c>
      <c r="N1866" s="332" t="s">
        <v>999</v>
      </c>
      <c r="O1866" s="332" t="s">
        <v>998</v>
      </c>
      <c r="P1866" s="332" t="s">
        <v>1692</v>
      </c>
      <c r="Q1866" s="332" t="s">
        <v>19</v>
      </c>
      <c r="R1866" s="334"/>
      <c r="S1866" s="334"/>
      <c r="T1866" s="334"/>
      <c r="U1866" s="219"/>
      <c r="V1866" s="197" t="s">
        <v>776</v>
      </c>
      <c r="W1866" s="220">
        <v>1</v>
      </c>
      <c r="X1866" s="223">
        <v>578</v>
      </c>
      <c r="Y1866" s="223">
        <v>560</v>
      </c>
      <c r="Z1866" s="223">
        <v>525</v>
      </c>
      <c r="AA1866" s="223">
        <v>494</v>
      </c>
      <c r="AB1866" s="5"/>
      <c r="AC1866" s="224">
        <f t="shared" ref="AC1866:AC1929" si="76">X1866*AB1866</f>
        <v>0</v>
      </c>
      <c r="AD1866" s="270">
        <f t="shared" ref="AD1866:AD1929" si="77">IF(Y1866&lt;&gt;"",IF(AND($AC$25&gt;=200000,AB1866&gt;=20),AB1866*AA1866,IF(AND($AC$25&gt;=200000,AB1866&lt;20),AB1866*Z1866,IF(AND($AC$25&lt;200000,AB1866&gt;=20),AB1866*Y1866,AB1866*X1866))),IF($AC$25&gt;=200000,AB1866*Z1866,AB1866*X1866))</f>
        <v>0</v>
      </c>
      <c r="AE1866" s="198" t="s">
        <v>4484</v>
      </c>
      <c r="AF1866" s="199"/>
      <c r="AG1866" s="200"/>
      <c r="AH1866" s="200"/>
      <c r="AI1866" s="169" t="str">
        <f>IF(AB1866/W1866=0,"",IF(MOD(AB1866,W1866)&gt;0,"ОШИБКА!!! неверная кратность на сорт",""))</f>
        <v/>
      </c>
    </row>
    <row r="1867" spans="2:35">
      <c r="B1867" s="251"/>
      <c r="C1867" s="168" t="s">
        <v>3156</v>
      </c>
      <c r="D1867" s="267"/>
      <c r="E1867" s="267"/>
      <c r="F1867" s="267"/>
      <c r="G1867" s="267"/>
      <c r="H1867" s="267"/>
      <c r="I1867" s="267"/>
      <c r="J1867" s="267"/>
      <c r="K1867" s="267"/>
      <c r="L1867" s="196" t="s">
        <v>37</v>
      </c>
      <c r="M1867" s="332" t="s">
        <v>980</v>
      </c>
      <c r="N1867" s="332" t="s">
        <v>999</v>
      </c>
      <c r="O1867" s="332" t="s">
        <v>998</v>
      </c>
      <c r="P1867" s="332" t="s">
        <v>3981</v>
      </c>
      <c r="Q1867" s="338" t="s">
        <v>3130</v>
      </c>
      <c r="R1867" s="334"/>
      <c r="S1867" s="334"/>
      <c r="T1867" s="334"/>
      <c r="U1867" s="219"/>
      <c r="V1867" s="197" t="s">
        <v>776</v>
      </c>
      <c r="W1867" s="220">
        <v>1</v>
      </c>
      <c r="X1867" s="223">
        <v>393</v>
      </c>
      <c r="Y1867" s="223">
        <v>381</v>
      </c>
      <c r="Z1867" s="223">
        <v>357</v>
      </c>
      <c r="AA1867" s="223">
        <v>336</v>
      </c>
      <c r="AB1867" s="5"/>
      <c r="AC1867" s="224">
        <f t="shared" si="76"/>
        <v>0</v>
      </c>
      <c r="AD1867" s="270">
        <f t="shared" si="77"/>
        <v>0</v>
      </c>
      <c r="AE1867" s="198" t="s">
        <v>4484</v>
      </c>
      <c r="AF1867" s="199"/>
      <c r="AG1867" s="200"/>
      <c r="AH1867" s="200"/>
      <c r="AI1867" s="169" t="str">
        <f>IF(AB1867/W1867=0,"",IF(MOD(AB1867,W1867)&gt;0,"ОШИБКА!!! неверная кратность на сорт",""))</f>
        <v/>
      </c>
    </row>
    <row r="1868" spans="2:35">
      <c r="B1868" s="251"/>
      <c r="C1868" s="168" t="s">
        <v>3157</v>
      </c>
      <c r="D1868" s="267">
        <v>10</v>
      </c>
      <c r="E1868" s="267"/>
      <c r="F1868" s="267"/>
      <c r="G1868" s="267"/>
      <c r="H1868" s="267"/>
      <c r="I1868" s="267"/>
      <c r="J1868" s="267"/>
      <c r="K1868" s="267"/>
      <c r="L1868" s="196" t="s">
        <v>37</v>
      </c>
      <c r="M1868" s="196" t="s">
        <v>980</v>
      </c>
      <c r="N1868" s="196" t="s">
        <v>999</v>
      </c>
      <c r="O1868" s="196" t="s">
        <v>998</v>
      </c>
      <c r="P1868" s="196" t="s">
        <v>3982</v>
      </c>
      <c r="Q1868" s="196" t="s">
        <v>19</v>
      </c>
      <c r="R1868" s="218"/>
      <c r="S1868" s="218"/>
      <c r="T1868" s="218"/>
      <c r="U1868" s="219"/>
      <c r="V1868" s="197" t="s">
        <v>776</v>
      </c>
      <c r="W1868" s="220">
        <v>1</v>
      </c>
      <c r="X1868" s="223">
        <v>413</v>
      </c>
      <c r="Y1868" s="223">
        <v>400</v>
      </c>
      <c r="Z1868" s="223">
        <v>375</v>
      </c>
      <c r="AA1868" s="223">
        <v>353</v>
      </c>
      <c r="AB1868" s="5"/>
      <c r="AC1868" s="224">
        <f t="shared" si="76"/>
        <v>0</v>
      </c>
      <c r="AD1868" s="270">
        <f t="shared" si="77"/>
        <v>0</v>
      </c>
      <c r="AE1868" s="198"/>
      <c r="AF1868" s="199"/>
      <c r="AG1868" s="200"/>
      <c r="AH1868" s="200"/>
      <c r="AI1868" s="169" t="str">
        <f>IF(AB1868/W1868=0,"",IF(MOD(AB1868,W1868)&gt;0,"ОШИБКА!!! неверная кратность на сорт",""))</f>
        <v/>
      </c>
    </row>
    <row r="1869" spans="2:35">
      <c r="B1869" s="251"/>
      <c r="C1869" s="168" t="s">
        <v>3149</v>
      </c>
      <c r="D1869" s="267">
        <v>48</v>
      </c>
      <c r="E1869" s="267">
        <v>67</v>
      </c>
      <c r="F1869" s="267">
        <v>67</v>
      </c>
      <c r="G1869" s="267"/>
      <c r="H1869" s="267"/>
      <c r="I1869" s="267"/>
      <c r="J1869" s="267"/>
      <c r="K1869" s="267"/>
      <c r="L1869" s="196" t="s">
        <v>37</v>
      </c>
      <c r="M1869" s="196" t="s">
        <v>980</v>
      </c>
      <c r="N1869" s="196" t="s">
        <v>999</v>
      </c>
      <c r="O1869" s="196" t="s">
        <v>998</v>
      </c>
      <c r="P1869" s="196" t="s">
        <v>3980</v>
      </c>
      <c r="Q1869" s="196" t="s">
        <v>19</v>
      </c>
      <c r="R1869" s="218"/>
      <c r="S1869" s="218"/>
      <c r="T1869" s="218"/>
      <c r="U1869" s="219"/>
      <c r="V1869" s="197" t="s">
        <v>776</v>
      </c>
      <c r="W1869" s="220">
        <v>1</v>
      </c>
      <c r="X1869" s="223">
        <v>387</v>
      </c>
      <c r="Y1869" s="223">
        <v>375</v>
      </c>
      <c r="Z1869" s="223">
        <v>351</v>
      </c>
      <c r="AA1869" s="223">
        <v>330</v>
      </c>
      <c r="AB1869" s="5"/>
      <c r="AC1869" s="224">
        <f t="shared" si="76"/>
        <v>0</v>
      </c>
      <c r="AD1869" s="270">
        <f t="shared" si="77"/>
        <v>0</v>
      </c>
      <c r="AE1869" s="198"/>
      <c r="AF1869" s="199"/>
      <c r="AG1869" s="200"/>
      <c r="AH1869" s="200"/>
      <c r="AI1869" s="169" t="str">
        <f>IF(AB1869/W1869=0,"",IF(MOD(AB1869,W1869)&gt;0,"ОШИБКА!!! неверная кратность на сорт",""))</f>
        <v/>
      </c>
    </row>
    <row r="1870" spans="2:35">
      <c r="B1870" s="251"/>
      <c r="C1870" s="168" t="s">
        <v>1693</v>
      </c>
      <c r="D1870" s="267"/>
      <c r="E1870" s="267"/>
      <c r="F1870" s="267"/>
      <c r="G1870" s="267"/>
      <c r="H1870" s="267"/>
      <c r="I1870" s="267"/>
      <c r="J1870" s="267">
        <v>10</v>
      </c>
      <c r="K1870" s="267"/>
      <c r="L1870" s="196" t="s">
        <v>37</v>
      </c>
      <c r="M1870" s="196" t="s">
        <v>980</v>
      </c>
      <c r="N1870" s="196" t="s">
        <v>999</v>
      </c>
      <c r="O1870" s="196" t="s">
        <v>998</v>
      </c>
      <c r="P1870" s="196" t="s">
        <v>1694</v>
      </c>
      <c r="Q1870" s="196" t="s">
        <v>19</v>
      </c>
      <c r="R1870" s="218"/>
      <c r="S1870" s="218"/>
      <c r="T1870" s="218"/>
      <c r="U1870" s="219"/>
      <c r="V1870" s="197" t="s">
        <v>776</v>
      </c>
      <c r="W1870" s="220">
        <v>1</v>
      </c>
      <c r="X1870" s="223">
        <v>449</v>
      </c>
      <c r="Y1870" s="223">
        <v>436</v>
      </c>
      <c r="Z1870" s="223">
        <v>408</v>
      </c>
      <c r="AA1870" s="223">
        <v>384</v>
      </c>
      <c r="AB1870" s="5"/>
      <c r="AC1870" s="224">
        <f t="shared" si="76"/>
        <v>0</v>
      </c>
      <c r="AD1870" s="270">
        <f t="shared" si="77"/>
        <v>0</v>
      </c>
      <c r="AE1870" s="198"/>
      <c r="AF1870" s="199"/>
      <c r="AG1870" s="200"/>
      <c r="AH1870" s="200"/>
      <c r="AI1870" s="169" t="str">
        <f>IF(AB1870/W1870=0,"",IF(MOD(AB1870,W1870)&gt;0,"ОШИБКА!!! неверная кратность на сорт",""))</f>
        <v/>
      </c>
    </row>
    <row r="1871" spans="2:35">
      <c r="B1871" s="251"/>
      <c r="C1871" s="168" t="s">
        <v>1001</v>
      </c>
      <c r="D1871" s="267"/>
      <c r="E1871" s="267">
        <v>7</v>
      </c>
      <c r="F1871" s="267">
        <v>0</v>
      </c>
      <c r="G1871" s="267"/>
      <c r="H1871" s="267"/>
      <c r="I1871" s="267"/>
      <c r="J1871" s="267"/>
      <c r="K1871" s="267"/>
      <c r="L1871" s="196" t="s">
        <v>37</v>
      </c>
      <c r="M1871" s="196" t="s">
        <v>980</v>
      </c>
      <c r="N1871" s="196" t="s">
        <v>999</v>
      </c>
      <c r="O1871" s="196" t="s">
        <v>998</v>
      </c>
      <c r="P1871" s="196" t="s">
        <v>1002</v>
      </c>
      <c r="Q1871" s="196" t="s">
        <v>141</v>
      </c>
      <c r="R1871" s="218"/>
      <c r="S1871" s="218"/>
      <c r="T1871" s="218"/>
      <c r="U1871" s="219"/>
      <c r="V1871" s="197" t="s">
        <v>776</v>
      </c>
      <c r="W1871" s="220">
        <v>1</v>
      </c>
      <c r="X1871" s="223">
        <v>326</v>
      </c>
      <c r="Y1871" s="223">
        <v>316</v>
      </c>
      <c r="Z1871" s="223">
        <v>296</v>
      </c>
      <c r="AA1871" s="223">
        <v>278</v>
      </c>
      <c r="AB1871" s="5"/>
      <c r="AC1871" s="224">
        <f t="shared" si="76"/>
        <v>0</v>
      </c>
      <c r="AD1871" s="270">
        <f t="shared" si="77"/>
        <v>0</v>
      </c>
      <c r="AE1871" s="198"/>
      <c r="AF1871" s="199"/>
      <c r="AG1871" s="200"/>
      <c r="AH1871" s="200"/>
      <c r="AI1871" s="169" t="str">
        <f>IF(AB1871/W1871=0,"",IF(MOD(AB1871,W1871)&gt;0,"ОШИБКА!!! неверная кратность на сорт",""))</f>
        <v/>
      </c>
    </row>
    <row r="1872" spans="2:35">
      <c r="B1872" s="251"/>
      <c r="C1872" s="168" t="s">
        <v>3158</v>
      </c>
      <c r="D1872" s="267">
        <v>50</v>
      </c>
      <c r="E1872" s="267"/>
      <c r="F1872" s="267"/>
      <c r="G1872" s="267"/>
      <c r="H1872" s="267"/>
      <c r="I1872" s="267"/>
      <c r="J1872" s="267">
        <v>10</v>
      </c>
      <c r="K1872" s="267"/>
      <c r="L1872" s="196" t="s">
        <v>37</v>
      </c>
      <c r="M1872" s="196" t="s">
        <v>980</v>
      </c>
      <c r="N1872" s="196" t="s">
        <v>999</v>
      </c>
      <c r="O1872" s="196" t="s">
        <v>998</v>
      </c>
      <c r="P1872" s="196" t="s">
        <v>1002</v>
      </c>
      <c r="Q1872" s="196" t="s">
        <v>19</v>
      </c>
      <c r="R1872" s="218"/>
      <c r="S1872" s="218"/>
      <c r="T1872" s="218"/>
      <c r="U1872" s="219"/>
      <c r="V1872" s="197" t="s">
        <v>776</v>
      </c>
      <c r="W1872" s="220">
        <v>1</v>
      </c>
      <c r="X1872" s="223">
        <v>334</v>
      </c>
      <c r="Y1872" s="223">
        <v>324</v>
      </c>
      <c r="Z1872" s="223">
        <v>303</v>
      </c>
      <c r="AA1872" s="223">
        <v>285</v>
      </c>
      <c r="AB1872" s="5"/>
      <c r="AC1872" s="224">
        <f t="shared" si="76"/>
        <v>0</v>
      </c>
      <c r="AD1872" s="270">
        <f t="shared" si="77"/>
        <v>0</v>
      </c>
      <c r="AE1872" s="198"/>
      <c r="AF1872" s="199"/>
      <c r="AG1872" s="200"/>
      <c r="AH1872" s="200"/>
      <c r="AI1872" s="169" t="str">
        <f>IF(AB1872/W1872=0,"",IF(MOD(AB1872,W1872)&gt;0,"ОШИБКА!!! неверная кратность на сорт",""))</f>
        <v/>
      </c>
    </row>
    <row r="1873" spans="2:35">
      <c r="B1873" s="251"/>
      <c r="C1873" s="168" t="s">
        <v>3159</v>
      </c>
      <c r="D1873" s="267">
        <v>48</v>
      </c>
      <c r="E1873" s="267">
        <v>92</v>
      </c>
      <c r="F1873" s="267">
        <v>85</v>
      </c>
      <c r="G1873" s="267"/>
      <c r="H1873" s="267"/>
      <c r="I1873" s="267"/>
      <c r="J1873" s="267">
        <v>3</v>
      </c>
      <c r="K1873" s="267"/>
      <c r="L1873" s="196" t="s">
        <v>37</v>
      </c>
      <c r="M1873" s="196" t="s">
        <v>980</v>
      </c>
      <c r="N1873" s="196" t="s">
        <v>999</v>
      </c>
      <c r="O1873" s="196" t="s">
        <v>998</v>
      </c>
      <c r="P1873" s="196" t="s">
        <v>3978</v>
      </c>
      <c r="Q1873" s="196" t="s">
        <v>19</v>
      </c>
      <c r="R1873" s="218"/>
      <c r="S1873" s="218"/>
      <c r="T1873" s="218"/>
      <c r="U1873" s="219"/>
      <c r="V1873" s="197" t="s">
        <v>776</v>
      </c>
      <c r="W1873" s="220">
        <v>1</v>
      </c>
      <c r="X1873" s="223">
        <v>400</v>
      </c>
      <c r="Y1873" s="223">
        <v>388</v>
      </c>
      <c r="Z1873" s="223">
        <v>363</v>
      </c>
      <c r="AA1873" s="223">
        <v>342</v>
      </c>
      <c r="AB1873" s="5"/>
      <c r="AC1873" s="224">
        <f t="shared" si="76"/>
        <v>0</v>
      </c>
      <c r="AD1873" s="270">
        <f t="shared" si="77"/>
        <v>0</v>
      </c>
      <c r="AE1873" s="198"/>
      <c r="AF1873" s="199"/>
      <c r="AG1873" s="200"/>
      <c r="AH1873" s="200"/>
      <c r="AI1873" s="169" t="str">
        <f>IF(AB1873/W1873=0,"",IF(MOD(AB1873,W1873)&gt;0,"ОШИБКА!!! неверная кратность на сорт",""))</f>
        <v/>
      </c>
    </row>
    <row r="1874" spans="2:35">
      <c r="B1874" s="251"/>
      <c r="C1874" s="168" t="s">
        <v>3151</v>
      </c>
      <c r="D1874" s="267">
        <v>34</v>
      </c>
      <c r="E1874" s="267">
        <v>48</v>
      </c>
      <c r="F1874" s="267">
        <v>48</v>
      </c>
      <c r="G1874" s="267"/>
      <c r="H1874" s="267"/>
      <c r="I1874" s="267"/>
      <c r="J1874" s="267">
        <v>6</v>
      </c>
      <c r="K1874" s="267"/>
      <c r="L1874" s="196" t="s">
        <v>37</v>
      </c>
      <c r="M1874" s="196" t="s">
        <v>980</v>
      </c>
      <c r="N1874" s="196" t="s">
        <v>999</v>
      </c>
      <c r="O1874" s="196" t="s">
        <v>998</v>
      </c>
      <c r="P1874" s="196" t="s">
        <v>1003</v>
      </c>
      <c r="Q1874" s="196" t="s">
        <v>19</v>
      </c>
      <c r="R1874" s="218"/>
      <c r="S1874" s="218"/>
      <c r="T1874" s="218"/>
      <c r="U1874" s="219"/>
      <c r="V1874" s="197" t="s">
        <v>776</v>
      </c>
      <c r="W1874" s="220">
        <v>1</v>
      </c>
      <c r="X1874" s="223">
        <v>400</v>
      </c>
      <c r="Y1874" s="223">
        <v>388</v>
      </c>
      <c r="Z1874" s="223">
        <v>363</v>
      </c>
      <c r="AA1874" s="223">
        <v>342</v>
      </c>
      <c r="AB1874" s="5"/>
      <c r="AC1874" s="224">
        <f t="shared" si="76"/>
        <v>0</v>
      </c>
      <c r="AD1874" s="270">
        <f t="shared" si="77"/>
        <v>0</v>
      </c>
      <c r="AE1874" s="198"/>
      <c r="AF1874" s="199"/>
      <c r="AG1874" s="200"/>
      <c r="AH1874" s="200"/>
      <c r="AI1874" s="169" t="str">
        <f>IF(AB1874/W1874=0,"",IF(MOD(AB1874,W1874)&gt;0,"ОШИБКА!!! неверная кратность на сорт",""))</f>
        <v/>
      </c>
    </row>
    <row r="1875" spans="2:35">
      <c r="B1875" s="251"/>
      <c r="C1875" s="168" t="s">
        <v>3150</v>
      </c>
      <c r="D1875" s="267">
        <v>45</v>
      </c>
      <c r="E1875" s="267"/>
      <c r="F1875" s="267"/>
      <c r="G1875" s="267"/>
      <c r="H1875" s="267"/>
      <c r="I1875" s="267"/>
      <c r="J1875" s="267"/>
      <c r="K1875" s="267"/>
      <c r="L1875" s="196" t="s">
        <v>37</v>
      </c>
      <c r="M1875" s="196" t="s">
        <v>980</v>
      </c>
      <c r="N1875" s="196" t="s">
        <v>999</v>
      </c>
      <c r="O1875" s="196" t="s">
        <v>998</v>
      </c>
      <c r="P1875" s="196" t="s">
        <v>1003</v>
      </c>
      <c r="Q1875" s="196" t="s">
        <v>141</v>
      </c>
      <c r="R1875" s="218"/>
      <c r="S1875" s="218"/>
      <c r="T1875" s="218"/>
      <c r="U1875" s="321" t="s">
        <v>4482</v>
      </c>
      <c r="V1875" s="197" t="s">
        <v>776</v>
      </c>
      <c r="W1875" s="220">
        <v>1</v>
      </c>
      <c r="X1875" s="227">
        <v>291</v>
      </c>
      <c r="Y1875" s="227">
        <v>282</v>
      </c>
      <c r="Z1875" s="227">
        <v>264</v>
      </c>
      <c r="AA1875" s="227">
        <v>249</v>
      </c>
      <c r="AB1875" s="5"/>
      <c r="AC1875" s="224">
        <f t="shared" si="76"/>
        <v>0</v>
      </c>
      <c r="AD1875" s="270">
        <f t="shared" si="77"/>
        <v>0</v>
      </c>
      <c r="AE1875" s="198"/>
      <c r="AF1875" s="199"/>
      <c r="AG1875" s="200"/>
      <c r="AH1875" s="200"/>
      <c r="AI1875" s="169" t="str">
        <f>IF(AB1875/W1875=0,"",IF(MOD(AB1875,W1875)&gt;0,"ОШИБКА!!! неверная кратность на сорт",""))</f>
        <v/>
      </c>
    </row>
    <row r="1876" spans="2:35">
      <c r="B1876" s="251"/>
      <c r="C1876" s="168" t="s">
        <v>3152</v>
      </c>
      <c r="D1876" s="267">
        <v>39</v>
      </c>
      <c r="E1876" s="267"/>
      <c r="F1876" s="267"/>
      <c r="G1876" s="267"/>
      <c r="H1876" s="267"/>
      <c r="I1876" s="267"/>
      <c r="J1876" s="267">
        <v>10</v>
      </c>
      <c r="K1876" s="267"/>
      <c r="L1876" s="196" t="s">
        <v>37</v>
      </c>
      <c r="M1876" s="196" t="s">
        <v>980</v>
      </c>
      <c r="N1876" s="196" t="s">
        <v>999</v>
      </c>
      <c r="O1876" s="196" t="s">
        <v>998</v>
      </c>
      <c r="P1876" s="196" t="s">
        <v>1003</v>
      </c>
      <c r="Q1876" s="196" t="s">
        <v>19</v>
      </c>
      <c r="R1876" s="218"/>
      <c r="S1876" s="218"/>
      <c r="T1876" s="218"/>
      <c r="U1876" s="219"/>
      <c r="V1876" s="197" t="s">
        <v>776</v>
      </c>
      <c r="W1876" s="220">
        <v>1</v>
      </c>
      <c r="X1876" s="223">
        <v>400</v>
      </c>
      <c r="Y1876" s="223">
        <v>388</v>
      </c>
      <c r="Z1876" s="223">
        <v>363</v>
      </c>
      <c r="AA1876" s="223">
        <v>342</v>
      </c>
      <c r="AB1876" s="5"/>
      <c r="AC1876" s="224">
        <f t="shared" si="76"/>
        <v>0</v>
      </c>
      <c r="AD1876" s="270">
        <f t="shared" si="77"/>
        <v>0</v>
      </c>
      <c r="AE1876" s="198"/>
      <c r="AF1876" s="199"/>
      <c r="AG1876" s="200"/>
      <c r="AH1876" s="200"/>
      <c r="AI1876" s="169" t="str">
        <f>IF(AB1876/W1876=0,"",IF(MOD(AB1876,W1876)&gt;0,"ОШИБКА!!! неверная кратность на сорт",""))</f>
        <v/>
      </c>
    </row>
    <row r="1877" spans="2:35">
      <c r="B1877" s="251"/>
      <c r="C1877" s="168" t="s">
        <v>3160</v>
      </c>
      <c r="D1877" s="267">
        <v>47</v>
      </c>
      <c r="E1877" s="267"/>
      <c r="F1877" s="267"/>
      <c r="G1877" s="267"/>
      <c r="H1877" s="267"/>
      <c r="I1877" s="267"/>
      <c r="J1877" s="267"/>
      <c r="K1877" s="267"/>
      <c r="L1877" s="196" t="s">
        <v>37</v>
      </c>
      <c r="M1877" s="196" t="s">
        <v>980</v>
      </c>
      <c r="N1877" s="196" t="s">
        <v>999</v>
      </c>
      <c r="O1877" s="196" t="s">
        <v>998</v>
      </c>
      <c r="P1877" s="196" t="s">
        <v>1004</v>
      </c>
      <c r="Q1877" s="196" t="s">
        <v>141</v>
      </c>
      <c r="R1877" s="218"/>
      <c r="S1877" s="218"/>
      <c r="T1877" s="218"/>
      <c r="U1877" s="219"/>
      <c r="V1877" s="197" t="s">
        <v>776</v>
      </c>
      <c r="W1877" s="220">
        <v>1</v>
      </c>
      <c r="X1877" s="223">
        <v>311</v>
      </c>
      <c r="Y1877" s="223">
        <v>301</v>
      </c>
      <c r="Z1877" s="223">
        <v>282</v>
      </c>
      <c r="AA1877" s="223">
        <v>266</v>
      </c>
      <c r="AB1877" s="5"/>
      <c r="AC1877" s="224">
        <f t="shared" si="76"/>
        <v>0</v>
      </c>
      <c r="AD1877" s="270">
        <f t="shared" si="77"/>
        <v>0</v>
      </c>
      <c r="AE1877" s="198"/>
      <c r="AF1877" s="199"/>
      <c r="AG1877" s="200"/>
      <c r="AH1877" s="200"/>
      <c r="AI1877" s="169" t="str">
        <f>IF(AB1877/W1877=0,"",IF(MOD(AB1877,W1877)&gt;0,"ОШИБКА!!! неверная кратность на сорт",""))</f>
        <v/>
      </c>
    </row>
    <row r="1878" spans="2:35">
      <c r="B1878" s="251"/>
      <c r="C1878" s="168" t="s">
        <v>3161</v>
      </c>
      <c r="D1878" s="267">
        <v>3</v>
      </c>
      <c r="E1878" s="267"/>
      <c r="F1878" s="267"/>
      <c r="G1878" s="267"/>
      <c r="H1878" s="267"/>
      <c r="I1878" s="267"/>
      <c r="J1878" s="267"/>
      <c r="K1878" s="267"/>
      <c r="L1878" s="196" t="s">
        <v>37</v>
      </c>
      <c r="M1878" s="196" t="s">
        <v>980</v>
      </c>
      <c r="N1878" s="196" t="s">
        <v>999</v>
      </c>
      <c r="O1878" s="196" t="s">
        <v>998</v>
      </c>
      <c r="P1878" s="196" t="s">
        <v>1004</v>
      </c>
      <c r="Q1878" s="217" t="s">
        <v>3130</v>
      </c>
      <c r="R1878" s="218"/>
      <c r="S1878" s="218"/>
      <c r="T1878" s="218"/>
      <c r="U1878" s="219"/>
      <c r="V1878" s="197" t="s">
        <v>776</v>
      </c>
      <c r="W1878" s="220">
        <v>1</v>
      </c>
      <c r="X1878" s="223">
        <v>240</v>
      </c>
      <c r="Y1878" s="223">
        <v>232</v>
      </c>
      <c r="Z1878" s="223">
        <v>218</v>
      </c>
      <c r="AA1878" s="223">
        <v>205</v>
      </c>
      <c r="AB1878" s="5"/>
      <c r="AC1878" s="224">
        <f t="shared" si="76"/>
        <v>0</v>
      </c>
      <c r="AD1878" s="270">
        <f t="shared" si="77"/>
        <v>0</v>
      </c>
      <c r="AE1878" s="198"/>
      <c r="AF1878" s="199"/>
      <c r="AG1878" s="200"/>
      <c r="AH1878" s="200"/>
      <c r="AI1878" s="169" t="str">
        <f>IF(AB1878/W1878=0,"",IF(MOD(AB1878,W1878)&gt;0,"ОШИБКА!!! неверная кратность на сорт",""))</f>
        <v/>
      </c>
    </row>
    <row r="1879" spans="2:35">
      <c r="B1879" s="251"/>
      <c r="C1879" s="168" t="s">
        <v>3162</v>
      </c>
      <c r="D1879" s="267">
        <v>46</v>
      </c>
      <c r="E1879" s="267">
        <v>21</v>
      </c>
      <c r="F1879" s="267">
        <v>18</v>
      </c>
      <c r="G1879" s="267"/>
      <c r="H1879" s="267"/>
      <c r="I1879" s="267"/>
      <c r="J1879" s="267"/>
      <c r="K1879" s="267"/>
      <c r="L1879" s="196" t="s">
        <v>37</v>
      </c>
      <c r="M1879" s="196" t="s">
        <v>980</v>
      </c>
      <c r="N1879" s="196" t="s">
        <v>999</v>
      </c>
      <c r="O1879" s="196" t="s">
        <v>998</v>
      </c>
      <c r="P1879" s="196" t="s">
        <v>3979</v>
      </c>
      <c r="Q1879" s="196" t="s">
        <v>19</v>
      </c>
      <c r="R1879" s="218"/>
      <c r="S1879" s="218"/>
      <c r="T1879" s="218"/>
      <c r="U1879" s="219"/>
      <c r="V1879" s="197" t="s">
        <v>776</v>
      </c>
      <c r="W1879" s="220">
        <v>1</v>
      </c>
      <c r="X1879" s="223">
        <v>467</v>
      </c>
      <c r="Y1879" s="223">
        <v>453</v>
      </c>
      <c r="Z1879" s="223">
        <v>425</v>
      </c>
      <c r="AA1879" s="223">
        <v>400</v>
      </c>
      <c r="AB1879" s="5"/>
      <c r="AC1879" s="224">
        <f t="shared" si="76"/>
        <v>0</v>
      </c>
      <c r="AD1879" s="270">
        <f t="shared" si="77"/>
        <v>0</v>
      </c>
      <c r="AE1879" s="198"/>
      <c r="AF1879" s="199"/>
      <c r="AG1879" s="200"/>
      <c r="AH1879" s="200"/>
      <c r="AI1879" s="169" t="str">
        <f>IF(AB1879/W1879=0,"",IF(MOD(AB1879,W1879)&gt;0,"ОШИБКА!!! неверная кратность на сорт",""))</f>
        <v/>
      </c>
    </row>
    <row r="1880" spans="2:35">
      <c r="B1880" s="251"/>
      <c r="C1880" s="168" t="s">
        <v>1005</v>
      </c>
      <c r="D1880" s="267">
        <v>10</v>
      </c>
      <c r="E1880" s="267"/>
      <c r="F1880" s="267"/>
      <c r="G1880" s="267"/>
      <c r="H1880" s="267"/>
      <c r="I1880" s="267"/>
      <c r="J1880" s="267"/>
      <c r="K1880" s="267"/>
      <c r="L1880" s="196" t="s">
        <v>37</v>
      </c>
      <c r="M1880" s="196" t="s">
        <v>980</v>
      </c>
      <c r="N1880" s="196" t="s">
        <v>999</v>
      </c>
      <c r="O1880" s="196" t="s">
        <v>998</v>
      </c>
      <c r="P1880" s="196" t="s">
        <v>1006</v>
      </c>
      <c r="Q1880" s="196" t="s">
        <v>141</v>
      </c>
      <c r="R1880" s="218"/>
      <c r="S1880" s="218"/>
      <c r="T1880" s="218"/>
      <c r="U1880" s="219"/>
      <c r="V1880" s="197" t="s">
        <v>776</v>
      </c>
      <c r="W1880" s="220">
        <v>1</v>
      </c>
      <c r="X1880" s="223">
        <v>293</v>
      </c>
      <c r="Y1880" s="223">
        <v>284</v>
      </c>
      <c r="Z1880" s="223">
        <v>266</v>
      </c>
      <c r="AA1880" s="223">
        <v>250</v>
      </c>
      <c r="AB1880" s="5"/>
      <c r="AC1880" s="224">
        <f t="shared" si="76"/>
        <v>0</v>
      </c>
      <c r="AD1880" s="270">
        <f t="shared" si="77"/>
        <v>0</v>
      </c>
      <c r="AE1880" s="198"/>
      <c r="AF1880" s="199"/>
      <c r="AG1880" s="200"/>
      <c r="AH1880" s="200"/>
      <c r="AI1880" s="169" t="str">
        <f>IF(AB1880/W1880=0,"",IF(MOD(AB1880,W1880)&gt;0,"ОШИБКА!!! неверная кратность на сорт",""))</f>
        <v/>
      </c>
    </row>
    <row r="1881" spans="2:35">
      <c r="B1881" s="251"/>
      <c r="C1881" s="168" t="s">
        <v>3153</v>
      </c>
      <c r="D1881" s="267">
        <v>25</v>
      </c>
      <c r="E1881" s="267"/>
      <c r="F1881" s="267"/>
      <c r="G1881" s="267"/>
      <c r="H1881" s="267"/>
      <c r="I1881" s="267"/>
      <c r="J1881" s="267"/>
      <c r="K1881" s="267"/>
      <c r="L1881" s="196" t="s">
        <v>37</v>
      </c>
      <c r="M1881" s="196" t="s">
        <v>980</v>
      </c>
      <c r="N1881" s="196" t="s">
        <v>999</v>
      </c>
      <c r="O1881" s="196" t="s">
        <v>998</v>
      </c>
      <c r="P1881" s="196" t="s">
        <v>1006</v>
      </c>
      <c r="Q1881" s="217" t="s">
        <v>3130</v>
      </c>
      <c r="R1881" s="218"/>
      <c r="S1881" s="218"/>
      <c r="T1881" s="218"/>
      <c r="U1881" s="219"/>
      <c r="V1881" s="197" t="s">
        <v>776</v>
      </c>
      <c r="W1881" s="220">
        <v>1</v>
      </c>
      <c r="X1881" s="223">
        <v>271</v>
      </c>
      <c r="Y1881" s="223">
        <v>263</v>
      </c>
      <c r="Z1881" s="223">
        <v>246</v>
      </c>
      <c r="AA1881" s="223">
        <v>232</v>
      </c>
      <c r="AB1881" s="5"/>
      <c r="AC1881" s="224">
        <f t="shared" si="76"/>
        <v>0</v>
      </c>
      <c r="AD1881" s="270">
        <f t="shared" si="77"/>
        <v>0</v>
      </c>
      <c r="AE1881" s="198"/>
      <c r="AF1881" s="199"/>
      <c r="AG1881" s="200"/>
      <c r="AH1881" s="200"/>
      <c r="AI1881" s="169" t="str">
        <f>IF(AB1881/W1881=0,"",IF(MOD(AB1881,W1881)&gt;0,"ОШИБКА!!! неверная кратность на сорт",""))</f>
        <v/>
      </c>
    </row>
    <row r="1882" spans="2:35">
      <c r="B1882" s="251"/>
      <c r="C1882" s="168" t="s">
        <v>1007</v>
      </c>
      <c r="D1882" s="267">
        <v>24</v>
      </c>
      <c r="E1882" s="267">
        <v>7</v>
      </c>
      <c r="F1882" s="267">
        <v>0</v>
      </c>
      <c r="G1882" s="267"/>
      <c r="H1882" s="267"/>
      <c r="I1882" s="267"/>
      <c r="J1882" s="267"/>
      <c r="K1882" s="267"/>
      <c r="L1882" s="196" t="s">
        <v>37</v>
      </c>
      <c r="M1882" s="196" t="s">
        <v>980</v>
      </c>
      <c r="N1882" s="196" t="s">
        <v>1009</v>
      </c>
      <c r="O1882" s="196" t="s">
        <v>1008</v>
      </c>
      <c r="P1882" s="196" t="s">
        <v>1010</v>
      </c>
      <c r="Q1882" s="196" t="s">
        <v>19</v>
      </c>
      <c r="R1882" s="218"/>
      <c r="S1882" s="218"/>
      <c r="T1882" s="218"/>
      <c r="U1882" s="219"/>
      <c r="V1882" s="197" t="s">
        <v>776</v>
      </c>
      <c r="W1882" s="220">
        <v>1</v>
      </c>
      <c r="X1882" s="223">
        <v>250</v>
      </c>
      <c r="Y1882" s="223">
        <v>242</v>
      </c>
      <c r="Z1882" s="223">
        <v>227</v>
      </c>
      <c r="AA1882" s="223">
        <v>213</v>
      </c>
      <c r="AB1882" s="5"/>
      <c r="AC1882" s="224">
        <f t="shared" si="76"/>
        <v>0</v>
      </c>
      <c r="AD1882" s="270">
        <f t="shared" si="77"/>
        <v>0</v>
      </c>
      <c r="AE1882" s="198"/>
      <c r="AF1882" s="199"/>
      <c r="AG1882" s="200"/>
      <c r="AH1882" s="200"/>
      <c r="AI1882" s="169" t="str">
        <f>IF(AB1882/W1882=0,"",IF(MOD(AB1882,W1882)&gt;0,"ОШИБКА!!! неверная кратность на сорт",""))</f>
        <v/>
      </c>
    </row>
    <row r="1883" spans="2:35">
      <c r="B1883" s="251"/>
      <c r="C1883" s="168" t="s">
        <v>3163</v>
      </c>
      <c r="D1883" s="267">
        <v>34</v>
      </c>
      <c r="E1883" s="267"/>
      <c r="F1883" s="267"/>
      <c r="G1883" s="267"/>
      <c r="H1883" s="267"/>
      <c r="I1883" s="267"/>
      <c r="J1883" s="267">
        <v>10</v>
      </c>
      <c r="K1883" s="267"/>
      <c r="L1883" s="196" t="s">
        <v>37</v>
      </c>
      <c r="M1883" s="196" t="s">
        <v>980</v>
      </c>
      <c r="N1883" s="196" t="s">
        <v>1009</v>
      </c>
      <c r="O1883" s="196" t="s">
        <v>1008</v>
      </c>
      <c r="P1883" s="196" t="s">
        <v>1010</v>
      </c>
      <c r="Q1883" s="196" t="s">
        <v>19</v>
      </c>
      <c r="R1883" s="218"/>
      <c r="S1883" s="218"/>
      <c r="T1883" s="218"/>
      <c r="U1883" s="219"/>
      <c r="V1883" s="197" t="s">
        <v>776</v>
      </c>
      <c r="W1883" s="220">
        <v>1</v>
      </c>
      <c r="X1883" s="223">
        <v>235</v>
      </c>
      <c r="Y1883" s="223">
        <v>228</v>
      </c>
      <c r="Z1883" s="223">
        <v>213</v>
      </c>
      <c r="AA1883" s="223">
        <v>201</v>
      </c>
      <c r="AB1883" s="5"/>
      <c r="AC1883" s="224">
        <f t="shared" si="76"/>
        <v>0</v>
      </c>
      <c r="AD1883" s="270">
        <f t="shared" si="77"/>
        <v>0</v>
      </c>
      <c r="AE1883" s="198"/>
      <c r="AF1883" s="199"/>
      <c r="AG1883" s="200"/>
      <c r="AH1883" s="200"/>
      <c r="AI1883" s="169" t="str">
        <f>IF(AB1883/W1883=0,"",IF(MOD(AB1883,W1883)&gt;0,"ОШИБКА!!! неверная кратность на сорт",""))</f>
        <v/>
      </c>
    </row>
    <row r="1884" spans="2:35">
      <c r="B1884" s="251"/>
      <c r="C1884" s="168" t="s">
        <v>3164</v>
      </c>
      <c r="D1884" s="267">
        <v>57</v>
      </c>
      <c r="E1884" s="267"/>
      <c r="F1884" s="267"/>
      <c r="G1884" s="267"/>
      <c r="H1884" s="267"/>
      <c r="I1884" s="267"/>
      <c r="J1884" s="267"/>
      <c r="K1884" s="267"/>
      <c r="L1884" s="196" t="s">
        <v>37</v>
      </c>
      <c r="M1884" s="196" t="s">
        <v>980</v>
      </c>
      <c r="N1884" s="196" t="s">
        <v>1009</v>
      </c>
      <c r="O1884" s="196" t="s">
        <v>1008</v>
      </c>
      <c r="P1884" s="196" t="s">
        <v>3994</v>
      </c>
      <c r="Q1884" s="196" t="s">
        <v>141</v>
      </c>
      <c r="R1884" s="218"/>
      <c r="S1884" s="218"/>
      <c r="T1884" s="218"/>
      <c r="U1884" s="219"/>
      <c r="V1884" s="197" t="s">
        <v>776</v>
      </c>
      <c r="W1884" s="220">
        <v>1</v>
      </c>
      <c r="X1884" s="223">
        <v>274</v>
      </c>
      <c r="Y1884" s="223">
        <v>266</v>
      </c>
      <c r="Z1884" s="223">
        <v>249</v>
      </c>
      <c r="AA1884" s="223">
        <v>235</v>
      </c>
      <c r="AB1884" s="5"/>
      <c r="AC1884" s="224">
        <f t="shared" si="76"/>
        <v>0</v>
      </c>
      <c r="AD1884" s="270">
        <f t="shared" si="77"/>
        <v>0</v>
      </c>
      <c r="AE1884" s="198"/>
      <c r="AF1884" s="199"/>
      <c r="AG1884" s="200"/>
      <c r="AH1884" s="200"/>
      <c r="AI1884" s="169" t="str">
        <f>IF(AB1884/W1884=0,"",IF(MOD(AB1884,W1884)&gt;0,"ОШИБКА!!! неверная кратность на сорт",""))</f>
        <v/>
      </c>
    </row>
    <row r="1885" spans="2:35">
      <c r="B1885" s="251"/>
      <c r="C1885" s="168" t="s">
        <v>1011</v>
      </c>
      <c r="D1885" s="267">
        <v>11</v>
      </c>
      <c r="E1885" s="267"/>
      <c r="F1885" s="267"/>
      <c r="G1885" s="267"/>
      <c r="H1885" s="267"/>
      <c r="I1885" s="267"/>
      <c r="J1885" s="267"/>
      <c r="K1885" s="267"/>
      <c r="L1885" s="196" t="s">
        <v>37</v>
      </c>
      <c r="M1885" s="196" t="s">
        <v>980</v>
      </c>
      <c r="N1885" s="196" t="s">
        <v>1009</v>
      </c>
      <c r="O1885" s="196" t="s">
        <v>1008</v>
      </c>
      <c r="P1885" s="196" t="s">
        <v>1012</v>
      </c>
      <c r="Q1885" s="196" t="s">
        <v>141</v>
      </c>
      <c r="R1885" s="218"/>
      <c r="S1885" s="218"/>
      <c r="T1885" s="218"/>
      <c r="U1885" s="219"/>
      <c r="V1885" s="197" t="s">
        <v>776</v>
      </c>
      <c r="W1885" s="220">
        <v>1</v>
      </c>
      <c r="X1885" s="223">
        <v>273</v>
      </c>
      <c r="Y1885" s="223">
        <v>264</v>
      </c>
      <c r="Z1885" s="223">
        <v>248</v>
      </c>
      <c r="AA1885" s="223">
        <v>233</v>
      </c>
      <c r="AB1885" s="5"/>
      <c r="AC1885" s="224">
        <f t="shared" si="76"/>
        <v>0</v>
      </c>
      <c r="AD1885" s="270">
        <f t="shared" si="77"/>
        <v>0</v>
      </c>
      <c r="AE1885" s="198"/>
      <c r="AF1885" s="199"/>
      <c r="AG1885" s="200"/>
      <c r="AH1885" s="200"/>
      <c r="AI1885" s="169" t="str">
        <f>IF(AB1885/W1885=0,"",IF(MOD(AB1885,W1885)&gt;0,"ОШИБКА!!! неверная кратность на сорт",""))</f>
        <v/>
      </c>
    </row>
    <row r="1886" spans="2:35">
      <c r="B1886" s="251"/>
      <c r="C1886" s="168" t="s">
        <v>3165</v>
      </c>
      <c r="D1886" s="267">
        <v>39</v>
      </c>
      <c r="E1886" s="267"/>
      <c r="F1886" s="267"/>
      <c r="G1886" s="267"/>
      <c r="H1886" s="267"/>
      <c r="I1886" s="267"/>
      <c r="J1886" s="267">
        <v>10</v>
      </c>
      <c r="K1886" s="267"/>
      <c r="L1886" s="196" t="s">
        <v>37</v>
      </c>
      <c r="M1886" s="196" t="s">
        <v>980</v>
      </c>
      <c r="N1886" s="196" t="s">
        <v>1009</v>
      </c>
      <c r="O1886" s="196" t="s">
        <v>1008</v>
      </c>
      <c r="P1886" s="196" t="s">
        <v>1012</v>
      </c>
      <c r="Q1886" s="196" t="s">
        <v>141</v>
      </c>
      <c r="R1886" s="218"/>
      <c r="S1886" s="218"/>
      <c r="T1886" s="218"/>
      <c r="U1886" s="321" t="s">
        <v>4482</v>
      </c>
      <c r="V1886" s="197" t="s">
        <v>776</v>
      </c>
      <c r="W1886" s="220">
        <v>1</v>
      </c>
      <c r="X1886" s="227">
        <v>291</v>
      </c>
      <c r="Y1886" s="227">
        <v>282</v>
      </c>
      <c r="Z1886" s="227">
        <v>264</v>
      </c>
      <c r="AA1886" s="227">
        <v>249</v>
      </c>
      <c r="AB1886" s="5"/>
      <c r="AC1886" s="224">
        <f t="shared" si="76"/>
        <v>0</v>
      </c>
      <c r="AD1886" s="270">
        <f t="shared" si="77"/>
        <v>0</v>
      </c>
      <c r="AE1886" s="198"/>
      <c r="AF1886" s="199"/>
      <c r="AG1886" s="200"/>
      <c r="AH1886" s="200"/>
      <c r="AI1886" s="169" t="str">
        <f>IF(AB1886/W1886=0,"",IF(MOD(AB1886,W1886)&gt;0,"ОШИБКА!!! неверная кратность на сорт",""))</f>
        <v/>
      </c>
    </row>
    <row r="1887" spans="2:35">
      <c r="B1887" s="251"/>
      <c r="C1887" s="168" t="s">
        <v>3166</v>
      </c>
      <c r="D1887" s="267">
        <v>38</v>
      </c>
      <c r="E1887" s="267">
        <v>7</v>
      </c>
      <c r="F1887" s="267">
        <v>7</v>
      </c>
      <c r="G1887" s="267"/>
      <c r="H1887" s="267"/>
      <c r="I1887" s="267"/>
      <c r="J1887" s="267">
        <v>10</v>
      </c>
      <c r="K1887" s="267"/>
      <c r="L1887" s="196" t="s">
        <v>37</v>
      </c>
      <c r="M1887" s="196" t="s">
        <v>980</v>
      </c>
      <c r="N1887" s="196" t="s">
        <v>1009</v>
      </c>
      <c r="O1887" s="196" t="s">
        <v>1008</v>
      </c>
      <c r="P1887" s="196" t="s">
        <v>3993</v>
      </c>
      <c r="Q1887" s="196" t="s">
        <v>19</v>
      </c>
      <c r="R1887" s="218"/>
      <c r="S1887" s="218"/>
      <c r="T1887" s="218"/>
      <c r="U1887" s="219"/>
      <c r="V1887" s="197" t="s">
        <v>776</v>
      </c>
      <c r="W1887" s="220">
        <v>1</v>
      </c>
      <c r="X1887" s="223">
        <v>393</v>
      </c>
      <c r="Y1887" s="223">
        <v>381</v>
      </c>
      <c r="Z1887" s="223">
        <v>357</v>
      </c>
      <c r="AA1887" s="223">
        <v>336</v>
      </c>
      <c r="AB1887" s="5"/>
      <c r="AC1887" s="224">
        <f t="shared" si="76"/>
        <v>0</v>
      </c>
      <c r="AD1887" s="270">
        <f t="shared" si="77"/>
        <v>0</v>
      </c>
      <c r="AE1887" s="198"/>
      <c r="AF1887" s="199"/>
      <c r="AG1887" s="200"/>
      <c r="AH1887" s="200"/>
      <c r="AI1887" s="169" t="str">
        <f>IF(AB1887/W1887=0,"",IF(MOD(AB1887,W1887)&gt;0,"ОШИБКА!!! неверная кратность на сорт",""))</f>
        <v/>
      </c>
    </row>
    <row r="1888" spans="2:35">
      <c r="B1888" s="251"/>
      <c r="C1888" s="168" t="s">
        <v>3167</v>
      </c>
      <c r="D1888" s="267">
        <v>38</v>
      </c>
      <c r="E1888" s="267">
        <v>67</v>
      </c>
      <c r="F1888" s="267">
        <v>67</v>
      </c>
      <c r="G1888" s="267"/>
      <c r="H1888" s="267"/>
      <c r="I1888" s="267"/>
      <c r="J1888" s="267">
        <v>10</v>
      </c>
      <c r="K1888" s="267"/>
      <c r="L1888" s="196" t="s">
        <v>37</v>
      </c>
      <c r="M1888" s="196" t="s">
        <v>980</v>
      </c>
      <c r="N1888" s="196" t="s">
        <v>1009</v>
      </c>
      <c r="O1888" s="196" t="s">
        <v>1008</v>
      </c>
      <c r="P1888" s="196" t="s">
        <v>3992</v>
      </c>
      <c r="Q1888" s="196" t="s">
        <v>19</v>
      </c>
      <c r="R1888" s="218"/>
      <c r="S1888" s="218"/>
      <c r="T1888" s="218"/>
      <c r="U1888" s="252"/>
      <c r="V1888" s="197" t="s">
        <v>776</v>
      </c>
      <c r="W1888" s="220">
        <v>1</v>
      </c>
      <c r="X1888" s="227">
        <v>334</v>
      </c>
      <c r="Y1888" s="227">
        <v>324</v>
      </c>
      <c r="Z1888" s="227">
        <v>303</v>
      </c>
      <c r="AA1888" s="227">
        <v>285</v>
      </c>
      <c r="AB1888" s="5"/>
      <c r="AC1888" s="224">
        <f t="shared" si="76"/>
        <v>0</v>
      </c>
      <c r="AD1888" s="270">
        <f t="shared" si="77"/>
        <v>0</v>
      </c>
      <c r="AE1888" s="198"/>
      <c r="AF1888" s="199"/>
      <c r="AG1888" s="200"/>
      <c r="AH1888" s="200"/>
      <c r="AI1888" s="169" t="str">
        <f>IF(AB1888/W1888=0,"",IF(MOD(AB1888,W1888)&gt;0,"ОШИБКА!!! неверная кратность на сорт",""))</f>
        <v/>
      </c>
    </row>
    <row r="1889" spans="2:35">
      <c r="B1889" s="251"/>
      <c r="C1889" s="168"/>
      <c r="D1889" s="267"/>
      <c r="E1889" s="267"/>
      <c r="F1889" s="267"/>
      <c r="G1889" s="267"/>
      <c r="H1889" s="267"/>
      <c r="I1889" s="267"/>
      <c r="J1889" s="267"/>
      <c r="K1889" s="267"/>
      <c r="L1889" s="196" t="s">
        <v>37</v>
      </c>
      <c r="M1889" s="196" t="s">
        <v>980</v>
      </c>
      <c r="N1889" s="196" t="s">
        <v>4920</v>
      </c>
      <c r="O1889" s="196"/>
      <c r="P1889" s="196"/>
      <c r="Q1889" s="196" t="s">
        <v>4940</v>
      </c>
      <c r="R1889" s="218"/>
      <c r="S1889" s="218"/>
      <c r="T1889" s="218"/>
      <c r="U1889" s="281" t="s">
        <v>4764</v>
      </c>
      <c r="V1889" s="197" t="s">
        <v>776</v>
      </c>
      <c r="W1889" s="220">
        <v>1</v>
      </c>
      <c r="X1889" s="285">
        <v>434</v>
      </c>
      <c r="Y1889" s="285">
        <v>420</v>
      </c>
      <c r="Z1889" s="285">
        <v>394</v>
      </c>
      <c r="AA1889" s="285">
        <v>370</v>
      </c>
      <c r="AB1889" s="5"/>
      <c r="AC1889" s="224">
        <f t="shared" si="76"/>
        <v>0</v>
      </c>
      <c r="AD1889" s="270">
        <f t="shared" si="77"/>
        <v>0</v>
      </c>
      <c r="AE1889" s="282" t="s">
        <v>7069</v>
      </c>
      <c r="AF1889" s="283" t="s">
        <v>4765</v>
      </c>
      <c r="AG1889" s="200"/>
      <c r="AH1889" s="200"/>
      <c r="AI1889" s="169" t="str">
        <f>IF(AB1889/W1889=0,"",IF(MOD(AB1889,W1889)&gt;0,"ОШИБКА!!! неверная кратность на сорт",""))</f>
        <v/>
      </c>
    </row>
    <row r="1890" spans="2:35">
      <c r="B1890" s="251"/>
      <c r="C1890" s="168"/>
      <c r="D1890" s="267"/>
      <c r="E1890" s="267"/>
      <c r="F1890" s="267"/>
      <c r="G1890" s="267"/>
      <c r="H1890" s="267"/>
      <c r="I1890" s="267"/>
      <c r="J1890" s="267"/>
      <c r="K1890" s="267">
        <v>2504</v>
      </c>
      <c r="L1890" s="196" t="s">
        <v>37</v>
      </c>
      <c r="M1890" s="196" t="s">
        <v>980</v>
      </c>
      <c r="N1890" s="196" t="s">
        <v>4921</v>
      </c>
      <c r="O1890" s="196"/>
      <c r="P1890" s="196"/>
      <c r="Q1890" s="196" t="s">
        <v>4940</v>
      </c>
      <c r="R1890" s="218"/>
      <c r="S1890" s="218"/>
      <c r="T1890" s="218"/>
      <c r="U1890" s="281" t="s">
        <v>4764</v>
      </c>
      <c r="V1890" s="197" t="s">
        <v>776</v>
      </c>
      <c r="W1890" s="220">
        <v>1</v>
      </c>
      <c r="X1890" s="285">
        <v>434</v>
      </c>
      <c r="Y1890" s="285">
        <v>420</v>
      </c>
      <c r="Z1890" s="285">
        <v>394</v>
      </c>
      <c r="AA1890" s="285">
        <v>370</v>
      </c>
      <c r="AB1890" s="5"/>
      <c r="AC1890" s="224">
        <f t="shared" si="76"/>
        <v>0</v>
      </c>
      <c r="AD1890" s="270">
        <f t="shared" si="77"/>
        <v>0</v>
      </c>
      <c r="AE1890" s="282" t="s">
        <v>7069</v>
      </c>
      <c r="AF1890" s="283" t="s">
        <v>4765</v>
      </c>
      <c r="AG1890" s="200"/>
      <c r="AH1890" s="200"/>
      <c r="AI1890" s="169" t="str">
        <f>IF(AB1890/W1890=0,"",IF(MOD(AB1890,W1890)&gt;0,"ОШИБКА!!! неверная кратность на сорт",""))</f>
        <v/>
      </c>
    </row>
    <row r="1891" spans="2:35">
      <c r="B1891" s="251"/>
      <c r="C1891" s="168"/>
      <c r="D1891" s="267"/>
      <c r="E1891" s="267"/>
      <c r="F1891" s="267"/>
      <c r="G1891" s="267"/>
      <c r="H1891" s="267"/>
      <c r="I1891" s="267"/>
      <c r="J1891" s="267"/>
      <c r="K1891" s="267">
        <v>80</v>
      </c>
      <c r="L1891" s="196" t="s">
        <v>37</v>
      </c>
      <c r="M1891" s="196" t="s">
        <v>980</v>
      </c>
      <c r="N1891" s="196" t="s">
        <v>4922</v>
      </c>
      <c r="O1891" s="196"/>
      <c r="P1891" s="196"/>
      <c r="Q1891" s="196" t="s">
        <v>4940</v>
      </c>
      <c r="R1891" s="218"/>
      <c r="S1891" s="218"/>
      <c r="T1891" s="218"/>
      <c r="U1891" s="281" t="s">
        <v>4764</v>
      </c>
      <c r="V1891" s="197" t="s">
        <v>776</v>
      </c>
      <c r="W1891" s="220">
        <v>1</v>
      </c>
      <c r="X1891" s="285">
        <v>434</v>
      </c>
      <c r="Y1891" s="285">
        <v>420</v>
      </c>
      <c r="Z1891" s="285">
        <v>394</v>
      </c>
      <c r="AA1891" s="285">
        <v>370</v>
      </c>
      <c r="AB1891" s="5"/>
      <c r="AC1891" s="224">
        <f t="shared" si="76"/>
        <v>0</v>
      </c>
      <c r="AD1891" s="270">
        <f t="shared" si="77"/>
        <v>0</v>
      </c>
      <c r="AE1891" s="282" t="s">
        <v>7069</v>
      </c>
      <c r="AF1891" s="283" t="s">
        <v>4765</v>
      </c>
      <c r="AG1891" s="200"/>
      <c r="AH1891" s="200"/>
      <c r="AI1891" s="169" t="str">
        <f>IF(AB1891/W1891=0,"",IF(MOD(AB1891,W1891)&gt;0,"ОШИБКА!!! неверная кратность на сорт",""))</f>
        <v/>
      </c>
    </row>
    <row r="1892" spans="2:35">
      <c r="B1892" s="251"/>
      <c r="C1892" s="168"/>
      <c r="D1892" s="267"/>
      <c r="E1892" s="267"/>
      <c r="F1892" s="267"/>
      <c r="G1892" s="267"/>
      <c r="H1892" s="267"/>
      <c r="I1892" s="267"/>
      <c r="J1892" s="267"/>
      <c r="K1892" s="267">
        <v>1</v>
      </c>
      <c r="L1892" s="196" t="s">
        <v>37</v>
      </c>
      <c r="M1892" s="196" t="s">
        <v>980</v>
      </c>
      <c r="N1892" s="196" t="s">
        <v>4923</v>
      </c>
      <c r="O1892" s="196"/>
      <c r="P1892" s="196"/>
      <c r="Q1892" s="196" t="s">
        <v>4940</v>
      </c>
      <c r="R1892" s="218"/>
      <c r="S1892" s="218"/>
      <c r="T1892" s="218"/>
      <c r="U1892" s="281" t="s">
        <v>4764</v>
      </c>
      <c r="V1892" s="197" t="s">
        <v>776</v>
      </c>
      <c r="W1892" s="220">
        <v>1</v>
      </c>
      <c r="X1892" s="285">
        <v>434</v>
      </c>
      <c r="Y1892" s="285">
        <v>420</v>
      </c>
      <c r="Z1892" s="285">
        <v>394</v>
      </c>
      <c r="AA1892" s="285">
        <v>370</v>
      </c>
      <c r="AB1892" s="5"/>
      <c r="AC1892" s="224">
        <f t="shared" si="76"/>
        <v>0</v>
      </c>
      <c r="AD1892" s="270">
        <f t="shared" si="77"/>
        <v>0</v>
      </c>
      <c r="AE1892" s="282" t="s">
        <v>7069</v>
      </c>
      <c r="AF1892" s="283" t="s">
        <v>4765</v>
      </c>
      <c r="AG1892" s="200"/>
      <c r="AH1892" s="200"/>
      <c r="AI1892" s="169" t="str">
        <f>IF(AB1892/W1892=0,"",IF(MOD(AB1892,W1892)&gt;0,"ОШИБКА!!! неверная кратность на сорт",""))</f>
        <v/>
      </c>
    </row>
    <row r="1893" spans="2:35">
      <c r="B1893" s="251"/>
      <c r="C1893" s="168"/>
      <c r="D1893" s="267"/>
      <c r="E1893" s="267"/>
      <c r="F1893" s="267"/>
      <c r="G1893" s="267"/>
      <c r="H1893" s="267"/>
      <c r="I1893" s="267"/>
      <c r="J1893" s="267"/>
      <c r="K1893" s="267">
        <v>454</v>
      </c>
      <c r="L1893" s="196" t="s">
        <v>37</v>
      </c>
      <c r="M1893" s="196" t="s">
        <v>980</v>
      </c>
      <c r="N1893" s="196" t="s">
        <v>4924</v>
      </c>
      <c r="O1893" s="196"/>
      <c r="P1893" s="196"/>
      <c r="Q1893" s="196" t="s">
        <v>4940</v>
      </c>
      <c r="R1893" s="218"/>
      <c r="S1893" s="218"/>
      <c r="T1893" s="218"/>
      <c r="U1893" s="281" t="s">
        <v>4764</v>
      </c>
      <c r="V1893" s="197" t="s">
        <v>776</v>
      </c>
      <c r="W1893" s="220">
        <v>1</v>
      </c>
      <c r="X1893" s="285">
        <v>451</v>
      </c>
      <c r="Y1893" s="285">
        <v>437</v>
      </c>
      <c r="Z1893" s="285">
        <v>410</v>
      </c>
      <c r="AA1893" s="285">
        <v>385</v>
      </c>
      <c r="AB1893" s="5"/>
      <c r="AC1893" s="224">
        <f t="shared" si="76"/>
        <v>0</v>
      </c>
      <c r="AD1893" s="270">
        <f t="shared" si="77"/>
        <v>0</v>
      </c>
      <c r="AE1893" s="282" t="s">
        <v>7069</v>
      </c>
      <c r="AF1893" s="283" t="s">
        <v>4765</v>
      </c>
      <c r="AG1893" s="200"/>
      <c r="AH1893" s="200"/>
      <c r="AI1893" s="169" t="str">
        <f>IF(AB1893/W1893=0,"",IF(MOD(AB1893,W1893)&gt;0,"ОШИБКА!!! неверная кратность на сорт",""))</f>
        <v/>
      </c>
    </row>
    <row r="1894" spans="2:35">
      <c r="B1894" s="251"/>
      <c r="C1894" s="168"/>
      <c r="D1894" s="267"/>
      <c r="E1894" s="267"/>
      <c r="F1894" s="267"/>
      <c r="G1894" s="267"/>
      <c r="H1894" s="267"/>
      <c r="I1894" s="267"/>
      <c r="J1894" s="267"/>
      <c r="K1894" s="267">
        <v>1418</v>
      </c>
      <c r="L1894" s="196" t="s">
        <v>37</v>
      </c>
      <c r="M1894" s="196" t="s">
        <v>980</v>
      </c>
      <c r="N1894" s="196" t="s">
        <v>4925</v>
      </c>
      <c r="O1894" s="196"/>
      <c r="P1894" s="196"/>
      <c r="Q1894" s="196" t="s">
        <v>4940</v>
      </c>
      <c r="R1894" s="218"/>
      <c r="S1894" s="218"/>
      <c r="T1894" s="218"/>
      <c r="U1894" s="281" t="s">
        <v>4764</v>
      </c>
      <c r="V1894" s="197" t="s">
        <v>776</v>
      </c>
      <c r="W1894" s="220">
        <v>1</v>
      </c>
      <c r="X1894" s="285">
        <v>434</v>
      </c>
      <c r="Y1894" s="285">
        <v>420</v>
      </c>
      <c r="Z1894" s="285">
        <v>394</v>
      </c>
      <c r="AA1894" s="285">
        <v>370</v>
      </c>
      <c r="AB1894" s="5"/>
      <c r="AC1894" s="224">
        <f t="shared" si="76"/>
        <v>0</v>
      </c>
      <c r="AD1894" s="270">
        <f t="shared" si="77"/>
        <v>0</v>
      </c>
      <c r="AE1894" s="282" t="s">
        <v>7069</v>
      </c>
      <c r="AF1894" s="283" t="s">
        <v>4765</v>
      </c>
      <c r="AG1894" s="200"/>
      <c r="AH1894" s="200"/>
      <c r="AI1894" s="169" t="str">
        <f>IF(AB1894/W1894=0,"",IF(MOD(AB1894,W1894)&gt;0,"ОШИБКА!!! неверная кратность на сорт",""))</f>
        <v/>
      </c>
    </row>
    <row r="1895" spans="2:35">
      <c r="B1895" s="251"/>
      <c r="C1895" s="168"/>
      <c r="D1895" s="267"/>
      <c r="E1895" s="267"/>
      <c r="F1895" s="267"/>
      <c r="G1895" s="267"/>
      <c r="H1895" s="267"/>
      <c r="I1895" s="267"/>
      <c r="J1895" s="267"/>
      <c r="K1895" s="267">
        <v>1278</v>
      </c>
      <c r="L1895" s="196" t="s">
        <v>37</v>
      </c>
      <c r="M1895" s="196" t="s">
        <v>980</v>
      </c>
      <c r="N1895" s="196" t="s">
        <v>4926</v>
      </c>
      <c r="O1895" s="196"/>
      <c r="P1895" s="196"/>
      <c r="Q1895" s="196" t="s">
        <v>4940</v>
      </c>
      <c r="R1895" s="218"/>
      <c r="S1895" s="218"/>
      <c r="T1895" s="218"/>
      <c r="U1895" s="281" t="s">
        <v>4764</v>
      </c>
      <c r="V1895" s="197" t="s">
        <v>776</v>
      </c>
      <c r="W1895" s="220">
        <v>1</v>
      </c>
      <c r="X1895" s="285">
        <v>368</v>
      </c>
      <c r="Y1895" s="285">
        <v>357</v>
      </c>
      <c r="Z1895" s="285">
        <v>335</v>
      </c>
      <c r="AA1895" s="285">
        <v>314</v>
      </c>
      <c r="AB1895" s="5"/>
      <c r="AC1895" s="224">
        <f t="shared" si="76"/>
        <v>0</v>
      </c>
      <c r="AD1895" s="270">
        <f t="shared" si="77"/>
        <v>0</v>
      </c>
      <c r="AE1895" s="282" t="s">
        <v>7069</v>
      </c>
      <c r="AF1895" s="283" t="s">
        <v>4765</v>
      </c>
      <c r="AG1895" s="200"/>
      <c r="AH1895" s="200"/>
      <c r="AI1895" s="169" t="str">
        <f>IF(AB1895/W1895=0,"",IF(MOD(AB1895,W1895)&gt;0,"ОШИБКА!!! неверная кратность на сорт",""))</f>
        <v/>
      </c>
    </row>
    <row r="1896" spans="2:35">
      <c r="B1896" s="251"/>
      <c r="C1896" s="168"/>
      <c r="D1896" s="267"/>
      <c r="E1896" s="267"/>
      <c r="F1896" s="267"/>
      <c r="G1896" s="267"/>
      <c r="H1896" s="267"/>
      <c r="I1896" s="267"/>
      <c r="J1896" s="267"/>
      <c r="K1896" s="267">
        <v>1461</v>
      </c>
      <c r="L1896" s="196" t="s">
        <v>37</v>
      </c>
      <c r="M1896" s="196" t="s">
        <v>980</v>
      </c>
      <c r="N1896" s="196" t="s">
        <v>4927</v>
      </c>
      <c r="O1896" s="196"/>
      <c r="P1896" s="196"/>
      <c r="Q1896" s="196" t="s">
        <v>4940</v>
      </c>
      <c r="R1896" s="218"/>
      <c r="S1896" s="218"/>
      <c r="T1896" s="218"/>
      <c r="U1896" s="281" t="s">
        <v>4764</v>
      </c>
      <c r="V1896" s="197" t="s">
        <v>776</v>
      </c>
      <c r="W1896" s="220">
        <v>1</v>
      </c>
      <c r="X1896" s="285">
        <v>451</v>
      </c>
      <c r="Y1896" s="285">
        <v>437</v>
      </c>
      <c r="Z1896" s="285">
        <v>410</v>
      </c>
      <c r="AA1896" s="285">
        <v>385</v>
      </c>
      <c r="AB1896" s="5"/>
      <c r="AC1896" s="224">
        <f t="shared" si="76"/>
        <v>0</v>
      </c>
      <c r="AD1896" s="270">
        <f t="shared" si="77"/>
        <v>0</v>
      </c>
      <c r="AE1896" s="282" t="s">
        <v>7069</v>
      </c>
      <c r="AF1896" s="283" t="s">
        <v>4765</v>
      </c>
      <c r="AG1896" s="200"/>
      <c r="AH1896" s="200"/>
      <c r="AI1896" s="169" t="str">
        <f>IF(AB1896/W1896=0,"",IF(MOD(AB1896,W1896)&gt;0,"ОШИБКА!!! неверная кратность на сорт",""))</f>
        <v/>
      </c>
    </row>
    <row r="1897" spans="2:35">
      <c r="B1897" s="251"/>
      <c r="C1897" s="168"/>
      <c r="D1897" s="267"/>
      <c r="E1897" s="267"/>
      <c r="F1897" s="267"/>
      <c r="G1897" s="267"/>
      <c r="H1897" s="267"/>
      <c r="I1897" s="267"/>
      <c r="J1897" s="267"/>
      <c r="K1897" s="267">
        <v>125</v>
      </c>
      <c r="L1897" s="196" t="s">
        <v>37</v>
      </c>
      <c r="M1897" s="196" t="s">
        <v>980</v>
      </c>
      <c r="N1897" s="196" t="s">
        <v>4927</v>
      </c>
      <c r="O1897" s="196"/>
      <c r="P1897" s="196"/>
      <c r="Q1897" s="196" t="s">
        <v>4941</v>
      </c>
      <c r="R1897" s="218"/>
      <c r="S1897" s="218"/>
      <c r="T1897" s="218"/>
      <c r="U1897" s="281" t="s">
        <v>4764</v>
      </c>
      <c r="V1897" s="197" t="s">
        <v>776</v>
      </c>
      <c r="W1897" s="220">
        <v>1</v>
      </c>
      <c r="X1897" s="285">
        <v>1346</v>
      </c>
      <c r="Y1897" s="285">
        <v>1306</v>
      </c>
      <c r="Z1897" s="285">
        <v>1224</v>
      </c>
      <c r="AA1897" s="285">
        <v>1150</v>
      </c>
      <c r="AB1897" s="5"/>
      <c r="AC1897" s="224">
        <f t="shared" si="76"/>
        <v>0</v>
      </c>
      <c r="AD1897" s="270">
        <f t="shared" si="77"/>
        <v>0</v>
      </c>
      <c r="AE1897" s="282" t="s">
        <v>7069</v>
      </c>
      <c r="AF1897" s="283" t="s">
        <v>4765</v>
      </c>
      <c r="AG1897" s="200"/>
      <c r="AH1897" s="200"/>
      <c r="AI1897" s="169" t="str">
        <f>IF(AB1897/W1897=0,"",IF(MOD(AB1897,W1897)&gt;0,"ОШИБКА!!! неверная кратность на сорт",""))</f>
        <v/>
      </c>
    </row>
    <row r="1898" spans="2:35">
      <c r="B1898" s="251"/>
      <c r="C1898" s="168"/>
      <c r="D1898" s="267"/>
      <c r="E1898" s="267"/>
      <c r="F1898" s="267"/>
      <c r="G1898" s="267"/>
      <c r="H1898" s="267"/>
      <c r="I1898" s="267"/>
      <c r="J1898" s="267"/>
      <c r="K1898" s="267">
        <v>22</v>
      </c>
      <c r="L1898" s="196" t="s">
        <v>37</v>
      </c>
      <c r="M1898" s="196" t="s">
        <v>980</v>
      </c>
      <c r="N1898" s="196" t="s">
        <v>4928</v>
      </c>
      <c r="O1898" s="196"/>
      <c r="P1898" s="196"/>
      <c r="Q1898" s="196" t="s">
        <v>4940</v>
      </c>
      <c r="R1898" s="218"/>
      <c r="S1898" s="218"/>
      <c r="T1898" s="218"/>
      <c r="U1898" s="281" t="s">
        <v>4764</v>
      </c>
      <c r="V1898" s="197" t="s">
        <v>776</v>
      </c>
      <c r="W1898" s="220">
        <v>1</v>
      </c>
      <c r="X1898" s="285">
        <v>485</v>
      </c>
      <c r="Y1898" s="285">
        <v>470</v>
      </c>
      <c r="Z1898" s="285">
        <v>441</v>
      </c>
      <c r="AA1898" s="285">
        <v>414</v>
      </c>
      <c r="AB1898" s="5"/>
      <c r="AC1898" s="224">
        <f t="shared" si="76"/>
        <v>0</v>
      </c>
      <c r="AD1898" s="270">
        <f t="shared" si="77"/>
        <v>0</v>
      </c>
      <c r="AE1898" s="282" t="s">
        <v>7069</v>
      </c>
      <c r="AF1898" s="283" t="s">
        <v>4765</v>
      </c>
      <c r="AG1898" s="200"/>
      <c r="AH1898" s="200"/>
      <c r="AI1898" s="169" t="str">
        <f>IF(AB1898/W1898=0,"",IF(MOD(AB1898,W1898)&gt;0,"ОШИБКА!!! неверная кратность на сорт",""))</f>
        <v/>
      </c>
    </row>
    <row r="1899" spans="2:35">
      <c r="B1899" s="251"/>
      <c r="C1899" s="168"/>
      <c r="D1899" s="267"/>
      <c r="E1899" s="267"/>
      <c r="F1899" s="267"/>
      <c r="G1899" s="267"/>
      <c r="H1899" s="267"/>
      <c r="I1899" s="267"/>
      <c r="J1899" s="267"/>
      <c r="K1899" s="267">
        <v>67</v>
      </c>
      <c r="L1899" s="196" t="s">
        <v>37</v>
      </c>
      <c r="M1899" s="196" t="s">
        <v>980</v>
      </c>
      <c r="N1899" s="196" t="s">
        <v>4928</v>
      </c>
      <c r="O1899" s="196"/>
      <c r="P1899" s="196"/>
      <c r="Q1899" s="196" t="s">
        <v>4941</v>
      </c>
      <c r="R1899" s="218"/>
      <c r="S1899" s="218"/>
      <c r="T1899" s="218"/>
      <c r="U1899" s="281" t="s">
        <v>4764</v>
      </c>
      <c r="V1899" s="197" t="s">
        <v>776</v>
      </c>
      <c r="W1899" s="220">
        <v>1</v>
      </c>
      <c r="X1899" s="285">
        <v>1346</v>
      </c>
      <c r="Y1899" s="285">
        <v>1306</v>
      </c>
      <c r="Z1899" s="285">
        <v>1224</v>
      </c>
      <c r="AA1899" s="285">
        <v>1150</v>
      </c>
      <c r="AB1899" s="5"/>
      <c r="AC1899" s="224">
        <f t="shared" si="76"/>
        <v>0</v>
      </c>
      <c r="AD1899" s="270">
        <f t="shared" si="77"/>
        <v>0</v>
      </c>
      <c r="AE1899" s="282" t="s">
        <v>7069</v>
      </c>
      <c r="AF1899" s="283" t="s">
        <v>4765</v>
      </c>
      <c r="AG1899" s="200"/>
      <c r="AH1899" s="200"/>
      <c r="AI1899" s="169" t="str">
        <f>IF(AB1899/W1899=0,"",IF(MOD(AB1899,W1899)&gt;0,"ОШИБКА!!! неверная кратность на сорт",""))</f>
        <v/>
      </c>
    </row>
    <row r="1900" spans="2:35">
      <c r="B1900" s="251"/>
      <c r="C1900" s="168"/>
      <c r="D1900" s="267"/>
      <c r="E1900" s="267"/>
      <c r="F1900" s="267"/>
      <c r="G1900" s="267"/>
      <c r="H1900" s="267"/>
      <c r="I1900" s="267"/>
      <c r="J1900" s="267"/>
      <c r="K1900" s="267">
        <v>2346</v>
      </c>
      <c r="L1900" s="196" t="s">
        <v>37</v>
      </c>
      <c r="M1900" s="196" t="s">
        <v>980</v>
      </c>
      <c r="N1900" s="196" t="s">
        <v>4929</v>
      </c>
      <c r="O1900" s="196"/>
      <c r="P1900" s="196"/>
      <c r="Q1900" s="196" t="s">
        <v>4940</v>
      </c>
      <c r="R1900" s="218"/>
      <c r="S1900" s="218"/>
      <c r="T1900" s="218"/>
      <c r="U1900" s="281" t="s">
        <v>4764</v>
      </c>
      <c r="V1900" s="197" t="s">
        <v>776</v>
      </c>
      <c r="W1900" s="220">
        <v>1</v>
      </c>
      <c r="X1900" s="285">
        <v>451</v>
      </c>
      <c r="Y1900" s="285">
        <v>437</v>
      </c>
      <c r="Z1900" s="285">
        <v>410</v>
      </c>
      <c r="AA1900" s="285">
        <v>385</v>
      </c>
      <c r="AB1900" s="5"/>
      <c r="AC1900" s="224">
        <f t="shared" si="76"/>
        <v>0</v>
      </c>
      <c r="AD1900" s="270">
        <f t="shared" si="77"/>
        <v>0</v>
      </c>
      <c r="AE1900" s="282" t="s">
        <v>7069</v>
      </c>
      <c r="AF1900" s="283" t="s">
        <v>4765</v>
      </c>
      <c r="AG1900" s="200"/>
      <c r="AH1900" s="200"/>
      <c r="AI1900" s="169" t="str">
        <f>IF(AB1900/W1900=0,"",IF(MOD(AB1900,W1900)&gt;0,"ОШИБКА!!! неверная кратность на сорт",""))</f>
        <v/>
      </c>
    </row>
    <row r="1901" spans="2:35">
      <c r="B1901" s="251"/>
      <c r="C1901" s="168"/>
      <c r="D1901" s="267"/>
      <c r="E1901" s="267"/>
      <c r="F1901" s="267"/>
      <c r="G1901" s="267"/>
      <c r="H1901" s="267"/>
      <c r="I1901" s="267"/>
      <c r="J1901" s="267"/>
      <c r="K1901" s="267">
        <v>41</v>
      </c>
      <c r="L1901" s="196" t="s">
        <v>37</v>
      </c>
      <c r="M1901" s="196" t="s">
        <v>980</v>
      </c>
      <c r="N1901" s="196" t="s">
        <v>4930</v>
      </c>
      <c r="O1901" s="196"/>
      <c r="P1901" s="196"/>
      <c r="Q1901" s="196" t="s">
        <v>4940</v>
      </c>
      <c r="R1901" s="218"/>
      <c r="S1901" s="218"/>
      <c r="T1901" s="218"/>
      <c r="U1901" s="281" t="s">
        <v>4764</v>
      </c>
      <c r="V1901" s="197" t="s">
        <v>776</v>
      </c>
      <c r="W1901" s="220">
        <v>1</v>
      </c>
      <c r="X1901" s="285">
        <v>472</v>
      </c>
      <c r="Y1901" s="285">
        <v>458</v>
      </c>
      <c r="Z1901" s="285">
        <v>429</v>
      </c>
      <c r="AA1901" s="285">
        <v>403</v>
      </c>
      <c r="AB1901" s="5"/>
      <c r="AC1901" s="224">
        <f t="shared" si="76"/>
        <v>0</v>
      </c>
      <c r="AD1901" s="270">
        <f t="shared" si="77"/>
        <v>0</v>
      </c>
      <c r="AE1901" s="282" t="s">
        <v>7069</v>
      </c>
      <c r="AF1901" s="283" t="s">
        <v>4765</v>
      </c>
      <c r="AG1901" s="200"/>
      <c r="AH1901" s="200"/>
      <c r="AI1901" s="169" t="str">
        <f>IF(AB1901/W1901=0,"",IF(MOD(AB1901,W1901)&gt;0,"ОШИБКА!!! неверная кратность на сорт",""))</f>
        <v/>
      </c>
    </row>
    <row r="1902" spans="2:35">
      <c r="B1902" s="251"/>
      <c r="C1902" s="168"/>
      <c r="D1902" s="267"/>
      <c r="E1902" s="267"/>
      <c r="F1902" s="267"/>
      <c r="G1902" s="267"/>
      <c r="H1902" s="267"/>
      <c r="I1902" s="267"/>
      <c r="J1902" s="267"/>
      <c r="K1902" s="267">
        <v>48</v>
      </c>
      <c r="L1902" s="196" t="s">
        <v>37</v>
      </c>
      <c r="M1902" s="196" t="s">
        <v>980</v>
      </c>
      <c r="N1902" s="196" t="s">
        <v>4931</v>
      </c>
      <c r="O1902" s="196"/>
      <c r="P1902" s="196"/>
      <c r="Q1902" s="196" t="s">
        <v>4940</v>
      </c>
      <c r="R1902" s="218"/>
      <c r="S1902" s="218"/>
      <c r="T1902" s="218"/>
      <c r="U1902" s="281" t="s">
        <v>4764</v>
      </c>
      <c r="V1902" s="197" t="s">
        <v>776</v>
      </c>
      <c r="W1902" s="220">
        <v>1</v>
      </c>
      <c r="X1902" s="285">
        <v>475</v>
      </c>
      <c r="Y1902" s="285">
        <v>460</v>
      </c>
      <c r="Z1902" s="285">
        <v>431</v>
      </c>
      <c r="AA1902" s="285">
        <v>405</v>
      </c>
      <c r="AB1902" s="5"/>
      <c r="AC1902" s="224">
        <f t="shared" si="76"/>
        <v>0</v>
      </c>
      <c r="AD1902" s="270">
        <f t="shared" si="77"/>
        <v>0</v>
      </c>
      <c r="AE1902" s="282" t="s">
        <v>7069</v>
      </c>
      <c r="AF1902" s="283" t="s">
        <v>4765</v>
      </c>
      <c r="AG1902" s="200"/>
      <c r="AH1902" s="200"/>
      <c r="AI1902" s="169" t="str">
        <f>IF(AB1902/W1902=0,"",IF(MOD(AB1902,W1902)&gt;0,"ОШИБКА!!! неверная кратность на сорт",""))</f>
        <v/>
      </c>
    </row>
    <row r="1903" spans="2:35">
      <c r="B1903" s="251"/>
      <c r="C1903" s="168"/>
      <c r="D1903" s="267"/>
      <c r="E1903" s="267"/>
      <c r="F1903" s="267"/>
      <c r="G1903" s="267"/>
      <c r="H1903" s="267"/>
      <c r="I1903" s="267"/>
      <c r="J1903" s="267"/>
      <c r="K1903" s="267">
        <v>924</v>
      </c>
      <c r="L1903" s="196" t="s">
        <v>37</v>
      </c>
      <c r="M1903" s="196" t="s">
        <v>980</v>
      </c>
      <c r="N1903" s="196" t="s">
        <v>4932</v>
      </c>
      <c r="O1903" s="196"/>
      <c r="P1903" s="196"/>
      <c r="Q1903" s="196" t="s">
        <v>4940</v>
      </c>
      <c r="R1903" s="218"/>
      <c r="S1903" s="218"/>
      <c r="T1903" s="218"/>
      <c r="U1903" s="281" t="s">
        <v>4764</v>
      </c>
      <c r="V1903" s="197" t="s">
        <v>776</v>
      </c>
      <c r="W1903" s="220">
        <v>1</v>
      </c>
      <c r="X1903" s="285">
        <v>434</v>
      </c>
      <c r="Y1903" s="285">
        <v>420</v>
      </c>
      <c r="Z1903" s="285">
        <v>394</v>
      </c>
      <c r="AA1903" s="285">
        <v>370</v>
      </c>
      <c r="AB1903" s="5"/>
      <c r="AC1903" s="224">
        <f t="shared" si="76"/>
        <v>0</v>
      </c>
      <c r="AD1903" s="270">
        <f t="shared" si="77"/>
        <v>0</v>
      </c>
      <c r="AE1903" s="282" t="s">
        <v>7069</v>
      </c>
      <c r="AF1903" s="283" t="s">
        <v>4765</v>
      </c>
      <c r="AG1903" s="200"/>
      <c r="AH1903" s="200"/>
      <c r="AI1903" s="169" t="str">
        <f>IF(AB1903/W1903=0,"",IF(MOD(AB1903,W1903)&gt;0,"ОШИБКА!!! неверная кратность на сорт",""))</f>
        <v/>
      </c>
    </row>
    <row r="1904" spans="2:35">
      <c r="B1904" s="251"/>
      <c r="C1904" s="168"/>
      <c r="D1904" s="267"/>
      <c r="E1904" s="267"/>
      <c r="F1904" s="267"/>
      <c r="G1904" s="267"/>
      <c r="H1904" s="267"/>
      <c r="I1904" s="267"/>
      <c r="J1904" s="267"/>
      <c r="K1904" s="267">
        <v>2</v>
      </c>
      <c r="L1904" s="196" t="s">
        <v>37</v>
      </c>
      <c r="M1904" s="196" t="s">
        <v>980</v>
      </c>
      <c r="N1904" s="196" t="s">
        <v>4933</v>
      </c>
      <c r="O1904" s="196"/>
      <c r="P1904" s="196"/>
      <c r="Q1904" s="196" t="s">
        <v>4940</v>
      </c>
      <c r="R1904" s="218"/>
      <c r="S1904" s="218"/>
      <c r="T1904" s="218"/>
      <c r="U1904" s="281" t="s">
        <v>4764</v>
      </c>
      <c r="V1904" s="197" t="s">
        <v>776</v>
      </c>
      <c r="W1904" s="220">
        <v>1</v>
      </c>
      <c r="X1904" s="285">
        <v>446</v>
      </c>
      <c r="Y1904" s="285">
        <v>433</v>
      </c>
      <c r="Z1904" s="285">
        <v>406</v>
      </c>
      <c r="AA1904" s="285">
        <v>381</v>
      </c>
      <c r="AB1904" s="5"/>
      <c r="AC1904" s="224">
        <f t="shared" si="76"/>
        <v>0</v>
      </c>
      <c r="AD1904" s="270">
        <f t="shared" si="77"/>
        <v>0</v>
      </c>
      <c r="AE1904" s="282" t="s">
        <v>7069</v>
      </c>
      <c r="AF1904" s="283" t="s">
        <v>4765</v>
      </c>
      <c r="AG1904" s="200"/>
      <c r="AH1904" s="200"/>
      <c r="AI1904" s="169" t="str">
        <f>IF(AB1904/W1904=0,"",IF(MOD(AB1904,W1904)&gt;0,"ОШИБКА!!! неверная кратность на сорт",""))</f>
        <v/>
      </c>
    </row>
    <row r="1905" spans="2:35">
      <c r="B1905" s="251"/>
      <c r="C1905" s="168"/>
      <c r="D1905" s="267"/>
      <c r="E1905" s="267"/>
      <c r="F1905" s="267"/>
      <c r="G1905" s="267"/>
      <c r="H1905" s="267"/>
      <c r="I1905" s="267"/>
      <c r="J1905" s="267"/>
      <c r="K1905" s="267">
        <v>770</v>
      </c>
      <c r="L1905" s="196" t="s">
        <v>37</v>
      </c>
      <c r="M1905" s="196" t="s">
        <v>980</v>
      </c>
      <c r="N1905" s="196" t="s">
        <v>4934</v>
      </c>
      <c r="O1905" s="196"/>
      <c r="P1905" s="196"/>
      <c r="Q1905" s="196" t="s">
        <v>4940</v>
      </c>
      <c r="R1905" s="218"/>
      <c r="S1905" s="218"/>
      <c r="T1905" s="218"/>
      <c r="U1905" s="281" t="s">
        <v>4764</v>
      </c>
      <c r="V1905" s="197" t="s">
        <v>776</v>
      </c>
      <c r="W1905" s="220">
        <v>1</v>
      </c>
      <c r="X1905" s="285">
        <v>451</v>
      </c>
      <c r="Y1905" s="285">
        <v>437</v>
      </c>
      <c r="Z1905" s="285">
        <v>410</v>
      </c>
      <c r="AA1905" s="285">
        <v>385</v>
      </c>
      <c r="AB1905" s="5"/>
      <c r="AC1905" s="224">
        <f t="shared" si="76"/>
        <v>0</v>
      </c>
      <c r="AD1905" s="270">
        <f t="shared" si="77"/>
        <v>0</v>
      </c>
      <c r="AE1905" s="282" t="s">
        <v>7069</v>
      </c>
      <c r="AF1905" s="283" t="s">
        <v>4765</v>
      </c>
      <c r="AG1905" s="200"/>
      <c r="AH1905" s="200"/>
      <c r="AI1905" s="169" t="str">
        <f>IF(AB1905/W1905=0,"",IF(MOD(AB1905,W1905)&gt;0,"ОШИБКА!!! неверная кратность на сорт",""))</f>
        <v/>
      </c>
    </row>
    <row r="1906" spans="2:35">
      <c r="B1906" s="251"/>
      <c r="C1906" s="168"/>
      <c r="D1906" s="267"/>
      <c r="E1906" s="267"/>
      <c r="F1906" s="267"/>
      <c r="G1906" s="267"/>
      <c r="H1906" s="267"/>
      <c r="I1906" s="267"/>
      <c r="J1906" s="267"/>
      <c r="K1906" s="267">
        <v>2696</v>
      </c>
      <c r="L1906" s="196" t="s">
        <v>37</v>
      </c>
      <c r="M1906" s="196" t="s">
        <v>980</v>
      </c>
      <c r="N1906" s="196" t="s">
        <v>4935</v>
      </c>
      <c r="O1906" s="196"/>
      <c r="P1906" s="196"/>
      <c r="Q1906" s="196" t="s">
        <v>4940</v>
      </c>
      <c r="R1906" s="218"/>
      <c r="S1906" s="218"/>
      <c r="T1906" s="218"/>
      <c r="U1906" s="281" t="s">
        <v>4764</v>
      </c>
      <c r="V1906" s="197" t="s">
        <v>776</v>
      </c>
      <c r="W1906" s="220">
        <v>1</v>
      </c>
      <c r="X1906" s="285">
        <v>451</v>
      </c>
      <c r="Y1906" s="285">
        <v>437</v>
      </c>
      <c r="Z1906" s="285">
        <v>410</v>
      </c>
      <c r="AA1906" s="285">
        <v>385</v>
      </c>
      <c r="AB1906" s="5"/>
      <c r="AC1906" s="224">
        <f t="shared" si="76"/>
        <v>0</v>
      </c>
      <c r="AD1906" s="270">
        <f t="shared" si="77"/>
        <v>0</v>
      </c>
      <c r="AE1906" s="282" t="s">
        <v>7069</v>
      </c>
      <c r="AF1906" s="283" t="s">
        <v>4765</v>
      </c>
      <c r="AG1906" s="200"/>
      <c r="AH1906" s="200"/>
      <c r="AI1906" s="169" t="str">
        <f>IF(AB1906/W1906=0,"",IF(MOD(AB1906,W1906)&gt;0,"ОШИБКА!!! неверная кратность на сорт",""))</f>
        <v/>
      </c>
    </row>
    <row r="1907" spans="2:35">
      <c r="B1907" s="251"/>
      <c r="C1907" s="168"/>
      <c r="D1907" s="267"/>
      <c r="E1907" s="267"/>
      <c r="F1907" s="267"/>
      <c r="G1907" s="267"/>
      <c r="H1907" s="267"/>
      <c r="I1907" s="267"/>
      <c r="J1907" s="267"/>
      <c r="K1907" s="267">
        <v>2596</v>
      </c>
      <c r="L1907" s="196" t="s">
        <v>37</v>
      </c>
      <c r="M1907" s="196" t="s">
        <v>980</v>
      </c>
      <c r="N1907" s="196" t="s">
        <v>4936</v>
      </c>
      <c r="O1907" s="196"/>
      <c r="P1907" s="196"/>
      <c r="Q1907" s="196" t="s">
        <v>4940</v>
      </c>
      <c r="R1907" s="218"/>
      <c r="S1907" s="218"/>
      <c r="T1907" s="218"/>
      <c r="U1907" s="281" t="s">
        <v>4764</v>
      </c>
      <c r="V1907" s="197" t="s">
        <v>776</v>
      </c>
      <c r="W1907" s="220">
        <v>1</v>
      </c>
      <c r="X1907" s="285">
        <v>469</v>
      </c>
      <c r="Y1907" s="285">
        <v>454</v>
      </c>
      <c r="Z1907" s="285">
        <v>426</v>
      </c>
      <c r="AA1907" s="285">
        <v>400</v>
      </c>
      <c r="AB1907" s="5"/>
      <c r="AC1907" s="224">
        <f t="shared" si="76"/>
        <v>0</v>
      </c>
      <c r="AD1907" s="270">
        <f t="shared" si="77"/>
        <v>0</v>
      </c>
      <c r="AE1907" s="282" t="s">
        <v>7069</v>
      </c>
      <c r="AF1907" s="283" t="s">
        <v>4765</v>
      </c>
      <c r="AG1907" s="200"/>
      <c r="AH1907" s="200"/>
      <c r="AI1907" s="169" t="str">
        <f>IF(AB1907/W1907=0,"",IF(MOD(AB1907,W1907)&gt;0,"ОШИБКА!!! неверная кратность на сорт",""))</f>
        <v/>
      </c>
    </row>
    <row r="1908" spans="2:35">
      <c r="B1908" s="251"/>
      <c r="C1908" s="168"/>
      <c r="D1908" s="267"/>
      <c r="E1908" s="267"/>
      <c r="F1908" s="267"/>
      <c r="G1908" s="267"/>
      <c r="H1908" s="267"/>
      <c r="I1908" s="267"/>
      <c r="J1908" s="267"/>
      <c r="K1908" s="267">
        <v>895</v>
      </c>
      <c r="L1908" s="196" t="s">
        <v>37</v>
      </c>
      <c r="M1908" s="196" t="s">
        <v>980</v>
      </c>
      <c r="N1908" s="196" t="s">
        <v>4937</v>
      </c>
      <c r="O1908" s="196"/>
      <c r="P1908" s="196"/>
      <c r="Q1908" s="196" t="s">
        <v>4940</v>
      </c>
      <c r="R1908" s="218"/>
      <c r="S1908" s="218"/>
      <c r="T1908" s="218"/>
      <c r="U1908" s="281" t="s">
        <v>4764</v>
      </c>
      <c r="V1908" s="197" t="s">
        <v>776</v>
      </c>
      <c r="W1908" s="220">
        <v>1</v>
      </c>
      <c r="X1908" s="285">
        <v>451</v>
      </c>
      <c r="Y1908" s="285">
        <v>437</v>
      </c>
      <c r="Z1908" s="285">
        <v>410</v>
      </c>
      <c r="AA1908" s="285">
        <v>385</v>
      </c>
      <c r="AB1908" s="5"/>
      <c r="AC1908" s="224">
        <f t="shared" si="76"/>
        <v>0</v>
      </c>
      <c r="AD1908" s="270">
        <f t="shared" si="77"/>
        <v>0</v>
      </c>
      <c r="AE1908" s="282" t="s">
        <v>7069</v>
      </c>
      <c r="AF1908" s="283" t="s">
        <v>4765</v>
      </c>
      <c r="AG1908" s="200"/>
      <c r="AH1908" s="200"/>
      <c r="AI1908" s="169" t="str">
        <f>IF(AB1908/W1908=0,"",IF(MOD(AB1908,W1908)&gt;0,"ОШИБКА!!! неверная кратность на сорт",""))</f>
        <v/>
      </c>
    </row>
    <row r="1909" spans="2:35">
      <c r="B1909" s="251"/>
      <c r="C1909" s="168"/>
      <c r="D1909" s="267"/>
      <c r="E1909" s="267"/>
      <c r="F1909" s="267"/>
      <c r="G1909" s="267"/>
      <c r="H1909" s="267"/>
      <c r="I1909" s="267"/>
      <c r="J1909" s="267"/>
      <c r="K1909" s="267">
        <v>111</v>
      </c>
      <c r="L1909" s="196" t="s">
        <v>37</v>
      </c>
      <c r="M1909" s="196" t="s">
        <v>980</v>
      </c>
      <c r="N1909" s="196" t="s">
        <v>4938</v>
      </c>
      <c r="O1909" s="196"/>
      <c r="P1909" s="196"/>
      <c r="Q1909" s="196" t="s">
        <v>4940</v>
      </c>
      <c r="R1909" s="218"/>
      <c r="S1909" s="218"/>
      <c r="T1909" s="218"/>
      <c r="U1909" s="281" t="s">
        <v>4764</v>
      </c>
      <c r="V1909" s="197" t="s">
        <v>776</v>
      </c>
      <c r="W1909" s="220">
        <v>1</v>
      </c>
      <c r="X1909" s="285">
        <v>288</v>
      </c>
      <c r="Y1909" s="285">
        <v>280</v>
      </c>
      <c r="Z1909" s="285">
        <v>262</v>
      </c>
      <c r="AA1909" s="285">
        <v>246</v>
      </c>
      <c r="AB1909" s="5"/>
      <c r="AC1909" s="224">
        <f t="shared" si="76"/>
        <v>0</v>
      </c>
      <c r="AD1909" s="270">
        <f t="shared" si="77"/>
        <v>0</v>
      </c>
      <c r="AE1909" s="282" t="s">
        <v>7069</v>
      </c>
      <c r="AF1909" s="283" t="s">
        <v>4765</v>
      </c>
      <c r="AG1909" s="200"/>
      <c r="AH1909" s="200"/>
      <c r="AI1909" s="169" t="str">
        <f>IF(AB1909/W1909=0,"",IF(MOD(AB1909,W1909)&gt;0,"ОШИБКА!!! неверная кратность на сорт",""))</f>
        <v/>
      </c>
    </row>
    <row r="1910" spans="2:35">
      <c r="B1910" s="251"/>
      <c r="C1910" s="168"/>
      <c r="D1910" s="267"/>
      <c r="E1910" s="267"/>
      <c r="F1910" s="267"/>
      <c r="G1910" s="267"/>
      <c r="H1910" s="267"/>
      <c r="I1910" s="267"/>
      <c r="J1910" s="267"/>
      <c r="K1910" s="267">
        <v>465</v>
      </c>
      <c r="L1910" s="196" t="s">
        <v>37</v>
      </c>
      <c r="M1910" s="196" t="s">
        <v>980</v>
      </c>
      <c r="N1910" s="196" t="s">
        <v>4939</v>
      </c>
      <c r="O1910" s="196"/>
      <c r="P1910" s="196"/>
      <c r="Q1910" s="196" t="s">
        <v>4940</v>
      </c>
      <c r="R1910" s="218"/>
      <c r="S1910" s="218"/>
      <c r="T1910" s="218"/>
      <c r="U1910" s="281" t="s">
        <v>4764</v>
      </c>
      <c r="V1910" s="197" t="s">
        <v>776</v>
      </c>
      <c r="W1910" s="220">
        <v>1</v>
      </c>
      <c r="X1910" s="285">
        <v>515</v>
      </c>
      <c r="Y1910" s="285">
        <v>500</v>
      </c>
      <c r="Z1910" s="285">
        <v>469</v>
      </c>
      <c r="AA1910" s="285">
        <v>440</v>
      </c>
      <c r="AB1910" s="5"/>
      <c r="AC1910" s="224">
        <f t="shared" si="76"/>
        <v>0</v>
      </c>
      <c r="AD1910" s="270">
        <f t="shared" si="77"/>
        <v>0</v>
      </c>
      <c r="AE1910" s="282" t="s">
        <v>7069</v>
      </c>
      <c r="AF1910" s="283" t="s">
        <v>4765</v>
      </c>
      <c r="AG1910" s="200"/>
      <c r="AH1910" s="200"/>
      <c r="AI1910" s="169" t="str">
        <f>IF(AB1910/W1910=0,"",IF(MOD(AB1910,W1910)&gt;0,"ОШИБКА!!! неверная кратность на сорт",""))</f>
        <v/>
      </c>
    </row>
    <row r="1911" spans="2:35">
      <c r="B1911" s="251"/>
      <c r="C1911" s="168" t="s">
        <v>1013</v>
      </c>
      <c r="D1911" s="267">
        <v>38</v>
      </c>
      <c r="E1911" s="267">
        <v>150</v>
      </c>
      <c r="F1911" s="267">
        <v>137</v>
      </c>
      <c r="G1911" s="267"/>
      <c r="H1911" s="267"/>
      <c r="I1911" s="267"/>
      <c r="J1911" s="267">
        <v>10</v>
      </c>
      <c r="K1911" s="267"/>
      <c r="L1911" s="196" t="s">
        <v>37</v>
      </c>
      <c r="M1911" s="196" t="s">
        <v>980</v>
      </c>
      <c r="N1911" s="196" t="s">
        <v>1015</v>
      </c>
      <c r="O1911" s="196" t="s">
        <v>1014</v>
      </c>
      <c r="P1911" s="196" t="s">
        <v>1016</v>
      </c>
      <c r="Q1911" s="196" t="s">
        <v>19</v>
      </c>
      <c r="R1911" s="218"/>
      <c r="S1911" s="218"/>
      <c r="T1911" s="218"/>
      <c r="U1911" s="252"/>
      <c r="V1911" s="197" t="s">
        <v>776</v>
      </c>
      <c r="W1911" s="220">
        <v>1</v>
      </c>
      <c r="X1911" s="227">
        <v>269</v>
      </c>
      <c r="Y1911" s="227">
        <v>261</v>
      </c>
      <c r="Z1911" s="227">
        <v>245</v>
      </c>
      <c r="AA1911" s="227">
        <v>230</v>
      </c>
      <c r="AB1911" s="5"/>
      <c r="AC1911" s="224">
        <f t="shared" si="76"/>
        <v>0</v>
      </c>
      <c r="AD1911" s="270">
        <f t="shared" si="77"/>
        <v>0</v>
      </c>
      <c r="AE1911" s="198"/>
      <c r="AF1911" s="199"/>
      <c r="AG1911" s="200"/>
      <c r="AH1911" s="200"/>
      <c r="AI1911" s="169" t="str">
        <f>IF(AB1911/W1911=0,"",IF(MOD(AB1911,W1911)&gt;0,"ОШИБКА!!! неверная кратность на сорт",""))</f>
        <v/>
      </c>
    </row>
    <row r="1912" spans="2:35">
      <c r="B1912" s="251"/>
      <c r="C1912" s="168" t="s">
        <v>1017</v>
      </c>
      <c r="D1912" s="267">
        <v>38</v>
      </c>
      <c r="E1912" s="267"/>
      <c r="F1912" s="267"/>
      <c r="G1912" s="267"/>
      <c r="H1912" s="267"/>
      <c r="I1912" s="267"/>
      <c r="J1912" s="267">
        <v>19</v>
      </c>
      <c r="K1912" s="267"/>
      <c r="L1912" s="196" t="s">
        <v>37</v>
      </c>
      <c r="M1912" s="196" t="s">
        <v>980</v>
      </c>
      <c r="N1912" s="196" t="s">
        <v>1015</v>
      </c>
      <c r="O1912" s="196" t="s">
        <v>1014</v>
      </c>
      <c r="P1912" s="196" t="s">
        <v>1018</v>
      </c>
      <c r="Q1912" s="196" t="s">
        <v>141</v>
      </c>
      <c r="R1912" s="218"/>
      <c r="S1912" s="218"/>
      <c r="T1912" s="218"/>
      <c r="U1912" s="219"/>
      <c r="V1912" s="197" t="s">
        <v>776</v>
      </c>
      <c r="W1912" s="220">
        <v>1</v>
      </c>
      <c r="X1912" s="223">
        <v>309</v>
      </c>
      <c r="Y1912" s="223">
        <v>300</v>
      </c>
      <c r="Z1912" s="223">
        <v>281</v>
      </c>
      <c r="AA1912" s="223">
        <v>264</v>
      </c>
      <c r="AB1912" s="5"/>
      <c r="AC1912" s="224">
        <f t="shared" si="76"/>
        <v>0</v>
      </c>
      <c r="AD1912" s="270">
        <f t="shared" si="77"/>
        <v>0</v>
      </c>
      <c r="AE1912" s="198"/>
      <c r="AF1912" s="199"/>
      <c r="AG1912" s="200"/>
      <c r="AH1912" s="200"/>
      <c r="AI1912" s="169" t="str">
        <f>IF(AB1912/W1912=0,"",IF(MOD(AB1912,W1912)&gt;0,"ОШИБКА!!! неверная кратность на сорт",""))</f>
        <v/>
      </c>
    </row>
    <row r="1913" spans="2:35">
      <c r="B1913" s="251"/>
      <c r="C1913" s="168" t="s">
        <v>1019</v>
      </c>
      <c r="D1913" s="267">
        <v>26</v>
      </c>
      <c r="E1913" s="267"/>
      <c r="F1913" s="267"/>
      <c r="G1913" s="267"/>
      <c r="H1913" s="267"/>
      <c r="I1913" s="267"/>
      <c r="J1913" s="267">
        <v>9</v>
      </c>
      <c r="K1913" s="267"/>
      <c r="L1913" s="196" t="s">
        <v>37</v>
      </c>
      <c r="M1913" s="196" t="s">
        <v>980</v>
      </c>
      <c r="N1913" s="196" t="s">
        <v>1015</v>
      </c>
      <c r="O1913" s="196" t="s">
        <v>1014</v>
      </c>
      <c r="P1913" s="196" t="s">
        <v>1020</v>
      </c>
      <c r="Q1913" s="196" t="s">
        <v>141</v>
      </c>
      <c r="R1913" s="218"/>
      <c r="S1913" s="218"/>
      <c r="T1913" s="218"/>
      <c r="U1913" s="219"/>
      <c r="V1913" s="197" t="s">
        <v>776</v>
      </c>
      <c r="W1913" s="220">
        <v>1</v>
      </c>
      <c r="X1913" s="223">
        <v>309</v>
      </c>
      <c r="Y1913" s="223">
        <v>300</v>
      </c>
      <c r="Z1913" s="223">
        <v>281</v>
      </c>
      <c r="AA1913" s="223">
        <v>264</v>
      </c>
      <c r="AB1913" s="5"/>
      <c r="AC1913" s="224">
        <f t="shared" si="76"/>
        <v>0</v>
      </c>
      <c r="AD1913" s="270">
        <f t="shared" si="77"/>
        <v>0</v>
      </c>
      <c r="AE1913" s="198"/>
      <c r="AF1913" s="199"/>
      <c r="AG1913" s="200"/>
      <c r="AH1913" s="200"/>
      <c r="AI1913" s="169" t="str">
        <f>IF(AB1913/W1913=0,"",IF(MOD(AB1913,W1913)&gt;0,"ОШИБКА!!! неверная кратность на сорт",""))</f>
        <v/>
      </c>
    </row>
    <row r="1914" spans="2:35">
      <c r="B1914" s="251"/>
      <c r="C1914" s="168" t="s">
        <v>3263</v>
      </c>
      <c r="D1914" s="267">
        <v>38</v>
      </c>
      <c r="E1914" s="267">
        <v>196</v>
      </c>
      <c r="F1914" s="267">
        <v>196</v>
      </c>
      <c r="G1914" s="267"/>
      <c r="H1914" s="267"/>
      <c r="I1914" s="267"/>
      <c r="J1914" s="267">
        <v>23</v>
      </c>
      <c r="K1914" s="267"/>
      <c r="L1914" s="196" t="s">
        <v>37</v>
      </c>
      <c r="M1914" s="196" t="s">
        <v>980</v>
      </c>
      <c r="N1914" s="196" t="s">
        <v>1015</v>
      </c>
      <c r="O1914" s="196" t="s">
        <v>1014</v>
      </c>
      <c r="P1914" s="196" t="s">
        <v>4943</v>
      </c>
      <c r="Q1914" s="196" t="s">
        <v>19</v>
      </c>
      <c r="R1914" s="218"/>
      <c r="S1914" s="218"/>
      <c r="T1914" s="218"/>
      <c r="U1914" s="219"/>
      <c r="V1914" s="197" t="s">
        <v>776</v>
      </c>
      <c r="W1914" s="220">
        <v>1</v>
      </c>
      <c r="X1914" s="223">
        <v>334</v>
      </c>
      <c r="Y1914" s="223">
        <v>324</v>
      </c>
      <c r="Z1914" s="223">
        <v>303</v>
      </c>
      <c r="AA1914" s="223">
        <v>285</v>
      </c>
      <c r="AB1914" s="5"/>
      <c r="AC1914" s="224">
        <f t="shared" si="76"/>
        <v>0</v>
      </c>
      <c r="AD1914" s="270">
        <f t="shared" si="77"/>
        <v>0</v>
      </c>
      <c r="AE1914" s="198"/>
      <c r="AF1914" s="199"/>
      <c r="AG1914" s="200"/>
      <c r="AH1914" s="200"/>
      <c r="AI1914" s="169" t="str">
        <f>IF(AB1914/W1914=0,"",IF(MOD(AB1914,W1914)&gt;0,"ОШИБКА!!! неверная кратность на сорт",""))</f>
        <v/>
      </c>
    </row>
    <row r="1915" spans="2:35">
      <c r="B1915" s="251"/>
      <c r="C1915" s="168" t="s">
        <v>1695</v>
      </c>
      <c r="D1915" s="267">
        <v>28</v>
      </c>
      <c r="E1915" s="267"/>
      <c r="F1915" s="267"/>
      <c r="G1915" s="267"/>
      <c r="H1915" s="267"/>
      <c r="I1915" s="267"/>
      <c r="J1915" s="267"/>
      <c r="K1915" s="267"/>
      <c r="L1915" s="196" t="s">
        <v>37</v>
      </c>
      <c r="M1915" s="196" t="s">
        <v>980</v>
      </c>
      <c r="N1915" s="196" t="s">
        <v>1697</v>
      </c>
      <c r="O1915" s="196" t="s">
        <v>1696</v>
      </c>
      <c r="P1915" s="196" t="s">
        <v>46</v>
      </c>
      <c r="Q1915" s="217" t="s">
        <v>1816</v>
      </c>
      <c r="R1915" s="218"/>
      <c r="S1915" s="218"/>
      <c r="T1915" s="218"/>
      <c r="U1915" s="219"/>
      <c r="V1915" s="197" t="s">
        <v>776</v>
      </c>
      <c r="W1915" s="220">
        <v>1</v>
      </c>
      <c r="X1915" s="223">
        <v>420</v>
      </c>
      <c r="Y1915" s="223">
        <v>407</v>
      </c>
      <c r="Z1915" s="223">
        <v>381</v>
      </c>
      <c r="AA1915" s="223">
        <v>359</v>
      </c>
      <c r="AB1915" s="5"/>
      <c r="AC1915" s="224">
        <f t="shared" si="76"/>
        <v>0</v>
      </c>
      <c r="AD1915" s="270">
        <f t="shared" si="77"/>
        <v>0</v>
      </c>
      <c r="AE1915" s="198"/>
      <c r="AF1915" s="199"/>
      <c r="AG1915" s="200"/>
      <c r="AH1915" s="200"/>
      <c r="AI1915" s="169" t="str">
        <f>IF(AB1915/W1915=0,"",IF(MOD(AB1915,W1915)&gt;0,"ОШИБКА!!! неверная кратность на сорт",""))</f>
        <v/>
      </c>
    </row>
    <row r="1916" spans="2:35">
      <c r="B1916" s="251"/>
      <c r="C1916" s="168" t="s">
        <v>1024</v>
      </c>
      <c r="D1916" s="267">
        <v>26</v>
      </c>
      <c r="E1916" s="267"/>
      <c r="F1916" s="267"/>
      <c r="G1916" s="267"/>
      <c r="H1916" s="267"/>
      <c r="I1916" s="267"/>
      <c r="J1916" s="267">
        <v>9</v>
      </c>
      <c r="K1916" s="267"/>
      <c r="L1916" s="196" t="s">
        <v>37</v>
      </c>
      <c r="M1916" s="196" t="s">
        <v>980</v>
      </c>
      <c r="N1916" s="196" t="s">
        <v>1023</v>
      </c>
      <c r="O1916" s="196" t="s">
        <v>1022</v>
      </c>
      <c r="P1916" s="196" t="s">
        <v>1025</v>
      </c>
      <c r="Q1916" s="196" t="s">
        <v>141</v>
      </c>
      <c r="R1916" s="218"/>
      <c r="S1916" s="218"/>
      <c r="T1916" s="218"/>
      <c r="U1916" s="219"/>
      <c r="V1916" s="197" t="s">
        <v>776</v>
      </c>
      <c r="W1916" s="220">
        <v>1</v>
      </c>
      <c r="X1916" s="223">
        <v>307</v>
      </c>
      <c r="Y1916" s="223">
        <v>298</v>
      </c>
      <c r="Z1916" s="223">
        <v>279</v>
      </c>
      <c r="AA1916" s="223">
        <v>263</v>
      </c>
      <c r="AB1916" s="5"/>
      <c r="AC1916" s="224">
        <f t="shared" si="76"/>
        <v>0</v>
      </c>
      <c r="AD1916" s="270">
        <f t="shared" si="77"/>
        <v>0</v>
      </c>
      <c r="AE1916" s="198"/>
      <c r="AF1916" s="199"/>
      <c r="AG1916" s="200"/>
      <c r="AH1916" s="200"/>
      <c r="AI1916" s="169" t="str">
        <f>IF(AB1916/W1916=0,"",IF(MOD(AB1916,W1916)&gt;0,"ОШИБКА!!! неверная кратность на сорт",""))</f>
        <v/>
      </c>
    </row>
    <row r="1917" spans="2:35">
      <c r="B1917" s="251"/>
      <c r="C1917" s="168" t="s">
        <v>1021</v>
      </c>
      <c r="D1917" s="267">
        <v>32</v>
      </c>
      <c r="E1917" s="267">
        <v>7</v>
      </c>
      <c r="F1917" s="267">
        <v>0</v>
      </c>
      <c r="G1917" s="267"/>
      <c r="H1917" s="267"/>
      <c r="I1917" s="267"/>
      <c r="J1917" s="267">
        <v>6</v>
      </c>
      <c r="K1917" s="267"/>
      <c r="L1917" s="196" t="s">
        <v>37</v>
      </c>
      <c r="M1917" s="196" t="s">
        <v>980</v>
      </c>
      <c r="N1917" s="196" t="s">
        <v>1023</v>
      </c>
      <c r="O1917" s="196" t="s">
        <v>1022</v>
      </c>
      <c r="P1917" s="196"/>
      <c r="Q1917" s="196" t="s">
        <v>141</v>
      </c>
      <c r="R1917" s="218"/>
      <c r="S1917" s="218"/>
      <c r="T1917" s="218"/>
      <c r="U1917" s="219"/>
      <c r="V1917" s="197" t="s">
        <v>776</v>
      </c>
      <c r="W1917" s="220">
        <v>1</v>
      </c>
      <c r="X1917" s="223">
        <v>307</v>
      </c>
      <c r="Y1917" s="223">
        <v>298</v>
      </c>
      <c r="Z1917" s="223">
        <v>279</v>
      </c>
      <c r="AA1917" s="223">
        <v>263</v>
      </c>
      <c r="AB1917" s="5"/>
      <c r="AC1917" s="224">
        <f t="shared" si="76"/>
        <v>0</v>
      </c>
      <c r="AD1917" s="270">
        <f t="shared" si="77"/>
        <v>0</v>
      </c>
      <c r="AE1917" s="198"/>
      <c r="AF1917" s="199"/>
      <c r="AG1917" s="200"/>
      <c r="AH1917" s="200"/>
      <c r="AI1917" s="169" t="str">
        <f>IF(AB1917/W1917=0,"",IF(MOD(AB1917,W1917)&gt;0,"ОШИБКА!!! неверная кратность на сорт",""))</f>
        <v/>
      </c>
    </row>
    <row r="1918" spans="2:35">
      <c r="B1918" s="251"/>
      <c r="C1918" s="168" t="s">
        <v>3169</v>
      </c>
      <c r="D1918" s="267">
        <v>38</v>
      </c>
      <c r="E1918" s="267">
        <v>486</v>
      </c>
      <c r="F1918" s="267">
        <v>486</v>
      </c>
      <c r="G1918" s="267"/>
      <c r="H1918" s="267"/>
      <c r="I1918" s="267"/>
      <c r="J1918" s="267">
        <v>18</v>
      </c>
      <c r="K1918" s="267"/>
      <c r="L1918" s="196" t="s">
        <v>37</v>
      </c>
      <c r="M1918" s="196" t="s">
        <v>980</v>
      </c>
      <c r="N1918" s="196" t="s">
        <v>4003</v>
      </c>
      <c r="O1918" s="196" t="s">
        <v>4002</v>
      </c>
      <c r="P1918" s="196" t="s">
        <v>4004</v>
      </c>
      <c r="Q1918" s="196" t="s">
        <v>19</v>
      </c>
      <c r="R1918" s="218"/>
      <c r="S1918" s="218"/>
      <c r="T1918" s="218"/>
      <c r="U1918" s="252"/>
      <c r="V1918" s="197" t="s">
        <v>776</v>
      </c>
      <c r="W1918" s="220">
        <v>1</v>
      </c>
      <c r="X1918" s="227">
        <v>269</v>
      </c>
      <c r="Y1918" s="227">
        <v>261</v>
      </c>
      <c r="Z1918" s="227">
        <v>245</v>
      </c>
      <c r="AA1918" s="227">
        <v>230</v>
      </c>
      <c r="AB1918" s="5"/>
      <c r="AC1918" s="224">
        <f t="shared" si="76"/>
        <v>0</v>
      </c>
      <c r="AD1918" s="270">
        <f t="shared" si="77"/>
        <v>0</v>
      </c>
      <c r="AE1918" s="198"/>
      <c r="AF1918" s="199"/>
      <c r="AG1918" s="200"/>
      <c r="AH1918" s="200"/>
      <c r="AI1918" s="169" t="str">
        <f>IF(AB1918/W1918=0,"",IF(MOD(AB1918,W1918)&gt;0,"ОШИБКА!!! неверная кратность на сорт",""))</f>
        <v/>
      </c>
    </row>
    <row r="1919" spans="2:35">
      <c r="B1919" s="251"/>
      <c r="C1919" s="168" t="s">
        <v>3170</v>
      </c>
      <c r="D1919" s="267">
        <v>38</v>
      </c>
      <c r="E1919" s="267">
        <v>233</v>
      </c>
      <c r="F1919" s="267">
        <v>233</v>
      </c>
      <c r="G1919" s="267"/>
      <c r="H1919" s="267"/>
      <c r="I1919" s="267"/>
      <c r="J1919" s="267">
        <v>10</v>
      </c>
      <c r="K1919" s="267"/>
      <c r="L1919" s="196" t="s">
        <v>37</v>
      </c>
      <c r="M1919" s="196" t="s">
        <v>980</v>
      </c>
      <c r="N1919" s="196" t="s">
        <v>4003</v>
      </c>
      <c r="O1919" s="196" t="s">
        <v>4002</v>
      </c>
      <c r="P1919" s="196" t="s">
        <v>4005</v>
      </c>
      <c r="Q1919" s="196" t="s">
        <v>19</v>
      </c>
      <c r="R1919" s="218"/>
      <c r="S1919" s="218"/>
      <c r="T1919" s="218"/>
      <c r="U1919" s="252"/>
      <c r="V1919" s="197" t="s">
        <v>776</v>
      </c>
      <c r="W1919" s="220">
        <v>1</v>
      </c>
      <c r="X1919" s="227">
        <v>269</v>
      </c>
      <c r="Y1919" s="227">
        <v>261</v>
      </c>
      <c r="Z1919" s="227">
        <v>245</v>
      </c>
      <c r="AA1919" s="227">
        <v>230</v>
      </c>
      <c r="AB1919" s="5"/>
      <c r="AC1919" s="224">
        <f t="shared" si="76"/>
        <v>0</v>
      </c>
      <c r="AD1919" s="270">
        <f t="shared" si="77"/>
        <v>0</v>
      </c>
      <c r="AE1919" s="198"/>
      <c r="AF1919" s="199"/>
      <c r="AG1919" s="200"/>
      <c r="AH1919" s="200"/>
      <c r="AI1919" s="169" t="str">
        <f>IF(AB1919/W1919=0,"",IF(MOD(AB1919,W1919)&gt;0,"ОШИБКА!!! неверная кратность на сорт",""))</f>
        <v/>
      </c>
    </row>
    <row r="1920" spans="2:35">
      <c r="B1920" s="251"/>
      <c r="C1920" s="168"/>
      <c r="D1920" s="267"/>
      <c r="E1920" s="267"/>
      <c r="F1920" s="267"/>
      <c r="G1920" s="267"/>
      <c r="H1920" s="267"/>
      <c r="I1920" s="267"/>
      <c r="J1920" s="267"/>
      <c r="K1920" s="267">
        <v>1274</v>
      </c>
      <c r="L1920" s="196" t="s">
        <v>37</v>
      </c>
      <c r="M1920" s="196" t="s">
        <v>980</v>
      </c>
      <c r="N1920" s="196" t="s">
        <v>4944</v>
      </c>
      <c r="O1920" s="196"/>
      <c r="P1920" s="196"/>
      <c r="Q1920" s="196" t="s">
        <v>4956</v>
      </c>
      <c r="R1920" s="218"/>
      <c r="S1920" s="218"/>
      <c r="T1920" s="218"/>
      <c r="U1920" s="281" t="s">
        <v>4764</v>
      </c>
      <c r="V1920" s="197" t="s">
        <v>776</v>
      </c>
      <c r="W1920" s="220">
        <v>1</v>
      </c>
      <c r="X1920" s="285">
        <v>311</v>
      </c>
      <c r="Y1920" s="285">
        <v>301</v>
      </c>
      <c r="Z1920" s="285">
        <v>282</v>
      </c>
      <c r="AA1920" s="285">
        <v>265</v>
      </c>
      <c r="AB1920" s="5"/>
      <c r="AC1920" s="224">
        <f t="shared" si="76"/>
        <v>0</v>
      </c>
      <c r="AD1920" s="270">
        <f t="shared" si="77"/>
        <v>0</v>
      </c>
      <c r="AE1920" s="282" t="s">
        <v>7069</v>
      </c>
      <c r="AF1920" s="283" t="s">
        <v>4765</v>
      </c>
      <c r="AG1920" s="200"/>
      <c r="AH1920" s="200"/>
      <c r="AI1920" s="169" t="str">
        <f>IF(AB1920/W1920=0,"",IF(MOD(AB1920,W1920)&gt;0,"ОШИБКА!!! неверная кратность на сорт",""))</f>
        <v/>
      </c>
    </row>
    <row r="1921" spans="2:35">
      <c r="B1921" s="251"/>
      <c r="C1921" s="168"/>
      <c r="D1921" s="267"/>
      <c r="E1921" s="267"/>
      <c r="F1921" s="267"/>
      <c r="G1921" s="267"/>
      <c r="H1921" s="267"/>
      <c r="I1921" s="267"/>
      <c r="J1921" s="267"/>
      <c r="K1921" s="267">
        <v>19</v>
      </c>
      <c r="L1921" s="196" t="s">
        <v>37</v>
      </c>
      <c r="M1921" s="196" t="s">
        <v>980</v>
      </c>
      <c r="N1921" s="196" t="s">
        <v>4944</v>
      </c>
      <c r="O1921" s="196"/>
      <c r="P1921" s="196"/>
      <c r="Q1921" s="196" t="s">
        <v>4940</v>
      </c>
      <c r="R1921" s="218"/>
      <c r="S1921" s="218"/>
      <c r="T1921" s="218"/>
      <c r="U1921" s="281" t="s">
        <v>4764</v>
      </c>
      <c r="V1921" s="197" t="s">
        <v>776</v>
      </c>
      <c r="W1921" s="220">
        <v>1</v>
      </c>
      <c r="X1921" s="285">
        <v>363</v>
      </c>
      <c r="Y1921" s="285">
        <v>352</v>
      </c>
      <c r="Z1921" s="285">
        <v>330</v>
      </c>
      <c r="AA1921" s="285">
        <v>310</v>
      </c>
      <c r="AB1921" s="5"/>
      <c r="AC1921" s="224">
        <f t="shared" si="76"/>
        <v>0</v>
      </c>
      <c r="AD1921" s="270">
        <f t="shared" si="77"/>
        <v>0</v>
      </c>
      <c r="AE1921" s="282" t="s">
        <v>7069</v>
      </c>
      <c r="AF1921" s="283" t="s">
        <v>4765</v>
      </c>
      <c r="AG1921" s="200"/>
      <c r="AH1921" s="200"/>
      <c r="AI1921" s="169" t="str">
        <f>IF(AB1921/W1921=0,"",IF(MOD(AB1921,W1921)&gt;0,"ОШИБКА!!! неверная кратность на сорт",""))</f>
        <v/>
      </c>
    </row>
    <row r="1922" spans="2:35">
      <c r="B1922" s="251"/>
      <c r="C1922" s="168"/>
      <c r="D1922" s="267"/>
      <c r="E1922" s="267"/>
      <c r="F1922" s="267"/>
      <c r="G1922" s="267"/>
      <c r="H1922" s="267"/>
      <c r="I1922" s="267"/>
      <c r="J1922" s="267"/>
      <c r="K1922" s="267">
        <v>918</v>
      </c>
      <c r="L1922" s="196" t="s">
        <v>37</v>
      </c>
      <c r="M1922" s="196" t="s">
        <v>980</v>
      </c>
      <c r="N1922" s="196" t="s">
        <v>4945</v>
      </c>
      <c r="O1922" s="196"/>
      <c r="P1922" s="196"/>
      <c r="Q1922" s="196" t="s">
        <v>4956</v>
      </c>
      <c r="R1922" s="218"/>
      <c r="S1922" s="218"/>
      <c r="T1922" s="218"/>
      <c r="U1922" s="281" t="s">
        <v>4764</v>
      </c>
      <c r="V1922" s="197" t="s">
        <v>776</v>
      </c>
      <c r="W1922" s="220">
        <v>1</v>
      </c>
      <c r="X1922" s="285">
        <v>311</v>
      </c>
      <c r="Y1922" s="285">
        <v>301</v>
      </c>
      <c r="Z1922" s="285">
        <v>282</v>
      </c>
      <c r="AA1922" s="285">
        <v>265</v>
      </c>
      <c r="AB1922" s="5"/>
      <c r="AC1922" s="224">
        <f t="shared" si="76"/>
        <v>0</v>
      </c>
      <c r="AD1922" s="270">
        <f t="shared" si="77"/>
        <v>0</v>
      </c>
      <c r="AE1922" s="282" t="s">
        <v>7069</v>
      </c>
      <c r="AF1922" s="283" t="s">
        <v>4765</v>
      </c>
      <c r="AG1922" s="200"/>
      <c r="AH1922" s="200"/>
      <c r="AI1922" s="169" t="str">
        <f>IF(AB1922/W1922=0,"",IF(MOD(AB1922,W1922)&gt;0,"ОШИБКА!!! неверная кратность на сорт",""))</f>
        <v/>
      </c>
    </row>
    <row r="1923" spans="2:35">
      <c r="B1923" s="251"/>
      <c r="C1923" s="168"/>
      <c r="D1923" s="267"/>
      <c r="E1923" s="267"/>
      <c r="F1923" s="267"/>
      <c r="G1923" s="267"/>
      <c r="H1923" s="267"/>
      <c r="I1923" s="267"/>
      <c r="J1923" s="267"/>
      <c r="K1923" s="267"/>
      <c r="L1923" s="196" t="s">
        <v>37</v>
      </c>
      <c r="M1923" s="196" t="s">
        <v>980</v>
      </c>
      <c r="N1923" s="196" t="s">
        <v>4945</v>
      </c>
      <c r="O1923" s="196"/>
      <c r="P1923" s="196"/>
      <c r="Q1923" s="196" t="s">
        <v>4940</v>
      </c>
      <c r="R1923" s="218"/>
      <c r="S1923" s="218"/>
      <c r="T1923" s="218"/>
      <c r="U1923" s="281" t="s">
        <v>4764</v>
      </c>
      <c r="V1923" s="197" t="s">
        <v>776</v>
      </c>
      <c r="W1923" s="220">
        <v>1</v>
      </c>
      <c r="X1923" s="285">
        <v>363</v>
      </c>
      <c r="Y1923" s="285">
        <v>352</v>
      </c>
      <c r="Z1923" s="285">
        <v>330</v>
      </c>
      <c r="AA1923" s="285">
        <v>310</v>
      </c>
      <c r="AB1923" s="5"/>
      <c r="AC1923" s="224">
        <f t="shared" si="76"/>
        <v>0</v>
      </c>
      <c r="AD1923" s="270">
        <f t="shared" si="77"/>
        <v>0</v>
      </c>
      <c r="AE1923" s="282" t="s">
        <v>7069</v>
      </c>
      <c r="AF1923" s="283" t="s">
        <v>4765</v>
      </c>
      <c r="AG1923" s="200"/>
      <c r="AH1923" s="200"/>
      <c r="AI1923" s="169" t="str">
        <f>IF(AB1923/W1923=0,"",IF(MOD(AB1923,W1923)&gt;0,"ОШИБКА!!! неверная кратность на сорт",""))</f>
        <v/>
      </c>
    </row>
    <row r="1924" spans="2:35">
      <c r="B1924" s="251"/>
      <c r="C1924" s="168"/>
      <c r="D1924" s="267"/>
      <c r="E1924" s="267"/>
      <c r="F1924" s="267"/>
      <c r="G1924" s="267"/>
      <c r="H1924" s="267"/>
      <c r="I1924" s="267"/>
      <c r="J1924" s="267"/>
      <c r="K1924" s="267">
        <v>464</v>
      </c>
      <c r="L1924" s="196" t="s">
        <v>37</v>
      </c>
      <c r="M1924" s="196" t="s">
        <v>980</v>
      </c>
      <c r="N1924" s="196" t="s">
        <v>4946</v>
      </c>
      <c r="O1924" s="196"/>
      <c r="P1924" s="196"/>
      <c r="Q1924" s="196" t="s">
        <v>4957</v>
      </c>
      <c r="R1924" s="218"/>
      <c r="S1924" s="218"/>
      <c r="T1924" s="218"/>
      <c r="U1924" s="281" t="s">
        <v>4764</v>
      </c>
      <c r="V1924" s="197" t="s">
        <v>776</v>
      </c>
      <c r="W1924" s="220">
        <v>1</v>
      </c>
      <c r="X1924" s="285">
        <v>311</v>
      </c>
      <c r="Y1924" s="285">
        <v>301</v>
      </c>
      <c r="Z1924" s="285">
        <v>282</v>
      </c>
      <c r="AA1924" s="285">
        <v>265</v>
      </c>
      <c r="AB1924" s="5"/>
      <c r="AC1924" s="224">
        <f t="shared" si="76"/>
        <v>0</v>
      </c>
      <c r="AD1924" s="270">
        <f t="shared" si="77"/>
        <v>0</v>
      </c>
      <c r="AE1924" s="282" t="s">
        <v>7069</v>
      </c>
      <c r="AF1924" s="283" t="s">
        <v>4765</v>
      </c>
      <c r="AG1924" s="200"/>
      <c r="AH1924" s="200"/>
      <c r="AI1924" s="169" t="str">
        <f>IF(AB1924/W1924=0,"",IF(MOD(AB1924,W1924)&gt;0,"ОШИБКА!!! неверная кратность на сорт",""))</f>
        <v/>
      </c>
    </row>
    <row r="1925" spans="2:35">
      <c r="B1925" s="251"/>
      <c r="C1925" s="168"/>
      <c r="D1925" s="267"/>
      <c r="E1925" s="267"/>
      <c r="F1925" s="267"/>
      <c r="G1925" s="267"/>
      <c r="H1925" s="267"/>
      <c r="I1925" s="267"/>
      <c r="J1925" s="267"/>
      <c r="K1925" s="267">
        <v>250</v>
      </c>
      <c r="L1925" s="196" t="s">
        <v>37</v>
      </c>
      <c r="M1925" s="196" t="s">
        <v>980</v>
      </c>
      <c r="N1925" s="196" t="s">
        <v>4946</v>
      </c>
      <c r="O1925" s="196"/>
      <c r="P1925" s="196"/>
      <c r="Q1925" s="196" t="s">
        <v>4940</v>
      </c>
      <c r="R1925" s="218"/>
      <c r="S1925" s="218"/>
      <c r="T1925" s="218"/>
      <c r="U1925" s="281" t="s">
        <v>4764</v>
      </c>
      <c r="V1925" s="197" t="s">
        <v>776</v>
      </c>
      <c r="W1925" s="220">
        <v>1</v>
      </c>
      <c r="X1925" s="285">
        <v>363</v>
      </c>
      <c r="Y1925" s="285">
        <v>352</v>
      </c>
      <c r="Z1925" s="285">
        <v>330</v>
      </c>
      <c r="AA1925" s="285">
        <v>310</v>
      </c>
      <c r="AB1925" s="5"/>
      <c r="AC1925" s="224">
        <f t="shared" si="76"/>
        <v>0</v>
      </c>
      <c r="AD1925" s="270">
        <f t="shared" si="77"/>
        <v>0</v>
      </c>
      <c r="AE1925" s="282" t="s">
        <v>7069</v>
      </c>
      <c r="AF1925" s="283" t="s">
        <v>4765</v>
      </c>
      <c r="AG1925" s="200"/>
      <c r="AH1925" s="200"/>
      <c r="AI1925" s="169" t="str">
        <f>IF(AB1925/W1925=0,"",IF(MOD(AB1925,W1925)&gt;0,"ОШИБКА!!! неверная кратность на сорт",""))</f>
        <v/>
      </c>
    </row>
    <row r="1926" spans="2:35">
      <c r="B1926" s="251"/>
      <c r="C1926" s="168"/>
      <c r="D1926" s="267"/>
      <c r="E1926" s="267"/>
      <c r="F1926" s="267"/>
      <c r="G1926" s="267"/>
      <c r="H1926" s="267"/>
      <c r="I1926" s="267"/>
      <c r="J1926" s="267"/>
      <c r="K1926" s="267">
        <v>2</v>
      </c>
      <c r="L1926" s="196" t="s">
        <v>37</v>
      </c>
      <c r="M1926" s="196" t="s">
        <v>980</v>
      </c>
      <c r="N1926" s="196" t="s">
        <v>4947</v>
      </c>
      <c r="O1926" s="196"/>
      <c r="P1926" s="196"/>
      <c r="Q1926" s="196" t="s">
        <v>4940</v>
      </c>
      <c r="R1926" s="218"/>
      <c r="S1926" s="218"/>
      <c r="T1926" s="218"/>
      <c r="U1926" s="281" t="s">
        <v>4764</v>
      </c>
      <c r="V1926" s="197" t="s">
        <v>776</v>
      </c>
      <c r="W1926" s="220">
        <v>1</v>
      </c>
      <c r="X1926" s="285">
        <v>363</v>
      </c>
      <c r="Y1926" s="285">
        <v>352</v>
      </c>
      <c r="Z1926" s="285">
        <v>330</v>
      </c>
      <c r="AA1926" s="285">
        <v>310</v>
      </c>
      <c r="AB1926" s="5"/>
      <c r="AC1926" s="224">
        <f t="shared" si="76"/>
        <v>0</v>
      </c>
      <c r="AD1926" s="270">
        <f t="shared" si="77"/>
        <v>0</v>
      </c>
      <c r="AE1926" s="282" t="s">
        <v>7069</v>
      </c>
      <c r="AF1926" s="283" t="s">
        <v>4765</v>
      </c>
      <c r="AG1926" s="200"/>
      <c r="AH1926" s="200"/>
      <c r="AI1926" s="169" t="str">
        <f>IF(AB1926/W1926=0,"",IF(MOD(AB1926,W1926)&gt;0,"ОШИБКА!!! неверная кратность на сорт",""))</f>
        <v/>
      </c>
    </row>
    <row r="1927" spans="2:35">
      <c r="B1927" s="251"/>
      <c r="C1927" s="168"/>
      <c r="D1927" s="267"/>
      <c r="E1927" s="267"/>
      <c r="F1927" s="267"/>
      <c r="G1927" s="267"/>
      <c r="H1927" s="267"/>
      <c r="I1927" s="267"/>
      <c r="J1927" s="267"/>
      <c r="K1927" s="267">
        <v>120</v>
      </c>
      <c r="L1927" s="196" t="s">
        <v>37</v>
      </c>
      <c r="M1927" s="196" t="s">
        <v>980</v>
      </c>
      <c r="N1927" s="196" t="s">
        <v>4948</v>
      </c>
      <c r="O1927" s="196"/>
      <c r="P1927" s="196"/>
      <c r="Q1927" s="196" t="s">
        <v>4956</v>
      </c>
      <c r="R1927" s="218"/>
      <c r="S1927" s="218"/>
      <c r="T1927" s="218"/>
      <c r="U1927" s="281" t="s">
        <v>4764</v>
      </c>
      <c r="V1927" s="197" t="s">
        <v>776</v>
      </c>
      <c r="W1927" s="220">
        <v>1</v>
      </c>
      <c r="X1927" s="285">
        <v>311</v>
      </c>
      <c r="Y1927" s="285">
        <v>301</v>
      </c>
      <c r="Z1927" s="285">
        <v>282</v>
      </c>
      <c r="AA1927" s="285">
        <v>265</v>
      </c>
      <c r="AB1927" s="5"/>
      <c r="AC1927" s="224">
        <f t="shared" si="76"/>
        <v>0</v>
      </c>
      <c r="AD1927" s="270">
        <f t="shared" si="77"/>
        <v>0</v>
      </c>
      <c r="AE1927" s="282" t="s">
        <v>7069</v>
      </c>
      <c r="AF1927" s="283" t="s">
        <v>4765</v>
      </c>
      <c r="AG1927" s="200"/>
      <c r="AH1927" s="200"/>
      <c r="AI1927" s="169" t="str">
        <f>IF(AB1927/W1927=0,"",IF(MOD(AB1927,W1927)&gt;0,"ОШИБКА!!! неверная кратность на сорт",""))</f>
        <v/>
      </c>
    </row>
    <row r="1928" spans="2:35">
      <c r="B1928" s="251"/>
      <c r="C1928" s="168"/>
      <c r="D1928" s="267"/>
      <c r="E1928" s="267"/>
      <c r="F1928" s="267"/>
      <c r="G1928" s="267"/>
      <c r="H1928" s="267"/>
      <c r="I1928" s="267"/>
      <c r="J1928" s="267"/>
      <c r="K1928" s="267">
        <v>3</v>
      </c>
      <c r="L1928" s="196" t="s">
        <v>37</v>
      </c>
      <c r="M1928" s="196" t="s">
        <v>980</v>
      </c>
      <c r="N1928" s="196" t="s">
        <v>4948</v>
      </c>
      <c r="O1928" s="196"/>
      <c r="P1928" s="196"/>
      <c r="Q1928" s="196" t="s">
        <v>4940</v>
      </c>
      <c r="R1928" s="218"/>
      <c r="S1928" s="218"/>
      <c r="T1928" s="218"/>
      <c r="U1928" s="281" t="s">
        <v>4764</v>
      </c>
      <c r="V1928" s="197" t="s">
        <v>776</v>
      </c>
      <c r="W1928" s="220">
        <v>1</v>
      </c>
      <c r="X1928" s="285">
        <v>363</v>
      </c>
      <c r="Y1928" s="285">
        <v>352</v>
      </c>
      <c r="Z1928" s="285">
        <v>330</v>
      </c>
      <c r="AA1928" s="285">
        <v>310</v>
      </c>
      <c r="AB1928" s="5"/>
      <c r="AC1928" s="224">
        <f t="shared" si="76"/>
        <v>0</v>
      </c>
      <c r="AD1928" s="270">
        <f t="shared" si="77"/>
        <v>0</v>
      </c>
      <c r="AE1928" s="282" t="s">
        <v>7069</v>
      </c>
      <c r="AF1928" s="283" t="s">
        <v>4765</v>
      </c>
      <c r="AG1928" s="200"/>
      <c r="AH1928" s="200"/>
      <c r="AI1928" s="169" t="str">
        <f>IF(AB1928/W1928=0,"",IF(MOD(AB1928,W1928)&gt;0,"ОШИБКА!!! неверная кратность на сорт",""))</f>
        <v/>
      </c>
    </row>
    <row r="1929" spans="2:35">
      <c r="B1929" s="251"/>
      <c r="C1929" s="168"/>
      <c r="D1929" s="267"/>
      <c r="E1929" s="267"/>
      <c r="F1929" s="267"/>
      <c r="G1929" s="267"/>
      <c r="H1929" s="267"/>
      <c r="I1929" s="267"/>
      <c r="J1929" s="267"/>
      <c r="K1929" s="267">
        <v>421</v>
      </c>
      <c r="L1929" s="196" t="s">
        <v>37</v>
      </c>
      <c r="M1929" s="196" t="s">
        <v>980</v>
      </c>
      <c r="N1929" s="196" t="s">
        <v>4949</v>
      </c>
      <c r="O1929" s="196"/>
      <c r="P1929" s="196"/>
      <c r="Q1929" s="196" t="s">
        <v>4956</v>
      </c>
      <c r="R1929" s="218"/>
      <c r="S1929" s="218"/>
      <c r="T1929" s="218"/>
      <c r="U1929" s="281" t="s">
        <v>4764</v>
      </c>
      <c r="V1929" s="197" t="s">
        <v>776</v>
      </c>
      <c r="W1929" s="220">
        <v>1</v>
      </c>
      <c r="X1929" s="285">
        <v>354</v>
      </c>
      <c r="Y1929" s="285">
        <v>343</v>
      </c>
      <c r="Z1929" s="285">
        <v>322</v>
      </c>
      <c r="AA1929" s="285">
        <v>302</v>
      </c>
      <c r="AB1929" s="5"/>
      <c r="AC1929" s="224">
        <f t="shared" si="76"/>
        <v>0</v>
      </c>
      <c r="AD1929" s="270">
        <f t="shared" si="77"/>
        <v>0</v>
      </c>
      <c r="AE1929" s="282" t="s">
        <v>7069</v>
      </c>
      <c r="AF1929" s="283" t="s">
        <v>4765</v>
      </c>
      <c r="AG1929" s="200"/>
      <c r="AH1929" s="200"/>
      <c r="AI1929" s="169" t="str">
        <f>IF(AB1929/W1929=0,"",IF(MOD(AB1929,W1929)&gt;0,"ОШИБКА!!! неверная кратность на сорт",""))</f>
        <v/>
      </c>
    </row>
    <row r="1930" spans="2:35">
      <c r="B1930" s="251"/>
      <c r="C1930" s="168"/>
      <c r="D1930" s="267"/>
      <c r="E1930" s="267"/>
      <c r="F1930" s="267"/>
      <c r="G1930" s="267"/>
      <c r="H1930" s="267"/>
      <c r="I1930" s="267"/>
      <c r="J1930" s="267"/>
      <c r="K1930" s="267">
        <v>124</v>
      </c>
      <c r="L1930" s="196" t="s">
        <v>37</v>
      </c>
      <c r="M1930" s="196" t="s">
        <v>980</v>
      </c>
      <c r="N1930" s="196" t="s">
        <v>4949</v>
      </c>
      <c r="O1930" s="196"/>
      <c r="P1930" s="196"/>
      <c r="Q1930" s="196" t="s">
        <v>4940</v>
      </c>
      <c r="R1930" s="218"/>
      <c r="S1930" s="218"/>
      <c r="T1930" s="218"/>
      <c r="U1930" s="281" t="s">
        <v>4764</v>
      </c>
      <c r="V1930" s="197" t="s">
        <v>776</v>
      </c>
      <c r="W1930" s="220">
        <v>1</v>
      </c>
      <c r="X1930" s="285">
        <v>375</v>
      </c>
      <c r="Y1930" s="285">
        <v>364</v>
      </c>
      <c r="Z1930" s="285">
        <v>341</v>
      </c>
      <c r="AA1930" s="285">
        <v>320</v>
      </c>
      <c r="AB1930" s="5"/>
      <c r="AC1930" s="224">
        <f t="shared" ref="AC1930:AC1993" si="78">X1930*AB1930</f>
        <v>0</v>
      </c>
      <c r="AD1930" s="270">
        <f t="shared" ref="AD1930:AD1993" si="79">IF(Y1930&lt;&gt;"",IF(AND($AC$25&gt;=200000,AB1930&gt;=20),AB1930*AA1930,IF(AND($AC$25&gt;=200000,AB1930&lt;20),AB1930*Z1930,IF(AND($AC$25&lt;200000,AB1930&gt;=20),AB1930*Y1930,AB1930*X1930))),IF($AC$25&gt;=200000,AB1930*Z1930,AB1930*X1930))</f>
        <v>0</v>
      </c>
      <c r="AE1930" s="282" t="s">
        <v>7069</v>
      </c>
      <c r="AF1930" s="283" t="s">
        <v>4765</v>
      </c>
      <c r="AG1930" s="200"/>
      <c r="AH1930" s="200"/>
      <c r="AI1930" s="169" t="str">
        <f>IF(AB1930/W1930=0,"",IF(MOD(AB1930,W1930)&gt;0,"ОШИБКА!!! неверная кратность на сорт",""))</f>
        <v/>
      </c>
    </row>
    <row r="1931" spans="2:35">
      <c r="B1931" s="251"/>
      <c r="C1931" s="168"/>
      <c r="D1931" s="267"/>
      <c r="E1931" s="267"/>
      <c r="F1931" s="267"/>
      <c r="G1931" s="267"/>
      <c r="H1931" s="267"/>
      <c r="I1931" s="267"/>
      <c r="J1931" s="267"/>
      <c r="K1931" s="267">
        <v>746</v>
      </c>
      <c r="L1931" s="196" t="s">
        <v>37</v>
      </c>
      <c r="M1931" s="196" t="s">
        <v>980</v>
      </c>
      <c r="N1931" s="196" t="s">
        <v>4950</v>
      </c>
      <c r="O1931" s="196"/>
      <c r="P1931" s="196"/>
      <c r="Q1931" s="196" t="s">
        <v>4956</v>
      </c>
      <c r="R1931" s="218"/>
      <c r="S1931" s="218"/>
      <c r="T1931" s="218"/>
      <c r="U1931" s="281" t="s">
        <v>4764</v>
      </c>
      <c r="V1931" s="197" t="s">
        <v>776</v>
      </c>
      <c r="W1931" s="220">
        <v>1</v>
      </c>
      <c r="X1931" s="285">
        <v>328</v>
      </c>
      <c r="Y1931" s="285">
        <v>318</v>
      </c>
      <c r="Z1931" s="285">
        <v>298</v>
      </c>
      <c r="AA1931" s="285">
        <v>280</v>
      </c>
      <c r="AB1931" s="5"/>
      <c r="AC1931" s="224">
        <f t="shared" si="78"/>
        <v>0</v>
      </c>
      <c r="AD1931" s="270">
        <f t="shared" si="79"/>
        <v>0</v>
      </c>
      <c r="AE1931" s="282" t="s">
        <v>7069</v>
      </c>
      <c r="AF1931" s="283" t="s">
        <v>4765</v>
      </c>
      <c r="AG1931" s="200"/>
      <c r="AH1931" s="200"/>
      <c r="AI1931" s="169" t="str">
        <f>IF(AB1931/W1931=0,"",IF(MOD(AB1931,W1931)&gt;0,"ОШИБКА!!! неверная кратность на сорт",""))</f>
        <v/>
      </c>
    </row>
    <row r="1932" spans="2:35">
      <c r="B1932" s="251"/>
      <c r="C1932" s="168"/>
      <c r="D1932" s="267"/>
      <c r="E1932" s="267"/>
      <c r="F1932" s="267"/>
      <c r="G1932" s="267"/>
      <c r="H1932" s="267"/>
      <c r="I1932" s="267"/>
      <c r="J1932" s="267"/>
      <c r="K1932" s="267">
        <v>1432</v>
      </c>
      <c r="L1932" s="196" t="s">
        <v>37</v>
      </c>
      <c r="M1932" s="196" t="s">
        <v>980</v>
      </c>
      <c r="N1932" s="196" t="s">
        <v>4950</v>
      </c>
      <c r="O1932" s="196"/>
      <c r="P1932" s="196"/>
      <c r="Q1932" s="196" t="s">
        <v>4940</v>
      </c>
      <c r="R1932" s="218"/>
      <c r="S1932" s="218"/>
      <c r="T1932" s="218"/>
      <c r="U1932" s="281" t="s">
        <v>4764</v>
      </c>
      <c r="V1932" s="197" t="s">
        <v>776</v>
      </c>
      <c r="W1932" s="220">
        <v>1</v>
      </c>
      <c r="X1932" s="285">
        <v>375</v>
      </c>
      <c r="Y1932" s="285">
        <v>364</v>
      </c>
      <c r="Z1932" s="285">
        <v>341</v>
      </c>
      <c r="AA1932" s="285">
        <v>320</v>
      </c>
      <c r="AB1932" s="5"/>
      <c r="AC1932" s="224">
        <f t="shared" si="78"/>
        <v>0</v>
      </c>
      <c r="AD1932" s="270">
        <f t="shared" si="79"/>
        <v>0</v>
      </c>
      <c r="AE1932" s="282" t="s">
        <v>7069</v>
      </c>
      <c r="AF1932" s="283" t="s">
        <v>4765</v>
      </c>
      <c r="AG1932" s="200"/>
      <c r="AH1932" s="200"/>
      <c r="AI1932" s="169" t="str">
        <f>IF(AB1932/W1932=0,"",IF(MOD(AB1932,W1932)&gt;0,"ОШИБКА!!! неверная кратность на сорт",""))</f>
        <v/>
      </c>
    </row>
    <row r="1933" spans="2:35">
      <c r="B1933" s="251"/>
      <c r="C1933" s="168"/>
      <c r="D1933" s="267"/>
      <c r="E1933" s="267"/>
      <c r="F1933" s="267"/>
      <c r="G1933" s="267"/>
      <c r="H1933" s="267"/>
      <c r="I1933" s="267"/>
      <c r="J1933" s="267"/>
      <c r="K1933" s="267"/>
      <c r="L1933" s="196" t="s">
        <v>37</v>
      </c>
      <c r="M1933" s="196" t="s">
        <v>980</v>
      </c>
      <c r="N1933" s="196" t="s">
        <v>4951</v>
      </c>
      <c r="O1933" s="196"/>
      <c r="P1933" s="196"/>
      <c r="Q1933" s="196" t="s">
        <v>4958</v>
      </c>
      <c r="R1933" s="218"/>
      <c r="S1933" s="218"/>
      <c r="T1933" s="218"/>
      <c r="U1933" s="281" t="s">
        <v>4764</v>
      </c>
      <c r="V1933" s="197" t="s">
        <v>776</v>
      </c>
      <c r="W1933" s="220">
        <v>25</v>
      </c>
      <c r="X1933" s="285">
        <v>173</v>
      </c>
      <c r="Y1933" s="285">
        <v>167</v>
      </c>
      <c r="Z1933" s="285">
        <v>157</v>
      </c>
      <c r="AA1933" s="285">
        <v>147</v>
      </c>
      <c r="AB1933" s="5"/>
      <c r="AC1933" s="224">
        <f t="shared" si="78"/>
        <v>0</v>
      </c>
      <c r="AD1933" s="270">
        <f t="shared" si="79"/>
        <v>0</v>
      </c>
      <c r="AE1933" s="282" t="s">
        <v>7069</v>
      </c>
      <c r="AF1933" s="283" t="s">
        <v>4765</v>
      </c>
      <c r="AG1933" s="200"/>
      <c r="AH1933" s="200"/>
      <c r="AI1933" s="169" t="str">
        <f>IF(AB1933/W1933=0,"",IF(MOD(AB1933,W1933)&gt;0,"ОШИБКА!!! неверная кратность на сорт",""))</f>
        <v/>
      </c>
    </row>
    <row r="1934" spans="2:35">
      <c r="B1934" s="251"/>
      <c r="C1934" s="168"/>
      <c r="D1934" s="267"/>
      <c r="E1934" s="267"/>
      <c r="F1934" s="267"/>
      <c r="G1934" s="267"/>
      <c r="H1934" s="267"/>
      <c r="I1934" s="267"/>
      <c r="J1934" s="267"/>
      <c r="K1934" s="267">
        <v>1412</v>
      </c>
      <c r="L1934" s="196" t="s">
        <v>37</v>
      </c>
      <c r="M1934" s="196" t="s">
        <v>980</v>
      </c>
      <c r="N1934" s="196" t="s">
        <v>4951</v>
      </c>
      <c r="O1934" s="196"/>
      <c r="P1934" s="196"/>
      <c r="Q1934" s="196" t="s">
        <v>4957</v>
      </c>
      <c r="R1934" s="218"/>
      <c r="S1934" s="218"/>
      <c r="T1934" s="218"/>
      <c r="U1934" s="281" t="s">
        <v>4764</v>
      </c>
      <c r="V1934" s="197" t="s">
        <v>776</v>
      </c>
      <c r="W1934" s="220">
        <v>1</v>
      </c>
      <c r="X1934" s="285">
        <v>328</v>
      </c>
      <c r="Y1934" s="285">
        <v>318</v>
      </c>
      <c r="Z1934" s="285">
        <v>298</v>
      </c>
      <c r="AA1934" s="285">
        <v>280</v>
      </c>
      <c r="AB1934" s="5"/>
      <c r="AC1934" s="224">
        <f t="shared" si="78"/>
        <v>0</v>
      </c>
      <c r="AD1934" s="270">
        <f t="shared" si="79"/>
        <v>0</v>
      </c>
      <c r="AE1934" s="282" t="s">
        <v>7069</v>
      </c>
      <c r="AF1934" s="283" t="s">
        <v>4765</v>
      </c>
      <c r="AG1934" s="200"/>
      <c r="AH1934" s="200"/>
      <c r="AI1934" s="169" t="str">
        <f>IF(AB1934/W1934=0,"",IF(MOD(AB1934,W1934)&gt;0,"ОШИБКА!!! неверная кратность на сорт",""))</f>
        <v/>
      </c>
    </row>
    <row r="1935" spans="2:35">
      <c r="B1935" s="251"/>
      <c r="C1935" s="168"/>
      <c r="D1935" s="267"/>
      <c r="E1935" s="267"/>
      <c r="F1935" s="267"/>
      <c r="G1935" s="267"/>
      <c r="H1935" s="267"/>
      <c r="I1935" s="267"/>
      <c r="J1935" s="267"/>
      <c r="K1935" s="267">
        <v>366</v>
      </c>
      <c r="L1935" s="196" t="s">
        <v>37</v>
      </c>
      <c r="M1935" s="196" t="s">
        <v>980</v>
      </c>
      <c r="N1935" s="196" t="s">
        <v>4951</v>
      </c>
      <c r="O1935" s="196"/>
      <c r="P1935" s="196"/>
      <c r="Q1935" s="196" t="s">
        <v>4940</v>
      </c>
      <c r="R1935" s="218"/>
      <c r="S1935" s="218"/>
      <c r="T1935" s="218"/>
      <c r="U1935" s="281" t="s">
        <v>4764</v>
      </c>
      <c r="V1935" s="197" t="s">
        <v>776</v>
      </c>
      <c r="W1935" s="220">
        <v>1</v>
      </c>
      <c r="X1935" s="285">
        <v>375</v>
      </c>
      <c r="Y1935" s="285">
        <v>364</v>
      </c>
      <c r="Z1935" s="285">
        <v>341</v>
      </c>
      <c r="AA1935" s="285">
        <v>320</v>
      </c>
      <c r="AB1935" s="5"/>
      <c r="AC1935" s="224">
        <f t="shared" si="78"/>
        <v>0</v>
      </c>
      <c r="AD1935" s="270">
        <f t="shared" si="79"/>
        <v>0</v>
      </c>
      <c r="AE1935" s="282" t="s">
        <v>7069</v>
      </c>
      <c r="AF1935" s="283" t="s">
        <v>4765</v>
      </c>
      <c r="AG1935" s="200"/>
      <c r="AH1935" s="200"/>
      <c r="AI1935" s="169" t="str">
        <f>IF(AB1935/W1935=0,"",IF(MOD(AB1935,W1935)&gt;0,"ОШИБКА!!! неверная кратность на сорт",""))</f>
        <v/>
      </c>
    </row>
    <row r="1936" spans="2:35">
      <c r="B1936" s="251"/>
      <c r="C1936" s="168"/>
      <c r="D1936" s="267"/>
      <c r="E1936" s="267"/>
      <c r="F1936" s="267"/>
      <c r="G1936" s="267"/>
      <c r="H1936" s="267"/>
      <c r="I1936" s="267"/>
      <c r="J1936" s="267"/>
      <c r="K1936" s="267"/>
      <c r="L1936" s="196" t="s">
        <v>37</v>
      </c>
      <c r="M1936" s="196" t="s">
        <v>980</v>
      </c>
      <c r="N1936" s="196" t="s">
        <v>4952</v>
      </c>
      <c r="O1936" s="196"/>
      <c r="P1936" s="196"/>
      <c r="Q1936" s="196" t="s">
        <v>4958</v>
      </c>
      <c r="R1936" s="218"/>
      <c r="S1936" s="218"/>
      <c r="T1936" s="218"/>
      <c r="U1936" s="281" t="s">
        <v>4764</v>
      </c>
      <c r="V1936" s="197" t="s">
        <v>776</v>
      </c>
      <c r="W1936" s="220">
        <v>25</v>
      </c>
      <c r="X1936" s="285">
        <v>173</v>
      </c>
      <c r="Y1936" s="285">
        <v>167</v>
      </c>
      <c r="Z1936" s="285">
        <v>157</v>
      </c>
      <c r="AA1936" s="285">
        <v>147</v>
      </c>
      <c r="AB1936" s="5"/>
      <c r="AC1936" s="224">
        <f t="shared" si="78"/>
        <v>0</v>
      </c>
      <c r="AD1936" s="270">
        <f t="shared" si="79"/>
        <v>0</v>
      </c>
      <c r="AE1936" s="282" t="s">
        <v>7069</v>
      </c>
      <c r="AF1936" s="283" t="s">
        <v>4765</v>
      </c>
      <c r="AG1936" s="200"/>
      <c r="AH1936" s="200"/>
      <c r="AI1936" s="169" t="str">
        <f>IF(AB1936/W1936=0,"",IF(MOD(AB1936,W1936)&gt;0,"ОШИБКА!!! неверная кратность на сорт",""))</f>
        <v/>
      </c>
    </row>
    <row r="1937" spans="2:35">
      <c r="B1937" s="251"/>
      <c r="C1937" s="168"/>
      <c r="D1937" s="267"/>
      <c r="E1937" s="267"/>
      <c r="F1937" s="267"/>
      <c r="G1937" s="267"/>
      <c r="H1937" s="267"/>
      <c r="I1937" s="267"/>
      <c r="J1937" s="267"/>
      <c r="K1937" s="267"/>
      <c r="L1937" s="196" t="s">
        <v>37</v>
      </c>
      <c r="M1937" s="196" t="s">
        <v>980</v>
      </c>
      <c r="N1937" s="196" t="s">
        <v>4953</v>
      </c>
      <c r="O1937" s="196"/>
      <c r="P1937" s="196"/>
      <c r="Q1937" s="196" t="s">
        <v>4958</v>
      </c>
      <c r="R1937" s="218"/>
      <c r="S1937" s="218"/>
      <c r="T1937" s="218"/>
      <c r="U1937" s="281" t="s">
        <v>4764</v>
      </c>
      <c r="V1937" s="197" t="s">
        <v>776</v>
      </c>
      <c r="W1937" s="220">
        <v>25</v>
      </c>
      <c r="X1937" s="285">
        <v>288</v>
      </c>
      <c r="Y1937" s="285">
        <v>280</v>
      </c>
      <c r="Z1937" s="285">
        <v>262</v>
      </c>
      <c r="AA1937" s="285">
        <v>246</v>
      </c>
      <c r="AB1937" s="5"/>
      <c r="AC1937" s="224">
        <f t="shared" si="78"/>
        <v>0</v>
      </c>
      <c r="AD1937" s="270">
        <f t="shared" si="79"/>
        <v>0</v>
      </c>
      <c r="AE1937" s="282" t="s">
        <v>7069</v>
      </c>
      <c r="AF1937" s="283" t="s">
        <v>4765</v>
      </c>
      <c r="AG1937" s="200"/>
      <c r="AH1937" s="200"/>
      <c r="AI1937" s="169" t="str">
        <f>IF(AB1937/W1937=0,"",IF(MOD(AB1937,W1937)&gt;0,"ОШИБКА!!! неверная кратность на сорт",""))</f>
        <v/>
      </c>
    </row>
    <row r="1938" spans="2:35">
      <c r="B1938" s="251"/>
      <c r="C1938" s="168"/>
      <c r="D1938" s="267"/>
      <c r="E1938" s="267"/>
      <c r="F1938" s="267"/>
      <c r="G1938" s="267"/>
      <c r="H1938" s="267"/>
      <c r="I1938" s="267"/>
      <c r="J1938" s="267"/>
      <c r="K1938" s="267">
        <v>307</v>
      </c>
      <c r="L1938" s="196" t="s">
        <v>37</v>
      </c>
      <c r="M1938" s="196" t="s">
        <v>980</v>
      </c>
      <c r="N1938" s="196" t="s">
        <v>4953</v>
      </c>
      <c r="O1938" s="196"/>
      <c r="P1938" s="196"/>
      <c r="Q1938" s="196" t="s">
        <v>4956</v>
      </c>
      <c r="R1938" s="218"/>
      <c r="S1938" s="218"/>
      <c r="T1938" s="218"/>
      <c r="U1938" s="281" t="s">
        <v>4764</v>
      </c>
      <c r="V1938" s="197" t="s">
        <v>776</v>
      </c>
      <c r="W1938" s="220">
        <v>1</v>
      </c>
      <c r="X1938" s="285">
        <v>328</v>
      </c>
      <c r="Y1938" s="285">
        <v>318</v>
      </c>
      <c r="Z1938" s="285">
        <v>298</v>
      </c>
      <c r="AA1938" s="285">
        <v>280</v>
      </c>
      <c r="AB1938" s="5"/>
      <c r="AC1938" s="224">
        <f t="shared" si="78"/>
        <v>0</v>
      </c>
      <c r="AD1938" s="270">
        <f t="shared" si="79"/>
        <v>0</v>
      </c>
      <c r="AE1938" s="282" t="s">
        <v>7069</v>
      </c>
      <c r="AF1938" s="283" t="s">
        <v>4765</v>
      </c>
      <c r="AG1938" s="200"/>
      <c r="AH1938" s="200"/>
      <c r="AI1938" s="169" t="str">
        <f>IF(AB1938/W1938=0,"",IF(MOD(AB1938,W1938)&gt;0,"ОШИБКА!!! неверная кратность на сорт",""))</f>
        <v/>
      </c>
    </row>
    <row r="1939" spans="2:35">
      <c r="B1939" s="251"/>
      <c r="C1939" s="168"/>
      <c r="D1939" s="267"/>
      <c r="E1939" s="267"/>
      <c r="F1939" s="267"/>
      <c r="G1939" s="267"/>
      <c r="H1939" s="267"/>
      <c r="I1939" s="267"/>
      <c r="J1939" s="267"/>
      <c r="K1939" s="267">
        <v>1289</v>
      </c>
      <c r="L1939" s="196" t="s">
        <v>37</v>
      </c>
      <c r="M1939" s="196" t="s">
        <v>980</v>
      </c>
      <c r="N1939" s="196" t="s">
        <v>4953</v>
      </c>
      <c r="O1939" s="196"/>
      <c r="P1939" s="196"/>
      <c r="Q1939" s="196" t="s">
        <v>4940</v>
      </c>
      <c r="R1939" s="218"/>
      <c r="S1939" s="218"/>
      <c r="T1939" s="218"/>
      <c r="U1939" s="281" t="s">
        <v>4764</v>
      </c>
      <c r="V1939" s="197" t="s">
        <v>776</v>
      </c>
      <c r="W1939" s="220">
        <v>1</v>
      </c>
      <c r="X1939" s="285">
        <v>375</v>
      </c>
      <c r="Y1939" s="285">
        <v>364</v>
      </c>
      <c r="Z1939" s="285">
        <v>341</v>
      </c>
      <c r="AA1939" s="285">
        <v>320</v>
      </c>
      <c r="AB1939" s="5"/>
      <c r="AC1939" s="224">
        <f t="shared" si="78"/>
        <v>0</v>
      </c>
      <c r="AD1939" s="270">
        <f t="shared" si="79"/>
        <v>0</v>
      </c>
      <c r="AE1939" s="282" t="s">
        <v>7069</v>
      </c>
      <c r="AF1939" s="283" t="s">
        <v>4765</v>
      </c>
      <c r="AG1939" s="200"/>
      <c r="AH1939" s="200"/>
      <c r="AI1939" s="169" t="str">
        <f>IF(AB1939/W1939=0,"",IF(MOD(AB1939,W1939)&gt;0,"ОШИБКА!!! неверная кратность на сорт",""))</f>
        <v/>
      </c>
    </row>
    <row r="1940" spans="2:35">
      <c r="B1940" s="251"/>
      <c r="C1940" s="168"/>
      <c r="D1940" s="267"/>
      <c r="E1940" s="267"/>
      <c r="F1940" s="267"/>
      <c r="G1940" s="267"/>
      <c r="H1940" s="267"/>
      <c r="I1940" s="267"/>
      <c r="J1940" s="267"/>
      <c r="K1940" s="267"/>
      <c r="L1940" s="196" t="s">
        <v>37</v>
      </c>
      <c r="M1940" s="196" t="s">
        <v>980</v>
      </c>
      <c r="N1940" s="196" t="s">
        <v>4954</v>
      </c>
      <c r="O1940" s="196"/>
      <c r="P1940" s="196"/>
      <c r="Q1940" s="196" t="s">
        <v>4958</v>
      </c>
      <c r="R1940" s="218"/>
      <c r="S1940" s="218"/>
      <c r="T1940" s="218"/>
      <c r="U1940" s="281" t="s">
        <v>4764</v>
      </c>
      <c r="V1940" s="197" t="s">
        <v>776</v>
      </c>
      <c r="W1940" s="220">
        <v>25</v>
      </c>
      <c r="X1940" s="285">
        <v>173</v>
      </c>
      <c r="Y1940" s="285">
        <v>167</v>
      </c>
      <c r="Z1940" s="285">
        <v>157</v>
      </c>
      <c r="AA1940" s="285">
        <v>147</v>
      </c>
      <c r="AB1940" s="5"/>
      <c r="AC1940" s="224">
        <f t="shared" si="78"/>
        <v>0</v>
      </c>
      <c r="AD1940" s="270">
        <f t="shared" si="79"/>
        <v>0</v>
      </c>
      <c r="AE1940" s="282" t="s">
        <v>7069</v>
      </c>
      <c r="AF1940" s="283" t="s">
        <v>4765</v>
      </c>
      <c r="AG1940" s="200"/>
      <c r="AH1940" s="200"/>
      <c r="AI1940" s="169" t="str">
        <f>IF(AB1940/W1940=0,"",IF(MOD(AB1940,W1940)&gt;0,"ОШИБКА!!! неверная кратность на сорт",""))</f>
        <v/>
      </c>
    </row>
    <row r="1941" spans="2:35">
      <c r="B1941" s="251"/>
      <c r="C1941" s="168"/>
      <c r="D1941" s="267"/>
      <c r="E1941" s="267"/>
      <c r="F1941" s="267"/>
      <c r="G1941" s="267"/>
      <c r="H1941" s="267"/>
      <c r="I1941" s="267"/>
      <c r="J1941" s="267"/>
      <c r="K1941" s="267">
        <v>553</v>
      </c>
      <c r="L1941" s="196" t="s">
        <v>37</v>
      </c>
      <c r="M1941" s="196" t="s">
        <v>980</v>
      </c>
      <c r="N1941" s="196" t="s">
        <v>4954</v>
      </c>
      <c r="O1941" s="196"/>
      <c r="P1941" s="196"/>
      <c r="Q1941" s="196" t="s">
        <v>4957</v>
      </c>
      <c r="R1941" s="218"/>
      <c r="S1941" s="218"/>
      <c r="T1941" s="218"/>
      <c r="U1941" s="281" t="s">
        <v>4764</v>
      </c>
      <c r="V1941" s="197" t="s">
        <v>776</v>
      </c>
      <c r="W1941" s="220">
        <v>1</v>
      </c>
      <c r="X1941" s="285">
        <v>328</v>
      </c>
      <c r="Y1941" s="285">
        <v>318</v>
      </c>
      <c r="Z1941" s="285">
        <v>298</v>
      </c>
      <c r="AA1941" s="285">
        <v>280</v>
      </c>
      <c r="AB1941" s="5"/>
      <c r="AC1941" s="224">
        <f t="shared" si="78"/>
        <v>0</v>
      </c>
      <c r="AD1941" s="270">
        <f t="shared" si="79"/>
        <v>0</v>
      </c>
      <c r="AE1941" s="282" t="s">
        <v>7069</v>
      </c>
      <c r="AF1941" s="283" t="s">
        <v>4765</v>
      </c>
      <c r="AG1941" s="200"/>
      <c r="AH1941" s="200"/>
      <c r="AI1941" s="169" t="str">
        <f>IF(AB1941/W1941=0,"",IF(MOD(AB1941,W1941)&gt;0,"ОШИБКА!!! неверная кратность на сорт",""))</f>
        <v/>
      </c>
    </row>
    <row r="1942" spans="2:35">
      <c r="B1942" s="251"/>
      <c r="C1942" s="168"/>
      <c r="D1942" s="267"/>
      <c r="E1942" s="267"/>
      <c r="F1942" s="267"/>
      <c r="G1942" s="267"/>
      <c r="H1942" s="267"/>
      <c r="I1942" s="267"/>
      <c r="J1942" s="267"/>
      <c r="K1942" s="267">
        <v>304</v>
      </c>
      <c r="L1942" s="196" t="s">
        <v>37</v>
      </c>
      <c r="M1942" s="196" t="s">
        <v>980</v>
      </c>
      <c r="N1942" s="196" t="s">
        <v>4954</v>
      </c>
      <c r="O1942" s="196"/>
      <c r="P1942" s="196"/>
      <c r="Q1942" s="196" t="s">
        <v>4940</v>
      </c>
      <c r="R1942" s="218"/>
      <c r="S1942" s="218"/>
      <c r="T1942" s="218"/>
      <c r="U1942" s="281" t="s">
        <v>4764</v>
      </c>
      <c r="V1942" s="197" t="s">
        <v>776</v>
      </c>
      <c r="W1942" s="220">
        <v>1</v>
      </c>
      <c r="X1942" s="285">
        <v>375</v>
      </c>
      <c r="Y1942" s="285">
        <v>364</v>
      </c>
      <c r="Z1942" s="285">
        <v>341</v>
      </c>
      <c r="AA1942" s="285">
        <v>320</v>
      </c>
      <c r="AB1942" s="5"/>
      <c r="AC1942" s="224">
        <f t="shared" si="78"/>
        <v>0</v>
      </c>
      <c r="AD1942" s="270">
        <f t="shared" si="79"/>
        <v>0</v>
      </c>
      <c r="AE1942" s="282" t="s">
        <v>7069</v>
      </c>
      <c r="AF1942" s="283" t="s">
        <v>4765</v>
      </c>
      <c r="AG1942" s="200"/>
      <c r="AH1942" s="200"/>
      <c r="AI1942" s="169" t="str">
        <f>IF(AB1942/W1942=0,"",IF(MOD(AB1942,W1942)&gt;0,"ОШИБКА!!! неверная кратность на сорт",""))</f>
        <v/>
      </c>
    </row>
    <row r="1943" spans="2:35">
      <c r="B1943" s="251"/>
      <c r="C1943" s="168"/>
      <c r="D1943" s="267"/>
      <c r="E1943" s="267"/>
      <c r="F1943" s="267"/>
      <c r="G1943" s="267"/>
      <c r="H1943" s="267"/>
      <c r="I1943" s="267"/>
      <c r="J1943" s="267"/>
      <c r="K1943" s="267">
        <v>538</v>
      </c>
      <c r="L1943" s="196" t="s">
        <v>37</v>
      </c>
      <c r="M1943" s="196" t="s">
        <v>980</v>
      </c>
      <c r="N1943" s="196" t="s">
        <v>4955</v>
      </c>
      <c r="O1943" s="196"/>
      <c r="P1943" s="196"/>
      <c r="Q1943" s="196" t="s">
        <v>4956</v>
      </c>
      <c r="R1943" s="218"/>
      <c r="S1943" s="218"/>
      <c r="T1943" s="218"/>
      <c r="U1943" s="281" t="s">
        <v>4764</v>
      </c>
      <c r="V1943" s="197" t="s">
        <v>776</v>
      </c>
      <c r="W1943" s="220">
        <v>1</v>
      </c>
      <c r="X1943" s="285">
        <v>328</v>
      </c>
      <c r="Y1943" s="285">
        <v>318</v>
      </c>
      <c r="Z1943" s="285">
        <v>298</v>
      </c>
      <c r="AA1943" s="285">
        <v>280</v>
      </c>
      <c r="AB1943" s="5"/>
      <c r="AC1943" s="224">
        <f t="shared" si="78"/>
        <v>0</v>
      </c>
      <c r="AD1943" s="270">
        <f t="shared" si="79"/>
        <v>0</v>
      </c>
      <c r="AE1943" s="282" t="s">
        <v>7069</v>
      </c>
      <c r="AF1943" s="283" t="s">
        <v>4765</v>
      </c>
      <c r="AG1943" s="200"/>
      <c r="AH1943" s="200"/>
      <c r="AI1943" s="169" t="str">
        <f>IF(AB1943/W1943=0,"",IF(MOD(AB1943,W1943)&gt;0,"ОШИБКА!!! неверная кратность на сорт",""))</f>
        <v/>
      </c>
    </row>
    <row r="1944" spans="2:35">
      <c r="B1944" s="251"/>
      <c r="C1944" s="168"/>
      <c r="D1944" s="267"/>
      <c r="E1944" s="267"/>
      <c r="F1944" s="267"/>
      <c r="G1944" s="267"/>
      <c r="H1944" s="267"/>
      <c r="I1944" s="267"/>
      <c r="J1944" s="267"/>
      <c r="K1944" s="267">
        <v>1595</v>
      </c>
      <c r="L1944" s="196" t="s">
        <v>37</v>
      </c>
      <c r="M1944" s="196" t="s">
        <v>980</v>
      </c>
      <c r="N1944" s="196" t="s">
        <v>4955</v>
      </c>
      <c r="O1944" s="196"/>
      <c r="P1944" s="196"/>
      <c r="Q1944" s="196" t="s">
        <v>4940</v>
      </c>
      <c r="R1944" s="218"/>
      <c r="S1944" s="218"/>
      <c r="T1944" s="218"/>
      <c r="U1944" s="281" t="s">
        <v>4764</v>
      </c>
      <c r="V1944" s="197" t="s">
        <v>776</v>
      </c>
      <c r="W1944" s="220">
        <v>1</v>
      </c>
      <c r="X1944" s="285">
        <v>363</v>
      </c>
      <c r="Y1944" s="285">
        <v>352</v>
      </c>
      <c r="Z1944" s="285">
        <v>330</v>
      </c>
      <c r="AA1944" s="285">
        <v>310</v>
      </c>
      <c r="AB1944" s="5"/>
      <c r="AC1944" s="224">
        <f t="shared" si="78"/>
        <v>0</v>
      </c>
      <c r="AD1944" s="270">
        <f t="shared" si="79"/>
        <v>0</v>
      </c>
      <c r="AE1944" s="282" t="s">
        <v>7069</v>
      </c>
      <c r="AF1944" s="283" t="s">
        <v>4765</v>
      </c>
      <c r="AG1944" s="200"/>
      <c r="AH1944" s="200"/>
      <c r="AI1944" s="169" t="str">
        <f>IF(AB1944/W1944=0,"",IF(MOD(AB1944,W1944)&gt;0,"ОШИБКА!!! неверная кратность на сорт",""))</f>
        <v/>
      </c>
    </row>
    <row r="1945" spans="2:35">
      <c r="B1945" s="251"/>
      <c r="C1945" s="168" t="s">
        <v>3171</v>
      </c>
      <c r="D1945" s="267">
        <v>41</v>
      </c>
      <c r="E1945" s="267">
        <v>67</v>
      </c>
      <c r="F1945" s="267">
        <v>56</v>
      </c>
      <c r="G1945" s="267"/>
      <c r="H1945" s="267"/>
      <c r="I1945" s="267"/>
      <c r="J1945" s="267"/>
      <c r="K1945" s="267"/>
      <c r="L1945" s="196" t="s">
        <v>37</v>
      </c>
      <c r="M1945" s="196" t="s">
        <v>980</v>
      </c>
      <c r="N1945" s="196" t="s">
        <v>4000</v>
      </c>
      <c r="O1945" s="196" t="s">
        <v>3999</v>
      </c>
      <c r="P1945" s="196" t="s">
        <v>1678</v>
      </c>
      <c r="Q1945" s="196" t="s">
        <v>19</v>
      </c>
      <c r="R1945" s="218"/>
      <c r="S1945" s="218"/>
      <c r="T1945" s="218"/>
      <c r="U1945" s="219"/>
      <c r="V1945" s="197" t="s">
        <v>776</v>
      </c>
      <c r="W1945" s="220">
        <v>1</v>
      </c>
      <c r="X1945" s="223">
        <v>443</v>
      </c>
      <c r="Y1945" s="223">
        <v>429</v>
      </c>
      <c r="Z1945" s="223">
        <v>402</v>
      </c>
      <c r="AA1945" s="223">
        <v>378</v>
      </c>
      <c r="AB1945" s="5"/>
      <c r="AC1945" s="224">
        <f t="shared" si="78"/>
        <v>0</v>
      </c>
      <c r="AD1945" s="270">
        <f t="shared" si="79"/>
        <v>0</v>
      </c>
      <c r="AE1945" s="198"/>
      <c r="AF1945" s="199"/>
      <c r="AG1945" s="200"/>
      <c r="AH1945" s="200"/>
      <c r="AI1945" s="169" t="str">
        <f>IF(AB1945/W1945=0,"",IF(MOD(AB1945,W1945)&gt;0,"ОШИБКА!!! неверная кратность на сорт",""))</f>
        <v/>
      </c>
    </row>
    <row r="1946" spans="2:35">
      <c r="B1946" s="251"/>
      <c r="C1946" s="168" t="s">
        <v>3172</v>
      </c>
      <c r="D1946" s="267">
        <v>50</v>
      </c>
      <c r="E1946" s="267">
        <v>14</v>
      </c>
      <c r="F1946" s="267">
        <v>7</v>
      </c>
      <c r="G1946" s="267"/>
      <c r="H1946" s="267"/>
      <c r="I1946" s="267"/>
      <c r="J1946" s="267"/>
      <c r="K1946" s="267"/>
      <c r="L1946" s="196" t="s">
        <v>37</v>
      </c>
      <c r="M1946" s="196" t="s">
        <v>980</v>
      </c>
      <c r="N1946" s="196" t="s">
        <v>4000</v>
      </c>
      <c r="O1946" s="196" t="s">
        <v>3999</v>
      </c>
      <c r="P1946" s="196" t="s">
        <v>4001</v>
      </c>
      <c r="Q1946" s="196" t="s">
        <v>19</v>
      </c>
      <c r="R1946" s="218"/>
      <c r="S1946" s="218"/>
      <c r="T1946" s="218"/>
      <c r="U1946" s="219"/>
      <c r="V1946" s="197" t="s">
        <v>776</v>
      </c>
      <c r="W1946" s="220">
        <v>1</v>
      </c>
      <c r="X1946" s="223">
        <v>524</v>
      </c>
      <c r="Y1946" s="223">
        <v>508</v>
      </c>
      <c r="Z1946" s="223">
        <v>476</v>
      </c>
      <c r="AA1946" s="223">
        <v>447</v>
      </c>
      <c r="AB1946" s="5"/>
      <c r="AC1946" s="224">
        <f t="shared" si="78"/>
        <v>0</v>
      </c>
      <c r="AD1946" s="270">
        <f t="shared" si="79"/>
        <v>0</v>
      </c>
      <c r="AE1946" s="198"/>
      <c r="AF1946" s="199"/>
      <c r="AG1946" s="200"/>
      <c r="AH1946" s="200"/>
      <c r="AI1946" s="169" t="str">
        <f>IF(AB1946/W1946=0,"",IF(MOD(AB1946,W1946)&gt;0,"ОШИБКА!!! неверная кратность на сорт",""))</f>
        <v/>
      </c>
    </row>
    <row r="1947" spans="2:35">
      <c r="B1947" s="251"/>
      <c r="C1947" s="168"/>
      <c r="D1947" s="267"/>
      <c r="E1947" s="267"/>
      <c r="F1947" s="267"/>
      <c r="G1947" s="267"/>
      <c r="H1947" s="267"/>
      <c r="I1947" s="267"/>
      <c r="J1947" s="267"/>
      <c r="K1947" s="267">
        <v>258</v>
      </c>
      <c r="L1947" s="196" t="s">
        <v>37</v>
      </c>
      <c r="M1947" s="196" t="s">
        <v>980</v>
      </c>
      <c r="N1947" s="196" t="s">
        <v>5671</v>
      </c>
      <c r="O1947" s="196"/>
      <c r="P1947" s="196"/>
      <c r="Q1947" s="196" t="s">
        <v>4940</v>
      </c>
      <c r="R1947" s="218"/>
      <c r="S1947" s="218"/>
      <c r="T1947" s="218"/>
      <c r="U1947" s="281" t="s">
        <v>4764</v>
      </c>
      <c r="V1947" s="197" t="s">
        <v>776</v>
      </c>
      <c r="W1947" s="220">
        <v>1</v>
      </c>
      <c r="X1947" s="285">
        <v>562</v>
      </c>
      <c r="Y1947" s="285">
        <v>545</v>
      </c>
      <c r="Z1947" s="285">
        <v>511</v>
      </c>
      <c r="AA1947" s="285">
        <v>480</v>
      </c>
      <c r="AB1947" s="5"/>
      <c r="AC1947" s="224">
        <f t="shared" si="78"/>
        <v>0</v>
      </c>
      <c r="AD1947" s="270">
        <f t="shared" si="79"/>
        <v>0</v>
      </c>
      <c r="AE1947" s="282" t="s">
        <v>7069</v>
      </c>
      <c r="AF1947" s="283" t="s">
        <v>4765</v>
      </c>
      <c r="AG1947" s="200"/>
      <c r="AH1947" s="200"/>
      <c r="AI1947" s="169" t="str">
        <f>IF(AB1947/W1947=0,"",IF(MOD(AB1947,W1947)&gt;0,"ОШИБКА!!! неверная кратность на сорт",""))</f>
        <v/>
      </c>
    </row>
    <row r="1948" spans="2:35">
      <c r="B1948" s="251"/>
      <c r="C1948" s="168"/>
      <c r="D1948" s="267"/>
      <c r="E1948" s="267"/>
      <c r="F1948" s="267"/>
      <c r="G1948" s="267"/>
      <c r="H1948" s="267"/>
      <c r="I1948" s="267"/>
      <c r="J1948" s="267"/>
      <c r="K1948" s="267"/>
      <c r="L1948" s="196" t="s">
        <v>37</v>
      </c>
      <c r="M1948" s="196" t="s">
        <v>980</v>
      </c>
      <c r="N1948" s="196" t="s">
        <v>5672</v>
      </c>
      <c r="O1948" s="196"/>
      <c r="P1948" s="196"/>
      <c r="Q1948" s="196" t="s">
        <v>4940</v>
      </c>
      <c r="R1948" s="218"/>
      <c r="S1948" s="218"/>
      <c r="T1948" s="218"/>
      <c r="U1948" s="281" t="s">
        <v>4764</v>
      </c>
      <c r="V1948" s="197" t="s">
        <v>776</v>
      </c>
      <c r="W1948" s="220">
        <v>1</v>
      </c>
      <c r="X1948" s="285">
        <v>562</v>
      </c>
      <c r="Y1948" s="285">
        <v>545</v>
      </c>
      <c r="Z1948" s="285">
        <v>511</v>
      </c>
      <c r="AA1948" s="285">
        <v>480</v>
      </c>
      <c r="AB1948" s="5"/>
      <c r="AC1948" s="224">
        <f t="shared" si="78"/>
        <v>0</v>
      </c>
      <c r="AD1948" s="270">
        <f t="shared" si="79"/>
        <v>0</v>
      </c>
      <c r="AE1948" s="282" t="s">
        <v>7069</v>
      </c>
      <c r="AF1948" s="283" t="s">
        <v>4765</v>
      </c>
      <c r="AG1948" s="200"/>
      <c r="AH1948" s="200"/>
      <c r="AI1948" s="169" t="str">
        <f>IF(AB1948/W1948=0,"",IF(MOD(AB1948,W1948)&gt;0,"ОШИБКА!!! неверная кратность на сорт",""))</f>
        <v/>
      </c>
    </row>
    <row r="1949" spans="2:35">
      <c r="B1949" s="251"/>
      <c r="C1949" s="168" t="s">
        <v>3174</v>
      </c>
      <c r="D1949" s="267">
        <v>48</v>
      </c>
      <c r="E1949" s="267">
        <v>26</v>
      </c>
      <c r="F1949" s="267">
        <v>18</v>
      </c>
      <c r="G1949" s="267"/>
      <c r="H1949" s="267"/>
      <c r="I1949" s="267"/>
      <c r="J1949" s="267">
        <v>4</v>
      </c>
      <c r="K1949" s="267"/>
      <c r="L1949" s="196" t="s">
        <v>37</v>
      </c>
      <c r="M1949" s="196" t="s">
        <v>980</v>
      </c>
      <c r="N1949" s="196" t="s">
        <v>1032</v>
      </c>
      <c r="O1949" s="196" t="s">
        <v>1031</v>
      </c>
      <c r="P1949" s="196" t="s">
        <v>1027</v>
      </c>
      <c r="Q1949" s="196" t="s">
        <v>19</v>
      </c>
      <c r="R1949" s="218"/>
      <c r="S1949" s="218"/>
      <c r="T1949" s="218"/>
      <c r="U1949" s="219"/>
      <c r="V1949" s="197" t="s">
        <v>776</v>
      </c>
      <c r="W1949" s="220">
        <v>1</v>
      </c>
      <c r="X1949" s="223">
        <v>434</v>
      </c>
      <c r="Y1949" s="223">
        <v>421</v>
      </c>
      <c r="Z1949" s="223">
        <v>395</v>
      </c>
      <c r="AA1949" s="223">
        <v>371</v>
      </c>
      <c r="AB1949" s="5"/>
      <c r="AC1949" s="224">
        <f t="shared" si="78"/>
        <v>0</v>
      </c>
      <c r="AD1949" s="270">
        <f t="shared" si="79"/>
        <v>0</v>
      </c>
      <c r="AE1949" s="198"/>
      <c r="AF1949" s="199"/>
      <c r="AG1949" s="200"/>
      <c r="AH1949" s="200"/>
      <c r="AI1949" s="169" t="str">
        <f>IF(AB1949/W1949=0,"",IF(MOD(AB1949,W1949)&gt;0,"ОШИБКА!!! неверная кратность на сорт",""))</f>
        <v/>
      </c>
    </row>
    <row r="1950" spans="2:35">
      <c r="B1950" s="251"/>
      <c r="C1950" s="168" t="s">
        <v>1026</v>
      </c>
      <c r="D1950" s="267">
        <v>57</v>
      </c>
      <c r="E1950" s="267">
        <v>28</v>
      </c>
      <c r="F1950" s="267">
        <v>28</v>
      </c>
      <c r="G1950" s="267"/>
      <c r="H1950" s="267"/>
      <c r="I1950" s="267"/>
      <c r="J1950" s="267">
        <v>3</v>
      </c>
      <c r="K1950" s="267"/>
      <c r="L1950" s="196" t="s">
        <v>37</v>
      </c>
      <c r="M1950" s="196" t="s">
        <v>980</v>
      </c>
      <c r="N1950" s="196" t="s">
        <v>1032</v>
      </c>
      <c r="O1950" s="196" t="s">
        <v>1031</v>
      </c>
      <c r="P1950" s="196" t="s">
        <v>1027</v>
      </c>
      <c r="Q1950" s="196" t="s">
        <v>141</v>
      </c>
      <c r="R1950" s="218"/>
      <c r="S1950" s="218"/>
      <c r="T1950" s="218"/>
      <c r="U1950" s="219"/>
      <c r="V1950" s="197" t="s">
        <v>776</v>
      </c>
      <c r="W1950" s="220">
        <v>1</v>
      </c>
      <c r="X1950" s="223">
        <v>387</v>
      </c>
      <c r="Y1950" s="223">
        <v>375</v>
      </c>
      <c r="Z1950" s="223">
        <v>351</v>
      </c>
      <c r="AA1950" s="223">
        <v>330</v>
      </c>
      <c r="AB1950" s="5"/>
      <c r="AC1950" s="224">
        <f t="shared" si="78"/>
        <v>0</v>
      </c>
      <c r="AD1950" s="270">
        <f t="shared" si="79"/>
        <v>0</v>
      </c>
      <c r="AE1950" s="198"/>
      <c r="AF1950" s="199"/>
      <c r="AG1950" s="200"/>
      <c r="AH1950" s="200"/>
      <c r="AI1950" s="169" t="str">
        <f>IF(AB1950/W1950=0,"",IF(MOD(AB1950,W1950)&gt;0,"ОШИБКА!!! неверная кратность на сорт",""))</f>
        <v/>
      </c>
    </row>
    <row r="1951" spans="2:35">
      <c r="B1951" s="251"/>
      <c r="C1951" s="168" t="s">
        <v>1030</v>
      </c>
      <c r="D1951" s="267">
        <v>23</v>
      </c>
      <c r="E1951" s="267"/>
      <c r="F1951" s="267"/>
      <c r="G1951" s="267"/>
      <c r="H1951" s="267"/>
      <c r="I1951" s="267"/>
      <c r="J1951" s="267"/>
      <c r="K1951" s="267"/>
      <c r="L1951" s="196" t="s">
        <v>37</v>
      </c>
      <c r="M1951" s="196" t="s">
        <v>980</v>
      </c>
      <c r="N1951" s="196" t="s">
        <v>1032</v>
      </c>
      <c r="O1951" s="196" t="s">
        <v>1031</v>
      </c>
      <c r="P1951" s="196" t="s">
        <v>1033</v>
      </c>
      <c r="Q1951" s="196" t="s">
        <v>141</v>
      </c>
      <c r="R1951" s="218"/>
      <c r="S1951" s="218"/>
      <c r="T1951" s="218"/>
      <c r="U1951" s="219"/>
      <c r="V1951" s="197" t="s">
        <v>776</v>
      </c>
      <c r="W1951" s="220">
        <v>1</v>
      </c>
      <c r="X1951" s="223">
        <v>522</v>
      </c>
      <c r="Y1951" s="223">
        <v>506</v>
      </c>
      <c r="Z1951" s="223">
        <v>474</v>
      </c>
      <c r="AA1951" s="223">
        <v>446</v>
      </c>
      <c r="AB1951" s="5"/>
      <c r="AC1951" s="224">
        <f t="shared" si="78"/>
        <v>0</v>
      </c>
      <c r="AD1951" s="270">
        <f t="shared" si="79"/>
        <v>0</v>
      </c>
      <c r="AE1951" s="198"/>
      <c r="AF1951" s="199"/>
      <c r="AG1951" s="200"/>
      <c r="AH1951" s="200"/>
      <c r="AI1951" s="169" t="str">
        <f>IF(AB1951/W1951=0,"",IF(MOD(AB1951,W1951)&gt;0,"ОШИБКА!!! неверная кратность на сорт",""))</f>
        <v/>
      </c>
    </row>
    <row r="1952" spans="2:35">
      <c r="B1952" s="251"/>
      <c r="C1952" s="168" t="s">
        <v>3173</v>
      </c>
      <c r="D1952" s="267">
        <v>48</v>
      </c>
      <c r="E1952" s="267">
        <v>26</v>
      </c>
      <c r="F1952" s="267">
        <v>22</v>
      </c>
      <c r="G1952" s="267"/>
      <c r="H1952" s="267"/>
      <c r="I1952" s="267"/>
      <c r="J1952" s="267"/>
      <c r="K1952" s="267"/>
      <c r="L1952" s="196" t="s">
        <v>37</v>
      </c>
      <c r="M1952" s="196" t="s">
        <v>980</v>
      </c>
      <c r="N1952" s="196" t="s">
        <v>1032</v>
      </c>
      <c r="O1952" s="196" t="s">
        <v>1031</v>
      </c>
      <c r="P1952" s="196" t="s">
        <v>2149</v>
      </c>
      <c r="Q1952" s="196" t="s">
        <v>19</v>
      </c>
      <c r="R1952" s="218"/>
      <c r="S1952" s="218"/>
      <c r="T1952" s="218"/>
      <c r="U1952" s="219"/>
      <c r="V1952" s="197" t="s">
        <v>776</v>
      </c>
      <c r="W1952" s="220">
        <v>1</v>
      </c>
      <c r="X1952" s="223">
        <v>596</v>
      </c>
      <c r="Y1952" s="223">
        <v>578</v>
      </c>
      <c r="Z1952" s="223">
        <v>542</v>
      </c>
      <c r="AA1952" s="223">
        <v>510</v>
      </c>
      <c r="AB1952" s="5"/>
      <c r="AC1952" s="224">
        <f t="shared" si="78"/>
        <v>0</v>
      </c>
      <c r="AD1952" s="270">
        <f t="shared" si="79"/>
        <v>0</v>
      </c>
      <c r="AE1952" s="198"/>
      <c r="AF1952" s="199"/>
      <c r="AG1952" s="200"/>
      <c r="AH1952" s="200"/>
      <c r="AI1952" s="169" t="str">
        <f>IF(AB1952/W1952=0,"",IF(MOD(AB1952,W1952)&gt;0,"ОШИБКА!!! неверная кратность на сорт",""))</f>
        <v/>
      </c>
    </row>
    <row r="1953" spans="2:35">
      <c r="B1953" s="251"/>
      <c r="C1953" s="168" t="s">
        <v>3177</v>
      </c>
      <c r="D1953" s="267">
        <v>35</v>
      </c>
      <c r="E1953" s="267">
        <v>3</v>
      </c>
      <c r="F1953" s="267">
        <v>0</v>
      </c>
      <c r="G1953" s="267"/>
      <c r="H1953" s="267"/>
      <c r="I1953" s="267"/>
      <c r="J1953" s="267"/>
      <c r="K1953" s="267"/>
      <c r="L1953" s="196" t="s">
        <v>37</v>
      </c>
      <c r="M1953" s="196" t="s">
        <v>980</v>
      </c>
      <c r="N1953" s="196" t="s">
        <v>1032</v>
      </c>
      <c r="O1953" s="196" t="s">
        <v>1031</v>
      </c>
      <c r="P1953" s="196" t="s">
        <v>3047</v>
      </c>
      <c r="Q1953" s="196" t="s">
        <v>19</v>
      </c>
      <c r="R1953" s="218"/>
      <c r="S1953" s="218"/>
      <c r="T1953" s="218"/>
      <c r="U1953" s="219"/>
      <c r="V1953" s="197" t="s">
        <v>776</v>
      </c>
      <c r="W1953" s="220">
        <v>1</v>
      </c>
      <c r="X1953" s="223">
        <v>458</v>
      </c>
      <c r="Y1953" s="223">
        <v>444</v>
      </c>
      <c r="Z1953" s="223">
        <v>416</v>
      </c>
      <c r="AA1953" s="223">
        <v>391</v>
      </c>
      <c r="AB1953" s="5"/>
      <c r="AC1953" s="224">
        <f t="shared" si="78"/>
        <v>0</v>
      </c>
      <c r="AD1953" s="270">
        <f t="shared" si="79"/>
        <v>0</v>
      </c>
      <c r="AE1953" s="198"/>
      <c r="AF1953" s="199"/>
      <c r="AG1953" s="200"/>
      <c r="AH1953" s="200"/>
      <c r="AI1953" s="169" t="str">
        <f>IF(AB1953/W1953=0,"",IF(MOD(AB1953,W1953)&gt;0,"ОШИБКА!!! неверная кратность на сорт",""))</f>
        <v/>
      </c>
    </row>
    <row r="1954" spans="2:35">
      <c r="B1954" s="251"/>
      <c r="C1954" s="168" t="s">
        <v>3176</v>
      </c>
      <c r="D1954" s="267">
        <v>62</v>
      </c>
      <c r="E1954" s="267"/>
      <c r="F1954" s="267"/>
      <c r="G1954" s="267"/>
      <c r="H1954" s="267"/>
      <c r="I1954" s="267"/>
      <c r="J1954" s="267"/>
      <c r="K1954" s="267"/>
      <c r="L1954" s="196" t="s">
        <v>37</v>
      </c>
      <c r="M1954" s="196" t="s">
        <v>980</v>
      </c>
      <c r="N1954" s="196" t="s">
        <v>1032</v>
      </c>
      <c r="O1954" s="196" t="s">
        <v>1031</v>
      </c>
      <c r="P1954" s="196" t="s">
        <v>3047</v>
      </c>
      <c r="Q1954" s="196" t="s">
        <v>141</v>
      </c>
      <c r="R1954" s="218"/>
      <c r="S1954" s="218"/>
      <c r="T1954" s="218"/>
      <c r="U1954" s="219"/>
      <c r="V1954" s="197" t="s">
        <v>776</v>
      </c>
      <c r="W1954" s="220">
        <v>1</v>
      </c>
      <c r="X1954" s="223">
        <v>335</v>
      </c>
      <c r="Y1954" s="223">
        <v>325</v>
      </c>
      <c r="Z1954" s="223">
        <v>305</v>
      </c>
      <c r="AA1954" s="223">
        <v>287</v>
      </c>
      <c r="AB1954" s="5"/>
      <c r="AC1954" s="224">
        <f t="shared" si="78"/>
        <v>0</v>
      </c>
      <c r="AD1954" s="270">
        <f t="shared" si="79"/>
        <v>0</v>
      </c>
      <c r="AE1954" s="198"/>
      <c r="AF1954" s="199"/>
      <c r="AG1954" s="200"/>
      <c r="AH1954" s="200"/>
      <c r="AI1954" s="169" t="str">
        <f>IF(AB1954/W1954=0,"",IF(MOD(AB1954,W1954)&gt;0,"ОШИБКА!!! неверная кратность на сорт",""))</f>
        <v/>
      </c>
    </row>
    <row r="1955" spans="2:35">
      <c r="B1955" s="251"/>
      <c r="C1955" s="168" t="s">
        <v>1034</v>
      </c>
      <c r="D1955" s="267">
        <v>74</v>
      </c>
      <c r="E1955" s="267">
        <v>4</v>
      </c>
      <c r="F1955" s="267">
        <v>4</v>
      </c>
      <c r="G1955" s="267"/>
      <c r="H1955" s="267"/>
      <c r="I1955" s="267"/>
      <c r="J1955" s="267"/>
      <c r="K1955" s="267"/>
      <c r="L1955" s="196" t="s">
        <v>37</v>
      </c>
      <c r="M1955" s="196" t="s">
        <v>980</v>
      </c>
      <c r="N1955" s="196" t="s">
        <v>1032</v>
      </c>
      <c r="O1955" s="196" t="s">
        <v>1031</v>
      </c>
      <c r="P1955" s="196" t="s">
        <v>1035</v>
      </c>
      <c r="Q1955" s="196" t="s">
        <v>141</v>
      </c>
      <c r="R1955" s="218"/>
      <c r="S1955" s="218"/>
      <c r="T1955" s="218"/>
      <c r="U1955" s="219"/>
      <c r="V1955" s="197" t="s">
        <v>776</v>
      </c>
      <c r="W1955" s="220">
        <v>1</v>
      </c>
      <c r="X1955" s="223">
        <v>344</v>
      </c>
      <c r="Y1955" s="223">
        <v>333</v>
      </c>
      <c r="Z1955" s="223">
        <v>312</v>
      </c>
      <c r="AA1955" s="223">
        <v>294</v>
      </c>
      <c r="AB1955" s="5"/>
      <c r="AC1955" s="224">
        <f t="shared" si="78"/>
        <v>0</v>
      </c>
      <c r="AD1955" s="270">
        <f t="shared" si="79"/>
        <v>0</v>
      </c>
      <c r="AE1955" s="198"/>
      <c r="AF1955" s="199"/>
      <c r="AG1955" s="200"/>
      <c r="AH1955" s="200"/>
      <c r="AI1955" s="169" t="str">
        <f>IF(AB1955/W1955=0,"",IF(MOD(AB1955,W1955)&gt;0,"ОШИБКА!!! неверная кратность на сорт",""))</f>
        <v/>
      </c>
    </row>
    <row r="1956" spans="2:35">
      <c r="B1956" s="251"/>
      <c r="C1956" s="168" t="s">
        <v>1028</v>
      </c>
      <c r="D1956" s="267">
        <v>28</v>
      </c>
      <c r="E1956" s="267"/>
      <c r="F1956" s="267"/>
      <c r="G1956" s="267"/>
      <c r="H1956" s="267"/>
      <c r="I1956" s="267"/>
      <c r="J1956" s="267"/>
      <c r="K1956" s="267"/>
      <c r="L1956" s="196" t="s">
        <v>37</v>
      </c>
      <c r="M1956" s="196" t="s">
        <v>980</v>
      </c>
      <c r="N1956" s="196" t="s">
        <v>1032</v>
      </c>
      <c r="O1956" s="196" t="s">
        <v>1031</v>
      </c>
      <c r="P1956" s="196" t="s">
        <v>1029</v>
      </c>
      <c r="Q1956" s="196" t="s">
        <v>141</v>
      </c>
      <c r="R1956" s="218"/>
      <c r="S1956" s="218"/>
      <c r="T1956" s="218"/>
      <c r="U1956" s="219"/>
      <c r="V1956" s="197" t="s">
        <v>776</v>
      </c>
      <c r="W1956" s="220">
        <v>1</v>
      </c>
      <c r="X1956" s="223">
        <v>425</v>
      </c>
      <c r="Y1956" s="223">
        <v>412</v>
      </c>
      <c r="Z1956" s="223">
        <v>386</v>
      </c>
      <c r="AA1956" s="223">
        <v>363</v>
      </c>
      <c r="AB1956" s="5"/>
      <c r="AC1956" s="224">
        <f t="shared" si="78"/>
        <v>0</v>
      </c>
      <c r="AD1956" s="270">
        <f t="shared" si="79"/>
        <v>0</v>
      </c>
      <c r="AE1956" s="198"/>
      <c r="AF1956" s="199"/>
      <c r="AG1956" s="200"/>
      <c r="AH1956" s="200"/>
      <c r="AI1956" s="169" t="str">
        <f>IF(AB1956/W1956=0,"",IF(MOD(AB1956,W1956)&gt;0,"ОШИБКА!!! неверная кратность на сорт",""))</f>
        <v/>
      </c>
    </row>
    <row r="1957" spans="2:35">
      <c r="B1957" s="251"/>
      <c r="C1957" s="168" t="s">
        <v>3175</v>
      </c>
      <c r="D1957" s="267">
        <v>48</v>
      </c>
      <c r="E1957" s="267">
        <v>32</v>
      </c>
      <c r="F1957" s="267">
        <v>21</v>
      </c>
      <c r="G1957" s="267"/>
      <c r="H1957" s="267"/>
      <c r="I1957" s="267"/>
      <c r="J1957" s="267"/>
      <c r="K1957" s="267"/>
      <c r="L1957" s="196" t="s">
        <v>37</v>
      </c>
      <c r="M1957" s="196" t="s">
        <v>980</v>
      </c>
      <c r="N1957" s="196" t="s">
        <v>1032</v>
      </c>
      <c r="O1957" s="196" t="s">
        <v>1031</v>
      </c>
      <c r="P1957" s="196"/>
      <c r="Q1957" s="196" t="s">
        <v>19</v>
      </c>
      <c r="R1957" s="218"/>
      <c r="S1957" s="218"/>
      <c r="T1957" s="218"/>
      <c r="U1957" s="252"/>
      <c r="V1957" s="197" t="s">
        <v>776</v>
      </c>
      <c r="W1957" s="220">
        <v>1</v>
      </c>
      <c r="X1957" s="227">
        <v>304</v>
      </c>
      <c r="Y1957" s="227">
        <v>295</v>
      </c>
      <c r="Z1957" s="227">
        <v>276</v>
      </c>
      <c r="AA1957" s="227">
        <v>260</v>
      </c>
      <c r="AB1957" s="5"/>
      <c r="AC1957" s="224">
        <f t="shared" si="78"/>
        <v>0</v>
      </c>
      <c r="AD1957" s="270">
        <f t="shared" si="79"/>
        <v>0</v>
      </c>
      <c r="AE1957" s="198"/>
      <c r="AF1957" s="199"/>
      <c r="AG1957" s="200"/>
      <c r="AH1957" s="200"/>
      <c r="AI1957" s="169" t="str">
        <f>IF(AB1957/W1957=0,"",IF(MOD(AB1957,W1957)&gt;0,"ОШИБКА!!! неверная кратность на сорт",""))</f>
        <v/>
      </c>
    </row>
    <row r="1958" spans="2:35">
      <c r="B1958" s="251"/>
      <c r="C1958" s="168"/>
      <c r="D1958" s="267"/>
      <c r="E1958" s="267"/>
      <c r="F1958" s="267"/>
      <c r="G1958" s="267"/>
      <c r="H1958" s="267"/>
      <c r="I1958" s="267"/>
      <c r="J1958" s="267"/>
      <c r="K1958" s="267"/>
      <c r="L1958" s="196" t="s">
        <v>37</v>
      </c>
      <c r="M1958" s="196" t="s">
        <v>980</v>
      </c>
      <c r="N1958" s="196" t="s">
        <v>5723</v>
      </c>
      <c r="O1958" s="196"/>
      <c r="P1958" s="196"/>
      <c r="Q1958" s="196" t="s">
        <v>4940</v>
      </c>
      <c r="R1958" s="218"/>
      <c r="S1958" s="218"/>
      <c r="T1958" s="218"/>
      <c r="U1958" s="281" t="s">
        <v>4764</v>
      </c>
      <c r="V1958" s="197" t="s">
        <v>776</v>
      </c>
      <c r="W1958" s="220">
        <v>1</v>
      </c>
      <c r="X1958" s="285">
        <v>398</v>
      </c>
      <c r="Y1958" s="285">
        <v>386</v>
      </c>
      <c r="Z1958" s="285">
        <v>362</v>
      </c>
      <c r="AA1958" s="285">
        <v>340</v>
      </c>
      <c r="AB1958" s="5"/>
      <c r="AC1958" s="224">
        <f t="shared" si="78"/>
        <v>0</v>
      </c>
      <c r="AD1958" s="270">
        <f t="shared" si="79"/>
        <v>0</v>
      </c>
      <c r="AE1958" s="282" t="s">
        <v>7069</v>
      </c>
      <c r="AF1958" s="283" t="s">
        <v>4765</v>
      </c>
      <c r="AG1958" s="200"/>
      <c r="AH1958" s="200"/>
      <c r="AI1958" s="169" t="str">
        <f>IF(AB1958/W1958=0,"",IF(MOD(AB1958,W1958)&gt;0,"ОШИБКА!!! неверная кратность на сорт",""))</f>
        <v/>
      </c>
    </row>
    <row r="1959" spans="2:35">
      <c r="B1959" s="251"/>
      <c r="C1959" s="168" t="s">
        <v>1699</v>
      </c>
      <c r="D1959" s="267">
        <v>22</v>
      </c>
      <c r="E1959" s="267"/>
      <c r="F1959" s="267"/>
      <c r="G1959" s="267"/>
      <c r="H1959" s="267"/>
      <c r="I1959" s="267"/>
      <c r="J1959" s="267"/>
      <c r="K1959" s="267"/>
      <c r="L1959" s="196" t="s">
        <v>37</v>
      </c>
      <c r="M1959" s="196" t="s">
        <v>980</v>
      </c>
      <c r="N1959" s="196" t="s">
        <v>1701</v>
      </c>
      <c r="O1959" s="196" t="s">
        <v>1700</v>
      </c>
      <c r="P1959" s="196" t="s">
        <v>46</v>
      </c>
      <c r="Q1959" s="196" t="s">
        <v>19</v>
      </c>
      <c r="R1959" s="218"/>
      <c r="S1959" s="218"/>
      <c r="T1959" s="218"/>
      <c r="U1959" s="219"/>
      <c r="V1959" s="197" t="s">
        <v>776</v>
      </c>
      <c r="W1959" s="220">
        <v>1</v>
      </c>
      <c r="X1959" s="223">
        <v>217</v>
      </c>
      <c r="Y1959" s="223">
        <v>210</v>
      </c>
      <c r="Z1959" s="223">
        <v>197</v>
      </c>
      <c r="AA1959" s="223">
        <v>185</v>
      </c>
      <c r="AB1959" s="5"/>
      <c r="AC1959" s="224">
        <f t="shared" si="78"/>
        <v>0</v>
      </c>
      <c r="AD1959" s="270">
        <f t="shared" si="79"/>
        <v>0</v>
      </c>
      <c r="AE1959" s="198"/>
      <c r="AF1959" s="199"/>
      <c r="AG1959" s="200"/>
      <c r="AH1959" s="200"/>
      <c r="AI1959" s="169" t="str">
        <f>IF(AB1959/W1959=0,"",IF(MOD(AB1959,W1959)&gt;0,"ОШИБКА!!! неверная кратность на сорт",""))</f>
        <v/>
      </c>
    </row>
    <row r="1960" spans="2:35">
      <c r="B1960" s="251"/>
      <c r="C1960" s="168" t="s">
        <v>1702</v>
      </c>
      <c r="D1960" s="267">
        <v>12</v>
      </c>
      <c r="E1960" s="267"/>
      <c r="F1960" s="267"/>
      <c r="G1960" s="267"/>
      <c r="H1960" s="267"/>
      <c r="I1960" s="267"/>
      <c r="J1960" s="267"/>
      <c r="K1960" s="267"/>
      <c r="L1960" s="196" t="s">
        <v>37</v>
      </c>
      <c r="M1960" s="196" t="s">
        <v>980</v>
      </c>
      <c r="N1960" s="196" t="s">
        <v>1701</v>
      </c>
      <c r="O1960" s="196" t="s">
        <v>1700</v>
      </c>
      <c r="P1960" s="196" t="s">
        <v>1703</v>
      </c>
      <c r="Q1960" s="196" t="s">
        <v>19</v>
      </c>
      <c r="R1960" s="218"/>
      <c r="S1960" s="218"/>
      <c r="T1960" s="218"/>
      <c r="U1960" s="219"/>
      <c r="V1960" s="197" t="s">
        <v>776</v>
      </c>
      <c r="W1960" s="220">
        <v>1</v>
      </c>
      <c r="X1960" s="223">
        <v>390</v>
      </c>
      <c r="Y1960" s="223">
        <v>378</v>
      </c>
      <c r="Z1960" s="223">
        <v>354</v>
      </c>
      <c r="AA1960" s="223">
        <v>333</v>
      </c>
      <c r="AB1960" s="5"/>
      <c r="AC1960" s="224">
        <f t="shared" si="78"/>
        <v>0</v>
      </c>
      <c r="AD1960" s="270">
        <f t="shared" si="79"/>
        <v>0</v>
      </c>
      <c r="AE1960" s="198"/>
      <c r="AF1960" s="199"/>
      <c r="AG1960" s="200"/>
      <c r="AH1960" s="200"/>
      <c r="AI1960" s="169" t="str">
        <f>IF(AB1960/W1960=0,"",IF(MOD(AB1960,W1960)&gt;0,"ОШИБКА!!! неверная кратность на сорт",""))</f>
        <v/>
      </c>
    </row>
    <row r="1961" spans="2:35">
      <c r="B1961" s="251"/>
      <c r="C1961" s="168" t="s">
        <v>1704</v>
      </c>
      <c r="D1961" s="267">
        <v>24</v>
      </c>
      <c r="E1961" s="267"/>
      <c r="F1961" s="267"/>
      <c r="G1961" s="267"/>
      <c r="H1961" s="267"/>
      <c r="I1961" s="267"/>
      <c r="J1961" s="267"/>
      <c r="K1961" s="267"/>
      <c r="L1961" s="196" t="s">
        <v>37</v>
      </c>
      <c r="M1961" s="196" t="s">
        <v>980</v>
      </c>
      <c r="N1961" s="196" t="s">
        <v>1701</v>
      </c>
      <c r="O1961" s="196" t="s">
        <v>1700</v>
      </c>
      <c r="P1961" s="196" t="s">
        <v>1705</v>
      </c>
      <c r="Q1961" s="196" t="s">
        <v>19</v>
      </c>
      <c r="R1961" s="218"/>
      <c r="S1961" s="218"/>
      <c r="T1961" s="218"/>
      <c r="U1961" s="219"/>
      <c r="V1961" s="197" t="s">
        <v>776</v>
      </c>
      <c r="W1961" s="220">
        <v>1</v>
      </c>
      <c r="X1961" s="223">
        <v>246</v>
      </c>
      <c r="Y1961" s="223">
        <v>239</v>
      </c>
      <c r="Z1961" s="223">
        <v>224</v>
      </c>
      <c r="AA1961" s="223">
        <v>211</v>
      </c>
      <c r="AB1961" s="5"/>
      <c r="AC1961" s="224">
        <f t="shared" si="78"/>
        <v>0</v>
      </c>
      <c r="AD1961" s="270">
        <f t="shared" si="79"/>
        <v>0</v>
      </c>
      <c r="AE1961" s="198"/>
      <c r="AF1961" s="199"/>
      <c r="AG1961" s="200"/>
      <c r="AH1961" s="200"/>
      <c r="AI1961" s="169" t="str">
        <f>IF(AB1961/W1961=0,"",IF(MOD(AB1961,W1961)&gt;0,"ОШИБКА!!! неверная кратность на сорт",""))</f>
        <v/>
      </c>
    </row>
    <row r="1962" spans="2:35">
      <c r="B1962" s="251"/>
      <c r="C1962" s="168"/>
      <c r="D1962" s="267"/>
      <c r="E1962" s="267"/>
      <c r="F1962" s="267"/>
      <c r="G1962" s="267"/>
      <c r="H1962" s="267"/>
      <c r="I1962" s="267"/>
      <c r="J1962" s="267"/>
      <c r="K1962" s="267">
        <v>12792</v>
      </c>
      <c r="L1962" s="196" t="s">
        <v>37</v>
      </c>
      <c r="M1962" s="196" t="s">
        <v>980</v>
      </c>
      <c r="N1962" s="196" t="s">
        <v>1701</v>
      </c>
      <c r="O1962" s="196"/>
      <c r="P1962" s="196"/>
      <c r="Q1962" s="196" t="s">
        <v>4989</v>
      </c>
      <c r="R1962" s="218"/>
      <c r="S1962" s="218"/>
      <c r="T1962" s="218"/>
      <c r="U1962" s="281" t="s">
        <v>4764</v>
      </c>
      <c r="V1962" s="197" t="s">
        <v>776</v>
      </c>
      <c r="W1962" s="220">
        <v>24</v>
      </c>
      <c r="X1962" s="285">
        <v>354</v>
      </c>
      <c r="Y1962" s="285">
        <v>343</v>
      </c>
      <c r="Z1962" s="285">
        <v>322</v>
      </c>
      <c r="AA1962" s="285">
        <v>302</v>
      </c>
      <c r="AB1962" s="5"/>
      <c r="AC1962" s="224">
        <f t="shared" si="78"/>
        <v>0</v>
      </c>
      <c r="AD1962" s="270">
        <f t="shared" si="79"/>
        <v>0</v>
      </c>
      <c r="AE1962" s="282" t="s">
        <v>7069</v>
      </c>
      <c r="AF1962" s="283" t="s">
        <v>4765</v>
      </c>
      <c r="AG1962" s="200"/>
      <c r="AH1962" s="200"/>
      <c r="AI1962" s="169" t="str">
        <f>IF(AB1962/W1962=0,"",IF(MOD(AB1962,W1962)&gt;0,"ОШИБКА!!! неверная кратность на сорт",""))</f>
        <v/>
      </c>
    </row>
    <row r="1963" spans="2:35">
      <c r="B1963" s="251"/>
      <c r="C1963" s="168"/>
      <c r="D1963" s="267"/>
      <c r="E1963" s="267"/>
      <c r="F1963" s="267"/>
      <c r="G1963" s="267"/>
      <c r="H1963" s="267"/>
      <c r="I1963" s="267"/>
      <c r="J1963" s="267"/>
      <c r="K1963" s="267">
        <v>3974</v>
      </c>
      <c r="L1963" s="196" t="s">
        <v>37</v>
      </c>
      <c r="M1963" s="196" t="s">
        <v>980</v>
      </c>
      <c r="N1963" s="196" t="s">
        <v>5673</v>
      </c>
      <c r="O1963" s="196"/>
      <c r="P1963" s="196"/>
      <c r="Q1963" s="196" t="s">
        <v>4989</v>
      </c>
      <c r="R1963" s="218"/>
      <c r="S1963" s="218"/>
      <c r="T1963" s="218"/>
      <c r="U1963" s="281" t="s">
        <v>4764</v>
      </c>
      <c r="V1963" s="197" t="s">
        <v>776</v>
      </c>
      <c r="W1963" s="220">
        <v>24</v>
      </c>
      <c r="X1963" s="285">
        <v>354</v>
      </c>
      <c r="Y1963" s="285">
        <v>343</v>
      </c>
      <c r="Z1963" s="285">
        <v>322</v>
      </c>
      <c r="AA1963" s="285">
        <v>302</v>
      </c>
      <c r="AB1963" s="5"/>
      <c r="AC1963" s="224">
        <f t="shared" si="78"/>
        <v>0</v>
      </c>
      <c r="AD1963" s="270">
        <f t="shared" si="79"/>
        <v>0</v>
      </c>
      <c r="AE1963" s="282" t="s">
        <v>7069</v>
      </c>
      <c r="AF1963" s="283" t="s">
        <v>4765</v>
      </c>
      <c r="AG1963" s="200"/>
      <c r="AH1963" s="200"/>
      <c r="AI1963" s="169" t="str">
        <f>IF(AB1963/W1963=0,"",IF(MOD(AB1963,W1963)&gt;0,"ОШИБКА!!! неверная кратность на сорт",""))</f>
        <v/>
      </c>
    </row>
    <row r="1964" spans="2:35">
      <c r="B1964" s="251"/>
      <c r="C1964" s="168"/>
      <c r="D1964" s="267"/>
      <c r="E1964" s="267"/>
      <c r="F1964" s="267"/>
      <c r="G1964" s="267"/>
      <c r="H1964" s="267"/>
      <c r="I1964" s="267"/>
      <c r="J1964" s="267"/>
      <c r="K1964" s="267"/>
      <c r="L1964" s="196" t="s">
        <v>37</v>
      </c>
      <c r="M1964" s="196" t="s">
        <v>980</v>
      </c>
      <c r="N1964" s="196" t="s">
        <v>5724</v>
      </c>
      <c r="O1964" s="196"/>
      <c r="P1964" s="196"/>
      <c r="Q1964" s="196" t="s">
        <v>4940</v>
      </c>
      <c r="R1964" s="218"/>
      <c r="S1964" s="218"/>
      <c r="T1964" s="218"/>
      <c r="U1964" s="281" t="s">
        <v>4764</v>
      </c>
      <c r="V1964" s="197" t="s">
        <v>776</v>
      </c>
      <c r="W1964" s="220">
        <v>1</v>
      </c>
      <c r="X1964" s="285">
        <v>445</v>
      </c>
      <c r="Y1964" s="285">
        <v>432</v>
      </c>
      <c r="Z1964" s="285">
        <v>405</v>
      </c>
      <c r="AA1964" s="285">
        <v>380</v>
      </c>
      <c r="AB1964" s="5"/>
      <c r="AC1964" s="224">
        <f t="shared" si="78"/>
        <v>0</v>
      </c>
      <c r="AD1964" s="270">
        <f t="shared" si="79"/>
        <v>0</v>
      </c>
      <c r="AE1964" s="282" t="s">
        <v>7069</v>
      </c>
      <c r="AF1964" s="283" t="s">
        <v>4765</v>
      </c>
      <c r="AG1964" s="200"/>
      <c r="AH1964" s="200"/>
      <c r="AI1964" s="169" t="str">
        <f>IF(AB1964/W1964=0,"",IF(MOD(AB1964,W1964)&gt;0,"ОШИБКА!!! неверная кратность на сорт",""))</f>
        <v/>
      </c>
    </row>
    <row r="1965" spans="2:35">
      <c r="B1965" s="251"/>
      <c r="C1965" s="168"/>
      <c r="D1965" s="267"/>
      <c r="E1965" s="267"/>
      <c r="F1965" s="267"/>
      <c r="G1965" s="267"/>
      <c r="H1965" s="267"/>
      <c r="I1965" s="267"/>
      <c r="J1965" s="267"/>
      <c r="K1965" s="267">
        <v>38</v>
      </c>
      <c r="L1965" s="196" t="s">
        <v>37</v>
      </c>
      <c r="M1965" s="196" t="s">
        <v>980</v>
      </c>
      <c r="N1965" s="196" t="s">
        <v>5725</v>
      </c>
      <c r="O1965" s="196"/>
      <c r="P1965" s="196"/>
      <c r="Q1965" s="196" t="s">
        <v>4940</v>
      </c>
      <c r="R1965" s="218"/>
      <c r="S1965" s="218"/>
      <c r="T1965" s="218"/>
      <c r="U1965" s="281" t="s">
        <v>4764</v>
      </c>
      <c r="V1965" s="197" t="s">
        <v>776</v>
      </c>
      <c r="W1965" s="220">
        <v>1</v>
      </c>
      <c r="X1965" s="285">
        <v>445</v>
      </c>
      <c r="Y1965" s="285">
        <v>432</v>
      </c>
      <c r="Z1965" s="285">
        <v>405</v>
      </c>
      <c r="AA1965" s="285">
        <v>380</v>
      </c>
      <c r="AB1965" s="5"/>
      <c r="AC1965" s="224">
        <f t="shared" si="78"/>
        <v>0</v>
      </c>
      <c r="AD1965" s="270">
        <f t="shared" si="79"/>
        <v>0</v>
      </c>
      <c r="AE1965" s="282" t="s">
        <v>7069</v>
      </c>
      <c r="AF1965" s="283" t="s">
        <v>4765</v>
      </c>
      <c r="AG1965" s="200"/>
      <c r="AH1965" s="200"/>
      <c r="AI1965" s="169" t="str">
        <f>IF(AB1965/W1965=0,"",IF(MOD(AB1965,W1965)&gt;0,"ОШИБКА!!! неверная кратность на сорт",""))</f>
        <v/>
      </c>
    </row>
    <row r="1966" spans="2:35">
      <c r="B1966" s="250"/>
      <c r="C1966" s="196" t="s">
        <v>1041</v>
      </c>
      <c r="D1966" s="267">
        <v>24</v>
      </c>
      <c r="E1966" s="267">
        <v>54</v>
      </c>
      <c r="F1966" s="267">
        <v>26</v>
      </c>
      <c r="G1966" s="267"/>
      <c r="H1966" s="267"/>
      <c r="I1966" s="267"/>
      <c r="J1966" s="267">
        <v>15</v>
      </c>
      <c r="K1966" s="267"/>
      <c r="L1966" s="196" t="s">
        <v>37</v>
      </c>
      <c r="M1966" s="196" t="s">
        <v>387</v>
      </c>
      <c r="N1966" s="196" t="s">
        <v>397</v>
      </c>
      <c r="O1966" s="196" t="s">
        <v>396</v>
      </c>
      <c r="P1966" s="196"/>
      <c r="Q1966" s="196" t="s">
        <v>141</v>
      </c>
      <c r="R1966" s="196"/>
      <c r="S1966" s="196"/>
      <c r="T1966" s="196"/>
      <c r="U1966" s="252"/>
      <c r="V1966" s="197" t="s">
        <v>776</v>
      </c>
      <c r="W1966" s="220">
        <v>1</v>
      </c>
      <c r="X1966" s="223">
        <v>218</v>
      </c>
      <c r="Y1966" s="223">
        <v>212</v>
      </c>
      <c r="Z1966" s="223">
        <v>198</v>
      </c>
      <c r="AA1966" s="223">
        <v>187</v>
      </c>
      <c r="AB1966" s="5"/>
      <c r="AC1966" s="224">
        <f t="shared" si="78"/>
        <v>0</v>
      </c>
      <c r="AD1966" s="270">
        <f t="shared" si="79"/>
        <v>0</v>
      </c>
      <c r="AE1966" s="198"/>
      <c r="AF1966" s="199"/>
      <c r="AG1966" s="200"/>
      <c r="AH1966" s="200"/>
      <c r="AI1966" s="169" t="str">
        <f>IF(AB1966/W1966=0,"",IF(MOD(AB1966,W1966)&gt;0,"ОШИБКА!!! неверная кратность на сорт",""))</f>
        <v/>
      </c>
    </row>
    <row r="1967" spans="2:35">
      <c r="B1967" s="251"/>
      <c r="C1967" s="168" t="s">
        <v>3187</v>
      </c>
      <c r="D1967" s="267"/>
      <c r="E1967" s="267"/>
      <c r="F1967" s="267"/>
      <c r="G1967" s="267"/>
      <c r="H1967" s="267"/>
      <c r="I1967" s="267"/>
      <c r="J1967" s="267"/>
      <c r="K1967" s="267"/>
      <c r="L1967" s="196" t="s">
        <v>37</v>
      </c>
      <c r="M1967" s="332" t="s">
        <v>980</v>
      </c>
      <c r="N1967" s="332" t="s">
        <v>1709</v>
      </c>
      <c r="O1967" s="332" t="s">
        <v>398</v>
      </c>
      <c r="P1967" s="332" t="s">
        <v>4391</v>
      </c>
      <c r="Q1967" s="338" t="s">
        <v>4622</v>
      </c>
      <c r="R1967" s="334"/>
      <c r="S1967" s="334"/>
      <c r="T1967" s="334"/>
      <c r="U1967" s="219"/>
      <c r="V1967" s="197" t="s">
        <v>176</v>
      </c>
      <c r="W1967" s="220">
        <v>1</v>
      </c>
      <c r="X1967" s="223">
        <v>3371</v>
      </c>
      <c r="Y1967" s="223">
        <v>3269</v>
      </c>
      <c r="Z1967" s="223">
        <v>3065</v>
      </c>
      <c r="AA1967" s="223">
        <v>2881</v>
      </c>
      <c r="AB1967" s="5"/>
      <c r="AC1967" s="224">
        <f t="shared" si="78"/>
        <v>0</v>
      </c>
      <c r="AD1967" s="270">
        <f t="shared" si="79"/>
        <v>0</v>
      </c>
      <c r="AE1967" s="198" t="s">
        <v>4484</v>
      </c>
      <c r="AF1967" s="199"/>
      <c r="AG1967" s="200"/>
      <c r="AH1967" s="200"/>
      <c r="AI1967" s="169" t="str">
        <f>IF(AB1967/W1967=0,"",IF(MOD(AB1967,W1967)&gt;0,"ОШИБКА!!! неверная кратность на сорт",""))</f>
        <v/>
      </c>
    </row>
    <row r="1968" spans="2:35">
      <c r="B1968" s="251"/>
      <c r="C1968" s="168"/>
      <c r="D1968" s="267"/>
      <c r="E1968" s="267"/>
      <c r="F1968" s="267"/>
      <c r="G1968" s="267"/>
      <c r="H1968" s="267"/>
      <c r="I1968" s="267"/>
      <c r="J1968" s="267"/>
      <c r="K1968" s="267">
        <v>29</v>
      </c>
      <c r="L1968" s="196" t="s">
        <v>37</v>
      </c>
      <c r="M1968" s="196" t="s">
        <v>980</v>
      </c>
      <c r="N1968" s="196" t="s">
        <v>4863</v>
      </c>
      <c r="O1968" s="196"/>
      <c r="P1968" s="196"/>
      <c r="Q1968" s="196" t="s">
        <v>4868</v>
      </c>
      <c r="R1968" s="218"/>
      <c r="S1968" s="218"/>
      <c r="T1968" s="218"/>
      <c r="U1968" s="281" t="s">
        <v>4764</v>
      </c>
      <c r="V1968" s="197" t="s">
        <v>776</v>
      </c>
      <c r="W1968" s="220">
        <v>1</v>
      </c>
      <c r="X1968" s="285">
        <v>15763</v>
      </c>
      <c r="Y1968" s="285">
        <v>15286</v>
      </c>
      <c r="Z1968" s="285">
        <v>14330</v>
      </c>
      <c r="AA1968" s="285">
        <v>13470</v>
      </c>
      <c r="AB1968" s="5"/>
      <c r="AC1968" s="224">
        <f t="shared" si="78"/>
        <v>0</v>
      </c>
      <c r="AD1968" s="270">
        <f t="shared" si="79"/>
        <v>0</v>
      </c>
      <c r="AE1968" s="282" t="s">
        <v>7069</v>
      </c>
      <c r="AF1968" s="283" t="s">
        <v>4765</v>
      </c>
      <c r="AG1968" s="200"/>
      <c r="AH1968" s="200"/>
      <c r="AI1968" s="169" t="str">
        <f>IF(AB1968/W1968=0,"",IF(MOD(AB1968,W1968)&gt;0,"ОШИБКА!!! неверная кратность на сорт",""))</f>
        <v/>
      </c>
    </row>
    <row r="1969" spans="2:35">
      <c r="B1969" s="251"/>
      <c r="C1969" s="168"/>
      <c r="D1969" s="267"/>
      <c r="E1969" s="267"/>
      <c r="F1969" s="267"/>
      <c r="G1969" s="267"/>
      <c r="H1969" s="267"/>
      <c r="I1969" s="267"/>
      <c r="J1969" s="267"/>
      <c r="K1969" s="267">
        <v>29</v>
      </c>
      <c r="L1969" s="196" t="s">
        <v>37</v>
      </c>
      <c r="M1969" s="196" t="s">
        <v>980</v>
      </c>
      <c r="N1969" s="196" t="s">
        <v>4863</v>
      </c>
      <c r="O1969" s="196"/>
      <c r="P1969" s="196"/>
      <c r="Q1969" s="196" t="s">
        <v>4869</v>
      </c>
      <c r="R1969" s="218"/>
      <c r="S1969" s="218"/>
      <c r="T1969" s="218"/>
      <c r="U1969" s="281" t="s">
        <v>4764</v>
      </c>
      <c r="V1969" s="197" t="s">
        <v>776</v>
      </c>
      <c r="W1969" s="220">
        <v>1</v>
      </c>
      <c r="X1969" s="285">
        <v>11703</v>
      </c>
      <c r="Y1969" s="285">
        <v>11348</v>
      </c>
      <c r="Z1969" s="285">
        <v>10639</v>
      </c>
      <c r="AA1969" s="285">
        <v>10000</v>
      </c>
      <c r="AB1969" s="5"/>
      <c r="AC1969" s="224">
        <f t="shared" si="78"/>
        <v>0</v>
      </c>
      <c r="AD1969" s="270">
        <f t="shared" si="79"/>
        <v>0</v>
      </c>
      <c r="AE1969" s="282" t="s">
        <v>7069</v>
      </c>
      <c r="AF1969" s="283" t="s">
        <v>4765</v>
      </c>
      <c r="AG1969" s="200"/>
      <c r="AH1969" s="200"/>
      <c r="AI1969" s="169" t="str">
        <f>IF(AB1969/W1969=0,"",IF(MOD(AB1969,W1969)&gt;0,"ОШИБКА!!! неверная кратность на сорт",""))</f>
        <v/>
      </c>
    </row>
    <row r="1970" spans="2:35">
      <c r="B1970" s="251"/>
      <c r="C1970" s="168"/>
      <c r="D1970" s="267"/>
      <c r="E1970" s="267"/>
      <c r="F1970" s="267"/>
      <c r="G1970" s="267"/>
      <c r="H1970" s="267"/>
      <c r="I1970" s="267"/>
      <c r="J1970" s="267"/>
      <c r="K1970" s="267">
        <v>922</v>
      </c>
      <c r="L1970" s="196" t="s">
        <v>37</v>
      </c>
      <c r="M1970" s="196" t="s">
        <v>980</v>
      </c>
      <c r="N1970" s="196" t="s">
        <v>4863</v>
      </c>
      <c r="O1970" s="196"/>
      <c r="P1970" s="196"/>
      <c r="Q1970" s="196" t="s">
        <v>4822</v>
      </c>
      <c r="R1970" s="218"/>
      <c r="S1970" s="218"/>
      <c r="T1970" s="218"/>
      <c r="U1970" s="281" t="s">
        <v>4764</v>
      </c>
      <c r="V1970" s="197" t="s">
        <v>776</v>
      </c>
      <c r="W1970" s="220">
        <v>1</v>
      </c>
      <c r="X1970" s="285">
        <v>674</v>
      </c>
      <c r="Y1970" s="285">
        <v>653</v>
      </c>
      <c r="Z1970" s="285">
        <v>612</v>
      </c>
      <c r="AA1970" s="285">
        <v>575</v>
      </c>
      <c r="AB1970" s="5"/>
      <c r="AC1970" s="224">
        <f t="shared" si="78"/>
        <v>0</v>
      </c>
      <c r="AD1970" s="270">
        <f t="shared" si="79"/>
        <v>0</v>
      </c>
      <c r="AE1970" s="282" t="s">
        <v>7069</v>
      </c>
      <c r="AF1970" s="283" t="s">
        <v>4765</v>
      </c>
      <c r="AG1970" s="200"/>
      <c r="AH1970" s="200"/>
      <c r="AI1970" s="169" t="str">
        <f>IF(AB1970/W1970=0,"",IF(MOD(AB1970,W1970)&gt;0,"ОШИБКА!!! неверная кратность на сорт",""))</f>
        <v/>
      </c>
    </row>
    <row r="1971" spans="2:35">
      <c r="B1971" s="251"/>
      <c r="C1971" s="168"/>
      <c r="D1971" s="267"/>
      <c r="E1971" s="267"/>
      <c r="F1971" s="267"/>
      <c r="G1971" s="267"/>
      <c r="H1971" s="267"/>
      <c r="I1971" s="267"/>
      <c r="J1971" s="267"/>
      <c r="K1971" s="267">
        <v>98</v>
      </c>
      <c r="L1971" s="196" t="s">
        <v>37</v>
      </c>
      <c r="M1971" s="196" t="s">
        <v>980</v>
      </c>
      <c r="N1971" s="196" t="s">
        <v>4863</v>
      </c>
      <c r="O1971" s="196"/>
      <c r="P1971" s="196"/>
      <c r="Q1971" s="196" t="s">
        <v>4859</v>
      </c>
      <c r="R1971" s="218"/>
      <c r="S1971" s="218"/>
      <c r="T1971" s="218"/>
      <c r="U1971" s="281" t="s">
        <v>4764</v>
      </c>
      <c r="V1971" s="197" t="s">
        <v>776</v>
      </c>
      <c r="W1971" s="220">
        <v>1</v>
      </c>
      <c r="X1971" s="285">
        <v>1639</v>
      </c>
      <c r="Y1971" s="285">
        <v>1589</v>
      </c>
      <c r="Z1971" s="285">
        <v>1490</v>
      </c>
      <c r="AA1971" s="285">
        <v>1400</v>
      </c>
      <c r="AB1971" s="5"/>
      <c r="AC1971" s="224">
        <f t="shared" si="78"/>
        <v>0</v>
      </c>
      <c r="AD1971" s="270">
        <f t="shared" si="79"/>
        <v>0</v>
      </c>
      <c r="AE1971" s="282" t="s">
        <v>7069</v>
      </c>
      <c r="AF1971" s="283" t="s">
        <v>4765</v>
      </c>
      <c r="AG1971" s="200"/>
      <c r="AH1971" s="200"/>
      <c r="AI1971" s="169" t="str">
        <f>IF(AB1971/W1971=0,"",IF(MOD(AB1971,W1971)&gt;0,"ОШИБКА!!! неверная кратность на сорт",""))</f>
        <v/>
      </c>
    </row>
    <row r="1972" spans="2:35">
      <c r="B1972" s="251"/>
      <c r="C1972" s="168"/>
      <c r="D1972" s="267"/>
      <c r="E1972" s="267"/>
      <c r="F1972" s="267"/>
      <c r="G1972" s="267"/>
      <c r="H1972" s="267"/>
      <c r="I1972" s="267"/>
      <c r="J1972" s="267"/>
      <c r="K1972" s="267">
        <v>37</v>
      </c>
      <c r="L1972" s="196" t="s">
        <v>37</v>
      </c>
      <c r="M1972" s="196" t="s">
        <v>980</v>
      </c>
      <c r="N1972" s="196" t="s">
        <v>4863</v>
      </c>
      <c r="O1972" s="196"/>
      <c r="P1972" s="196"/>
      <c r="Q1972" s="196" t="s">
        <v>4870</v>
      </c>
      <c r="R1972" s="218"/>
      <c r="S1972" s="218"/>
      <c r="T1972" s="218"/>
      <c r="U1972" s="281" t="s">
        <v>4764</v>
      </c>
      <c r="V1972" s="197" t="s">
        <v>776</v>
      </c>
      <c r="W1972" s="220">
        <v>1</v>
      </c>
      <c r="X1972" s="285">
        <v>6296</v>
      </c>
      <c r="Y1972" s="285">
        <v>6106</v>
      </c>
      <c r="Z1972" s="285">
        <v>5724</v>
      </c>
      <c r="AA1972" s="285">
        <v>5380</v>
      </c>
      <c r="AB1972" s="5"/>
      <c r="AC1972" s="224">
        <f t="shared" si="78"/>
        <v>0</v>
      </c>
      <c r="AD1972" s="270">
        <f t="shared" si="79"/>
        <v>0</v>
      </c>
      <c r="AE1972" s="282" t="s">
        <v>7069</v>
      </c>
      <c r="AF1972" s="283" t="s">
        <v>4765</v>
      </c>
      <c r="AG1972" s="200"/>
      <c r="AH1972" s="200"/>
      <c r="AI1972" s="169" t="str">
        <f>IF(AB1972/W1972=0,"",IF(MOD(AB1972,W1972)&gt;0,"ОШИБКА!!! неверная кратность на сорт",""))</f>
        <v/>
      </c>
    </row>
    <row r="1973" spans="2:35">
      <c r="B1973" s="251"/>
      <c r="C1973" s="168"/>
      <c r="D1973" s="267"/>
      <c r="E1973" s="267"/>
      <c r="F1973" s="267"/>
      <c r="G1973" s="267"/>
      <c r="H1973" s="267"/>
      <c r="I1973" s="267"/>
      <c r="J1973" s="267"/>
      <c r="K1973" s="267">
        <v>1</v>
      </c>
      <c r="L1973" s="196" t="s">
        <v>37</v>
      </c>
      <c r="M1973" s="196" t="s">
        <v>980</v>
      </c>
      <c r="N1973" s="196" t="s">
        <v>4864</v>
      </c>
      <c r="O1973" s="196"/>
      <c r="P1973" s="196"/>
      <c r="Q1973" s="196" t="s">
        <v>4868</v>
      </c>
      <c r="R1973" s="218"/>
      <c r="S1973" s="218"/>
      <c r="T1973" s="218"/>
      <c r="U1973" s="281" t="s">
        <v>4764</v>
      </c>
      <c r="V1973" s="197" t="s">
        <v>776</v>
      </c>
      <c r="W1973" s="220">
        <v>1</v>
      </c>
      <c r="X1973" s="285">
        <v>15763</v>
      </c>
      <c r="Y1973" s="285">
        <v>15286</v>
      </c>
      <c r="Z1973" s="285">
        <v>14330</v>
      </c>
      <c r="AA1973" s="285">
        <v>13470</v>
      </c>
      <c r="AB1973" s="5"/>
      <c r="AC1973" s="224">
        <f t="shared" si="78"/>
        <v>0</v>
      </c>
      <c r="AD1973" s="270">
        <f t="shared" si="79"/>
        <v>0</v>
      </c>
      <c r="AE1973" s="282" t="s">
        <v>7069</v>
      </c>
      <c r="AF1973" s="283" t="s">
        <v>4765</v>
      </c>
      <c r="AG1973" s="200"/>
      <c r="AH1973" s="200"/>
      <c r="AI1973" s="169" t="str">
        <f>IF(AB1973/W1973=0,"",IF(MOD(AB1973,W1973)&gt;0,"ОШИБКА!!! неверная кратность на сорт",""))</f>
        <v/>
      </c>
    </row>
    <row r="1974" spans="2:35">
      <c r="B1974" s="251"/>
      <c r="C1974" s="168"/>
      <c r="D1974" s="267"/>
      <c r="E1974" s="267"/>
      <c r="F1974" s="267"/>
      <c r="G1974" s="267"/>
      <c r="H1974" s="267"/>
      <c r="I1974" s="267"/>
      <c r="J1974" s="267"/>
      <c r="K1974" s="267">
        <v>1</v>
      </c>
      <c r="L1974" s="196" t="s">
        <v>37</v>
      </c>
      <c r="M1974" s="196" t="s">
        <v>980</v>
      </c>
      <c r="N1974" s="196" t="s">
        <v>4864</v>
      </c>
      <c r="O1974" s="196"/>
      <c r="P1974" s="196"/>
      <c r="Q1974" s="196" t="s">
        <v>4869</v>
      </c>
      <c r="R1974" s="218"/>
      <c r="S1974" s="218"/>
      <c r="T1974" s="218"/>
      <c r="U1974" s="281" t="s">
        <v>4764</v>
      </c>
      <c r="V1974" s="197" t="s">
        <v>776</v>
      </c>
      <c r="W1974" s="220">
        <v>1</v>
      </c>
      <c r="X1974" s="285">
        <v>12873</v>
      </c>
      <c r="Y1974" s="285">
        <v>12483</v>
      </c>
      <c r="Z1974" s="285">
        <v>11703</v>
      </c>
      <c r="AA1974" s="285">
        <v>11000</v>
      </c>
      <c r="AB1974" s="5"/>
      <c r="AC1974" s="224">
        <f t="shared" si="78"/>
        <v>0</v>
      </c>
      <c r="AD1974" s="270">
        <f t="shared" si="79"/>
        <v>0</v>
      </c>
      <c r="AE1974" s="282" t="s">
        <v>7069</v>
      </c>
      <c r="AF1974" s="283" t="s">
        <v>4765</v>
      </c>
      <c r="AG1974" s="200"/>
      <c r="AH1974" s="200"/>
      <c r="AI1974" s="169" t="str">
        <f>IF(AB1974/W1974=0,"",IF(MOD(AB1974,W1974)&gt;0,"ОШИБКА!!! неверная кратность на сорт",""))</f>
        <v/>
      </c>
    </row>
    <row r="1975" spans="2:35">
      <c r="B1975" s="251"/>
      <c r="C1975" s="168"/>
      <c r="D1975" s="267"/>
      <c r="E1975" s="267"/>
      <c r="F1975" s="267"/>
      <c r="G1975" s="267"/>
      <c r="H1975" s="267"/>
      <c r="I1975" s="267"/>
      <c r="J1975" s="267"/>
      <c r="K1975" s="267">
        <v>157</v>
      </c>
      <c r="L1975" s="196" t="s">
        <v>37</v>
      </c>
      <c r="M1975" s="196" t="s">
        <v>980</v>
      </c>
      <c r="N1975" s="196" t="s">
        <v>4864</v>
      </c>
      <c r="O1975" s="196"/>
      <c r="P1975" s="196"/>
      <c r="Q1975" s="196" t="s">
        <v>4822</v>
      </c>
      <c r="R1975" s="218"/>
      <c r="S1975" s="218"/>
      <c r="T1975" s="218"/>
      <c r="U1975" s="281" t="s">
        <v>4764</v>
      </c>
      <c r="V1975" s="197" t="s">
        <v>776</v>
      </c>
      <c r="W1975" s="220">
        <v>1</v>
      </c>
      <c r="X1975" s="285">
        <v>674</v>
      </c>
      <c r="Y1975" s="285">
        <v>653</v>
      </c>
      <c r="Z1975" s="285">
        <v>612</v>
      </c>
      <c r="AA1975" s="285">
        <v>575</v>
      </c>
      <c r="AB1975" s="5"/>
      <c r="AC1975" s="224">
        <f t="shared" si="78"/>
        <v>0</v>
      </c>
      <c r="AD1975" s="270">
        <f t="shared" si="79"/>
        <v>0</v>
      </c>
      <c r="AE1975" s="282" t="s">
        <v>7069</v>
      </c>
      <c r="AF1975" s="283" t="s">
        <v>4765</v>
      </c>
      <c r="AG1975" s="200"/>
      <c r="AH1975" s="200"/>
      <c r="AI1975" s="169" t="str">
        <f>IF(AB1975/W1975=0,"",IF(MOD(AB1975,W1975)&gt;0,"ОШИБКА!!! неверная кратность на сорт",""))</f>
        <v/>
      </c>
    </row>
    <row r="1976" spans="2:35">
      <c r="B1976" s="251"/>
      <c r="C1976" s="168"/>
      <c r="D1976" s="267"/>
      <c r="E1976" s="267"/>
      <c r="F1976" s="267"/>
      <c r="G1976" s="267"/>
      <c r="H1976" s="267"/>
      <c r="I1976" s="267"/>
      <c r="J1976" s="267"/>
      <c r="K1976" s="267"/>
      <c r="L1976" s="196" t="s">
        <v>37</v>
      </c>
      <c r="M1976" s="196" t="s">
        <v>980</v>
      </c>
      <c r="N1976" s="196" t="s">
        <v>4864</v>
      </c>
      <c r="O1976" s="196"/>
      <c r="P1976" s="196"/>
      <c r="Q1976" s="196" t="s">
        <v>4871</v>
      </c>
      <c r="R1976" s="218"/>
      <c r="S1976" s="218"/>
      <c r="T1976" s="218"/>
      <c r="U1976" s="281" t="s">
        <v>4764</v>
      </c>
      <c r="V1976" s="197" t="s">
        <v>776</v>
      </c>
      <c r="W1976" s="220">
        <v>1</v>
      </c>
      <c r="X1976" s="285">
        <v>12873</v>
      </c>
      <c r="Y1976" s="285">
        <v>12483</v>
      </c>
      <c r="Z1976" s="285">
        <v>11703</v>
      </c>
      <c r="AA1976" s="285">
        <v>11000</v>
      </c>
      <c r="AB1976" s="5"/>
      <c r="AC1976" s="224">
        <f t="shared" si="78"/>
        <v>0</v>
      </c>
      <c r="AD1976" s="270">
        <f t="shared" si="79"/>
        <v>0</v>
      </c>
      <c r="AE1976" s="282" t="s">
        <v>7069</v>
      </c>
      <c r="AF1976" s="283" t="s">
        <v>4765</v>
      </c>
      <c r="AG1976" s="200"/>
      <c r="AH1976" s="200"/>
      <c r="AI1976" s="169" t="str">
        <f>IF(AB1976/W1976=0,"",IF(MOD(AB1976,W1976)&gt;0,"ОШИБКА!!! неверная кратность на сорт",""))</f>
        <v/>
      </c>
    </row>
    <row r="1977" spans="2:35">
      <c r="B1977" s="251"/>
      <c r="C1977" s="168"/>
      <c r="D1977" s="267"/>
      <c r="E1977" s="267"/>
      <c r="F1977" s="267"/>
      <c r="G1977" s="267"/>
      <c r="H1977" s="267"/>
      <c r="I1977" s="267"/>
      <c r="J1977" s="267"/>
      <c r="K1977" s="267">
        <v>856</v>
      </c>
      <c r="L1977" s="196" t="s">
        <v>37</v>
      </c>
      <c r="M1977" s="196" t="s">
        <v>980</v>
      </c>
      <c r="N1977" s="196" t="s">
        <v>4865</v>
      </c>
      <c r="O1977" s="196"/>
      <c r="P1977" s="196"/>
      <c r="Q1977" s="196" t="s">
        <v>4822</v>
      </c>
      <c r="R1977" s="218"/>
      <c r="S1977" s="218"/>
      <c r="T1977" s="218"/>
      <c r="U1977" s="281" t="s">
        <v>4764</v>
      </c>
      <c r="V1977" s="197" t="s">
        <v>776</v>
      </c>
      <c r="W1977" s="220">
        <v>1</v>
      </c>
      <c r="X1977" s="285">
        <v>527</v>
      </c>
      <c r="Y1977" s="285">
        <v>511</v>
      </c>
      <c r="Z1977" s="285">
        <v>479</v>
      </c>
      <c r="AA1977" s="285">
        <v>450</v>
      </c>
      <c r="AB1977" s="5"/>
      <c r="AC1977" s="224">
        <f t="shared" si="78"/>
        <v>0</v>
      </c>
      <c r="AD1977" s="270">
        <f t="shared" si="79"/>
        <v>0</v>
      </c>
      <c r="AE1977" s="282" t="s">
        <v>7069</v>
      </c>
      <c r="AF1977" s="283" t="s">
        <v>4765</v>
      </c>
      <c r="AG1977" s="200"/>
      <c r="AH1977" s="200"/>
      <c r="AI1977" s="169" t="str">
        <f>IF(AB1977/W1977=0,"",IF(MOD(AB1977,W1977)&gt;0,"ОШИБКА!!! неверная кратность на сорт",""))</f>
        <v/>
      </c>
    </row>
    <row r="1978" spans="2:35">
      <c r="B1978" s="251"/>
      <c r="C1978" s="168"/>
      <c r="D1978" s="267"/>
      <c r="E1978" s="267"/>
      <c r="F1978" s="267"/>
      <c r="G1978" s="267"/>
      <c r="H1978" s="267"/>
      <c r="I1978" s="267"/>
      <c r="J1978" s="267"/>
      <c r="K1978" s="267">
        <v>882</v>
      </c>
      <c r="L1978" s="196" t="s">
        <v>37</v>
      </c>
      <c r="M1978" s="196" t="s">
        <v>980</v>
      </c>
      <c r="N1978" s="196" t="s">
        <v>4866</v>
      </c>
      <c r="O1978" s="196"/>
      <c r="P1978" s="196"/>
      <c r="Q1978" s="196" t="s">
        <v>4822</v>
      </c>
      <c r="R1978" s="218"/>
      <c r="S1978" s="218"/>
      <c r="T1978" s="218"/>
      <c r="U1978" s="281" t="s">
        <v>4764</v>
      </c>
      <c r="V1978" s="197" t="s">
        <v>776</v>
      </c>
      <c r="W1978" s="220">
        <v>1</v>
      </c>
      <c r="X1978" s="285">
        <v>527</v>
      </c>
      <c r="Y1978" s="285">
        <v>511</v>
      </c>
      <c r="Z1978" s="285">
        <v>479</v>
      </c>
      <c r="AA1978" s="285">
        <v>450</v>
      </c>
      <c r="AB1978" s="5"/>
      <c r="AC1978" s="224">
        <f t="shared" si="78"/>
        <v>0</v>
      </c>
      <c r="AD1978" s="270">
        <f t="shared" si="79"/>
        <v>0</v>
      </c>
      <c r="AE1978" s="282" t="s">
        <v>7069</v>
      </c>
      <c r="AF1978" s="283" t="s">
        <v>4765</v>
      </c>
      <c r="AG1978" s="200"/>
      <c r="AH1978" s="200"/>
      <c r="AI1978" s="169" t="str">
        <f>IF(AB1978/W1978=0,"",IF(MOD(AB1978,W1978)&gt;0,"ОШИБКА!!! неверная кратность на сорт",""))</f>
        <v/>
      </c>
    </row>
    <row r="1979" spans="2:35">
      <c r="B1979" s="251"/>
      <c r="C1979" s="168"/>
      <c r="D1979" s="267"/>
      <c r="E1979" s="267"/>
      <c r="F1979" s="267"/>
      <c r="G1979" s="267"/>
      <c r="H1979" s="267"/>
      <c r="I1979" s="267"/>
      <c r="J1979" s="267"/>
      <c r="K1979" s="267">
        <v>30</v>
      </c>
      <c r="L1979" s="196" t="s">
        <v>37</v>
      </c>
      <c r="M1979" s="196" t="s">
        <v>980</v>
      </c>
      <c r="N1979" s="196" t="s">
        <v>4867</v>
      </c>
      <c r="O1979" s="196"/>
      <c r="P1979" s="196"/>
      <c r="Q1979" s="196" t="s">
        <v>4822</v>
      </c>
      <c r="R1979" s="218"/>
      <c r="S1979" s="218"/>
      <c r="T1979" s="218"/>
      <c r="U1979" s="281" t="s">
        <v>4764</v>
      </c>
      <c r="V1979" s="197" t="s">
        <v>776</v>
      </c>
      <c r="W1979" s="220">
        <v>1</v>
      </c>
      <c r="X1979" s="285">
        <v>597</v>
      </c>
      <c r="Y1979" s="285">
        <v>579</v>
      </c>
      <c r="Z1979" s="285">
        <v>543</v>
      </c>
      <c r="AA1979" s="285">
        <v>510</v>
      </c>
      <c r="AB1979" s="5"/>
      <c r="AC1979" s="224">
        <f t="shared" si="78"/>
        <v>0</v>
      </c>
      <c r="AD1979" s="270">
        <f t="shared" si="79"/>
        <v>0</v>
      </c>
      <c r="AE1979" s="282" t="s">
        <v>7069</v>
      </c>
      <c r="AF1979" s="283" t="s">
        <v>4765</v>
      </c>
      <c r="AG1979" s="200"/>
      <c r="AH1979" s="200"/>
      <c r="AI1979" s="169" t="str">
        <f>IF(AB1979/W1979=0,"",IF(MOD(AB1979,W1979)&gt;0,"ОШИБКА!!! неверная кратность на сорт",""))</f>
        <v/>
      </c>
    </row>
    <row r="1980" spans="2:35">
      <c r="B1980" s="251"/>
      <c r="C1980" s="168" t="s">
        <v>3191</v>
      </c>
      <c r="D1980" s="267">
        <v>39</v>
      </c>
      <c r="E1980" s="267">
        <v>98</v>
      </c>
      <c r="F1980" s="267">
        <v>0</v>
      </c>
      <c r="G1980" s="267"/>
      <c r="H1980" s="267"/>
      <c r="I1980" s="267"/>
      <c r="J1980" s="267"/>
      <c r="K1980" s="267"/>
      <c r="L1980" s="196" t="s">
        <v>37</v>
      </c>
      <c r="M1980" s="196" t="s">
        <v>980</v>
      </c>
      <c r="N1980" s="196" t="s">
        <v>1048</v>
      </c>
      <c r="O1980" s="196" t="s">
        <v>1047</v>
      </c>
      <c r="P1980" s="196" t="s">
        <v>1049</v>
      </c>
      <c r="Q1980" s="196" t="s">
        <v>19</v>
      </c>
      <c r="R1980" s="218"/>
      <c r="S1980" s="218"/>
      <c r="T1980" s="218"/>
      <c r="U1980" s="219"/>
      <c r="V1980" s="197" t="s">
        <v>776</v>
      </c>
      <c r="W1980" s="220">
        <v>1</v>
      </c>
      <c r="X1980" s="223">
        <v>758</v>
      </c>
      <c r="Y1980" s="223">
        <v>735</v>
      </c>
      <c r="Z1980" s="223">
        <v>689</v>
      </c>
      <c r="AA1980" s="223">
        <v>648</v>
      </c>
      <c r="AB1980" s="5"/>
      <c r="AC1980" s="224">
        <f t="shared" si="78"/>
        <v>0</v>
      </c>
      <c r="AD1980" s="270">
        <f t="shared" si="79"/>
        <v>0</v>
      </c>
      <c r="AE1980" s="198"/>
      <c r="AF1980" s="199"/>
      <c r="AG1980" s="200"/>
      <c r="AH1980" s="200"/>
      <c r="AI1980" s="169" t="str">
        <f>IF(AB1980/W1980=0,"",IF(MOD(AB1980,W1980)&gt;0,"ОШИБКА!!! неверная кратность на сорт",""))</f>
        <v/>
      </c>
    </row>
    <row r="1981" spans="2:35">
      <c r="B1981" s="251"/>
      <c r="C1981" s="168" t="s">
        <v>1046</v>
      </c>
      <c r="D1981" s="267"/>
      <c r="E1981" s="267"/>
      <c r="F1981" s="267"/>
      <c r="G1981" s="267"/>
      <c r="H1981" s="267"/>
      <c r="I1981" s="267"/>
      <c r="J1981" s="267">
        <v>1</v>
      </c>
      <c r="K1981" s="267"/>
      <c r="L1981" s="196" t="s">
        <v>37</v>
      </c>
      <c r="M1981" s="196" t="s">
        <v>980</v>
      </c>
      <c r="N1981" s="196" t="s">
        <v>1048</v>
      </c>
      <c r="O1981" s="196" t="s">
        <v>1047</v>
      </c>
      <c r="P1981" s="196" t="s">
        <v>1049</v>
      </c>
      <c r="Q1981" s="196" t="s">
        <v>141</v>
      </c>
      <c r="R1981" s="218"/>
      <c r="S1981" s="218"/>
      <c r="T1981" s="218"/>
      <c r="U1981" s="219"/>
      <c r="V1981" s="197" t="s">
        <v>776</v>
      </c>
      <c r="W1981" s="220">
        <v>1</v>
      </c>
      <c r="X1981" s="223">
        <v>591</v>
      </c>
      <c r="Y1981" s="223">
        <v>573</v>
      </c>
      <c r="Z1981" s="223">
        <v>537</v>
      </c>
      <c r="AA1981" s="223">
        <v>505</v>
      </c>
      <c r="AB1981" s="5"/>
      <c r="AC1981" s="224">
        <f t="shared" si="78"/>
        <v>0</v>
      </c>
      <c r="AD1981" s="270">
        <f t="shared" si="79"/>
        <v>0</v>
      </c>
      <c r="AE1981" s="198"/>
      <c r="AF1981" s="199"/>
      <c r="AG1981" s="200"/>
      <c r="AH1981" s="200"/>
      <c r="AI1981" s="169" t="str">
        <f>IF(AB1981/W1981=0,"",IF(MOD(AB1981,W1981)&gt;0,"ОШИБКА!!! неверная кратность на сорт",""))</f>
        <v/>
      </c>
    </row>
    <row r="1982" spans="2:35">
      <c r="B1982" s="251"/>
      <c r="C1982" s="168" t="s">
        <v>3192</v>
      </c>
      <c r="D1982" s="267">
        <v>35</v>
      </c>
      <c r="E1982" s="267">
        <v>1</v>
      </c>
      <c r="F1982" s="267">
        <v>0</v>
      </c>
      <c r="G1982" s="267"/>
      <c r="H1982" s="267"/>
      <c r="I1982" s="267"/>
      <c r="J1982" s="267"/>
      <c r="K1982" s="267"/>
      <c r="L1982" s="196" t="s">
        <v>37</v>
      </c>
      <c r="M1982" s="196" t="s">
        <v>980</v>
      </c>
      <c r="N1982" s="196" t="s">
        <v>1048</v>
      </c>
      <c r="O1982" s="196" t="s">
        <v>1047</v>
      </c>
      <c r="P1982" s="196" t="s">
        <v>4169</v>
      </c>
      <c r="Q1982" s="196" t="s">
        <v>19</v>
      </c>
      <c r="R1982" s="218"/>
      <c r="S1982" s="218"/>
      <c r="T1982" s="218"/>
      <c r="U1982" s="219"/>
      <c r="V1982" s="197" t="s">
        <v>776</v>
      </c>
      <c r="W1982" s="220">
        <v>1</v>
      </c>
      <c r="X1982" s="223">
        <v>740</v>
      </c>
      <c r="Y1982" s="223">
        <v>717</v>
      </c>
      <c r="Z1982" s="223">
        <v>672</v>
      </c>
      <c r="AA1982" s="223">
        <v>632</v>
      </c>
      <c r="AB1982" s="5"/>
      <c r="AC1982" s="224">
        <f t="shared" si="78"/>
        <v>0</v>
      </c>
      <c r="AD1982" s="270">
        <f t="shared" si="79"/>
        <v>0</v>
      </c>
      <c r="AE1982" s="198"/>
      <c r="AF1982" s="199"/>
      <c r="AG1982" s="200"/>
      <c r="AH1982" s="200"/>
      <c r="AI1982" s="169" t="str">
        <f>IF(AB1982/W1982=0,"",IF(MOD(AB1982,W1982)&gt;0,"ОШИБКА!!! неверная кратность на сорт",""))</f>
        <v/>
      </c>
    </row>
    <row r="1983" spans="2:35">
      <c r="B1983" s="251"/>
      <c r="C1983" s="168" t="s">
        <v>3193</v>
      </c>
      <c r="D1983" s="267">
        <v>36</v>
      </c>
      <c r="E1983" s="267">
        <v>84</v>
      </c>
      <c r="F1983" s="267">
        <v>0</v>
      </c>
      <c r="G1983" s="267"/>
      <c r="H1983" s="267"/>
      <c r="I1983" s="267"/>
      <c r="J1983" s="267">
        <v>2</v>
      </c>
      <c r="K1983" s="267"/>
      <c r="L1983" s="196" t="s">
        <v>37</v>
      </c>
      <c r="M1983" s="196" t="s">
        <v>980</v>
      </c>
      <c r="N1983" s="196" t="s">
        <v>1048</v>
      </c>
      <c r="O1983" s="196" t="s">
        <v>1047</v>
      </c>
      <c r="P1983" s="196" t="s">
        <v>4168</v>
      </c>
      <c r="Q1983" s="196" t="s">
        <v>19</v>
      </c>
      <c r="R1983" s="218"/>
      <c r="S1983" s="218"/>
      <c r="T1983" s="218"/>
      <c r="U1983" s="219"/>
      <c r="V1983" s="197" t="s">
        <v>776</v>
      </c>
      <c r="W1983" s="220">
        <v>1</v>
      </c>
      <c r="X1983" s="223">
        <v>740</v>
      </c>
      <c r="Y1983" s="223">
        <v>717</v>
      </c>
      <c r="Z1983" s="223">
        <v>672</v>
      </c>
      <c r="AA1983" s="223">
        <v>632</v>
      </c>
      <c r="AB1983" s="5"/>
      <c r="AC1983" s="224">
        <f t="shared" si="78"/>
        <v>0</v>
      </c>
      <c r="AD1983" s="270">
        <f t="shared" si="79"/>
        <v>0</v>
      </c>
      <c r="AE1983" s="198"/>
      <c r="AF1983" s="199"/>
      <c r="AG1983" s="200"/>
      <c r="AH1983" s="200"/>
      <c r="AI1983" s="169" t="str">
        <f>IF(AB1983/W1983=0,"",IF(MOD(AB1983,W1983)&gt;0,"ОШИБКА!!! неверная кратность на сорт",""))</f>
        <v/>
      </c>
    </row>
    <row r="1984" spans="2:35">
      <c r="B1984" s="251"/>
      <c r="C1984" s="168"/>
      <c r="D1984" s="267"/>
      <c r="E1984" s="267"/>
      <c r="F1984" s="267"/>
      <c r="G1984" s="267"/>
      <c r="H1984" s="267"/>
      <c r="I1984" s="267"/>
      <c r="J1984" s="267"/>
      <c r="K1984" s="267">
        <v>199</v>
      </c>
      <c r="L1984" s="196" t="s">
        <v>37</v>
      </c>
      <c r="M1984" s="196" t="s">
        <v>980</v>
      </c>
      <c r="N1984" s="196" t="s">
        <v>1048</v>
      </c>
      <c r="O1984" s="196"/>
      <c r="P1984" s="196"/>
      <c r="Q1984" s="196" t="s">
        <v>4940</v>
      </c>
      <c r="R1984" s="218"/>
      <c r="S1984" s="218"/>
      <c r="T1984" s="218"/>
      <c r="U1984" s="281" t="s">
        <v>4764</v>
      </c>
      <c r="V1984" s="197" t="s">
        <v>776</v>
      </c>
      <c r="W1984" s="220">
        <v>1</v>
      </c>
      <c r="X1984" s="285">
        <v>562</v>
      </c>
      <c r="Y1984" s="285">
        <v>545</v>
      </c>
      <c r="Z1984" s="285">
        <v>511</v>
      </c>
      <c r="AA1984" s="285">
        <v>480</v>
      </c>
      <c r="AB1984" s="5"/>
      <c r="AC1984" s="224">
        <f t="shared" si="78"/>
        <v>0</v>
      </c>
      <c r="AD1984" s="270">
        <f t="shared" si="79"/>
        <v>0</v>
      </c>
      <c r="AE1984" s="282" t="s">
        <v>7069</v>
      </c>
      <c r="AF1984" s="283" t="s">
        <v>4765</v>
      </c>
      <c r="AG1984" s="200"/>
      <c r="AH1984" s="200"/>
      <c r="AI1984" s="169" t="str">
        <f>IF(AB1984/W1984=0,"",IF(MOD(AB1984,W1984)&gt;0,"ОШИБКА!!! неверная кратность на сорт",""))</f>
        <v/>
      </c>
    </row>
    <row r="1985" spans="2:35">
      <c r="B1985" s="251"/>
      <c r="C1985" s="168"/>
      <c r="D1985" s="267"/>
      <c r="E1985" s="267"/>
      <c r="F1985" s="267"/>
      <c r="G1985" s="267"/>
      <c r="H1985" s="267"/>
      <c r="I1985" s="267"/>
      <c r="J1985" s="267"/>
      <c r="K1985" s="267">
        <v>2115</v>
      </c>
      <c r="L1985" s="196" t="s">
        <v>37</v>
      </c>
      <c r="M1985" s="196" t="s">
        <v>980</v>
      </c>
      <c r="N1985" s="196" t="s">
        <v>5447</v>
      </c>
      <c r="O1985" s="196"/>
      <c r="P1985" s="196"/>
      <c r="Q1985" s="196" t="s">
        <v>4940</v>
      </c>
      <c r="R1985" s="218"/>
      <c r="S1985" s="218"/>
      <c r="T1985" s="218"/>
      <c r="U1985" s="281" t="s">
        <v>4764</v>
      </c>
      <c r="V1985" s="197" t="s">
        <v>776</v>
      </c>
      <c r="W1985" s="220">
        <v>1</v>
      </c>
      <c r="X1985" s="285">
        <v>913</v>
      </c>
      <c r="Y1985" s="285">
        <v>886</v>
      </c>
      <c r="Z1985" s="285">
        <v>830</v>
      </c>
      <c r="AA1985" s="285">
        <v>780</v>
      </c>
      <c r="AB1985" s="5"/>
      <c r="AC1985" s="224">
        <f t="shared" si="78"/>
        <v>0</v>
      </c>
      <c r="AD1985" s="270">
        <f t="shared" si="79"/>
        <v>0</v>
      </c>
      <c r="AE1985" s="282" t="s">
        <v>7069</v>
      </c>
      <c r="AF1985" s="283" t="s">
        <v>4765</v>
      </c>
      <c r="AG1985" s="200"/>
      <c r="AH1985" s="200"/>
      <c r="AI1985" s="169" t="str">
        <f>IF(AB1985/W1985=0,"",IF(MOD(AB1985,W1985)&gt;0,"ОШИБКА!!! неверная кратность на сорт",""))</f>
        <v/>
      </c>
    </row>
    <row r="1986" spans="2:35">
      <c r="B1986" s="251"/>
      <c r="C1986" s="168"/>
      <c r="D1986" s="267"/>
      <c r="E1986" s="267"/>
      <c r="F1986" s="267"/>
      <c r="G1986" s="267"/>
      <c r="H1986" s="267"/>
      <c r="I1986" s="267"/>
      <c r="J1986" s="267"/>
      <c r="K1986" s="267">
        <v>1413</v>
      </c>
      <c r="L1986" s="196" t="s">
        <v>37</v>
      </c>
      <c r="M1986" s="196" t="s">
        <v>980</v>
      </c>
      <c r="N1986" s="196" t="s">
        <v>5448</v>
      </c>
      <c r="O1986" s="196"/>
      <c r="P1986" s="196"/>
      <c r="Q1986" s="196" t="s">
        <v>4940</v>
      </c>
      <c r="R1986" s="218"/>
      <c r="S1986" s="218"/>
      <c r="T1986" s="218"/>
      <c r="U1986" s="281" t="s">
        <v>4764</v>
      </c>
      <c r="V1986" s="197" t="s">
        <v>776</v>
      </c>
      <c r="W1986" s="220">
        <v>1</v>
      </c>
      <c r="X1986" s="285">
        <v>913</v>
      </c>
      <c r="Y1986" s="285">
        <v>886</v>
      </c>
      <c r="Z1986" s="285">
        <v>830</v>
      </c>
      <c r="AA1986" s="285">
        <v>780</v>
      </c>
      <c r="AB1986" s="5"/>
      <c r="AC1986" s="224">
        <f t="shared" si="78"/>
        <v>0</v>
      </c>
      <c r="AD1986" s="270">
        <f t="shared" si="79"/>
        <v>0</v>
      </c>
      <c r="AE1986" s="282" t="s">
        <v>7069</v>
      </c>
      <c r="AF1986" s="283" t="s">
        <v>4765</v>
      </c>
      <c r="AG1986" s="200"/>
      <c r="AH1986" s="200"/>
      <c r="AI1986" s="169" t="str">
        <f>IF(AB1986/W1986=0,"",IF(MOD(AB1986,W1986)&gt;0,"ОШИБКА!!! неверная кратность на сорт",""))</f>
        <v/>
      </c>
    </row>
    <row r="1987" spans="2:35">
      <c r="B1987" s="251"/>
      <c r="C1987" s="168"/>
      <c r="D1987" s="267"/>
      <c r="E1987" s="267"/>
      <c r="F1987" s="267"/>
      <c r="G1987" s="267"/>
      <c r="H1987" s="267"/>
      <c r="I1987" s="267"/>
      <c r="J1987" s="267"/>
      <c r="K1987" s="267">
        <v>9</v>
      </c>
      <c r="L1987" s="196" t="s">
        <v>37</v>
      </c>
      <c r="M1987" s="196" t="s">
        <v>980</v>
      </c>
      <c r="N1987" s="196" t="s">
        <v>5449</v>
      </c>
      <c r="O1987" s="196"/>
      <c r="P1987" s="196"/>
      <c r="Q1987" s="196" t="s">
        <v>4940</v>
      </c>
      <c r="R1987" s="218"/>
      <c r="S1987" s="218"/>
      <c r="T1987" s="218"/>
      <c r="U1987" s="281" t="s">
        <v>4764</v>
      </c>
      <c r="V1987" s="197" t="s">
        <v>776</v>
      </c>
      <c r="W1987" s="220">
        <v>1</v>
      </c>
      <c r="X1987" s="285">
        <v>938</v>
      </c>
      <c r="Y1987" s="285">
        <v>909</v>
      </c>
      <c r="Z1987" s="285">
        <v>853</v>
      </c>
      <c r="AA1987" s="285">
        <v>801</v>
      </c>
      <c r="AB1987" s="5"/>
      <c r="AC1987" s="224">
        <f t="shared" si="78"/>
        <v>0</v>
      </c>
      <c r="AD1987" s="270">
        <f t="shared" si="79"/>
        <v>0</v>
      </c>
      <c r="AE1987" s="282" t="s">
        <v>7069</v>
      </c>
      <c r="AF1987" s="283" t="s">
        <v>4765</v>
      </c>
      <c r="AG1987" s="200"/>
      <c r="AH1987" s="200"/>
      <c r="AI1987" s="169" t="str">
        <f>IF(AB1987/W1987=0,"",IF(MOD(AB1987,W1987)&gt;0,"ОШИБКА!!! неверная кратность на сорт",""))</f>
        <v/>
      </c>
    </row>
    <row r="1988" spans="2:35">
      <c r="B1988" s="251"/>
      <c r="C1988" s="168"/>
      <c r="D1988" s="267"/>
      <c r="E1988" s="267"/>
      <c r="F1988" s="267"/>
      <c r="G1988" s="267"/>
      <c r="H1988" s="267"/>
      <c r="I1988" s="267"/>
      <c r="J1988" s="267"/>
      <c r="K1988" s="267">
        <v>155</v>
      </c>
      <c r="L1988" s="196" t="s">
        <v>37</v>
      </c>
      <c r="M1988" s="196" t="s">
        <v>980</v>
      </c>
      <c r="N1988" s="196" t="s">
        <v>5450</v>
      </c>
      <c r="O1988" s="196"/>
      <c r="P1988" s="196"/>
      <c r="Q1988" s="196" t="s">
        <v>4940</v>
      </c>
      <c r="R1988" s="218"/>
      <c r="S1988" s="218"/>
      <c r="T1988" s="218"/>
      <c r="U1988" s="281" t="s">
        <v>4764</v>
      </c>
      <c r="V1988" s="197" t="s">
        <v>776</v>
      </c>
      <c r="W1988" s="220">
        <v>1</v>
      </c>
      <c r="X1988" s="285">
        <v>943</v>
      </c>
      <c r="Y1988" s="285">
        <v>914</v>
      </c>
      <c r="Z1988" s="285">
        <v>857</v>
      </c>
      <c r="AA1988" s="285">
        <v>805</v>
      </c>
      <c r="AB1988" s="5"/>
      <c r="AC1988" s="224">
        <f t="shared" si="78"/>
        <v>0</v>
      </c>
      <c r="AD1988" s="270">
        <f t="shared" si="79"/>
        <v>0</v>
      </c>
      <c r="AE1988" s="282" t="s">
        <v>7069</v>
      </c>
      <c r="AF1988" s="283" t="s">
        <v>4765</v>
      </c>
      <c r="AG1988" s="200"/>
      <c r="AH1988" s="200"/>
      <c r="AI1988" s="169" t="str">
        <f>IF(AB1988/W1988=0,"",IF(MOD(AB1988,W1988)&gt;0,"ОШИБКА!!! неверная кратность на сорт",""))</f>
        <v/>
      </c>
    </row>
    <row r="1989" spans="2:35">
      <c r="B1989" s="251"/>
      <c r="C1989" s="168"/>
      <c r="D1989" s="267"/>
      <c r="E1989" s="267"/>
      <c r="F1989" s="267"/>
      <c r="G1989" s="267"/>
      <c r="H1989" s="267"/>
      <c r="I1989" s="267"/>
      <c r="J1989" s="267"/>
      <c r="K1989" s="267">
        <v>3</v>
      </c>
      <c r="L1989" s="196" t="s">
        <v>37</v>
      </c>
      <c r="M1989" s="196" t="s">
        <v>980</v>
      </c>
      <c r="N1989" s="196" t="s">
        <v>5451</v>
      </c>
      <c r="O1989" s="196"/>
      <c r="P1989" s="196"/>
      <c r="Q1989" s="196" t="s">
        <v>4940</v>
      </c>
      <c r="R1989" s="218"/>
      <c r="S1989" s="218"/>
      <c r="T1989" s="218"/>
      <c r="U1989" s="281" t="s">
        <v>4764</v>
      </c>
      <c r="V1989" s="197" t="s">
        <v>776</v>
      </c>
      <c r="W1989" s="220">
        <v>1</v>
      </c>
      <c r="X1989" s="285">
        <v>525</v>
      </c>
      <c r="Y1989" s="285">
        <v>509</v>
      </c>
      <c r="Z1989" s="285">
        <v>477</v>
      </c>
      <c r="AA1989" s="285">
        <v>448</v>
      </c>
      <c r="AB1989" s="5"/>
      <c r="AC1989" s="224">
        <f t="shared" si="78"/>
        <v>0</v>
      </c>
      <c r="AD1989" s="270">
        <f t="shared" si="79"/>
        <v>0</v>
      </c>
      <c r="AE1989" s="282" t="s">
        <v>7069</v>
      </c>
      <c r="AF1989" s="283" t="s">
        <v>4765</v>
      </c>
      <c r="AG1989" s="200"/>
      <c r="AH1989" s="200"/>
      <c r="AI1989" s="169" t="str">
        <f>IF(AB1989/W1989=0,"",IF(MOD(AB1989,W1989)&gt;0,"ОШИБКА!!! неверная кратность на сорт",""))</f>
        <v/>
      </c>
    </row>
    <row r="1990" spans="2:35">
      <c r="B1990" s="251"/>
      <c r="C1990" s="168" t="s">
        <v>1050</v>
      </c>
      <c r="D1990" s="267"/>
      <c r="E1990" s="267"/>
      <c r="F1990" s="267"/>
      <c r="G1990" s="267"/>
      <c r="H1990" s="267"/>
      <c r="I1990" s="267"/>
      <c r="J1990" s="267">
        <v>1</v>
      </c>
      <c r="K1990" s="267"/>
      <c r="L1990" s="196" t="s">
        <v>37</v>
      </c>
      <c r="M1990" s="196" t="s">
        <v>980</v>
      </c>
      <c r="N1990" s="196" t="s">
        <v>1052</v>
      </c>
      <c r="O1990" s="196" t="s">
        <v>1051</v>
      </c>
      <c r="P1990" s="196" t="s">
        <v>1053</v>
      </c>
      <c r="Q1990" s="196" t="s">
        <v>19</v>
      </c>
      <c r="R1990" s="218"/>
      <c r="S1990" s="218"/>
      <c r="T1990" s="218"/>
      <c r="U1990" s="219"/>
      <c r="V1990" s="197" t="s">
        <v>776</v>
      </c>
      <c r="W1990" s="220">
        <v>1</v>
      </c>
      <c r="X1990" s="223">
        <v>608</v>
      </c>
      <c r="Y1990" s="223">
        <v>589</v>
      </c>
      <c r="Z1990" s="223">
        <v>552</v>
      </c>
      <c r="AA1990" s="223">
        <v>519</v>
      </c>
      <c r="AB1990" s="5"/>
      <c r="AC1990" s="224">
        <f t="shared" si="78"/>
        <v>0</v>
      </c>
      <c r="AD1990" s="270">
        <f t="shared" si="79"/>
        <v>0</v>
      </c>
      <c r="AE1990" s="198"/>
      <c r="AF1990" s="199"/>
      <c r="AG1990" s="200"/>
      <c r="AH1990" s="200"/>
      <c r="AI1990" s="169" t="str">
        <f>IF(AB1990/W1990=0,"",IF(MOD(AB1990,W1990)&gt;0,"ОШИБКА!!! неверная кратность на сорт",""))</f>
        <v/>
      </c>
    </row>
    <row r="1991" spans="2:35">
      <c r="B1991" s="251"/>
      <c r="C1991" s="168" t="s">
        <v>3201</v>
      </c>
      <c r="D1991" s="267">
        <v>25</v>
      </c>
      <c r="E1991" s="267">
        <v>5</v>
      </c>
      <c r="F1991" s="267">
        <v>0</v>
      </c>
      <c r="G1991" s="267"/>
      <c r="H1991" s="267"/>
      <c r="I1991" s="267"/>
      <c r="J1991" s="267">
        <v>20</v>
      </c>
      <c r="K1991" s="267"/>
      <c r="L1991" s="196" t="s">
        <v>37</v>
      </c>
      <c r="M1991" s="196" t="s">
        <v>980</v>
      </c>
      <c r="N1991" s="196" t="s">
        <v>1056</v>
      </c>
      <c r="O1991" s="196" t="s">
        <v>1055</v>
      </c>
      <c r="P1991" s="196" t="s">
        <v>4114</v>
      </c>
      <c r="Q1991" s="196" t="s">
        <v>19</v>
      </c>
      <c r="R1991" s="218"/>
      <c r="S1991" s="218"/>
      <c r="T1991" s="218"/>
      <c r="U1991" s="219"/>
      <c r="V1991" s="197" t="s">
        <v>776</v>
      </c>
      <c r="W1991" s="220">
        <v>1</v>
      </c>
      <c r="X1991" s="223">
        <v>740</v>
      </c>
      <c r="Y1991" s="223">
        <v>717</v>
      </c>
      <c r="Z1991" s="223">
        <v>672</v>
      </c>
      <c r="AA1991" s="223">
        <v>632</v>
      </c>
      <c r="AB1991" s="5"/>
      <c r="AC1991" s="224">
        <f t="shared" si="78"/>
        <v>0</v>
      </c>
      <c r="AD1991" s="270">
        <f t="shared" si="79"/>
        <v>0</v>
      </c>
      <c r="AE1991" s="198"/>
      <c r="AF1991" s="199"/>
      <c r="AG1991" s="200"/>
      <c r="AH1991" s="200"/>
      <c r="AI1991" s="169" t="str">
        <f>IF(AB1991/W1991=0,"",IF(MOD(AB1991,W1991)&gt;0,"ОШИБКА!!! неверная кратность на сорт",""))</f>
        <v/>
      </c>
    </row>
    <row r="1992" spans="2:35">
      <c r="B1992" s="251"/>
      <c r="C1992" s="168" t="s">
        <v>3202</v>
      </c>
      <c r="D1992" s="267">
        <v>30</v>
      </c>
      <c r="E1992" s="267">
        <v>14</v>
      </c>
      <c r="F1992" s="267">
        <v>12</v>
      </c>
      <c r="G1992" s="267"/>
      <c r="H1992" s="267"/>
      <c r="I1992" s="267"/>
      <c r="J1992" s="267">
        <v>20</v>
      </c>
      <c r="K1992" s="267"/>
      <c r="L1992" s="196" t="s">
        <v>37</v>
      </c>
      <c r="M1992" s="196" t="s">
        <v>980</v>
      </c>
      <c r="N1992" s="196" t="s">
        <v>1056</v>
      </c>
      <c r="O1992" s="196" t="s">
        <v>1055</v>
      </c>
      <c r="P1992" s="196" t="s">
        <v>4115</v>
      </c>
      <c r="Q1992" s="196" t="s">
        <v>19</v>
      </c>
      <c r="R1992" s="218"/>
      <c r="S1992" s="218"/>
      <c r="T1992" s="218"/>
      <c r="U1992" s="219"/>
      <c r="V1992" s="197" t="s">
        <v>776</v>
      </c>
      <c r="W1992" s="220">
        <v>1</v>
      </c>
      <c r="X1992" s="223">
        <v>766</v>
      </c>
      <c r="Y1992" s="223">
        <v>743</v>
      </c>
      <c r="Z1992" s="223">
        <v>696</v>
      </c>
      <c r="AA1992" s="223">
        <v>655</v>
      </c>
      <c r="AB1992" s="5"/>
      <c r="AC1992" s="224">
        <f t="shared" si="78"/>
        <v>0</v>
      </c>
      <c r="AD1992" s="270">
        <f t="shared" si="79"/>
        <v>0</v>
      </c>
      <c r="AE1992" s="198"/>
      <c r="AF1992" s="199"/>
      <c r="AG1992" s="200"/>
      <c r="AH1992" s="200"/>
      <c r="AI1992" s="169" t="str">
        <f>IF(AB1992/W1992=0,"",IF(MOD(AB1992,W1992)&gt;0,"ОШИБКА!!! неверная кратность на сорт",""))</f>
        <v/>
      </c>
    </row>
    <row r="1993" spans="2:35">
      <c r="B1993" s="251"/>
      <c r="C1993" s="168" t="s">
        <v>3203</v>
      </c>
      <c r="D1993" s="267">
        <v>38</v>
      </c>
      <c r="E1993" s="267">
        <v>13</v>
      </c>
      <c r="F1993" s="267">
        <v>8</v>
      </c>
      <c r="G1993" s="267"/>
      <c r="H1993" s="267"/>
      <c r="I1993" s="267"/>
      <c r="J1993" s="267">
        <v>17</v>
      </c>
      <c r="K1993" s="267"/>
      <c r="L1993" s="196" t="s">
        <v>37</v>
      </c>
      <c r="M1993" s="196" t="s">
        <v>980</v>
      </c>
      <c r="N1993" s="196" t="s">
        <v>1056</v>
      </c>
      <c r="O1993" s="196" t="s">
        <v>1055</v>
      </c>
      <c r="P1993" s="196" t="s">
        <v>2070</v>
      </c>
      <c r="Q1993" s="196" t="s">
        <v>19</v>
      </c>
      <c r="R1993" s="218"/>
      <c r="S1993" s="218"/>
      <c r="T1993" s="218"/>
      <c r="U1993" s="219"/>
      <c r="V1993" s="197" t="s">
        <v>776</v>
      </c>
      <c r="W1993" s="220">
        <v>1</v>
      </c>
      <c r="X1993" s="223">
        <v>403</v>
      </c>
      <c r="Y1993" s="223">
        <v>391</v>
      </c>
      <c r="Z1993" s="223">
        <v>366</v>
      </c>
      <c r="AA1993" s="223">
        <v>345</v>
      </c>
      <c r="AB1993" s="5"/>
      <c r="AC1993" s="224">
        <f t="shared" si="78"/>
        <v>0</v>
      </c>
      <c r="AD1993" s="270">
        <f t="shared" si="79"/>
        <v>0</v>
      </c>
      <c r="AE1993" s="198"/>
      <c r="AF1993" s="199"/>
      <c r="AG1993" s="200"/>
      <c r="AH1993" s="200"/>
      <c r="AI1993" s="169" t="str">
        <f>IF(AB1993/W1993=0,"",IF(MOD(AB1993,W1993)&gt;0,"ОШИБКА!!! неверная кратность на сорт",""))</f>
        <v/>
      </c>
    </row>
    <row r="1994" spans="2:35">
      <c r="B1994" s="251"/>
      <c r="C1994" s="168" t="s">
        <v>3204</v>
      </c>
      <c r="D1994" s="267">
        <v>28</v>
      </c>
      <c r="E1994" s="267">
        <v>6</v>
      </c>
      <c r="F1994" s="267">
        <v>6</v>
      </c>
      <c r="G1994" s="267"/>
      <c r="H1994" s="267"/>
      <c r="I1994" s="267"/>
      <c r="J1994" s="267">
        <v>25</v>
      </c>
      <c r="K1994" s="267"/>
      <c r="L1994" s="196" t="s">
        <v>37</v>
      </c>
      <c r="M1994" s="196" t="s">
        <v>980</v>
      </c>
      <c r="N1994" s="196" t="s">
        <v>1056</v>
      </c>
      <c r="O1994" s="196" t="s">
        <v>1055</v>
      </c>
      <c r="P1994" s="196" t="s">
        <v>4113</v>
      </c>
      <c r="Q1994" s="196" t="s">
        <v>19</v>
      </c>
      <c r="R1994" s="218"/>
      <c r="S1994" s="218"/>
      <c r="T1994" s="218"/>
      <c r="U1994" s="219"/>
      <c r="V1994" s="197" t="s">
        <v>776</v>
      </c>
      <c r="W1994" s="220">
        <v>1</v>
      </c>
      <c r="X1994" s="223">
        <v>458</v>
      </c>
      <c r="Y1994" s="223">
        <v>444</v>
      </c>
      <c r="Z1994" s="223">
        <v>416</v>
      </c>
      <c r="AA1994" s="223">
        <v>391</v>
      </c>
      <c r="AB1994" s="5"/>
      <c r="AC1994" s="224">
        <f t="shared" ref="AC1994:AC2057" si="80">X1994*AB1994</f>
        <v>0</v>
      </c>
      <c r="AD1994" s="270">
        <f t="shared" ref="AD1994:AD2057" si="81">IF(Y1994&lt;&gt;"",IF(AND($AC$25&gt;=200000,AB1994&gt;=20),AB1994*AA1994,IF(AND($AC$25&gt;=200000,AB1994&lt;20),AB1994*Z1994,IF(AND($AC$25&lt;200000,AB1994&gt;=20),AB1994*Y1994,AB1994*X1994))),IF($AC$25&gt;=200000,AB1994*Z1994,AB1994*X1994))</f>
        <v>0</v>
      </c>
      <c r="AE1994" s="198"/>
      <c r="AF1994" s="199"/>
      <c r="AG1994" s="200"/>
      <c r="AH1994" s="200"/>
      <c r="AI1994" s="169" t="str">
        <f>IF(AB1994/W1994=0,"",IF(MOD(AB1994,W1994)&gt;0,"ОШИБКА!!! неверная кратность на сорт",""))</f>
        <v/>
      </c>
    </row>
    <row r="1995" spans="2:35">
      <c r="B1995" s="251"/>
      <c r="C1995" s="168" t="s">
        <v>3200</v>
      </c>
      <c r="D1995" s="267">
        <v>28</v>
      </c>
      <c r="E1995" s="267">
        <v>60</v>
      </c>
      <c r="F1995" s="267">
        <v>60</v>
      </c>
      <c r="G1995" s="267"/>
      <c r="H1995" s="267"/>
      <c r="I1995" s="267"/>
      <c r="J1995" s="267">
        <v>22</v>
      </c>
      <c r="K1995" s="267"/>
      <c r="L1995" s="196" t="s">
        <v>37</v>
      </c>
      <c r="M1995" s="196" t="s">
        <v>980</v>
      </c>
      <c r="N1995" s="196" t="s">
        <v>1056</v>
      </c>
      <c r="O1995" s="196" t="s">
        <v>1055</v>
      </c>
      <c r="P1995" s="196" t="s">
        <v>1057</v>
      </c>
      <c r="Q1995" s="196" t="s">
        <v>19</v>
      </c>
      <c r="R1995" s="218"/>
      <c r="S1995" s="218"/>
      <c r="T1995" s="218"/>
      <c r="U1995" s="219"/>
      <c r="V1995" s="197" t="s">
        <v>776</v>
      </c>
      <c r="W1995" s="220">
        <v>1</v>
      </c>
      <c r="X1995" s="223">
        <v>434</v>
      </c>
      <c r="Y1995" s="223">
        <v>421</v>
      </c>
      <c r="Z1995" s="223">
        <v>395</v>
      </c>
      <c r="AA1995" s="223">
        <v>371</v>
      </c>
      <c r="AB1995" s="5"/>
      <c r="AC1995" s="224">
        <f t="shared" si="80"/>
        <v>0</v>
      </c>
      <c r="AD1995" s="270">
        <f t="shared" si="81"/>
        <v>0</v>
      </c>
      <c r="AE1995" s="198"/>
      <c r="AF1995" s="199"/>
      <c r="AG1995" s="200"/>
      <c r="AH1995" s="200"/>
      <c r="AI1995" s="169" t="str">
        <f>IF(AB1995/W1995=0,"",IF(MOD(AB1995,W1995)&gt;0,"ОШИБКА!!! неверная кратность на сорт",""))</f>
        <v/>
      </c>
    </row>
    <row r="1996" spans="2:35">
      <c r="B1996" s="251"/>
      <c r="C1996" s="168" t="s">
        <v>1054</v>
      </c>
      <c r="D1996" s="267"/>
      <c r="E1996" s="267"/>
      <c r="F1996" s="267"/>
      <c r="G1996" s="267"/>
      <c r="H1996" s="267"/>
      <c r="I1996" s="267"/>
      <c r="J1996" s="267"/>
      <c r="K1996" s="267"/>
      <c r="L1996" s="196" t="s">
        <v>37</v>
      </c>
      <c r="M1996" s="332" t="s">
        <v>980</v>
      </c>
      <c r="N1996" s="332" t="s">
        <v>1056</v>
      </c>
      <c r="O1996" s="332" t="s">
        <v>1055</v>
      </c>
      <c r="P1996" s="332" t="s">
        <v>1057</v>
      </c>
      <c r="Q1996" s="332" t="s">
        <v>141</v>
      </c>
      <c r="R1996" s="334"/>
      <c r="S1996" s="334"/>
      <c r="T1996" s="334"/>
      <c r="U1996" s="219"/>
      <c r="V1996" s="197" t="s">
        <v>776</v>
      </c>
      <c r="W1996" s="220">
        <v>1</v>
      </c>
      <c r="X1996" s="223">
        <v>352</v>
      </c>
      <c r="Y1996" s="223">
        <v>341</v>
      </c>
      <c r="Z1996" s="223">
        <v>320</v>
      </c>
      <c r="AA1996" s="223">
        <v>301</v>
      </c>
      <c r="AB1996" s="5"/>
      <c r="AC1996" s="224">
        <f t="shared" si="80"/>
        <v>0</v>
      </c>
      <c r="AD1996" s="270">
        <f t="shared" si="81"/>
        <v>0</v>
      </c>
      <c r="AE1996" s="198" t="s">
        <v>4484</v>
      </c>
      <c r="AF1996" s="199"/>
      <c r="AG1996" s="200"/>
      <c r="AH1996" s="200"/>
      <c r="AI1996" s="169" t="str">
        <f>IF(AB1996/W1996=0,"",IF(MOD(AB1996,W1996)&gt;0,"ОШИБКА!!! неверная кратность на сорт",""))</f>
        <v/>
      </c>
    </row>
    <row r="1997" spans="2:35">
      <c r="B1997" s="251"/>
      <c r="C1997" s="168" t="s">
        <v>3205</v>
      </c>
      <c r="D1997" s="267">
        <v>28</v>
      </c>
      <c r="E1997" s="267">
        <v>35</v>
      </c>
      <c r="F1997" s="267">
        <v>35</v>
      </c>
      <c r="G1997" s="267"/>
      <c r="H1997" s="267"/>
      <c r="I1997" s="267"/>
      <c r="J1997" s="267">
        <v>20</v>
      </c>
      <c r="K1997" s="267"/>
      <c r="L1997" s="196" t="s">
        <v>37</v>
      </c>
      <c r="M1997" s="196" t="s">
        <v>980</v>
      </c>
      <c r="N1997" s="196" t="s">
        <v>1056</v>
      </c>
      <c r="O1997" s="196" t="s">
        <v>1055</v>
      </c>
      <c r="P1997" s="196" t="s">
        <v>3967</v>
      </c>
      <c r="Q1997" s="196" t="s">
        <v>19</v>
      </c>
      <c r="R1997" s="218"/>
      <c r="S1997" s="218"/>
      <c r="T1997" s="218"/>
      <c r="U1997" s="219"/>
      <c r="V1997" s="197" t="s">
        <v>776</v>
      </c>
      <c r="W1997" s="220">
        <v>1</v>
      </c>
      <c r="X1997" s="223">
        <v>451</v>
      </c>
      <c r="Y1997" s="223">
        <v>437</v>
      </c>
      <c r="Z1997" s="223">
        <v>410</v>
      </c>
      <c r="AA1997" s="223">
        <v>385</v>
      </c>
      <c r="AB1997" s="5"/>
      <c r="AC1997" s="224">
        <f t="shared" si="80"/>
        <v>0</v>
      </c>
      <c r="AD1997" s="270">
        <f t="shared" si="81"/>
        <v>0</v>
      </c>
      <c r="AE1997" s="198"/>
      <c r="AF1997" s="199"/>
      <c r="AG1997" s="200"/>
      <c r="AH1997" s="200"/>
      <c r="AI1997" s="169" t="str">
        <f>IF(AB1997/W1997=0,"",IF(MOD(AB1997,W1997)&gt;0,"ОШИБКА!!! неверная кратность на сорт",""))</f>
        <v/>
      </c>
    </row>
    <row r="1998" spans="2:35">
      <c r="B1998" s="251"/>
      <c r="C1998" s="168" t="s">
        <v>3206</v>
      </c>
      <c r="D1998" s="267">
        <v>56</v>
      </c>
      <c r="E1998" s="267">
        <v>77</v>
      </c>
      <c r="F1998" s="267">
        <v>76</v>
      </c>
      <c r="G1998" s="267"/>
      <c r="H1998" s="267"/>
      <c r="I1998" s="267"/>
      <c r="J1998" s="267"/>
      <c r="K1998" s="267"/>
      <c r="L1998" s="196" t="s">
        <v>37</v>
      </c>
      <c r="M1998" s="196" t="s">
        <v>980</v>
      </c>
      <c r="N1998" s="196" t="s">
        <v>4341</v>
      </c>
      <c r="O1998" s="196" t="s">
        <v>4340</v>
      </c>
      <c r="P1998" s="196"/>
      <c r="Q1998" s="196" t="s">
        <v>19</v>
      </c>
      <c r="R1998" s="218"/>
      <c r="S1998" s="218"/>
      <c r="T1998" s="218"/>
      <c r="U1998" s="252"/>
      <c r="V1998" s="197" t="s">
        <v>776</v>
      </c>
      <c r="W1998" s="220">
        <v>1</v>
      </c>
      <c r="X1998" s="227">
        <v>327</v>
      </c>
      <c r="Y1998" s="227">
        <v>317</v>
      </c>
      <c r="Z1998" s="227">
        <v>297</v>
      </c>
      <c r="AA1998" s="227">
        <v>280</v>
      </c>
      <c r="AB1998" s="5"/>
      <c r="AC1998" s="224">
        <f t="shared" si="80"/>
        <v>0</v>
      </c>
      <c r="AD1998" s="270">
        <f t="shared" si="81"/>
        <v>0</v>
      </c>
      <c r="AE1998" s="198"/>
      <c r="AF1998" s="199"/>
      <c r="AG1998" s="200"/>
      <c r="AH1998" s="200"/>
      <c r="AI1998" s="169" t="str">
        <f>IF(AB1998/W1998=0,"",IF(MOD(AB1998,W1998)&gt;0,"ОШИБКА!!! неверная кратность на сорт",""))</f>
        <v/>
      </c>
    </row>
    <row r="1999" spans="2:35">
      <c r="B1999" s="251"/>
      <c r="C1999" s="168" t="s">
        <v>1058</v>
      </c>
      <c r="D1999" s="267">
        <v>48</v>
      </c>
      <c r="E1999" s="267">
        <v>43</v>
      </c>
      <c r="F1999" s="267">
        <v>31</v>
      </c>
      <c r="G1999" s="267"/>
      <c r="H1999" s="267"/>
      <c r="I1999" s="267"/>
      <c r="J1999" s="267">
        <v>2</v>
      </c>
      <c r="K1999" s="267"/>
      <c r="L1999" s="196" t="s">
        <v>37</v>
      </c>
      <c r="M1999" s="196" t="s">
        <v>980</v>
      </c>
      <c r="N1999" s="196" t="s">
        <v>1060</v>
      </c>
      <c r="O1999" s="196" t="s">
        <v>1059</v>
      </c>
      <c r="P1999" s="196" t="s">
        <v>1061</v>
      </c>
      <c r="Q1999" s="196" t="s">
        <v>19</v>
      </c>
      <c r="R1999" s="218"/>
      <c r="S1999" s="218"/>
      <c r="T1999" s="218"/>
      <c r="U1999" s="252"/>
      <c r="V1999" s="197" t="s">
        <v>776</v>
      </c>
      <c r="W1999" s="220">
        <v>1</v>
      </c>
      <c r="X1999" s="227">
        <v>281</v>
      </c>
      <c r="Y1999" s="227">
        <v>272</v>
      </c>
      <c r="Z1999" s="227">
        <v>255</v>
      </c>
      <c r="AA1999" s="227">
        <v>240</v>
      </c>
      <c r="AB1999" s="5"/>
      <c r="AC1999" s="224">
        <f t="shared" si="80"/>
        <v>0</v>
      </c>
      <c r="AD1999" s="270">
        <f t="shared" si="81"/>
        <v>0</v>
      </c>
      <c r="AE1999" s="198"/>
      <c r="AF1999" s="199"/>
      <c r="AG1999" s="200"/>
      <c r="AH1999" s="200"/>
      <c r="AI1999" s="169" t="str">
        <f>IF(AB1999/W1999=0,"",IF(MOD(AB1999,W1999)&gt;0,"ОШИБКА!!! неверная кратность на сорт",""))</f>
        <v/>
      </c>
    </row>
    <row r="2000" spans="2:35">
      <c r="B2000" s="251"/>
      <c r="C2000" s="168" t="s">
        <v>1062</v>
      </c>
      <c r="D2000" s="267"/>
      <c r="E2000" s="267"/>
      <c r="F2000" s="267"/>
      <c r="G2000" s="267"/>
      <c r="H2000" s="267"/>
      <c r="I2000" s="267"/>
      <c r="J2000" s="267">
        <v>22</v>
      </c>
      <c r="K2000" s="267"/>
      <c r="L2000" s="196" t="s">
        <v>37</v>
      </c>
      <c r="M2000" s="196" t="s">
        <v>980</v>
      </c>
      <c r="N2000" s="196" t="s">
        <v>1064</v>
      </c>
      <c r="O2000" s="196" t="s">
        <v>1063</v>
      </c>
      <c r="P2000" s="196" t="s">
        <v>1065</v>
      </c>
      <c r="Q2000" s="196" t="s">
        <v>19</v>
      </c>
      <c r="R2000" s="218"/>
      <c r="S2000" s="218"/>
      <c r="T2000" s="218"/>
      <c r="U2000" s="219"/>
      <c r="V2000" s="197" t="s">
        <v>776</v>
      </c>
      <c r="W2000" s="220">
        <v>1</v>
      </c>
      <c r="X2000" s="223">
        <v>395</v>
      </c>
      <c r="Y2000" s="223">
        <v>383</v>
      </c>
      <c r="Z2000" s="223">
        <v>359</v>
      </c>
      <c r="AA2000" s="223">
        <v>337</v>
      </c>
      <c r="AB2000" s="5"/>
      <c r="AC2000" s="224">
        <f t="shared" si="80"/>
        <v>0</v>
      </c>
      <c r="AD2000" s="270">
        <f t="shared" si="81"/>
        <v>0</v>
      </c>
      <c r="AE2000" s="198"/>
      <c r="AF2000" s="199"/>
      <c r="AG2000" s="200"/>
      <c r="AH2000" s="200"/>
      <c r="AI2000" s="169" t="str">
        <f>IF(AB2000/W2000=0,"",IF(MOD(AB2000,W2000)&gt;0,"ОШИБКА!!! неверная кратность на сорт",""))</f>
        <v/>
      </c>
    </row>
    <row r="2001" spans="2:35">
      <c r="B2001" s="251"/>
      <c r="C2001" s="168"/>
      <c r="D2001" s="267"/>
      <c r="E2001" s="267"/>
      <c r="F2001" s="267"/>
      <c r="G2001" s="267"/>
      <c r="H2001" s="267"/>
      <c r="I2001" s="267"/>
      <c r="J2001" s="267"/>
      <c r="K2001" s="267">
        <v>2413</v>
      </c>
      <c r="L2001" s="196" t="s">
        <v>37</v>
      </c>
      <c r="M2001" s="196" t="s">
        <v>980</v>
      </c>
      <c r="N2001" s="196" t="s">
        <v>5452</v>
      </c>
      <c r="O2001" s="196"/>
      <c r="P2001" s="196"/>
      <c r="Q2001" s="196" t="s">
        <v>4940</v>
      </c>
      <c r="R2001" s="218"/>
      <c r="S2001" s="218"/>
      <c r="T2001" s="218"/>
      <c r="U2001" s="281" t="s">
        <v>4764</v>
      </c>
      <c r="V2001" s="197" t="s">
        <v>776</v>
      </c>
      <c r="W2001" s="220">
        <v>1</v>
      </c>
      <c r="X2001" s="285">
        <v>515</v>
      </c>
      <c r="Y2001" s="285">
        <v>500</v>
      </c>
      <c r="Z2001" s="285">
        <v>469</v>
      </c>
      <c r="AA2001" s="285">
        <v>440</v>
      </c>
      <c r="AB2001" s="5"/>
      <c r="AC2001" s="224">
        <f t="shared" si="80"/>
        <v>0</v>
      </c>
      <c r="AD2001" s="270">
        <f t="shared" si="81"/>
        <v>0</v>
      </c>
      <c r="AE2001" s="282" t="s">
        <v>7069</v>
      </c>
      <c r="AF2001" s="283" t="s">
        <v>4765</v>
      </c>
      <c r="AG2001" s="200"/>
      <c r="AH2001" s="200"/>
      <c r="AI2001" s="169" t="str">
        <f>IF(AB2001/W2001=0,"",IF(MOD(AB2001,W2001)&gt;0,"ОШИБКА!!! неверная кратность на сорт",""))</f>
        <v/>
      </c>
    </row>
    <row r="2002" spans="2:35">
      <c r="B2002" s="251"/>
      <c r="C2002" s="168"/>
      <c r="D2002" s="267"/>
      <c r="E2002" s="267"/>
      <c r="F2002" s="267"/>
      <c r="G2002" s="267"/>
      <c r="H2002" s="267"/>
      <c r="I2002" s="267"/>
      <c r="J2002" s="267"/>
      <c r="K2002" s="267">
        <v>635</v>
      </c>
      <c r="L2002" s="196" t="s">
        <v>37</v>
      </c>
      <c r="M2002" s="196" t="s">
        <v>980</v>
      </c>
      <c r="N2002" s="196" t="s">
        <v>5453</v>
      </c>
      <c r="O2002" s="196"/>
      <c r="P2002" s="196"/>
      <c r="Q2002" s="196" t="s">
        <v>4940</v>
      </c>
      <c r="R2002" s="218"/>
      <c r="S2002" s="218"/>
      <c r="T2002" s="218"/>
      <c r="U2002" s="281" t="s">
        <v>4764</v>
      </c>
      <c r="V2002" s="197" t="s">
        <v>776</v>
      </c>
      <c r="W2002" s="220">
        <v>1</v>
      </c>
      <c r="X2002" s="285">
        <v>515</v>
      </c>
      <c r="Y2002" s="285">
        <v>500</v>
      </c>
      <c r="Z2002" s="285">
        <v>469</v>
      </c>
      <c r="AA2002" s="285">
        <v>440</v>
      </c>
      <c r="AB2002" s="5"/>
      <c r="AC2002" s="224">
        <f t="shared" si="80"/>
        <v>0</v>
      </c>
      <c r="AD2002" s="270">
        <f t="shared" si="81"/>
        <v>0</v>
      </c>
      <c r="AE2002" s="282" t="s">
        <v>7069</v>
      </c>
      <c r="AF2002" s="283" t="s">
        <v>4765</v>
      </c>
      <c r="AG2002" s="200"/>
      <c r="AH2002" s="200"/>
      <c r="AI2002" s="169" t="str">
        <f>IF(AB2002/W2002=0,"",IF(MOD(AB2002,W2002)&gt;0,"ОШИБКА!!! неверная кратность на сорт",""))</f>
        <v/>
      </c>
    </row>
    <row r="2003" spans="2:35">
      <c r="B2003" s="251"/>
      <c r="C2003" s="168"/>
      <c r="D2003" s="267"/>
      <c r="E2003" s="267"/>
      <c r="F2003" s="267"/>
      <c r="G2003" s="267"/>
      <c r="H2003" s="267"/>
      <c r="I2003" s="267"/>
      <c r="J2003" s="267"/>
      <c r="K2003" s="267">
        <v>879</v>
      </c>
      <c r="L2003" s="196" t="s">
        <v>37</v>
      </c>
      <c r="M2003" s="196" t="s">
        <v>980</v>
      </c>
      <c r="N2003" s="196" t="s">
        <v>5454</v>
      </c>
      <c r="O2003" s="196"/>
      <c r="P2003" s="196"/>
      <c r="Q2003" s="196" t="s">
        <v>4940</v>
      </c>
      <c r="R2003" s="218"/>
      <c r="S2003" s="218"/>
      <c r="T2003" s="218"/>
      <c r="U2003" s="281" t="s">
        <v>4764</v>
      </c>
      <c r="V2003" s="197" t="s">
        <v>776</v>
      </c>
      <c r="W2003" s="220">
        <v>1</v>
      </c>
      <c r="X2003" s="285">
        <v>515</v>
      </c>
      <c r="Y2003" s="285">
        <v>500</v>
      </c>
      <c r="Z2003" s="285">
        <v>469</v>
      </c>
      <c r="AA2003" s="285">
        <v>440</v>
      </c>
      <c r="AB2003" s="5"/>
      <c r="AC2003" s="224">
        <f t="shared" si="80"/>
        <v>0</v>
      </c>
      <c r="AD2003" s="270">
        <f t="shared" si="81"/>
        <v>0</v>
      </c>
      <c r="AE2003" s="282" t="s">
        <v>7069</v>
      </c>
      <c r="AF2003" s="283" t="s">
        <v>4765</v>
      </c>
      <c r="AG2003" s="200"/>
      <c r="AH2003" s="200"/>
      <c r="AI2003" s="169" t="str">
        <f>IF(AB2003/W2003=0,"",IF(MOD(AB2003,W2003)&gt;0,"ОШИБКА!!! неверная кратность на сорт",""))</f>
        <v/>
      </c>
    </row>
    <row r="2004" spans="2:35">
      <c r="B2004" s="251"/>
      <c r="C2004" s="168"/>
      <c r="D2004" s="267"/>
      <c r="E2004" s="267"/>
      <c r="F2004" s="267"/>
      <c r="G2004" s="267"/>
      <c r="H2004" s="267"/>
      <c r="I2004" s="267"/>
      <c r="J2004" s="267"/>
      <c r="K2004" s="267">
        <v>175</v>
      </c>
      <c r="L2004" s="196" t="s">
        <v>37</v>
      </c>
      <c r="M2004" s="196" t="s">
        <v>980</v>
      </c>
      <c r="N2004" s="196" t="s">
        <v>5454</v>
      </c>
      <c r="O2004" s="196"/>
      <c r="P2004" s="196"/>
      <c r="Q2004" s="196" t="s">
        <v>4941</v>
      </c>
      <c r="R2004" s="218"/>
      <c r="S2004" s="218"/>
      <c r="T2004" s="218"/>
      <c r="U2004" s="281" t="s">
        <v>4764</v>
      </c>
      <c r="V2004" s="197" t="s">
        <v>776</v>
      </c>
      <c r="W2004" s="220">
        <v>1</v>
      </c>
      <c r="X2004" s="285">
        <v>1346</v>
      </c>
      <c r="Y2004" s="285">
        <v>1306</v>
      </c>
      <c r="Z2004" s="285">
        <v>1224</v>
      </c>
      <c r="AA2004" s="285">
        <v>1150</v>
      </c>
      <c r="AB2004" s="5"/>
      <c r="AC2004" s="224">
        <f t="shared" si="80"/>
        <v>0</v>
      </c>
      <c r="AD2004" s="270">
        <f t="shared" si="81"/>
        <v>0</v>
      </c>
      <c r="AE2004" s="282" t="s">
        <v>7069</v>
      </c>
      <c r="AF2004" s="283" t="s">
        <v>4765</v>
      </c>
      <c r="AG2004" s="200"/>
      <c r="AH2004" s="200"/>
      <c r="AI2004" s="169" t="str">
        <f>IF(AB2004/W2004=0,"",IF(MOD(AB2004,W2004)&gt;0,"ОШИБКА!!! неверная кратность на сорт",""))</f>
        <v/>
      </c>
    </row>
    <row r="2005" spans="2:35">
      <c r="B2005" s="251"/>
      <c r="C2005" s="168"/>
      <c r="D2005" s="267"/>
      <c r="E2005" s="267"/>
      <c r="F2005" s="267"/>
      <c r="G2005" s="267"/>
      <c r="H2005" s="267"/>
      <c r="I2005" s="267"/>
      <c r="J2005" s="267"/>
      <c r="K2005" s="267"/>
      <c r="L2005" s="196" t="s">
        <v>37</v>
      </c>
      <c r="M2005" s="196" t="s">
        <v>980</v>
      </c>
      <c r="N2005" s="196" t="s">
        <v>4341</v>
      </c>
      <c r="O2005" s="196"/>
      <c r="P2005" s="196"/>
      <c r="Q2005" s="196" t="s">
        <v>4940</v>
      </c>
      <c r="R2005" s="218"/>
      <c r="S2005" s="218"/>
      <c r="T2005" s="218"/>
      <c r="U2005" s="281" t="s">
        <v>4764</v>
      </c>
      <c r="V2005" s="197" t="s">
        <v>776</v>
      </c>
      <c r="W2005" s="220">
        <v>1</v>
      </c>
      <c r="X2005" s="285">
        <v>515</v>
      </c>
      <c r="Y2005" s="285">
        <v>500</v>
      </c>
      <c r="Z2005" s="285">
        <v>469</v>
      </c>
      <c r="AA2005" s="285">
        <v>440</v>
      </c>
      <c r="AB2005" s="5"/>
      <c r="AC2005" s="224">
        <f t="shared" si="80"/>
        <v>0</v>
      </c>
      <c r="AD2005" s="270">
        <f t="shared" si="81"/>
        <v>0</v>
      </c>
      <c r="AE2005" s="282" t="s">
        <v>7069</v>
      </c>
      <c r="AF2005" s="283" t="s">
        <v>4765</v>
      </c>
      <c r="AG2005" s="200"/>
      <c r="AH2005" s="200"/>
      <c r="AI2005" s="169" t="str">
        <f>IF(AB2005/W2005=0,"",IF(MOD(AB2005,W2005)&gt;0,"ОШИБКА!!! неверная кратность на сорт",""))</f>
        <v/>
      </c>
    </row>
    <row r="2006" spans="2:35">
      <c r="B2006" s="251"/>
      <c r="C2006" s="168"/>
      <c r="D2006" s="267"/>
      <c r="E2006" s="267"/>
      <c r="F2006" s="267"/>
      <c r="G2006" s="267"/>
      <c r="H2006" s="267"/>
      <c r="I2006" s="267"/>
      <c r="J2006" s="267"/>
      <c r="K2006" s="267">
        <v>12</v>
      </c>
      <c r="L2006" s="196" t="s">
        <v>37</v>
      </c>
      <c r="M2006" s="196" t="s">
        <v>980</v>
      </c>
      <c r="N2006" s="196" t="s">
        <v>5674</v>
      </c>
      <c r="O2006" s="196"/>
      <c r="P2006" s="196"/>
      <c r="Q2006" s="196" t="s">
        <v>4940</v>
      </c>
      <c r="R2006" s="218"/>
      <c r="S2006" s="218"/>
      <c r="T2006" s="218"/>
      <c r="U2006" s="281" t="s">
        <v>4764</v>
      </c>
      <c r="V2006" s="197" t="s">
        <v>776</v>
      </c>
      <c r="W2006" s="220">
        <v>1</v>
      </c>
      <c r="X2006" s="285">
        <v>427</v>
      </c>
      <c r="Y2006" s="285">
        <v>414</v>
      </c>
      <c r="Z2006" s="285">
        <v>388</v>
      </c>
      <c r="AA2006" s="285">
        <v>364</v>
      </c>
      <c r="AB2006" s="5"/>
      <c r="AC2006" s="224">
        <f t="shared" si="80"/>
        <v>0</v>
      </c>
      <c r="AD2006" s="270">
        <f t="shared" si="81"/>
        <v>0</v>
      </c>
      <c r="AE2006" s="282" t="s">
        <v>7069</v>
      </c>
      <c r="AF2006" s="283" t="s">
        <v>4765</v>
      </c>
      <c r="AG2006" s="200"/>
      <c r="AH2006" s="200"/>
      <c r="AI2006" s="169" t="str">
        <f>IF(AB2006/W2006=0,"",IF(MOD(AB2006,W2006)&gt;0,"ОШИБКА!!! неверная кратность на сорт",""))</f>
        <v/>
      </c>
    </row>
    <row r="2007" spans="2:35">
      <c r="B2007" s="251"/>
      <c r="C2007" s="168"/>
      <c r="D2007" s="267"/>
      <c r="E2007" s="267"/>
      <c r="F2007" s="267"/>
      <c r="G2007" s="267"/>
      <c r="H2007" s="267"/>
      <c r="I2007" s="267"/>
      <c r="J2007" s="267"/>
      <c r="K2007" s="267">
        <v>4539</v>
      </c>
      <c r="L2007" s="196" t="s">
        <v>37</v>
      </c>
      <c r="M2007" s="196" t="s">
        <v>980</v>
      </c>
      <c r="N2007" s="196" t="s">
        <v>5675</v>
      </c>
      <c r="O2007" s="196"/>
      <c r="P2007" s="196"/>
      <c r="Q2007" s="196" t="s">
        <v>4940</v>
      </c>
      <c r="R2007" s="218"/>
      <c r="S2007" s="218"/>
      <c r="T2007" s="218"/>
      <c r="U2007" s="281" t="s">
        <v>4764</v>
      </c>
      <c r="V2007" s="197" t="s">
        <v>776</v>
      </c>
      <c r="W2007" s="220">
        <v>1</v>
      </c>
      <c r="X2007" s="285">
        <v>361</v>
      </c>
      <c r="Y2007" s="285">
        <v>350</v>
      </c>
      <c r="Z2007" s="285">
        <v>328</v>
      </c>
      <c r="AA2007" s="285">
        <v>308</v>
      </c>
      <c r="AB2007" s="5"/>
      <c r="AC2007" s="224">
        <f t="shared" si="80"/>
        <v>0</v>
      </c>
      <c r="AD2007" s="270">
        <f t="shared" si="81"/>
        <v>0</v>
      </c>
      <c r="AE2007" s="282" t="s">
        <v>7069</v>
      </c>
      <c r="AF2007" s="283" t="s">
        <v>4765</v>
      </c>
      <c r="AG2007" s="200"/>
      <c r="AH2007" s="200"/>
      <c r="AI2007" s="169" t="str">
        <f>IF(AB2007/W2007=0,"",IF(MOD(AB2007,W2007)&gt;0,"ОШИБКА!!! неверная кратность на сорт",""))</f>
        <v/>
      </c>
    </row>
    <row r="2008" spans="2:35">
      <c r="B2008" s="251"/>
      <c r="C2008" s="168"/>
      <c r="D2008" s="267"/>
      <c r="E2008" s="267"/>
      <c r="F2008" s="267"/>
      <c r="G2008" s="267"/>
      <c r="H2008" s="267"/>
      <c r="I2008" s="267"/>
      <c r="J2008" s="267"/>
      <c r="K2008" s="267">
        <v>4</v>
      </c>
      <c r="L2008" s="196" t="s">
        <v>37</v>
      </c>
      <c r="M2008" s="196" t="s">
        <v>980</v>
      </c>
      <c r="N2008" s="196" t="s">
        <v>5676</v>
      </c>
      <c r="O2008" s="196"/>
      <c r="P2008" s="196"/>
      <c r="Q2008" s="196" t="s">
        <v>4940</v>
      </c>
      <c r="R2008" s="218"/>
      <c r="S2008" s="218"/>
      <c r="T2008" s="218"/>
      <c r="U2008" s="281" t="s">
        <v>4764</v>
      </c>
      <c r="V2008" s="197" t="s">
        <v>776</v>
      </c>
      <c r="W2008" s="220">
        <v>1</v>
      </c>
      <c r="X2008" s="285">
        <v>352</v>
      </c>
      <c r="Y2008" s="285">
        <v>341</v>
      </c>
      <c r="Z2008" s="285">
        <v>320</v>
      </c>
      <c r="AA2008" s="285">
        <v>300</v>
      </c>
      <c r="AB2008" s="5"/>
      <c r="AC2008" s="224">
        <f t="shared" si="80"/>
        <v>0</v>
      </c>
      <c r="AD2008" s="270">
        <f t="shared" si="81"/>
        <v>0</v>
      </c>
      <c r="AE2008" s="282" t="s">
        <v>7069</v>
      </c>
      <c r="AF2008" s="283" t="s">
        <v>4765</v>
      </c>
      <c r="AG2008" s="200"/>
      <c r="AH2008" s="200"/>
      <c r="AI2008" s="169" t="str">
        <f>IF(AB2008/W2008=0,"",IF(MOD(AB2008,W2008)&gt;0,"ОШИБКА!!! неверная кратность на сорт",""))</f>
        <v/>
      </c>
    </row>
    <row r="2009" spans="2:35">
      <c r="B2009" s="251"/>
      <c r="C2009" s="168"/>
      <c r="D2009" s="267"/>
      <c r="E2009" s="267"/>
      <c r="F2009" s="267"/>
      <c r="G2009" s="267"/>
      <c r="H2009" s="267"/>
      <c r="I2009" s="267"/>
      <c r="J2009" s="267"/>
      <c r="K2009" s="267">
        <v>158</v>
      </c>
      <c r="L2009" s="196" t="s">
        <v>37</v>
      </c>
      <c r="M2009" s="196" t="s">
        <v>980</v>
      </c>
      <c r="N2009" s="196" t="s">
        <v>5677</v>
      </c>
      <c r="O2009" s="196"/>
      <c r="P2009" s="196"/>
      <c r="Q2009" s="196" t="s">
        <v>4989</v>
      </c>
      <c r="R2009" s="218"/>
      <c r="S2009" s="218"/>
      <c r="T2009" s="218"/>
      <c r="U2009" s="281" t="s">
        <v>4764</v>
      </c>
      <c r="V2009" s="197" t="s">
        <v>776</v>
      </c>
      <c r="W2009" s="220">
        <v>24</v>
      </c>
      <c r="X2009" s="285">
        <v>229</v>
      </c>
      <c r="Y2009" s="285">
        <v>222</v>
      </c>
      <c r="Z2009" s="285">
        <v>208</v>
      </c>
      <c r="AA2009" s="285">
        <v>195</v>
      </c>
      <c r="AB2009" s="5"/>
      <c r="AC2009" s="224">
        <f t="shared" si="80"/>
        <v>0</v>
      </c>
      <c r="AD2009" s="270">
        <f t="shared" si="81"/>
        <v>0</v>
      </c>
      <c r="AE2009" s="282" t="s">
        <v>7069</v>
      </c>
      <c r="AF2009" s="283" t="s">
        <v>4765</v>
      </c>
      <c r="AG2009" s="200"/>
      <c r="AH2009" s="200"/>
      <c r="AI2009" s="169" t="str">
        <f>IF(AB2009/W2009=0,"",IF(MOD(AB2009,W2009)&gt;0,"ОШИБКА!!! неверная кратность на сорт",""))</f>
        <v/>
      </c>
    </row>
    <row r="2010" spans="2:35">
      <c r="B2010" s="251"/>
      <c r="C2010" s="168"/>
      <c r="D2010" s="267"/>
      <c r="E2010" s="267"/>
      <c r="F2010" s="267"/>
      <c r="G2010" s="267"/>
      <c r="H2010" s="267"/>
      <c r="I2010" s="267"/>
      <c r="J2010" s="267"/>
      <c r="K2010" s="267">
        <v>245</v>
      </c>
      <c r="L2010" s="196" t="s">
        <v>37</v>
      </c>
      <c r="M2010" s="196" t="s">
        <v>980</v>
      </c>
      <c r="N2010" s="196" t="s">
        <v>5677</v>
      </c>
      <c r="O2010" s="196"/>
      <c r="P2010" s="196"/>
      <c r="Q2010" s="196" t="s">
        <v>4956</v>
      </c>
      <c r="R2010" s="218"/>
      <c r="S2010" s="218"/>
      <c r="T2010" s="218"/>
      <c r="U2010" s="281" t="s">
        <v>4764</v>
      </c>
      <c r="V2010" s="197" t="s">
        <v>776</v>
      </c>
      <c r="W2010" s="220">
        <v>1</v>
      </c>
      <c r="X2010" s="285">
        <v>428</v>
      </c>
      <c r="Y2010" s="285">
        <v>415</v>
      </c>
      <c r="Z2010" s="285">
        <v>389</v>
      </c>
      <c r="AA2010" s="285">
        <v>365</v>
      </c>
      <c r="AB2010" s="5"/>
      <c r="AC2010" s="224">
        <f t="shared" si="80"/>
        <v>0</v>
      </c>
      <c r="AD2010" s="270">
        <f t="shared" si="81"/>
        <v>0</v>
      </c>
      <c r="AE2010" s="282" t="s">
        <v>7069</v>
      </c>
      <c r="AF2010" s="283" t="s">
        <v>4765</v>
      </c>
      <c r="AG2010" s="200"/>
      <c r="AH2010" s="200"/>
      <c r="AI2010" s="169" t="str">
        <f>IF(AB2010/W2010=0,"",IF(MOD(AB2010,W2010)&gt;0,"ОШИБКА!!! неверная кратность на сорт",""))</f>
        <v/>
      </c>
    </row>
    <row r="2011" spans="2:35">
      <c r="B2011" s="251"/>
      <c r="C2011" s="168"/>
      <c r="D2011" s="267"/>
      <c r="E2011" s="267"/>
      <c r="F2011" s="267"/>
      <c r="G2011" s="267"/>
      <c r="H2011" s="267"/>
      <c r="I2011" s="267"/>
      <c r="J2011" s="267"/>
      <c r="K2011" s="267"/>
      <c r="L2011" s="196" t="s">
        <v>37</v>
      </c>
      <c r="M2011" s="196" t="s">
        <v>980</v>
      </c>
      <c r="N2011" s="196" t="s">
        <v>5677</v>
      </c>
      <c r="O2011" s="196"/>
      <c r="P2011" s="196"/>
      <c r="Q2011" s="196" t="s">
        <v>4940</v>
      </c>
      <c r="R2011" s="218"/>
      <c r="S2011" s="218"/>
      <c r="T2011" s="218"/>
      <c r="U2011" s="281" t="s">
        <v>4764</v>
      </c>
      <c r="V2011" s="197" t="s">
        <v>776</v>
      </c>
      <c r="W2011" s="220">
        <v>1</v>
      </c>
      <c r="X2011" s="285">
        <v>459</v>
      </c>
      <c r="Y2011" s="285">
        <v>445</v>
      </c>
      <c r="Z2011" s="285">
        <v>418</v>
      </c>
      <c r="AA2011" s="285">
        <v>392</v>
      </c>
      <c r="AB2011" s="5"/>
      <c r="AC2011" s="224">
        <f t="shared" si="80"/>
        <v>0</v>
      </c>
      <c r="AD2011" s="270">
        <f t="shared" si="81"/>
        <v>0</v>
      </c>
      <c r="AE2011" s="282" t="s">
        <v>7069</v>
      </c>
      <c r="AF2011" s="283" t="s">
        <v>4765</v>
      </c>
      <c r="AG2011" s="200"/>
      <c r="AH2011" s="200"/>
      <c r="AI2011" s="169" t="str">
        <f>IF(AB2011/W2011=0,"",IF(MOD(AB2011,W2011)&gt;0,"ОШИБКА!!! неверная кратность на сорт",""))</f>
        <v/>
      </c>
    </row>
    <row r="2012" spans="2:35">
      <c r="B2012" s="251"/>
      <c r="C2012" s="168" t="s">
        <v>3207</v>
      </c>
      <c r="D2012" s="267">
        <v>38</v>
      </c>
      <c r="E2012" s="267">
        <v>12</v>
      </c>
      <c r="F2012" s="267">
        <v>11</v>
      </c>
      <c r="G2012" s="267"/>
      <c r="H2012" s="267"/>
      <c r="I2012" s="267"/>
      <c r="J2012" s="267">
        <v>20</v>
      </c>
      <c r="K2012" s="267"/>
      <c r="L2012" s="196" t="s">
        <v>37</v>
      </c>
      <c r="M2012" s="196" t="s">
        <v>980</v>
      </c>
      <c r="N2012" s="196" t="s">
        <v>4356</v>
      </c>
      <c r="O2012" s="196" t="s">
        <v>4355</v>
      </c>
      <c r="P2012" s="196"/>
      <c r="Q2012" s="196" t="s">
        <v>19</v>
      </c>
      <c r="R2012" s="218"/>
      <c r="S2012" s="218"/>
      <c r="T2012" s="218"/>
      <c r="U2012" s="219"/>
      <c r="V2012" s="197" t="s">
        <v>776</v>
      </c>
      <c r="W2012" s="220">
        <v>1</v>
      </c>
      <c r="X2012" s="223">
        <v>288</v>
      </c>
      <c r="Y2012" s="223">
        <v>279</v>
      </c>
      <c r="Z2012" s="223">
        <v>261</v>
      </c>
      <c r="AA2012" s="223">
        <v>246</v>
      </c>
      <c r="AB2012" s="5"/>
      <c r="AC2012" s="224">
        <f t="shared" si="80"/>
        <v>0</v>
      </c>
      <c r="AD2012" s="270">
        <f t="shared" si="81"/>
        <v>0</v>
      </c>
      <c r="AE2012" s="198"/>
      <c r="AF2012" s="199"/>
      <c r="AG2012" s="200"/>
      <c r="AH2012" s="200"/>
      <c r="AI2012" s="169" t="str">
        <f>IF(AB2012/W2012=0,"",IF(MOD(AB2012,W2012)&gt;0,"ОШИБКА!!! неверная кратность на сорт",""))</f>
        <v/>
      </c>
    </row>
    <row r="2013" spans="2:35">
      <c r="B2013" s="251"/>
      <c r="C2013" s="168" t="s">
        <v>3208</v>
      </c>
      <c r="D2013" s="267">
        <v>20</v>
      </c>
      <c r="E2013" s="267"/>
      <c r="F2013" s="267"/>
      <c r="G2013" s="267"/>
      <c r="H2013" s="267"/>
      <c r="I2013" s="267"/>
      <c r="J2013" s="267"/>
      <c r="K2013" s="267"/>
      <c r="L2013" s="196" t="s">
        <v>37</v>
      </c>
      <c r="M2013" s="196" t="s">
        <v>980</v>
      </c>
      <c r="N2013" s="196" t="s">
        <v>4357</v>
      </c>
      <c r="O2013" s="196" t="s">
        <v>4358</v>
      </c>
      <c r="P2013" s="196"/>
      <c r="Q2013" s="196" t="s">
        <v>19</v>
      </c>
      <c r="R2013" s="218"/>
      <c r="S2013" s="218"/>
      <c r="T2013" s="218"/>
      <c r="U2013" s="252"/>
      <c r="V2013" s="197" t="s">
        <v>776</v>
      </c>
      <c r="W2013" s="220">
        <v>1</v>
      </c>
      <c r="X2013" s="227">
        <v>304</v>
      </c>
      <c r="Y2013" s="227">
        <v>295</v>
      </c>
      <c r="Z2013" s="227">
        <v>276</v>
      </c>
      <c r="AA2013" s="227">
        <v>260</v>
      </c>
      <c r="AB2013" s="5"/>
      <c r="AC2013" s="224">
        <f t="shared" si="80"/>
        <v>0</v>
      </c>
      <c r="AD2013" s="270">
        <f t="shared" si="81"/>
        <v>0</v>
      </c>
      <c r="AE2013" s="198"/>
      <c r="AF2013" s="199"/>
      <c r="AG2013" s="200"/>
      <c r="AH2013" s="200"/>
      <c r="AI2013" s="169" t="str">
        <f>IF(AB2013/W2013=0,"",IF(MOD(AB2013,W2013)&gt;0,"ОШИБКА!!! неверная кратность на сорт",""))</f>
        <v/>
      </c>
    </row>
    <row r="2014" spans="2:35">
      <c r="B2014" s="251"/>
      <c r="C2014" s="168"/>
      <c r="D2014" s="267"/>
      <c r="E2014" s="267"/>
      <c r="F2014" s="267"/>
      <c r="G2014" s="267"/>
      <c r="H2014" s="267"/>
      <c r="I2014" s="267"/>
      <c r="J2014" s="267"/>
      <c r="K2014" s="267">
        <v>165</v>
      </c>
      <c r="L2014" s="196" t="s">
        <v>37</v>
      </c>
      <c r="M2014" s="196" t="s">
        <v>980</v>
      </c>
      <c r="N2014" s="196" t="s">
        <v>5678</v>
      </c>
      <c r="O2014" s="196"/>
      <c r="P2014" s="196"/>
      <c r="Q2014" s="196" t="s">
        <v>4956</v>
      </c>
      <c r="R2014" s="218"/>
      <c r="S2014" s="218"/>
      <c r="T2014" s="218"/>
      <c r="U2014" s="281" t="s">
        <v>4764</v>
      </c>
      <c r="V2014" s="197" t="s">
        <v>776</v>
      </c>
      <c r="W2014" s="220">
        <v>1</v>
      </c>
      <c r="X2014" s="285">
        <v>354</v>
      </c>
      <c r="Y2014" s="285">
        <v>343</v>
      </c>
      <c r="Z2014" s="285">
        <v>322</v>
      </c>
      <c r="AA2014" s="285">
        <v>302</v>
      </c>
      <c r="AB2014" s="5"/>
      <c r="AC2014" s="224">
        <f t="shared" si="80"/>
        <v>0</v>
      </c>
      <c r="AD2014" s="270">
        <f t="shared" si="81"/>
        <v>0</v>
      </c>
      <c r="AE2014" s="282" t="s">
        <v>7069</v>
      </c>
      <c r="AF2014" s="283" t="s">
        <v>4765</v>
      </c>
      <c r="AG2014" s="200"/>
      <c r="AH2014" s="200"/>
      <c r="AI2014" s="169" t="str">
        <f>IF(AB2014/W2014=0,"",IF(MOD(AB2014,W2014)&gt;0,"ОШИБКА!!! неверная кратность на сорт",""))</f>
        <v/>
      </c>
    </row>
    <row r="2015" spans="2:35">
      <c r="B2015" s="251"/>
      <c r="C2015" s="168"/>
      <c r="D2015" s="267"/>
      <c r="E2015" s="267"/>
      <c r="F2015" s="267"/>
      <c r="G2015" s="267"/>
      <c r="H2015" s="267"/>
      <c r="I2015" s="267"/>
      <c r="J2015" s="267"/>
      <c r="K2015" s="267">
        <v>286</v>
      </c>
      <c r="L2015" s="196" t="s">
        <v>37</v>
      </c>
      <c r="M2015" s="196" t="s">
        <v>980</v>
      </c>
      <c r="N2015" s="196" t="s">
        <v>5678</v>
      </c>
      <c r="O2015" s="196"/>
      <c r="P2015" s="196"/>
      <c r="Q2015" s="196" t="s">
        <v>4940</v>
      </c>
      <c r="R2015" s="218"/>
      <c r="S2015" s="218"/>
      <c r="T2015" s="218"/>
      <c r="U2015" s="281" t="s">
        <v>4764</v>
      </c>
      <c r="V2015" s="197" t="s">
        <v>776</v>
      </c>
      <c r="W2015" s="220">
        <v>1</v>
      </c>
      <c r="X2015" s="285">
        <v>387</v>
      </c>
      <c r="Y2015" s="285">
        <v>375</v>
      </c>
      <c r="Z2015" s="285">
        <v>352</v>
      </c>
      <c r="AA2015" s="285">
        <v>330</v>
      </c>
      <c r="AB2015" s="5"/>
      <c r="AC2015" s="224">
        <f t="shared" si="80"/>
        <v>0</v>
      </c>
      <c r="AD2015" s="270">
        <f t="shared" si="81"/>
        <v>0</v>
      </c>
      <c r="AE2015" s="282" t="s">
        <v>7069</v>
      </c>
      <c r="AF2015" s="283" t="s">
        <v>4765</v>
      </c>
      <c r="AG2015" s="200"/>
      <c r="AH2015" s="200"/>
      <c r="AI2015" s="169" t="str">
        <f>IF(AB2015/W2015=0,"",IF(MOD(AB2015,W2015)&gt;0,"ОШИБКА!!! неверная кратность на сорт",""))</f>
        <v/>
      </c>
    </row>
    <row r="2016" spans="2:35">
      <c r="B2016" s="251"/>
      <c r="C2016" s="168"/>
      <c r="D2016" s="267"/>
      <c r="E2016" s="267"/>
      <c r="F2016" s="267"/>
      <c r="G2016" s="267"/>
      <c r="H2016" s="267"/>
      <c r="I2016" s="267"/>
      <c r="J2016" s="267"/>
      <c r="K2016" s="267">
        <v>93</v>
      </c>
      <c r="L2016" s="196" t="s">
        <v>37</v>
      </c>
      <c r="M2016" s="196" t="s">
        <v>980</v>
      </c>
      <c r="N2016" s="196" t="s">
        <v>5679</v>
      </c>
      <c r="O2016" s="196"/>
      <c r="P2016" s="196"/>
      <c r="Q2016" s="196" t="s">
        <v>4940</v>
      </c>
      <c r="R2016" s="218"/>
      <c r="S2016" s="218"/>
      <c r="T2016" s="218"/>
      <c r="U2016" s="281" t="s">
        <v>4764</v>
      </c>
      <c r="V2016" s="197" t="s">
        <v>776</v>
      </c>
      <c r="W2016" s="220">
        <v>1</v>
      </c>
      <c r="X2016" s="285">
        <v>387</v>
      </c>
      <c r="Y2016" s="285">
        <v>375</v>
      </c>
      <c r="Z2016" s="285">
        <v>352</v>
      </c>
      <c r="AA2016" s="285">
        <v>330</v>
      </c>
      <c r="AB2016" s="5"/>
      <c r="AC2016" s="224">
        <f t="shared" si="80"/>
        <v>0</v>
      </c>
      <c r="AD2016" s="270">
        <f t="shared" si="81"/>
        <v>0</v>
      </c>
      <c r="AE2016" s="282" t="s">
        <v>7069</v>
      </c>
      <c r="AF2016" s="283" t="s">
        <v>4765</v>
      </c>
      <c r="AG2016" s="200"/>
      <c r="AH2016" s="200"/>
      <c r="AI2016" s="169" t="str">
        <f>IF(AB2016/W2016=0,"",IF(MOD(AB2016,W2016)&gt;0,"ОШИБКА!!! неверная кратность на сорт",""))</f>
        <v/>
      </c>
    </row>
    <row r="2017" spans="2:35">
      <c r="B2017" s="251"/>
      <c r="C2017" s="168" t="s">
        <v>1721</v>
      </c>
      <c r="D2017" s="267">
        <v>2</v>
      </c>
      <c r="E2017" s="267"/>
      <c r="F2017" s="267"/>
      <c r="G2017" s="267"/>
      <c r="H2017" s="267"/>
      <c r="I2017" s="267"/>
      <c r="J2017" s="267"/>
      <c r="K2017" s="267"/>
      <c r="L2017" s="196" t="s">
        <v>37</v>
      </c>
      <c r="M2017" s="196" t="s">
        <v>980</v>
      </c>
      <c r="N2017" s="196" t="s">
        <v>5252</v>
      </c>
      <c r="O2017" s="196" t="s">
        <v>1722</v>
      </c>
      <c r="P2017" s="196" t="s">
        <v>1723</v>
      </c>
      <c r="Q2017" s="196" t="s">
        <v>19</v>
      </c>
      <c r="R2017" s="218"/>
      <c r="S2017" s="218"/>
      <c r="T2017" s="218"/>
      <c r="U2017" s="219"/>
      <c r="V2017" s="197" t="s">
        <v>776</v>
      </c>
      <c r="W2017" s="220">
        <v>1</v>
      </c>
      <c r="X2017" s="223">
        <v>471</v>
      </c>
      <c r="Y2017" s="223">
        <v>456</v>
      </c>
      <c r="Z2017" s="223">
        <v>428</v>
      </c>
      <c r="AA2017" s="223">
        <v>402</v>
      </c>
      <c r="AB2017" s="5"/>
      <c r="AC2017" s="224">
        <f t="shared" si="80"/>
        <v>0</v>
      </c>
      <c r="AD2017" s="270">
        <f t="shared" si="81"/>
        <v>0</v>
      </c>
      <c r="AE2017" s="198"/>
      <c r="AF2017" s="199"/>
      <c r="AG2017" s="200"/>
      <c r="AH2017" s="200"/>
      <c r="AI2017" s="169" t="str">
        <f>IF(AB2017/W2017=0,"",IF(MOD(AB2017,W2017)&gt;0,"ОШИБКА!!! неверная кратность на сорт",""))</f>
        <v/>
      </c>
    </row>
    <row r="2018" spans="2:35">
      <c r="B2018" s="251"/>
      <c r="C2018" s="168"/>
      <c r="D2018" s="267"/>
      <c r="E2018" s="267"/>
      <c r="F2018" s="267"/>
      <c r="G2018" s="267"/>
      <c r="H2018" s="267"/>
      <c r="I2018" s="267"/>
      <c r="J2018" s="267"/>
      <c r="K2018" s="267">
        <v>2194</v>
      </c>
      <c r="L2018" s="196" t="s">
        <v>37</v>
      </c>
      <c r="M2018" s="196" t="s">
        <v>980</v>
      </c>
      <c r="N2018" s="196" t="s">
        <v>5253</v>
      </c>
      <c r="O2018" s="196"/>
      <c r="P2018" s="196"/>
      <c r="Q2018" s="196" t="s">
        <v>4989</v>
      </c>
      <c r="R2018" s="218"/>
      <c r="S2018" s="218"/>
      <c r="T2018" s="218"/>
      <c r="U2018" s="281" t="s">
        <v>4764</v>
      </c>
      <c r="V2018" s="197" t="s">
        <v>776</v>
      </c>
      <c r="W2018" s="220">
        <v>24</v>
      </c>
      <c r="X2018" s="285">
        <v>293</v>
      </c>
      <c r="Y2018" s="285">
        <v>284</v>
      </c>
      <c r="Z2018" s="285">
        <v>267</v>
      </c>
      <c r="AA2018" s="285">
        <v>250</v>
      </c>
      <c r="AB2018" s="5"/>
      <c r="AC2018" s="224">
        <f t="shared" si="80"/>
        <v>0</v>
      </c>
      <c r="AD2018" s="270">
        <f t="shared" si="81"/>
        <v>0</v>
      </c>
      <c r="AE2018" s="282" t="s">
        <v>7069</v>
      </c>
      <c r="AF2018" s="283" t="s">
        <v>4765</v>
      </c>
      <c r="AG2018" s="200"/>
      <c r="AH2018" s="200"/>
      <c r="AI2018" s="169" t="str">
        <f>IF(AB2018/W2018=0,"",IF(MOD(AB2018,W2018)&gt;0,"ОШИБКА!!! неверная кратность на сорт",""))</f>
        <v/>
      </c>
    </row>
    <row r="2019" spans="2:35">
      <c r="B2019" s="251"/>
      <c r="C2019" s="168"/>
      <c r="D2019" s="267"/>
      <c r="E2019" s="267"/>
      <c r="F2019" s="267"/>
      <c r="G2019" s="267"/>
      <c r="H2019" s="267"/>
      <c r="I2019" s="267"/>
      <c r="J2019" s="267"/>
      <c r="K2019" s="267">
        <v>2852</v>
      </c>
      <c r="L2019" s="196" t="s">
        <v>37</v>
      </c>
      <c r="M2019" s="196" t="s">
        <v>980</v>
      </c>
      <c r="N2019" s="196" t="s">
        <v>5253</v>
      </c>
      <c r="O2019" s="196"/>
      <c r="P2019" s="196"/>
      <c r="Q2019" s="196" t="s">
        <v>4940</v>
      </c>
      <c r="R2019" s="218"/>
      <c r="S2019" s="218"/>
      <c r="T2019" s="218"/>
      <c r="U2019" s="281" t="s">
        <v>4764</v>
      </c>
      <c r="V2019" s="197" t="s">
        <v>776</v>
      </c>
      <c r="W2019" s="220">
        <v>1</v>
      </c>
      <c r="X2019" s="285">
        <v>469</v>
      </c>
      <c r="Y2019" s="285">
        <v>454</v>
      </c>
      <c r="Z2019" s="285">
        <v>426</v>
      </c>
      <c r="AA2019" s="285">
        <v>400</v>
      </c>
      <c r="AB2019" s="5"/>
      <c r="AC2019" s="224">
        <f t="shared" si="80"/>
        <v>0</v>
      </c>
      <c r="AD2019" s="270">
        <f t="shared" si="81"/>
        <v>0</v>
      </c>
      <c r="AE2019" s="282" t="s">
        <v>7069</v>
      </c>
      <c r="AF2019" s="283" t="s">
        <v>4765</v>
      </c>
      <c r="AG2019" s="200"/>
      <c r="AH2019" s="200"/>
      <c r="AI2019" s="169" t="str">
        <f>IF(AB2019/W2019=0,"",IF(MOD(AB2019,W2019)&gt;0,"ОШИБКА!!! неверная кратность на сорт",""))</f>
        <v/>
      </c>
    </row>
    <row r="2020" spans="2:35">
      <c r="B2020" s="251"/>
      <c r="C2020" s="168"/>
      <c r="D2020" s="267"/>
      <c r="E2020" s="267"/>
      <c r="F2020" s="267"/>
      <c r="G2020" s="267"/>
      <c r="H2020" s="267"/>
      <c r="I2020" s="267"/>
      <c r="J2020" s="267"/>
      <c r="K2020" s="267">
        <v>15</v>
      </c>
      <c r="L2020" s="196" t="s">
        <v>37</v>
      </c>
      <c r="M2020" s="196" t="s">
        <v>980</v>
      </c>
      <c r="N2020" s="196" t="s">
        <v>5253</v>
      </c>
      <c r="O2020" s="196"/>
      <c r="P2020" s="196"/>
      <c r="Q2020" s="196" t="s">
        <v>4941</v>
      </c>
      <c r="R2020" s="218"/>
      <c r="S2020" s="218"/>
      <c r="T2020" s="218"/>
      <c r="U2020" s="281" t="s">
        <v>4764</v>
      </c>
      <c r="V2020" s="197" t="s">
        <v>776</v>
      </c>
      <c r="W2020" s="220">
        <v>1</v>
      </c>
      <c r="X2020" s="285">
        <v>1346</v>
      </c>
      <c r="Y2020" s="285">
        <v>1306</v>
      </c>
      <c r="Z2020" s="285">
        <v>1224</v>
      </c>
      <c r="AA2020" s="285">
        <v>1150</v>
      </c>
      <c r="AB2020" s="5"/>
      <c r="AC2020" s="224">
        <f t="shared" si="80"/>
        <v>0</v>
      </c>
      <c r="AD2020" s="270">
        <f t="shared" si="81"/>
        <v>0</v>
      </c>
      <c r="AE2020" s="282" t="s">
        <v>7069</v>
      </c>
      <c r="AF2020" s="283" t="s">
        <v>4765</v>
      </c>
      <c r="AG2020" s="200"/>
      <c r="AH2020" s="200"/>
      <c r="AI2020" s="169" t="str">
        <f>IF(AB2020/W2020=0,"",IF(MOD(AB2020,W2020)&gt;0,"ОШИБКА!!! неверная кратность на сорт",""))</f>
        <v/>
      </c>
    </row>
    <row r="2021" spans="2:35">
      <c r="B2021" s="251"/>
      <c r="C2021" s="168"/>
      <c r="D2021" s="267"/>
      <c r="E2021" s="267"/>
      <c r="F2021" s="267"/>
      <c r="G2021" s="267"/>
      <c r="H2021" s="267"/>
      <c r="I2021" s="267"/>
      <c r="J2021" s="267"/>
      <c r="K2021" s="267">
        <v>1577</v>
      </c>
      <c r="L2021" s="196" t="s">
        <v>37</v>
      </c>
      <c r="M2021" s="196" t="s">
        <v>980</v>
      </c>
      <c r="N2021" s="196" t="s">
        <v>5254</v>
      </c>
      <c r="O2021" s="196"/>
      <c r="P2021" s="196"/>
      <c r="Q2021" s="196" t="s">
        <v>4989</v>
      </c>
      <c r="R2021" s="218"/>
      <c r="S2021" s="218"/>
      <c r="T2021" s="218"/>
      <c r="U2021" s="281" t="s">
        <v>4764</v>
      </c>
      <c r="V2021" s="197" t="s">
        <v>776</v>
      </c>
      <c r="W2021" s="220">
        <v>24</v>
      </c>
      <c r="X2021" s="285">
        <v>459</v>
      </c>
      <c r="Y2021" s="285">
        <v>445</v>
      </c>
      <c r="Z2021" s="285">
        <v>418</v>
      </c>
      <c r="AA2021" s="285">
        <v>392</v>
      </c>
      <c r="AB2021" s="5"/>
      <c r="AC2021" s="224">
        <f t="shared" si="80"/>
        <v>0</v>
      </c>
      <c r="AD2021" s="270">
        <f t="shared" si="81"/>
        <v>0</v>
      </c>
      <c r="AE2021" s="282" t="s">
        <v>7069</v>
      </c>
      <c r="AF2021" s="283" t="s">
        <v>4765</v>
      </c>
      <c r="AG2021" s="200"/>
      <c r="AH2021" s="200"/>
      <c r="AI2021" s="169" t="str">
        <f>IF(AB2021/W2021=0,"",IF(MOD(AB2021,W2021)&gt;0,"ОШИБКА!!! неверная кратность на сорт",""))</f>
        <v/>
      </c>
    </row>
    <row r="2022" spans="2:35">
      <c r="B2022" s="251"/>
      <c r="C2022" s="168"/>
      <c r="D2022" s="267"/>
      <c r="E2022" s="267"/>
      <c r="F2022" s="267"/>
      <c r="G2022" s="267"/>
      <c r="H2022" s="267"/>
      <c r="I2022" s="267"/>
      <c r="J2022" s="267"/>
      <c r="K2022" s="267">
        <v>8</v>
      </c>
      <c r="L2022" s="196" t="s">
        <v>37</v>
      </c>
      <c r="M2022" s="196" t="s">
        <v>980</v>
      </c>
      <c r="N2022" s="196" t="s">
        <v>5254</v>
      </c>
      <c r="O2022" s="196"/>
      <c r="P2022" s="196"/>
      <c r="Q2022" s="196" t="s">
        <v>4940</v>
      </c>
      <c r="R2022" s="218"/>
      <c r="S2022" s="218"/>
      <c r="T2022" s="218"/>
      <c r="U2022" s="281" t="s">
        <v>4764</v>
      </c>
      <c r="V2022" s="197" t="s">
        <v>776</v>
      </c>
      <c r="W2022" s="220">
        <v>1</v>
      </c>
      <c r="X2022" s="285">
        <v>492</v>
      </c>
      <c r="Y2022" s="285">
        <v>477</v>
      </c>
      <c r="Z2022" s="285">
        <v>447</v>
      </c>
      <c r="AA2022" s="285">
        <v>420</v>
      </c>
      <c r="AB2022" s="5"/>
      <c r="AC2022" s="224">
        <f t="shared" si="80"/>
        <v>0</v>
      </c>
      <c r="AD2022" s="270">
        <f t="shared" si="81"/>
        <v>0</v>
      </c>
      <c r="AE2022" s="282" t="s">
        <v>7069</v>
      </c>
      <c r="AF2022" s="283" t="s">
        <v>4765</v>
      </c>
      <c r="AG2022" s="200"/>
      <c r="AH2022" s="200"/>
      <c r="AI2022" s="169" t="str">
        <f>IF(AB2022/W2022=0,"",IF(MOD(AB2022,W2022)&gt;0,"ОШИБКА!!! неверная кратность на сорт",""))</f>
        <v/>
      </c>
    </row>
    <row r="2023" spans="2:35">
      <c r="B2023" s="251"/>
      <c r="C2023" s="168" t="s">
        <v>1075</v>
      </c>
      <c r="D2023" s="267"/>
      <c r="E2023" s="267">
        <v>7</v>
      </c>
      <c r="F2023" s="267">
        <v>0</v>
      </c>
      <c r="G2023" s="267"/>
      <c r="H2023" s="267"/>
      <c r="I2023" s="267"/>
      <c r="J2023" s="267"/>
      <c r="K2023" s="267"/>
      <c r="L2023" s="196" t="s">
        <v>37</v>
      </c>
      <c r="M2023" s="196" t="s">
        <v>980</v>
      </c>
      <c r="N2023" s="196" t="s">
        <v>1077</v>
      </c>
      <c r="O2023" s="196" t="s">
        <v>1076</v>
      </c>
      <c r="P2023" s="196" t="s">
        <v>1078</v>
      </c>
      <c r="Q2023" s="196" t="s">
        <v>141</v>
      </c>
      <c r="R2023" s="218"/>
      <c r="S2023" s="218"/>
      <c r="T2023" s="218"/>
      <c r="U2023" s="219"/>
      <c r="V2023" s="197" t="s">
        <v>776</v>
      </c>
      <c r="W2023" s="220">
        <v>1</v>
      </c>
      <c r="X2023" s="223">
        <v>293</v>
      </c>
      <c r="Y2023" s="223">
        <v>284</v>
      </c>
      <c r="Z2023" s="223">
        <v>266</v>
      </c>
      <c r="AA2023" s="223">
        <v>250</v>
      </c>
      <c r="AB2023" s="5"/>
      <c r="AC2023" s="224">
        <f t="shared" si="80"/>
        <v>0</v>
      </c>
      <c r="AD2023" s="270">
        <f t="shared" si="81"/>
        <v>0</v>
      </c>
      <c r="AE2023" s="198"/>
      <c r="AF2023" s="199"/>
      <c r="AG2023" s="200"/>
      <c r="AH2023" s="200"/>
      <c r="AI2023" s="169" t="str">
        <f>IF(AB2023/W2023=0,"",IF(MOD(AB2023,W2023)&gt;0,"ОШИБКА!!! неверная кратность на сорт",""))</f>
        <v/>
      </c>
    </row>
    <row r="2024" spans="2:35">
      <c r="B2024" s="251"/>
      <c r="C2024" s="168" t="s">
        <v>3210</v>
      </c>
      <c r="D2024" s="267"/>
      <c r="E2024" s="267"/>
      <c r="F2024" s="267"/>
      <c r="G2024" s="267"/>
      <c r="H2024" s="267"/>
      <c r="I2024" s="267"/>
      <c r="J2024" s="267">
        <v>5</v>
      </c>
      <c r="K2024" s="267"/>
      <c r="L2024" s="196" t="s">
        <v>37</v>
      </c>
      <c r="M2024" s="196" t="s">
        <v>980</v>
      </c>
      <c r="N2024" s="196" t="s">
        <v>1077</v>
      </c>
      <c r="O2024" s="196" t="s">
        <v>1076</v>
      </c>
      <c r="P2024" s="196" t="s">
        <v>1078</v>
      </c>
      <c r="Q2024" s="217" t="s">
        <v>4613</v>
      </c>
      <c r="R2024" s="218"/>
      <c r="S2024" s="218"/>
      <c r="T2024" s="218"/>
      <c r="U2024" s="219"/>
      <c r="V2024" s="197" t="s">
        <v>776</v>
      </c>
      <c r="W2024" s="220">
        <v>1</v>
      </c>
      <c r="X2024" s="223">
        <v>443</v>
      </c>
      <c r="Y2024" s="223">
        <v>429</v>
      </c>
      <c r="Z2024" s="223">
        <v>402</v>
      </c>
      <c r="AA2024" s="223">
        <v>378</v>
      </c>
      <c r="AB2024" s="5"/>
      <c r="AC2024" s="224">
        <f t="shared" si="80"/>
        <v>0</v>
      </c>
      <c r="AD2024" s="270">
        <f t="shared" si="81"/>
        <v>0</v>
      </c>
      <c r="AE2024" s="198"/>
      <c r="AF2024" s="199"/>
      <c r="AG2024" s="200"/>
      <c r="AH2024" s="200"/>
      <c r="AI2024" s="169" t="str">
        <f>IF(AB2024/W2024=0,"",IF(MOD(AB2024,W2024)&gt;0,"ОШИБКА!!! неверная кратность на сорт",""))</f>
        <v/>
      </c>
    </row>
    <row r="2025" spans="2:35">
      <c r="B2025" s="251"/>
      <c r="C2025" s="168"/>
      <c r="D2025" s="267"/>
      <c r="E2025" s="267"/>
      <c r="F2025" s="267"/>
      <c r="G2025" s="267"/>
      <c r="H2025" s="267"/>
      <c r="I2025" s="267"/>
      <c r="J2025" s="267"/>
      <c r="K2025" s="267">
        <v>3165</v>
      </c>
      <c r="L2025" s="196" t="s">
        <v>37</v>
      </c>
      <c r="M2025" s="196" t="s">
        <v>980</v>
      </c>
      <c r="N2025" s="196" t="s">
        <v>5255</v>
      </c>
      <c r="O2025" s="196"/>
      <c r="P2025" s="196"/>
      <c r="Q2025" s="196" t="s">
        <v>4956</v>
      </c>
      <c r="R2025" s="218"/>
      <c r="S2025" s="218"/>
      <c r="T2025" s="218"/>
      <c r="U2025" s="281" t="s">
        <v>4764</v>
      </c>
      <c r="V2025" s="197" t="s">
        <v>776</v>
      </c>
      <c r="W2025" s="220">
        <v>1</v>
      </c>
      <c r="X2025" s="285">
        <v>264</v>
      </c>
      <c r="Y2025" s="285">
        <v>256</v>
      </c>
      <c r="Z2025" s="285">
        <v>240</v>
      </c>
      <c r="AA2025" s="285">
        <v>225</v>
      </c>
      <c r="AB2025" s="5"/>
      <c r="AC2025" s="224">
        <f t="shared" si="80"/>
        <v>0</v>
      </c>
      <c r="AD2025" s="270">
        <f t="shared" si="81"/>
        <v>0</v>
      </c>
      <c r="AE2025" s="282" t="s">
        <v>7069</v>
      </c>
      <c r="AF2025" s="283" t="s">
        <v>4765</v>
      </c>
      <c r="AG2025" s="200"/>
      <c r="AH2025" s="200"/>
      <c r="AI2025" s="169" t="str">
        <f>IF(AB2025/W2025=0,"",IF(MOD(AB2025,W2025)&gt;0,"ОШИБКА!!! неверная кратность на сорт",""))</f>
        <v/>
      </c>
    </row>
    <row r="2026" spans="2:35">
      <c r="B2026" s="251"/>
      <c r="C2026" s="168"/>
      <c r="D2026" s="267"/>
      <c r="E2026" s="267"/>
      <c r="F2026" s="267"/>
      <c r="G2026" s="267"/>
      <c r="H2026" s="267"/>
      <c r="I2026" s="267"/>
      <c r="J2026" s="267"/>
      <c r="K2026" s="267">
        <v>311</v>
      </c>
      <c r="L2026" s="196" t="s">
        <v>37</v>
      </c>
      <c r="M2026" s="196" t="s">
        <v>980</v>
      </c>
      <c r="N2026" s="196" t="s">
        <v>5255</v>
      </c>
      <c r="O2026" s="196"/>
      <c r="P2026" s="196"/>
      <c r="Q2026" s="196" t="s">
        <v>4940</v>
      </c>
      <c r="R2026" s="218"/>
      <c r="S2026" s="218"/>
      <c r="T2026" s="218"/>
      <c r="U2026" s="281" t="s">
        <v>4764</v>
      </c>
      <c r="V2026" s="197" t="s">
        <v>776</v>
      </c>
      <c r="W2026" s="220">
        <v>1</v>
      </c>
      <c r="X2026" s="285">
        <v>328</v>
      </c>
      <c r="Y2026" s="285">
        <v>318</v>
      </c>
      <c r="Z2026" s="285">
        <v>298</v>
      </c>
      <c r="AA2026" s="285">
        <v>280</v>
      </c>
      <c r="AB2026" s="5"/>
      <c r="AC2026" s="224">
        <f t="shared" si="80"/>
        <v>0</v>
      </c>
      <c r="AD2026" s="270">
        <f t="shared" si="81"/>
        <v>0</v>
      </c>
      <c r="AE2026" s="282" t="s">
        <v>7069</v>
      </c>
      <c r="AF2026" s="283" t="s">
        <v>4765</v>
      </c>
      <c r="AG2026" s="200"/>
      <c r="AH2026" s="200"/>
      <c r="AI2026" s="169" t="str">
        <f>IF(AB2026/W2026=0,"",IF(MOD(AB2026,W2026)&gt;0,"ОШИБКА!!! неверная кратность на сорт",""))</f>
        <v/>
      </c>
    </row>
    <row r="2027" spans="2:35">
      <c r="B2027" s="251"/>
      <c r="C2027" s="168"/>
      <c r="D2027" s="267"/>
      <c r="E2027" s="267"/>
      <c r="F2027" s="267"/>
      <c r="G2027" s="267"/>
      <c r="H2027" s="267"/>
      <c r="I2027" s="267"/>
      <c r="J2027" s="267"/>
      <c r="K2027" s="267">
        <v>2027</v>
      </c>
      <c r="L2027" s="196" t="s">
        <v>37</v>
      </c>
      <c r="M2027" s="196" t="s">
        <v>980</v>
      </c>
      <c r="N2027" s="196" t="s">
        <v>5256</v>
      </c>
      <c r="O2027" s="196"/>
      <c r="P2027" s="196"/>
      <c r="Q2027" s="196" t="s">
        <v>4956</v>
      </c>
      <c r="R2027" s="218"/>
      <c r="S2027" s="218"/>
      <c r="T2027" s="218"/>
      <c r="U2027" s="281" t="s">
        <v>4764</v>
      </c>
      <c r="V2027" s="197" t="s">
        <v>776</v>
      </c>
      <c r="W2027" s="220">
        <v>1</v>
      </c>
      <c r="X2027" s="285">
        <v>287</v>
      </c>
      <c r="Y2027" s="285">
        <v>279</v>
      </c>
      <c r="Z2027" s="285">
        <v>261</v>
      </c>
      <c r="AA2027" s="285">
        <v>245</v>
      </c>
      <c r="AB2027" s="5"/>
      <c r="AC2027" s="224">
        <f t="shared" si="80"/>
        <v>0</v>
      </c>
      <c r="AD2027" s="270">
        <f t="shared" si="81"/>
        <v>0</v>
      </c>
      <c r="AE2027" s="282" t="s">
        <v>7069</v>
      </c>
      <c r="AF2027" s="283" t="s">
        <v>4765</v>
      </c>
      <c r="AG2027" s="200"/>
      <c r="AH2027" s="200"/>
      <c r="AI2027" s="169" t="str">
        <f>IF(AB2027/W2027=0,"",IF(MOD(AB2027,W2027)&gt;0,"ОШИБКА!!! неверная кратность на сорт",""))</f>
        <v/>
      </c>
    </row>
    <row r="2028" spans="2:35">
      <c r="B2028" s="251"/>
      <c r="C2028" s="168"/>
      <c r="D2028" s="267"/>
      <c r="E2028" s="267"/>
      <c r="F2028" s="267"/>
      <c r="G2028" s="267"/>
      <c r="H2028" s="267"/>
      <c r="I2028" s="267"/>
      <c r="J2028" s="267"/>
      <c r="K2028" s="267">
        <v>45</v>
      </c>
      <c r="L2028" s="196" t="s">
        <v>37</v>
      </c>
      <c r="M2028" s="196" t="s">
        <v>980</v>
      </c>
      <c r="N2028" s="196" t="s">
        <v>5256</v>
      </c>
      <c r="O2028" s="196"/>
      <c r="P2028" s="196"/>
      <c r="Q2028" s="196" t="s">
        <v>4940</v>
      </c>
      <c r="R2028" s="218"/>
      <c r="S2028" s="218"/>
      <c r="T2028" s="218"/>
      <c r="U2028" s="281" t="s">
        <v>4764</v>
      </c>
      <c r="V2028" s="197" t="s">
        <v>776</v>
      </c>
      <c r="W2028" s="220">
        <v>1</v>
      </c>
      <c r="X2028" s="285">
        <v>328</v>
      </c>
      <c r="Y2028" s="285">
        <v>318</v>
      </c>
      <c r="Z2028" s="285">
        <v>298</v>
      </c>
      <c r="AA2028" s="285">
        <v>280</v>
      </c>
      <c r="AB2028" s="5"/>
      <c r="AC2028" s="224">
        <f t="shared" si="80"/>
        <v>0</v>
      </c>
      <c r="AD2028" s="270">
        <f t="shared" si="81"/>
        <v>0</v>
      </c>
      <c r="AE2028" s="282" t="s">
        <v>7069</v>
      </c>
      <c r="AF2028" s="283" t="s">
        <v>4765</v>
      </c>
      <c r="AG2028" s="200"/>
      <c r="AH2028" s="200"/>
      <c r="AI2028" s="169" t="str">
        <f>IF(AB2028/W2028=0,"",IF(MOD(AB2028,W2028)&gt;0,"ОШИБКА!!! неверная кратность на сорт",""))</f>
        <v/>
      </c>
    </row>
    <row r="2029" spans="2:35">
      <c r="B2029" s="251"/>
      <c r="C2029" s="168"/>
      <c r="D2029" s="267"/>
      <c r="E2029" s="267"/>
      <c r="F2029" s="267"/>
      <c r="G2029" s="267"/>
      <c r="H2029" s="267"/>
      <c r="I2029" s="267"/>
      <c r="J2029" s="267"/>
      <c r="K2029" s="267">
        <v>838</v>
      </c>
      <c r="L2029" s="196" t="s">
        <v>37</v>
      </c>
      <c r="M2029" s="196" t="s">
        <v>980</v>
      </c>
      <c r="N2029" s="196" t="s">
        <v>1077</v>
      </c>
      <c r="O2029" s="196"/>
      <c r="P2029" s="196"/>
      <c r="Q2029" s="196" t="s">
        <v>4956</v>
      </c>
      <c r="R2029" s="218"/>
      <c r="S2029" s="218"/>
      <c r="T2029" s="218"/>
      <c r="U2029" s="281" t="s">
        <v>4764</v>
      </c>
      <c r="V2029" s="197" t="s">
        <v>776</v>
      </c>
      <c r="W2029" s="220">
        <v>1</v>
      </c>
      <c r="X2029" s="285">
        <v>287</v>
      </c>
      <c r="Y2029" s="285">
        <v>279</v>
      </c>
      <c r="Z2029" s="285">
        <v>261</v>
      </c>
      <c r="AA2029" s="285">
        <v>245</v>
      </c>
      <c r="AB2029" s="5"/>
      <c r="AC2029" s="224">
        <f t="shared" si="80"/>
        <v>0</v>
      </c>
      <c r="AD2029" s="270">
        <f t="shared" si="81"/>
        <v>0</v>
      </c>
      <c r="AE2029" s="282" t="s">
        <v>7069</v>
      </c>
      <c r="AF2029" s="283" t="s">
        <v>4765</v>
      </c>
      <c r="AG2029" s="200"/>
      <c r="AH2029" s="200"/>
      <c r="AI2029" s="169" t="str">
        <f>IF(AB2029/W2029=0,"",IF(MOD(AB2029,W2029)&gt;0,"ОШИБКА!!! неверная кратность на сорт",""))</f>
        <v/>
      </c>
    </row>
    <row r="2030" spans="2:35">
      <c r="B2030" s="251"/>
      <c r="C2030" s="168"/>
      <c r="D2030" s="267"/>
      <c r="E2030" s="267"/>
      <c r="F2030" s="267"/>
      <c r="G2030" s="267"/>
      <c r="H2030" s="267"/>
      <c r="I2030" s="267"/>
      <c r="J2030" s="267"/>
      <c r="K2030" s="267">
        <v>97</v>
      </c>
      <c r="L2030" s="196" t="s">
        <v>37</v>
      </c>
      <c r="M2030" s="196" t="s">
        <v>980</v>
      </c>
      <c r="N2030" s="196" t="s">
        <v>1077</v>
      </c>
      <c r="O2030" s="196"/>
      <c r="P2030" s="196"/>
      <c r="Q2030" s="196" t="s">
        <v>4940</v>
      </c>
      <c r="R2030" s="218"/>
      <c r="S2030" s="218"/>
      <c r="T2030" s="218"/>
      <c r="U2030" s="281" t="s">
        <v>4764</v>
      </c>
      <c r="V2030" s="197" t="s">
        <v>776</v>
      </c>
      <c r="W2030" s="220">
        <v>1</v>
      </c>
      <c r="X2030" s="285">
        <v>328</v>
      </c>
      <c r="Y2030" s="285">
        <v>318</v>
      </c>
      <c r="Z2030" s="285">
        <v>298</v>
      </c>
      <c r="AA2030" s="285">
        <v>280</v>
      </c>
      <c r="AB2030" s="5"/>
      <c r="AC2030" s="224">
        <f t="shared" si="80"/>
        <v>0</v>
      </c>
      <c r="AD2030" s="270">
        <f t="shared" si="81"/>
        <v>0</v>
      </c>
      <c r="AE2030" s="282" t="s">
        <v>7069</v>
      </c>
      <c r="AF2030" s="283" t="s">
        <v>4765</v>
      </c>
      <c r="AG2030" s="200"/>
      <c r="AH2030" s="200"/>
      <c r="AI2030" s="169" t="str">
        <f>IF(AB2030/W2030=0,"",IF(MOD(AB2030,W2030)&gt;0,"ОШИБКА!!! неверная кратность на сорт",""))</f>
        <v/>
      </c>
    </row>
    <row r="2031" spans="2:35">
      <c r="B2031" s="251"/>
      <c r="C2031" s="168" t="s">
        <v>3211</v>
      </c>
      <c r="D2031" s="267">
        <v>16</v>
      </c>
      <c r="E2031" s="267">
        <v>27</v>
      </c>
      <c r="F2031" s="267">
        <v>0</v>
      </c>
      <c r="G2031" s="267"/>
      <c r="H2031" s="267"/>
      <c r="I2031" s="267"/>
      <c r="J2031" s="267"/>
      <c r="K2031" s="267"/>
      <c r="L2031" s="196" t="s">
        <v>37</v>
      </c>
      <c r="M2031" s="196" t="s">
        <v>980</v>
      </c>
      <c r="N2031" s="196" t="s">
        <v>4109</v>
      </c>
      <c r="O2031" s="196" t="s">
        <v>4108</v>
      </c>
      <c r="P2031" s="196" t="s">
        <v>4112</v>
      </c>
      <c r="Q2031" s="196" t="s">
        <v>19</v>
      </c>
      <c r="R2031" s="218"/>
      <c r="S2031" s="218"/>
      <c r="T2031" s="218"/>
      <c r="U2031" s="219"/>
      <c r="V2031" s="197" t="s">
        <v>776</v>
      </c>
      <c r="W2031" s="220">
        <v>1</v>
      </c>
      <c r="X2031" s="223">
        <v>555</v>
      </c>
      <c r="Y2031" s="223">
        <v>538</v>
      </c>
      <c r="Z2031" s="223">
        <v>504</v>
      </c>
      <c r="AA2031" s="223">
        <v>474</v>
      </c>
      <c r="AB2031" s="5"/>
      <c r="AC2031" s="224">
        <f t="shared" si="80"/>
        <v>0</v>
      </c>
      <c r="AD2031" s="270">
        <f t="shared" si="81"/>
        <v>0</v>
      </c>
      <c r="AE2031" s="198"/>
      <c r="AF2031" s="199"/>
      <c r="AG2031" s="200"/>
      <c r="AH2031" s="200"/>
      <c r="AI2031" s="169" t="str">
        <f>IF(AB2031/W2031=0,"",IF(MOD(AB2031,W2031)&gt;0,"ОШИБКА!!! неверная кратность на сорт",""))</f>
        <v/>
      </c>
    </row>
    <row r="2032" spans="2:35">
      <c r="B2032" s="251"/>
      <c r="C2032" s="168" t="s">
        <v>3212</v>
      </c>
      <c r="D2032" s="267">
        <v>15</v>
      </c>
      <c r="E2032" s="267">
        <v>32</v>
      </c>
      <c r="F2032" s="267">
        <v>0</v>
      </c>
      <c r="G2032" s="267"/>
      <c r="H2032" s="267"/>
      <c r="I2032" s="267"/>
      <c r="J2032" s="267">
        <v>10</v>
      </c>
      <c r="K2032" s="267"/>
      <c r="L2032" s="196" t="s">
        <v>37</v>
      </c>
      <c r="M2032" s="196" t="s">
        <v>980</v>
      </c>
      <c r="N2032" s="196" t="s">
        <v>4109</v>
      </c>
      <c r="O2032" s="196" t="s">
        <v>4108</v>
      </c>
      <c r="P2032" s="196" t="s">
        <v>4110</v>
      </c>
      <c r="Q2032" s="196" t="s">
        <v>19</v>
      </c>
      <c r="R2032" s="218"/>
      <c r="S2032" s="218"/>
      <c r="T2032" s="218"/>
      <c r="U2032" s="219"/>
      <c r="V2032" s="197" t="s">
        <v>776</v>
      </c>
      <c r="W2032" s="220">
        <v>1</v>
      </c>
      <c r="X2032" s="223">
        <v>517</v>
      </c>
      <c r="Y2032" s="223">
        <v>501</v>
      </c>
      <c r="Z2032" s="223">
        <v>470</v>
      </c>
      <c r="AA2032" s="223">
        <v>442</v>
      </c>
      <c r="AB2032" s="5"/>
      <c r="AC2032" s="224">
        <f t="shared" si="80"/>
        <v>0</v>
      </c>
      <c r="AD2032" s="270">
        <f t="shared" si="81"/>
        <v>0</v>
      </c>
      <c r="AE2032" s="198"/>
      <c r="AF2032" s="199"/>
      <c r="AG2032" s="200"/>
      <c r="AH2032" s="200"/>
      <c r="AI2032" s="169" t="str">
        <f>IF(AB2032/W2032=0,"",IF(MOD(AB2032,W2032)&gt;0,"ОШИБКА!!! неверная кратность на сорт",""))</f>
        <v/>
      </c>
    </row>
    <row r="2033" spans="2:35">
      <c r="B2033" s="251"/>
      <c r="C2033" s="168" t="s">
        <v>3267</v>
      </c>
      <c r="D2033" s="267">
        <v>33</v>
      </c>
      <c r="E2033" s="267">
        <v>27</v>
      </c>
      <c r="F2033" s="267">
        <v>7</v>
      </c>
      <c r="G2033" s="267"/>
      <c r="H2033" s="267"/>
      <c r="I2033" s="267"/>
      <c r="J2033" s="267"/>
      <c r="K2033" s="267"/>
      <c r="L2033" s="196" t="s">
        <v>37</v>
      </c>
      <c r="M2033" s="196" t="s">
        <v>980</v>
      </c>
      <c r="N2033" s="196" t="s">
        <v>1725</v>
      </c>
      <c r="O2033" s="196" t="s">
        <v>1724</v>
      </c>
      <c r="P2033" s="196" t="s">
        <v>4111</v>
      </c>
      <c r="Q2033" s="196" t="s">
        <v>19</v>
      </c>
      <c r="R2033" s="218"/>
      <c r="S2033" s="218"/>
      <c r="T2033" s="218"/>
      <c r="U2033" s="252"/>
      <c r="V2033" s="197" t="s">
        <v>776</v>
      </c>
      <c r="W2033" s="220">
        <v>1</v>
      </c>
      <c r="X2033" s="227">
        <v>329</v>
      </c>
      <c r="Y2033" s="227">
        <v>319</v>
      </c>
      <c r="Z2033" s="227">
        <v>299</v>
      </c>
      <c r="AA2033" s="227">
        <v>281</v>
      </c>
      <c r="AB2033" s="5"/>
      <c r="AC2033" s="224">
        <f t="shared" si="80"/>
        <v>0</v>
      </c>
      <c r="AD2033" s="270">
        <f t="shared" si="81"/>
        <v>0</v>
      </c>
      <c r="AE2033" s="198"/>
      <c r="AF2033" s="199"/>
      <c r="AG2033" s="200"/>
      <c r="AH2033" s="200"/>
      <c r="AI2033" s="169" t="str">
        <f>IF(AB2033/W2033=0,"",IF(MOD(AB2033,W2033)&gt;0,"ОШИБКА!!! неверная кратность на сорт",""))</f>
        <v/>
      </c>
    </row>
    <row r="2034" spans="2:35">
      <c r="B2034" s="251"/>
      <c r="C2034" s="168" t="s">
        <v>1726</v>
      </c>
      <c r="D2034" s="267"/>
      <c r="E2034" s="267"/>
      <c r="F2034" s="267"/>
      <c r="G2034" s="267"/>
      <c r="H2034" s="267"/>
      <c r="I2034" s="267"/>
      <c r="J2034" s="267"/>
      <c r="K2034" s="267"/>
      <c r="L2034" s="196" t="s">
        <v>37</v>
      </c>
      <c r="M2034" s="332" t="s">
        <v>980</v>
      </c>
      <c r="N2034" s="332" t="s">
        <v>1728</v>
      </c>
      <c r="O2034" s="332" t="s">
        <v>1727</v>
      </c>
      <c r="P2034" s="332" t="s">
        <v>46</v>
      </c>
      <c r="Q2034" s="338" t="s">
        <v>4613</v>
      </c>
      <c r="R2034" s="334"/>
      <c r="S2034" s="334"/>
      <c r="T2034" s="334"/>
      <c r="U2034" s="219"/>
      <c r="V2034" s="197" t="s">
        <v>776</v>
      </c>
      <c r="W2034" s="220">
        <v>1</v>
      </c>
      <c r="X2034" s="223">
        <v>573</v>
      </c>
      <c r="Y2034" s="223">
        <v>556</v>
      </c>
      <c r="Z2034" s="223">
        <v>521</v>
      </c>
      <c r="AA2034" s="223">
        <v>490</v>
      </c>
      <c r="AB2034" s="5"/>
      <c r="AC2034" s="224">
        <f t="shared" si="80"/>
        <v>0</v>
      </c>
      <c r="AD2034" s="270">
        <f t="shared" si="81"/>
        <v>0</v>
      </c>
      <c r="AE2034" s="198" t="s">
        <v>4484</v>
      </c>
      <c r="AF2034" s="199"/>
      <c r="AG2034" s="200"/>
      <c r="AH2034" s="200"/>
      <c r="AI2034" s="169" t="str">
        <f>IF(AB2034/W2034=0,"",IF(MOD(AB2034,W2034)&gt;0,"ОШИБКА!!! неверная кратность на сорт",""))</f>
        <v/>
      </c>
    </row>
    <row r="2035" spans="2:35">
      <c r="B2035" s="251"/>
      <c r="C2035" s="168" t="s">
        <v>3215</v>
      </c>
      <c r="D2035" s="267">
        <v>26</v>
      </c>
      <c r="E2035" s="267"/>
      <c r="F2035" s="267"/>
      <c r="G2035" s="267"/>
      <c r="H2035" s="267"/>
      <c r="I2035" s="267"/>
      <c r="J2035" s="267"/>
      <c r="K2035" s="267"/>
      <c r="L2035" s="196" t="s">
        <v>37</v>
      </c>
      <c r="M2035" s="196" t="s">
        <v>980</v>
      </c>
      <c r="N2035" s="196" t="s">
        <v>1728</v>
      </c>
      <c r="O2035" s="196" t="s">
        <v>1727</v>
      </c>
      <c r="P2035" s="196" t="s">
        <v>4107</v>
      </c>
      <c r="Q2035" s="196" t="s">
        <v>141</v>
      </c>
      <c r="R2035" s="218"/>
      <c r="S2035" s="218"/>
      <c r="T2035" s="218"/>
      <c r="U2035" s="219"/>
      <c r="V2035" s="197" t="s">
        <v>776</v>
      </c>
      <c r="W2035" s="220">
        <v>1</v>
      </c>
      <c r="X2035" s="223">
        <v>357</v>
      </c>
      <c r="Y2035" s="223">
        <v>346</v>
      </c>
      <c r="Z2035" s="223">
        <v>324</v>
      </c>
      <c r="AA2035" s="223">
        <v>305</v>
      </c>
      <c r="AB2035" s="5"/>
      <c r="AC2035" s="224">
        <f t="shared" si="80"/>
        <v>0</v>
      </c>
      <c r="AD2035" s="270">
        <f t="shared" si="81"/>
        <v>0</v>
      </c>
      <c r="AE2035" s="198"/>
      <c r="AF2035" s="199"/>
      <c r="AG2035" s="200"/>
      <c r="AH2035" s="200"/>
      <c r="AI2035" s="169" t="str">
        <f>IF(AB2035/W2035=0,"",IF(MOD(AB2035,W2035)&gt;0,"ОШИБКА!!! неверная кратность на сорт",""))</f>
        <v/>
      </c>
    </row>
    <row r="2036" spans="2:35">
      <c r="B2036" s="251"/>
      <c r="C2036" s="168" t="s">
        <v>3216</v>
      </c>
      <c r="D2036" s="267"/>
      <c r="E2036" s="267">
        <v>218</v>
      </c>
      <c r="F2036" s="267">
        <v>181</v>
      </c>
      <c r="G2036" s="267"/>
      <c r="H2036" s="267"/>
      <c r="I2036" s="267"/>
      <c r="J2036" s="267">
        <v>14</v>
      </c>
      <c r="K2036" s="267"/>
      <c r="L2036" s="196" t="s">
        <v>37</v>
      </c>
      <c r="M2036" s="196" t="s">
        <v>980</v>
      </c>
      <c r="N2036" s="196" t="s">
        <v>1728</v>
      </c>
      <c r="O2036" s="196" t="s">
        <v>1727</v>
      </c>
      <c r="P2036" s="196" t="s">
        <v>4105</v>
      </c>
      <c r="Q2036" s="196" t="s">
        <v>19</v>
      </c>
      <c r="R2036" s="218"/>
      <c r="S2036" s="218"/>
      <c r="T2036" s="218"/>
      <c r="U2036" s="219"/>
      <c r="V2036" s="197" t="s">
        <v>776</v>
      </c>
      <c r="W2036" s="220">
        <v>1</v>
      </c>
      <c r="X2036" s="223">
        <v>517</v>
      </c>
      <c r="Y2036" s="223">
        <v>501</v>
      </c>
      <c r="Z2036" s="223">
        <v>470</v>
      </c>
      <c r="AA2036" s="223">
        <v>442</v>
      </c>
      <c r="AB2036" s="5"/>
      <c r="AC2036" s="224">
        <f t="shared" si="80"/>
        <v>0</v>
      </c>
      <c r="AD2036" s="270">
        <f t="shared" si="81"/>
        <v>0</v>
      </c>
      <c r="AE2036" s="198"/>
      <c r="AF2036" s="199"/>
      <c r="AG2036" s="200"/>
      <c r="AH2036" s="200"/>
      <c r="AI2036" s="169" t="str">
        <f>IF(AB2036/W2036=0,"",IF(MOD(AB2036,W2036)&gt;0,"ОШИБКА!!! неверная кратность на сорт",""))</f>
        <v/>
      </c>
    </row>
    <row r="2037" spans="2:35">
      <c r="B2037" s="251"/>
      <c r="C2037" s="168" t="s">
        <v>3213</v>
      </c>
      <c r="D2037" s="267">
        <v>11</v>
      </c>
      <c r="E2037" s="267">
        <v>303</v>
      </c>
      <c r="F2037" s="267">
        <v>266</v>
      </c>
      <c r="G2037" s="267"/>
      <c r="H2037" s="267"/>
      <c r="I2037" s="267"/>
      <c r="J2037" s="267"/>
      <c r="K2037" s="267"/>
      <c r="L2037" s="196" t="s">
        <v>37</v>
      </c>
      <c r="M2037" s="196" t="s">
        <v>980</v>
      </c>
      <c r="N2037" s="196" t="s">
        <v>1728</v>
      </c>
      <c r="O2037" s="196" t="s">
        <v>1727</v>
      </c>
      <c r="P2037" s="196" t="s">
        <v>4106</v>
      </c>
      <c r="Q2037" s="196" t="s">
        <v>19</v>
      </c>
      <c r="R2037" s="218"/>
      <c r="S2037" s="218"/>
      <c r="T2037" s="218"/>
      <c r="U2037" s="252"/>
      <c r="V2037" s="197" t="s">
        <v>776</v>
      </c>
      <c r="W2037" s="220">
        <v>1</v>
      </c>
      <c r="X2037" s="227">
        <v>281</v>
      </c>
      <c r="Y2037" s="227">
        <v>272</v>
      </c>
      <c r="Z2037" s="227">
        <v>255</v>
      </c>
      <c r="AA2037" s="227">
        <v>240</v>
      </c>
      <c r="AB2037" s="5"/>
      <c r="AC2037" s="224">
        <f t="shared" si="80"/>
        <v>0</v>
      </c>
      <c r="AD2037" s="270">
        <f t="shared" si="81"/>
        <v>0</v>
      </c>
      <c r="AE2037" s="198"/>
      <c r="AF2037" s="199"/>
      <c r="AG2037" s="200"/>
      <c r="AH2037" s="200"/>
      <c r="AI2037" s="169" t="str">
        <f>IF(AB2037/W2037=0,"",IF(MOD(AB2037,W2037)&gt;0,"ОШИБКА!!! неверная кратность на сорт",""))</f>
        <v/>
      </c>
    </row>
    <row r="2038" spans="2:35">
      <c r="B2038" s="251"/>
      <c r="C2038" s="168" t="s">
        <v>3214</v>
      </c>
      <c r="D2038" s="267"/>
      <c r="E2038" s="267"/>
      <c r="F2038" s="267"/>
      <c r="G2038" s="267"/>
      <c r="H2038" s="267"/>
      <c r="I2038" s="267"/>
      <c r="J2038" s="267"/>
      <c r="K2038" s="267"/>
      <c r="L2038" s="196" t="s">
        <v>37</v>
      </c>
      <c r="M2038" s="332" t="s">
        <v>980</v>
      </c>
      <c r="N2038" s="332" t="s">
        <v>1728</v>
      </c>
      <c r="O2038" s="332" t="s">
        <v>1727</v>
      </c>
      <c r="P2038" s="332"/>
      <c r="Q2038" s="338" t="s">
        <v>4613</v>
      </c>
      <c r="R2038" s="334"/>
      <c r="S2038" s="334"/>
      <c r="T2038" s="334"/>
      <c r="U2038" s="219"/>
      <c r="V2038" s="197" t="s">
        <v>776</v>
      </c>
      <c r="W2038" s="220">
        <v>1</v>
      </c>
      <c r="X2038" s="223">
        <v>352</v>
      </c>
      <c r="Y2038" s="223">
        <v>341</v>
      </c>
      <c r="Z2038" s="223">
        <v>320</v>
      </c>
      <c r="AA2038" s="223">
        <v>301</v>
      </c>
      <c r="AB2038" s="5"/>
      <c r="AC2038" s="224">
        <f t="shared" si="80"/>
        <v>0</v>
      </c>
      <c r="AD2038" s="270">
        <f t="shared" si="81"/>
        <v>0</v>
      </c>
      <c r="AE2038" s="198" t="s">
        <v>4484</v>
      </c>
      <c r="AF2038" s="199"/>
      <c r="AG2038" s="200"/>
      <c r="AH2038" s="200"/>
      <c r="AI2038" s="169" t="str">
        <f>IF(AB2038/W2038=0,"",IF(MOD(AB2038,W2038)&gt;0,"ОШИБКА!!! неверная кратность на сорт",""))</f>
        <v/>
      </c>
    </row>
    <row r="2039" spans="2:35">
      <c r="B2039" s="251"/>
      <c r="C2039" s="168" t="s">
        <v>1729</v>
      </c>
      <c r="D2039" s="267">
        <v>14</v>
      </c>
      <c r="E2039" s="267"/>
      <c r="F2039" s="267"/>
      <c r="G2039" s="267"/>
      <c r="H2039" s="267"/>
      <c r="I2039" s="267"/>
      <c r="J2039" s="267"/>
      <c r="K2039" s="267"/>
      <c r="L2039" s="196" t="s">
        <v>37</v>
      </c>
      <c r="M2039" s="196" t="s">
        <v>980</v>
      </c>
      <c r="N2039" s="196" t="s">
        <v>1731</v>
      </c>
      <c r="O2039" s="196" t="s">
        <v>1730</v>
      </c>
      <c r="P2039" s="196" t="s">
        <v>1678</v>
      </c>
      <c r="Q2039" s="217" t="s">
        <v>4623</v>
      </c>
      <c r="R2039" s="218"/>
      <c r="S2039" s="218"/>
      <c r="T2039" s="218"/>
      <c r="U2039" s="219"/>
      <c r="V2039" s="197" t="s">
        <v>776</v>
      </c>
      <c r="W2039" s="220">
        <v>1</v>
      </c>
      <c r="X2039" s="223">
        <v>334</v>
      </c>
      <c r="Y2039" s="223">
        <v>324</v>
      </c>
      <c r="Z2039" s="223">
        <v>303</v>
      </c>
      <c r="AA2039" s="223">
        <v>285</v>
      </c>
      <c r="AB2039" s="5"/>
      <c r="AC2039" s="224">
        <f t="shared" si="80"/>
        <v>0</v>
      </c>
      <c r="AD2039" s="270">
        <f t="shared" si="81"/>
        <v>0</v>
      </c>
      <c r="AE2039" s="198"/>
      <c r="AF2039" s="199"/>
      <c r="AG2039" s="200"/>
      <c r="AH2039" s="200"/>
      <c r="AI2039" s="169" t="str">
        <f>IF(AB2039/W2039=0,"",IF(MOD(AB2039,W2039)&gt;0,"ОШИБКА!!! неверная кратность на сорт",""))</f>
        <v/>
      </c>
    </row>
    <row r="2040" spans="2:35">
      <c r="B2040" s="251"/>
      <c r="C2040" s="168"/>
      <c r="D2040" s="267"/>
      <c r="E2040" s="267"/>
      <c r="F2040" s="267"/>
      <c r="G2040" s="267"/>
      <c r="H2040" s="267"/>
      <c r="I2040" s="267"/>
      <c r="J2040" s="267"/>
      <c r="K2040" s="267">
        <v>220</v>
      </c>
      <c r="L2040" s="196" t="s">
        <v>37</v>
      </c>
      <c r="M2040" s="196" t="s">
        <v>980</v>
      </c>
      <c r="N2040" s="196" t="s">
        <v>5134</v>
      </c>
      <c r="O2040" s="196"/>
      <c r="P2040" s="196"/>
      <c r="Q2040" s="217" t="s">
        <v>4957</v>
      </c>
      <c r="R2040" s="218"/>
      <c r="S2040" s="218"/>
      <c r="T2040" s="218"/>
      <c r="U2040" s="281" t="s">
        <v>4764</v>
      </c>
      <c r="V2040" s="197" t="s">
        <v>776</v>
      </c>
      <c r="W2040" s="220">
        <v>1</v>
      </c>
      <c r="X2040" s="285">
        <v>381</v>
      </c>
      <c r="Y2040" s="285">
        <v>369</v>
      </c>
      <c r="Z2040" s="285">
        <v>346</v>
      </c>
      <c r="AA2040" s="285">
        <v>325</v>
      </c>
      <c r="AB2040" s="5"/>
      <c r="AC2040" s="224">
        <f t="shared" si="80"/>
        <v>0</v>
      </c>
      <c r="AD2040" s="270">
        <f t="shared" si="81"/>
        <v>0</v>
      </c>
      <c r="AE2040" s="282" t="s">
        <v>7069</v>
      </c>
      <c r="AF2040" s="283" t="s">
        <v>4765</v>
      </c>
      <c r="AG2040" s="200"/>
      <c r="AH2040" s="200"/>
      <c r="AI2040" s="169" t="str">
        <f>IF(AB2040/W2040=0,"",IF(MOD(AB2040,W2040)&gt;0,"ОШИБКА!!! неверная кратность на сорт",""))</f>
        <v/>
      </c>
    </row>
    <row r="2041" spans="2:35">
      <c r="B2041" s="251"/>
      <c r="C2041" s="168"/>
      <c r="D2041" s="267"/>
      <c r="E2041" s="267"/>
      <c r="F2041" s="267"/>
      <c r="G2041" s="267"/>
      <c r="H2041" s="267"/>
      <c r="I2041" s="267"/>
      <c r="J2041" s="267"/>
      <c r="K2041" s="267">
        <v>418</v>
      </c>
      <c r="L2041" s="196" t="s">
        <v>37</v>
      </c>
      <c r="M2041" s="196" t="s">
        <v>980</v>
      </c>
      <c r="N2041" s="196" t="s">
        <v>5135</v>
      </c>
      <c r="O2041" s="196"/>
      <c r="P2041" s="196"/>
      <c r="Q2041" s="217" t="s">
        <v>4940</v>
      </c>
      <c r="R2041" s="218"/>
      <c r="S2041" s="218"/>
      <c r="T2041" s="218"/>
      <c r="U2041" s="281" t="s">
        <v>4764</v>
      </c>
      <c r="V2041" s="197" t="s">
        <v>776</v>
      </c>
      <c r="W2041" s="220">
        <v>1</v>
      </c>
      <c r="X2041" s="285">
        <v>398</v>
      </c>
      <c r="Y2041" s="285">
        <v>386</v>
      </c>
      <c r="Z2041" s="285">
        <v>362</v>
      </c>
      <c r="AA2041" s="285">
        <v>340</v>
      </c>
      <c r="AB2041" s="5"/>
      <c r="AC2041" s="224">
        <f t="shared" si="80"/>
        <v>0</v>
      </c>
      <c r="AD2041" s="270">
        <f t="shared" si="81"/>
        <v>0</v>
      </c>
      <c r="AE2041" s="282" t="s">
        <v>7069</v>
      </c>
      <c r="AF2041" s="283" t="s">
        <v>4765</v>
      </c>
      <c r="AG2041" s="200"/>
      <c r="AH2041" s="200"/>
      <c r="AI2041" s="169" t="str">
        <f>IF(AB2041/W2041=0,"",IF(MOD(AB2041,W2041)&gt;0,"ОШИБКА!!! неверная кратность на сорт",""))</f>
        <v/>
      </c>
    </row>
    <row r="2042" spans="2:35">
      <c r="B2042" s="251"/>
      <c r="C2042" s="168"/>
      <c r="D2042" s="267"/>
      <c r="E2042" s="267"/>
      <c r="F2042" s="267"/>
      <c r="G2042" s="267"/>
      <c r="H2042" s="267"/>
      <c r="I2042" s="267"/>
      <c r="J2042" s="267"/>
      <c r="K2042" s="267">
        <v>1105</v>
      </c>
      <c r="L2042" s="196" t="s">
        <v>37</v>
      </c>
      <c r="M2042" s="196" t="s">
        <v>980</v>
      </c>
      <c r="N2042" s="196" t="s">
        <v>5136</v>
      </c>
      <c r="O2042" s="196"/>
      <c r="P2042" s="196"/>
      <c r="Q2042" s="217" t="s">
        <v>4940</v>
      </c>
      <c r="R2042" s="218"/>
      <c r="S2042" s="218"/>
      <c r="T2042" s="218"/>
      <c r="U2042" s="281" t="s">
        <v>4764</v>
      </c>
      <c r="V2042" s="197" t="s">
        <v>776</v>
      </c>
      <c r="W2042" s="220">
        <v>1</v>
      </c>
      <c r="X2042" s="285">
        <v>398</v>
      </c>
      <c r="Y2042" s="285">
        <v>386</v>
      </c>
      <c r="Z2042" s="285">
        <v>362</v>
      </c>
      <c r="AA2042" s="285">
        <v>340</v>
      </c>
      <c r="AB2042" s="5"/>
      <c r="AC2042" s="224">
        <f t="shared" si="80"/>
        <v>0</v>
      </c>
      <c r="AD2042" s="270">
        <f t="shared" si="81"/>
        <v>0</v>
      </c>
      <c r="AE2042" s="282" t="s">
        <v>7069</v>
      </c>
      <c r="AF2042" s="283" t="s">
        <v>4765</v>
      </c>
      <c r="AG2042" s="200"/>
      <c r="AH2042" s="200"/>
      <c r="AI2042" s="169" t="str">
        <f>IF(AB2042/W2042=0,"",IF(MOD(AB2042,W2042)&gt;0,"ОШИБКА!!! неверная кратность на сорт",""))</f>
        <v/>
      </c>
    </row>
    <row r="2043" spans="2:35">
      <c r="B2043" s="251"/>
      <c r="C2043" s="168"/>
      <c r="D2043" s="267"/>
      <c r="E2043" s="267"/>
      <c r="F2043" s="267"/>
      <c r="G2043" s="267"/>
      <c r="H2043" s="267"/>
      <c r="I2043" s="267"/>
      <c r="J2043" s="267"/>
      <c r="K2043" s="267">
        <v>392</v>
      </c>
      <c r="L2043" s="196" t="s">
        <v>37</v>
      </c>
      <c r="M2043" s="196" t="s">
        <v>980</v>
      </c>
      <c r="N2043" s="196" t="s">
        <v>5137</v>
      </c>
      <c r="O2043" s="196"/>
      <c r="P2043" s="196"/>
      <c r="Q2043" s="217" t="s">
        <v>4956</v>
      </c>
      <c r="R2043" s="218"/>
      <c r="S2043" s="218"/>
      <c r="T2043" s="218"/>
      <c r="U2043" s="281" t="s">
        <v>4764</v>
      </c>
      <c r="V2043" s="197" t="s">
        <v>776</v>
      </c>
      <c r="W2043" s="220">
        <v>1</v>
      </c>
      <c r="X2043" s="285">
        <v>381</v>
      </c>
      <c r="Y2043" s="285">
        <v>369</v>
      </c>
      <c r="Z2043" s="285">
        <v>346</v>
      </c>
      <c r="AA2043" s="285">
        <v>325</v>
      </c>
      <c r="AB2043" s="5"/>
      <c r="AC2043" s="224">
        <f t="shared" si="80"/>
        <v>0</v>
      </c>
      <c r="AD2043" s="270">
        <f t="shared" si="81"/>
        <v>0</v>
      </c>
      <c r="AE2043" s="282" t="s">
        <v>7069</v>
      </c>
      <c r="AF2043" s="283" t="s">
        <v>4765</v>
      </c>
      <c r="AG2043" s="200"/>
      <c r="AH2043" s="200"/>
      <c r="AI2043" s="169" t="str">
        <f>IF(AB2043/W2043=0,"",IF(MOD(AB2043,W2043)&gt;0,"ОШИБКА!!! неверная кратность на сорт",""))</f>
        <v/>
      </c>
    </row>
    <row r="2044" spans="2:35">
      <c r="B2044" s="251"/>
      <c r="C2044" s="168"/>
      <c r="D2044" s="267"/>
      <c r="E2044" s="267"/>
      <c r="F2044" s="267"/>
      <c r="G2044" s="267"/>
      <c r="H2044" s="267"/>
      <c r="I2044" s="267"/>
      <c r="J2044" s="267"/>
      <c r="K2044" s="267">
        <v>853</v>
      </c>
      <c r="L2044" s="196" t="s">
        <v>37</v>
      </c>
      <c r="M2044" s="196" t="s">
        <v>980</v>
      </c>
      <c r="N2044" s="196" t="s">
        <v>5137</v>
      </c>
      <c r="O2044" s="196"/>
      <c r="P2044" s="196"/>
      <c r="Q2044" s="217" t="s">
        <v>4940</v>
      </c>
      <c r="R2044" s="218"/>
      <c r="S2044" s="218"/>
      <c r="T2044" s="218"/>
      <c r="U2044" s="281" t="s">
        <v>4764</v>
      </c>
      <c r="V2044" s="197" t="s">
        <v>776</v>
      </c>
      <c r="W2044" s="220">
        <v>1</v>
      </c>
      <c r="X2044" s="285">
        <v>398</v>
      </c>
      <c r="Y2044" s="285">
        <v>386</v>
      </c>
      <c r="Z2044" s="285">
        <v>362</v>
      </c>
      <c r="AA2044" s="285">
        <v>340</v>
      </c>
      <c r="AB2044" s="5"/>
      <c r="AC2044" s="224">
        <f t="shared" si="80"/>
        <v>0</v>
      </c>
      <c r="AD2044" s="270">
        <f t="shared" si="81"/>
        <v>0</v>
      </c>
      <c r="AE2044" s="282" t="s">
        <v>7069</v>
      </c>
      <c r="AF2044" s="283" t="s">
        <v>4765</v>
      </c>
      <c r="AG2044" s="200"/>
      <c r="AH2044" s="200"/>
      <c r="AI2044" s="169" t="str">
        <f>IF(AB2044/W2044=0,"",IF(MOD(AB2044,W2044)&gt;0,"ОШИБКА!!! неверная кратность на сорт",""))</f>
        <v/>
      </c>
    </row>
    <row r="2045" spans="2:35">
      <c r="B2045" s="251"/>
      <c r="C2045" s="168"/>
      <c r="D2045" s="267"/>
      <c r="E2045" s="267"/>
      <c r="F2045" s="267"/>
      <c r="G2045" s="267"/>
      <c r="H2045" s="267"/>
      <c r="I2045" s="267"/>
      <c r="J2045" s="267"/>
      <c r="K2045" s="267">
        <v>694</v>
      </c>
      <c r="L2045" s="196" t="s">
        <v>37</v>
      </c>
      <c r="M2045" s="196" t="s">
        <v>980</v>
      </c>
      <c r="N2045" s="196" t="s">
        <v>5138</v>
      </c>
      <c r="O2045" s="196"/>
      <c r="P2045" s="196"/>
      <c r="Q2045" s="217" t="s">
        <v>4956</v>
      </c>
      <c r="R2045" s="218"/>
      <c r="S2045" s="218"/>
      <c r="T2045" s="218"/>
      <c r="U2045" s="281" t="s">
        <v>4764</v>
      </c>
      <c r="V2045" s="197" t="s">
        <v>776</v>
      </c>
      <c r="W2045" s="220">
        <v>1</v>
      </c>
      <c r="X2045" s="285">
        <v>381</v>
      </c>
      <c r="Y2045" s="285">
        <v>369</v>
      </c>
      <c r="Z2045" s="285">
        <v>346</v>
      </c>
      <c r="AA2045" s="285">
        <v>325</v>
      </c>
      <c r="AB2045" s="5"/>
      <c r="AC2045" s="224">
        <f t="shared" si="80"/>
        <v>0</v>
      </c>
      <c r="AD2045" s="270">
        <f t="shared" si="81"/>
        <v>0</v>
      </c>
      <c r="AE2045" s="282" t="s">
        <v>7069</v>
      </c>
      <c r="AF2045" s="283" t="s">
        <v>4765</v>
      </c>
      <c r="AG2045" s="200"/>
      <c r="AH2045" s="200"/>
      <c r="AI2045" s="169" t="str">
        <f>IF(AB2045/W2045=0,"",IF(MOD(AB2045,W2045)&gt;0,"ОШИБКА!!! неверная кратность на сорт",""))</f>
        <v/>
      </c>
    </row>
    <row r="2046" spans="2:35">
      <c r="B2046" s="251"/>
      <c r="C2046" s="168"/>
      <c r="D2046" s="267"/>
      <c r="E2046" s="267"/>
      <c r="F2046" s="267"/>
      <c r="G2046" s="267"/>
      <c r="H2046" s="267"/>
      <c r="I2046" s="267"/>
      <c r="J2046" s="267"/>
      <c r="K2046" s="267">
        <v>1453</v>
      </c>
      <c r="L2046" s="196" t="s">
        <v>37</v>
      </c>
      <c r="M2046" s="196" t="s">
        <v>980</v>
      </c>
      <c r="N2046" s="196" t="s">
        <v>5138</v>
      </c>
      <c r="O2046" s="196"/>
      <c r="P2046" s="196"/>
      <c r="Q2046" s="217" t="s">
        <v>4940</v>
      </c>
      <c r="R2046" s="218"/>
      <c r="S2046" s="218"/>
      <c r="T2046" s="218"/>
      <c r="U2046" s="281" t="s">
        <v>4764</v>
      </c>
      <c r="V2046" s="197" t="s">
        <v>776</v>
      </c>
      <c r="W2046" s="220">
        <v>1</v>
      </c>
      <c r="X2046" s="285">
        <v>398</v>
      </c>
      <c r="Y2046" s="285">
        <v>386</v>
      </c>
      <c r="Z2046" s="285">
        <v>362</v>
      </c>
      <c r="AA2046" s="285">
        <v>340</v>
      </c>
      <c r="AB2046" s="5"/>
      <c r="AC2046" s="224">
        <f t="shared" si="80"/>
        <v>0</v>
      </c>
      <c r="AD2046" s="270">
        <f t="shared" si="81"/>
        <v>0</v>
      </c>
      <c r="AE2046" s="282" t="s">
        <v>7069</v>
      </c>
      <c r="AF2046" s="283" t="s">
        <v>4765</v>
      </c>
      <c r="AG2046" s="200"/>
      <c r="AH2046" s="200"/>
      <c r="AI2046" s="169" t="str">
        <f>IF(AB2046/W2046=0,"",IF(MOD(AB2046,W2046)&gt;0,"ОШИБКА!!! неверная кратность на сорт",""))</f>
        <v/>
      </c>
    </row>
    <row r="2047" spans="2:35">
      <c r="B2047" s="251"/>
      <c r="C2047" s="168"/>
      <c r="D2047" s="267"/>
      <c r="E2047" s="267"/>
      <c r="F2047" s="267"/>
      <c r="G2047" s="267"/>
      <c r="H2047" s="267"/>
      <c r="I2047" s="267"/>
      <c r="J2047" s="267"/>
      <c r="K2047" s="267">
        <v>2212</v>
      </c>
      <c r="L2047" s="196" t="s">
        <v>37</v>
      </c>
      <c r="M2047" s="196" t="s">
        <v>980</v>
      </c>
      <c r="N2047" s="196" t="s">
        <v>5139</v>
      </c>
      <c r="O2047" s="196"/>
      <c r="P2047" s="196"/>
      <c r="Q2047" s="217" t="s">
        <v>4989</v>
      </c>
      <c r="R2047" s="218"/>
      <c r="S2047" s="218"/>
      <c r="T2047" s="218"/>
      <c r="U2047" s="281" t="s">
        <v>4764</v>
      </c>
      <c r="V2047" s="197" t="s">
        <v>776</v>
      </c>
      <c r="W2047" s="220">
        <v>24</v>
      </c>
      <c r="X2047" s="285">
        <v>194</v>
      </c>
      <c r="Y2047" s="285">
        <v>188</v>
      </c>
      <c r="Z2047" s="285">
        <v>176</v>
      </c>
      <c r="AA2047" s="285">
        <v>165</v>
      </c>
      <c r="AB2047" s="5"/>
      <c r="AC2047" s="224">
        <f t="shared" si="80"/>
        <v>0</v>
      </c>
      <c r="AD2047" s="270">
        <f t="shared" si="81"/>
        <v>0</v>
      </c>
      <c r="AE2047" s="282" t="s">
        <v>7069</v>
      </c>
      <c r="AF2047" s="283" t="s">
        <v>4765</v>
      </c>
      <c r="AG2047" s="200"/>
      <c r="AH2047" s="200"/>
      <c r="AI2047" s="169" t="str">
        <f>IF(AB2047/W2047=0,"",IF(MOD(AB2047,W2047)&gt;0,"ОШИБКА!!! неверная кратность на сорт",""))</f>
        <v/>
      </c>
    </row>
    <row r="2048" spans="2:35">
      <c r="B2048" s="251"/>
      <c r="C2048" s="168" t="s">
        <v>1079</v>
      </c>
      <c r="D2048" s="267"/>
      <c r="E2048" s="267">
        <v>56</v>
      </c>
      <c r="F2048" s="267">
        <v>0</v>
      </c>
      <c r="G2048" s="267"/>
      <c r="H2048" s="267"/>
      <c r="I2048" s="267"/>
      <c r="J2048" s="267"/>
      <c r="K2048" s="267"/>
      <c r="L2048" s="196" t="s">
        <v>37</v>
      </c>
      <c r="M2048" s="196" t="s">
        <v>980</v>
      </c>
      <c r="N2048" s="196" t="s">
        <v>1081</v>
      </c>
      <c r="O2048" s="196" t="s">
        <v>1080</v>
      </c>
      <c r="P2048" s="196" t="s">
        <v>1082</v>
      </c>
      <c r="Q2048" s="196" t="s">
        <v>141</v>
      </c>
      <c r="R2048" s="218"/>
      <c r="S2048" s="218"/>
      <c r="T2048" s="218"/>
      <c r="U2048" s="219"/>
      <c r="V2048" s="197" t="s">
        <v>776</v>
      </c>
      <c r="W2048" s="220">
        <v>1</v>
      </c>
      <c r="X2048" s="223">
        <v>273</v>
      </c>
      <c r="Y2048" s="223">
        <v>264</v>
      </c>
      <c r="Z2048" s="223">
        <v>248</v>
      </c>
      <c r="AA2048" s="223">
        <v>233</v>
      </c>
      <c r="AB2048" s="5"/>
      <c r="AC2048" s="224">
        <f t="shared" si="80"/>
        <v>0</v>
      </c>
      <c r="AD2048" s="270">
        <f t="shared" si="81"/>
        <v>0</v>
      </c>
      <c r="AE2048" s="198"/>
      <c r="AF2048" s="199"/>
      <c r="AG2048" s="200"/>
      <c r="AH2048" s="200"/>
      <c r="AI2048" s="169" t="str">
        <f>IF(AB2048/W2048=0,"",IF(MOD(AB2048,W2048)&gt;0,"ОШИБКА!!! неверная кратность на сорт",""))</f>
        <v/>
      </c>
    </row>
    <row r="2049" spans="2:35">
      <c r="B2049" s="251"/>
      <c r="C2049" s="254"/>
      <c r="D2049" s="267"/>
      <c r="E2049" s="267"/>
      <c r="F2049" s="267"/>
      <c r="G2049" s="267"/>
      <c r="H2049" s="267"/>
      <c r="I2049" s="267"/>
      <c r="J2049" s="267"/>
      <c r="K2049" s="267">
        <v>8</v>
      </c>
      <c r="L2049" s="196" t="s">
        <v>37</v>
      </c>
      <c r="M2049" s="196" t="s">
        <v>980</v>
      </c>
      <c r="N2049" s="196" t="s">
        <v>5498</v>
      </c>
      <c r="O2049" s="196"/>
      <c r="P2049" s="196"/>
      <c r="Q2049" s="217" t="s">
        <v>4956</v>
      </c>
      <c r="R2049" s="218"/>
      <c r="S2049" s="218"/>
      <c r="T2049" s="218"/>
      <c r="U2049" s="281" t="s">
        <v>4764</v>
      </c>
      <c r="V2049" s="197" t="s">
        <v>776</v>
      </c>
      <c r="W2049" s="220">
        <v>1</v>
      </c>
      <c r="X2049" s="285">
        <v>452</v>
      </c>
      <c r="Y2049" s="285">
        <v>439</v>
      </c>
      <c r="Z2049" s="285">
        <v>411</v>
      </c>
      <c r="AA2049" s="285">
        <v>386</v>
      </c>
      <c r="AB2049" s="5"/>
      <c r="AC2049" s="224">
        <f t="shared" si="80"/>
        <v>0</v>
      </c>
      <c r="AD2049" s="270">
        <f t="shared" si="81"/>
        <v>0</v>
      </c>
      <c r="AE2049" s="282" t="s">
        <v>7069</v>
      </c>
      <c r="AF2049" s="283" t="s">
        <v>4765</v>
      </c>
      <c r="AG2049" s="200"/>
      <c r="AH2049" s="200"/>
      <c r="AI2049" s="169" t="str">
        <f>IF(AB2049/W2049=0,"",IF(MOD(AB2049,W2049)&gt;0,"ОШИБКА!!! неверная кратность на сорт",""))</f>
        <v/>
      </c>
    </row>
    <row r="2050" spans="2:35">
      <c r="B2050" s="251"/>
      <c r="C2050" s="254"/>
      <c r="D2050" s="267"/>
      <c r="E2050" s="267"/>
      <c r="F2050" s="267"/>
      <c r="G2050" s="267"/>
      <c r="H2050" s="267"/>
      <c r="I2050" s="267"/>
      <c r="J2050" s="267"/>
      <c r="K2050" s="267">
        <v>5</v>
      </c>
      <c r="L2050" s="196" t="s">
        <v>37</v>
      </c>
      <c r="M2050" s="196" t="s">
        <v>980</v>
      </c>
      <c r="N2050" s="196" t="s">
        <v>5499</v>
      </c>
      <c r="O2050" s="196"/>
      <c r="P2050" s="196"/>
      <c r="Q2050" s="217" t="s">
        <v>4940</v>
      </c>
      <c r="R2050" s="218"/>
      <c r="S2050" s="218"/>
      <c r="T2050" s="218"/>
      <c r="U2050" s="281" t="s">
        <v>4764</v>
      </c>
      <c r="V2050" s="197" t="s">
        <v>776</v>
      </c>
      <c r="W2050" s="220">
        <v>1</v>
      </c>
      <c r="X2050" s="285">
        <v>492</v>
      </c>
      <c r="Y2050" s="285">
        <v>477</v>
      </c>
      <c r="Z2050" s="285">
        <v>447</v>
      </c>
      <c r="AA2050" s="285">
        <v>420</v>
      </c>
      <c r="AB2050" s="5"/>
      <c r="AC2050" s="224">
        <f t="shared" si="80"/>
        <v>0</v>
      </c>
      <c r="AD2050" s="270">
        <f t="shared" si="81"/>
        <v>0</v>
      </c>
      <c r="AE2050" s="282" t="s">
        <v>7069</v>
      </c>
      <c r="AF2050" s="283" t="s">
        <v>4765</v>
      </c>
      <c r="AG2050" s="200"/>
      <c r="AH2050" s="200"/>
      <c r="AI2050" s="169" t="str">
        <f>IF(AB2050/W2050=0,"",IF(MOD(AB2050,W2050)&gt;0,"ОШИБКА!!! неверная кратность на сорт",""))</f>
        <v/>
      </c>
    </row>
    <row r="2051" spans="2:35">
      <c r="B2051" s="251"/>
      <c r="C2051" s="254"/>
      <c r="D2051" s="267"/>
      <c r="E2051" s="267"/>
      <c r="F2051" s="267"/>
      <c r="G2051" s="267"/>
      <c r="H2051" s="267"/>
      <c r="I2051" s="267"/>
      <c r="J2051" s="267"/>
      <c r="K2051" s="267">
        <v>128</v>
      </c>
      <c r="L2051" s="196" t="s">
        <v>37</v>
      </c>
      <c r="M2051" s="196" t="s">
        <v>980</v>
      </c>
      <c r="N2051" s="196" t="s">
        <v>5500</v>
      </c>
      <c r="O2051" s="196"/>
      <c r="P2051" s="196"/>
      <c r="Q2051" s="217" t="s">
        <v>4940</v>
      </c>
      <c r="R2051" s="218"/>
      <c r="S2051" s="218"/>
      <c r="T2051" s="218"/>
      <c r="U2051" s="281" t="s">
        <v>4764</v>
      </c>
      <c r="V2051" s="197" t="s">
        <v>776</v>
      </c>
      <c r="W2051" s="220">
        <v>1</v>
      </c>
      <c r="X2051" s="285">
        <v>492</v>
      </c>
      <c r="Y2051" s="285">
        <v>477</v>
      </c>
      <c r="Z2051" s="285">
        <v>447</v>
      </c>
      <c r="AA2051" s="285">
        <v>420</v>
      </c>
      <c r="AB2051" s="5"/>
      <c r="AC2051" s="224">
        <f t="shared" si="80"/>
        <v>0</v>
      </c>
      <c r="AD2051" s="270">
        <f t="shared" si="81"/>
        <v>0</v>
      </c>
      <c r="AE2051" s="282" t="s">
        <v>7069</v>
      </c>
      <c r="AF2051" s="283" t="s">
        <v>4765</v>
      </c>
      <c r="AG2051" s="200"/>
      <c r="AH2051" s="200"/>
      <c r="AI2051" s="169" t="str">
        <f>IF(AB2051/W2051=0,"",IF(MOD(AB2051,W2051)&gt;0,"ОШИБКА!!! неверная кратность на сорт",""))</f>
        <v/>
      </c>
    </row>
    <row r="2052" spans="2:35">
      <c r="B2052" s="251"/>
      <c r="C2052" s="254"/>
      <c r="D2052" s="267"/>
      <c r="E2052" s="267"/>
      <c r="F2052" s="267"/>
      <c r="G2052" s="267"/>
      <c r="H2052" s="267"/>
      <c r="I2052" s="267"/>
      <c r="J2052" s="267"/>
      <c r="K2052" s="267">
        <v>130</v>
      </c>
      <c r="L2052" s="196" t="s">
        <v>37</v>
      </c>
      <c r="M2052" s="196" t="s">
        <v>980</v>
      </c>
      <c r="N2052" s="196" t="s">
        <v>5500</v>
      </c>
      <c r="O2052" s="196"/>
      <c r="P2052" s="196"/>
      <c r="Q2052" s="217" t="s">
        <v>4941</v>
      </c>
      <c r="R2052" s="218"/>
      <c r="S2052" s="218"/>
      <c r="T2052" s="218"/>
      <c r="U2052" s="281" t="s">
        <v>4764</v>
      </c>
      <c r="V2052" s="197" t="s">
        <v>776</v>
      </c>
      <c r="W2052" s="220">
        <v>1</v>
      </c>
      <c r="X2052" s="285">
        <v>1346</v>
      </c>
      <c r="Y2052" s="285">
        <v>1306</v>
      </c>
      <c r="Z2052" s="285">
        <v>1224</v>
      </c>
      <c r="AA2052" s="285">
        <v>1150</v>
      </c>
      <c r="AB2052" s="5"/>
      <c r="AC2052" s="224">
        <f t="shared" si="80"/>
        <v>0</v>
      </c>
      <c r="AD2052" s="270">
        <f t="shared" si="81"/>
        <v>0</v>
      </c>
      <c r="AE2052" s="282" t="s">
        <v>7069</v>
      </c>
      <c r="AF2052" s="283" t="s">
        <v>4765</v>
      </c>
      <c r="AG2052" s="200"/>
      <c r="AH2052" s="200"/>
      <c r="AI2052" s="169" t="str">
        <f>IF(AB2052/W2052=0,"",IF(MOD(AB2052,W2052)&gt;0,"ОШИБКА!!! неверная кратность на сорт",""))</f>
        <v/>
      </c>
    </row>
    <row r="2053" spans="2:35">
      <c r="B2053" s="251"/>
      <c r="C2053" s="168" t="s">
        <v>1734</v>
      </c>
      <c r="D2053" s="267">
        <v>26</v>
      </c>
      <c r="E2053" s="267"/>
      <c r="F2053" s="267"/>
      <c r="G2053" s="267"/>
      <c r="H2053" s="267"/>
      <c r="I2053" s="267"/>
      <c r="J2053" s="267"/>
      <c r="K2053" s="267"/>
      <c r="L2053" s="196" t="s">
        <v>37</v>
      </c>
      <c r="M2053" s="196" t="s">
        <v>980</v>
      </c>
      <c r="N2053" s="196" t="s">
        <v>1736</v>
      </c>
      <c r="O2053" s="196" t="s">
        <v>1735</v>
      </c>
      <c r="P2053" s="196" t="s">
        <v>46</v>
      </c>
      <c r="Q2053" s="196" t="s">
        <v>19</v>
      </c>
      <c r="R2053" s="218"/>
      <c r="S2053" s="218"/>
      <c r="T2053" s="218"/>
      <c r="U2053" s="219"/>
      <c r="V2053" s="197" t="s">
        <v>776</v>
      </c>
      <c r="W2053" s="220">
        <v>1</v>
      </c>
      <c r="X2053" s="223">
        <v>1144</v>
      </c>
      <c r="Y2053" s="223">
        <v>1109</v>
      </c>
      <c r="Z2053" s="223">
        <v>1040</v>
      </c>
      <c r="AA2053" s="223">
        <v>978</v>
      </c>
      <c r="AB2053" s="5"/>
      <c r="AC2053" s="224">
        <f t="shared" si="80"/>
        <v>0</v>
      </c>
      <c r="AD2053" s="270">
        <f t="shared" si="81"/>
        <v>0</v>
      </c>
      <c r="AE2053" s="198"/>
      <c r="AF2053" s="199"/>
      <c r="AG2053" s="200"/>
      <c r="AH2053" s="200"/>
      <c r="AI2053" s="169" t="str">
        <f>IF(AB2053/W2053=0,"",IF(MOD(AB2053,W2053)&gt;0,"ОШИБКА!!! неверная кратность на сорт",""))</f>
        <v/>
      </c>
    </row>
    <row r="2054" spans="2:35">
      <c r="B2054" s="251"/>
      <c r="C2054" s="168"/>
      <c r="D2054" s="267"/>
      <c r="E2054" s="267"/>
      <c r="F2054" s="267"/>
      <c r="G2054" s="267"/>
      <c r="H2054" s="267"/>
      <c r="I2054" s="267"/>
      <c r="J2054" s="267"/>
      <c r="K2054" s="267">
        <v>782</v>
      </c>
      <c r="L2054" s="196" t="s">
        <v>37</v>
      </c>
      <c r="M2054" s="196" t="s">
        <v>980</v>
      </c>
      <c r="N2054" s="196" t="s">
        <v>1736</v>
      </c>
      <c r="O2054" s="196"/>
      <c r="P2054" s="196"/>
      <c r="Q2054" s="196" t="s">
        <v>4940</v>
      </c>
      <c r="R2054" s="218"/>
      <c r="S2054" s="218"/>
      <c r="T2054" s="218"/>
      <c r="U2054" s="281" t="s">
        <v>4764</v>
      </c>
      <c r="V2054" s="197" t="s">
        <v>776</v>
      </c>
      <c r="W2054" s="220">
        <v>1</v>
      </c>
      <c r="X2054" s="285">
        <v>521</v>
      </c>
      <c r="Y2054" s="285">
        <v>506</v>
      </c>
      <c r="Z2054" s="285">
        <v>474</v>
      </c>
      <c r="AA2054" s="285">
        <v>445</v>
      </c>
      <c r="AB2054" s="5"/>
      <c r="AC2054" s="224">
        <f t="shared" si="80"/>
        <v>0</v>
      </c>
      <c r="AD2054" s="270">
        <f t="shared" si="81"/>
        <v>0</v>
      </c>
      <c r="AE2054" s="282" t="s">
        <v>7069</v>
      </c>
      <c r="AF2054" s="283" t="s">
        <v>4765</v>
      </c>
      <c r="AG2054" s="200"/>
      <c r="AH2054" s="200"/>
      <c r="AI2054" s="169" t="str">
        <f>IF(AB2054/W2054=0,"",IF(MOD(AB2054,W2054)&gt;0,"ОШИБКА!!! неверная кратность на сорт",""))</f>
        <v/>
      </c>
    </row>
    <row r="2055" spans="2:35">
      <c r="B2055" s="251"/>
      <c r="C2055" s="168"/>
      <c r="D2055" s="267"/>
      <c r="E2055" s="267"/>
      <c r="F2055" s="267"/>
      <c r="G2055" s="267"/>
      <c r="H2055" s="267"/>
      <c r="I2055" s="267"/>
      <c r="J2055" s="267"/>
      <c r="K2055" s="267">
        <v>30</v>
      </c>
      <c r="L2055" s="196" t="s">
        <v>37</v>
      </c>
      <c r="M2055" s="196" t="s">
        <v>980</v>
      </c>
      <c r="N2055" s="196" t="s">
        <v>1736</v>
      </c>
      <c r="O2055" s="196"/>
      <c r="P2055" s="196"/>
      <c r="Q2055" s="196" t="s">
        <v>4941</v>
      </c>
      <c r="R2055" s="218"/>
      <c r="S2055" s="218"/>
      <c r="T2055" s="218"/>
      <c r="U2055" s="281" t="s">
        <v>4764</v>
      </c>
      <c r="V2055" s="197" t="s">
        <v>776</v>
      </c>
      <c r="W2055" s="220">
        <v>1</v>
      </c>
      <c r="X2055" s="285">
        <v>1346</v>
      </c>
      <c r="Y2055" s="285">
        <v>1306</v>
      </c>
      <c r="Z2055" s="285">
        <v>1224</v>
      </c>
      <c r="AA2055" s="285">
        <v>1150</v>
      </c>
      <c r="AB2055" s="5"/>
      <c r="AC2055" s="224">
        <f t="shared" si="80"/>
        <v>0</v>
      </c>
      <c r="AD2055" s="270">
        <f t="shared" si="81"/>
        <v>0</v>
      </c>
      <c r="AE2055" s="282" t="s">
        <v>7069</v>
      </c>
      <c r="AF2055" s="283" t="s">
        <v>4765</v>
      </c>
      <c r="AG2055" s="200"/>
      <c r="AH2055" s="200"/>
      <c r="AI2055" s="169" t="str">
        <f>IF(AB2055/W2055=0,"",IF(MOD(AB2055,W2055)&gt;0,"ОШИБКА!!! неверная кратность на сорт",""))</f>
        <v/>
      </c>
    </row>
    <row r="2056" spans="2:35">
      <c r="B2056" s="251"/>
      <c r="C2056" s="168"/>
      <c r="D2056" s="267"/>
      <c r="E2056" s="267"/>
      <c r="F2056" s="267"/>
      <c r="G2056" s="267"/>
      <c r="H2056" s="267"/>
      <c r="I2056" s="267"/>
      <c r="J2056" s="267"/>
      <c r="K2056" s="267">
        <v>45</v>
      </c>
      <c r="L2056" s="196" t="s">
        <v>37</v>
      </c>
      <c r="M2056" s="196" t="s">
        <v>980</v>
      </c>
      <c r="N2056" s="196" t="s">
        <v>5680</v>
      </c>
      <c r="O2056" s="196"/>
      <c r="P2056" s="196"/>
      <c r="Q2056" s="196" t="s">
        <v>4940</v>
      </c>
      <c r="R2056" s="218"/>
      <c r="S2056" s="218"/>
      <c r="T2056" s="218"/>
      <c r="U2056" s="281" t="s">
        <v>4764</v>
      </c>
      <c r="V2056" s="197" t="s">
        <v>776</v>
      </c>
      <c r="W2056" s="220">
        <v>1</v>
      </c>
      <c r="X2056" s="285">
        <v>492</v>
      </c>
      <c r="Y2056" s="285">
        <v>477</v>
      </c>
      <c r="Z2056" s="285">
        <v>447</v>
      </c>
      <c r="AA2056" s="285">
        <v>420</v>
      </c>
      <c r="AB2056" s="5"/>
      <c r="AC2056" s="224">
        <f t="shared" si="80"/>
        <v>0</v>
      </c>
      <c r="AD2056" s="270">
        <f t="shared" si="81"/>
        <v>0</v>
      </c>
      <c r="AE2056" s="282" t="s">
        <v>7069</v>
      </c>
      <c r="AF2056" s="283" t="s">
        <v>4765</v>
      </c>
      <c r="AG2056" s="200"/>
      <c r="AH2056" s="200"/>
      <c r="AI2056" s="169" t="str">
        <f>IF(AB2056/W2056=0,"",IF(MOD(AB2056,W2056)&gt;0,"ОШИБКА!!! неверная кратность на сорт",""))</f>
        <v/>
      </c>
    </row>
    <row r="2057" spans="2:35">
      <c r="B2057" s="251"/>
      <c r="C2057" s="168"/>
      <c r="D2057" s="267"/>
      <c r="E2057" s="267"/>
      <c r="F2057" s="267"/>
      <c r="G2057" s="267"/>
      <c r="H2057" s="267"/>
      <c r="I2057" s="267"/>
      <c r="J2057" s="267"/>
      <c r="K2057" s="267">
        <v>311</v>
      </c>
      <c r="L2057" s="196" t="s">
        <v>37</v>
      </c>
      <c r="M2057" s="196" t="s">
        <v>980</v>
      </c>
      <c r="N2057" s="196" t="s">
        <v>5249</v>
      </c>
      <c r="O2057" s="196"/>
      <c r="P2057" s="196"/>
      <c r="Q2057" s="196" t="s">
        <v>4956</v>
      </c>
      <c r="R2057" s="218"/>
      <c r="S2057" s="218"/>
      <c r="T2057" s="218"/>
      <c r="U2057" s="281" t="s">
        <v>4764</v>
      </c>
      <c r="V2057" s="197" t="s">
        <v>776</v>
      </c>
      <c r="W2057" s="220">
        <v>1</v>
      </c>
      <c r="X2057" s="285">
        <v>287</v>
      </c>
      <c r="Y2057" s="285">
        <v>279</v>
      </c>
      <c r="Z2057" s="285">
        <v>261</v>
      </c>
      <c r="AA2057" s="285">
        <v>245</v>
      </c>
      <c r="AB2057" s="5"/>
      <c r="AC2057" s="224">
        <f t="shared" si="80"/>
        <v>0</v>
      </c>
      <c r="AD2057" s="270">
        <f t="shared" si="81"/>
        <v>0</v>
      </c>
      <c r="AE2057" s="282" t="s">
        <v>7069</v>
      </c>
      <c r="AF2057" s="283" t="s">
        <v>4765</v>
      </c>
      <c r="AG2057" s="200"/>
      <c r="AH2057" s="200"/>
      <c r="AI2057" s="169" t="str">
        <f>IF(AB2057/W2057=0,"",IF(MOD(AB2057,W2057)&gt;0,"ОШИБКА!!! неверная кратность на сорт",""))</f>
        <v/>
      </c>
    </row>
    <row r="2058" spans="2:35">
      <c r="B2058" s="251"/>
      <c r="C2058" s="168"/>
      <c r="D2058" s="267"/>
      <c r="E2058" s="267"/>
      <c r="F2058" s="267"/>
      <c r="G2058" s="267"/>
      <c r="H2058" s="267"/>
      <c r="I2058" s="267"/>
      <c r="J2058" s="267"/>
      <c r="K2058" s="267"/>
      <c r="L2058" s="196" t="s">
        <v>37</v>
      </c>
      <c r="M2058" s="196" t="s">
        <v>980</v>
      </c>
      <c r="N2058" s="196" t="s">
        <v>5249</v>
      </c>
      <c r="O2058" s="196"/>
      <c r="P2058" s="196"/>
      <c r="Q2058" s="196" t="s">
        <v>4940</v>
      </c>
      <c r="R2058" s="218"/>
      <c r="S2058" s="218"/>
      <c r="T2058" s="218"/>
      <c r="U2058" s="281" t="s">
        <v>4764</v>
      </c>
      <c r="V2058" s="197" t="s">
        <v>776</v>
      </c>
      <c r="W2058" s="220">
        <v>1</v>
      </c>
      <c r="X2058" s="285">
        <v>352</v>
      </c>
      <c r="Y2058" s="285">
        <v>341</v>
      </c>
      <c r="Z2058" s="285">
        <v>320</v>
      </c>
      <c r="AA2058" s="285">
        <v>300</v>
      </c>
      <c r="AB2058" s="5"/>
      <c r="AC2058" s="224">
        <f t="shared" ref="AC2058:AC2121" si="82">X2058*AB2058</f>
        <v>0</v>
      </c>
      <c r="AD2058" s="270">
        <f t="shared" ref="AD2058:AD2121" si="83">IF(Y2058&lt;&gt;"",IF(AND($AC$25&gt;=200000,AB2058&gt;=20),AB2058*AA2058,IF(AND($AC$25&gt;=200000,AB2058&lt;20),AB2058*Z2058,IF(AND($AC$25&lt;200000,AB2058&gt;=20),AB2058*Y2058,AB2058*X2058))),IF($AC$25&gt;=200000,AB2058*Z2058,AB2058*X2058))</f>
        <v>0</v>
      </c>
      <c r="AE2058" s="282" t="s">
        <v>7069</v>
      </c>
      <c r="AF2058" s="283" t="s">
        <v>4765</v>
      </c>
      <c r="AG2058" s="200"/>
      <c r="AH2058" s="200"/>
      <c r="AI2058" s="169" t="str">
        <f>IF(AB2058/W2058=0,"",IF(MOD(AB2058,W2058)&gt;0,"ОШИБКА!!! неверная кратность на сорт",""))</f>
        <v/>
      </c>
    </row>
    <row r="2059" spans="2:35">
      <c r="B2059" s="251"/>
      <c r="C2059" s="168"/>
      <c r="D2059" s="267"/>
      <c r="E2059" s="267"/>
      <c r="F2059" s="267"/>
      <c r="G2059" s="267"/>
      <c r="H2059" s="267"/>
      <c r="I2059" s="267"/>
      <c r="J2059" s="267"/>
      <c r="K2059" s="267">
        <v>1681</v>
      </c>
      <c r="L2059" s="196" t="s">
        <v>37</v>
      </c>
      <c r="M2059" s="196" t="s">
        <v>980</v>
      </c>
      <c r="N2059" s="196" t="s">
        <v>5250</v>
      </c>
      <c r="O2059" s="196"/>
      <c r="P2059" s="196"/>
      <c r="Q2059" s="196" t="s">
        <v>4989</v>
      </c>
      <c r="R2059" s="218"/>
      <c r="S2059" s="218"/>
      <c r="T2059" s="218"/>
      <c r="U2059" s="281" t="s">
        <v>4764</v>
      </c>
      <c r="V2059" s="197" t="s">
        <v>776</v>
      </c>
      <c r="W2059" s="220">
        <v>24</v>
      </c>
      <c r="X2059" s="285">
        <v>194</v>
      </c>
      <c r="Y2059" s="285">
        <v>188</v>
      </c>
      <c r="Z2059" s="285">
        <v>176</v>
      </c>
      <c r="AA2059" s="285">
        <v>165</v>
      </c>
      <c r="AB2059" s="5"/>
      <c r="AC2059" s="224">
        <f t="shared" si="82"/>
        <v>0</v>
      </c>
      <c r="AD2059" s="270">
        <f t="shared" si="83"/>
        <v>0</v>
      </c>
      <c r="AE2059" s="282" t="s">
        <v>7069</v>
      </c>
      <c r="AF2059" s="283" t="s">
        <v>4765</v>
      </c>
      <c r="AG2059" s="200"/>
      <c r="AH2059" s="200"/>
      <c r="AI2059" s="169" t="str">
        <f>IF(AB2059/W2059=0,"",IF(MOD(AB2059,W2059)&gt;0,"ОШИБКА!!! неверная кратность на сорт",""))</f>
        <v/>
      </c>
    </row>
    <row r="2060" spans="2:35">
      <c r="B2060" s="251"/>
      <c r="C2060" s="168"/>
      <c r="D2060" s="267"/>
      <c r="E2060" s="267"/>
      <c r="F2060" s="267"/>
      <c r="G2060" s="267"/>
      <c r="H2060" s="267"/>
      <c r="I2060" s="267"/>
      <c r="J2060" s="267"/>
      <c r="K2060" s="267">
        <v>258</v>
      </c>
      <c r="L2060" s="196" t="s">
        <v>37</v>
      </c>
      <c r="M2060" s="196" t="s">
        <v>980</v>
      </c>
      <c r="N2060" s="196" t="s">
        <v>5250</v>
      </c>
      <c r="O2060" s="196"/>
      <c r="P2060" s="196"/>
      <c r="Q2060" s="196" t="s">
        <v>4956</v>
      </c>
      <c r="R2060" s="218"/>
      <c r="S2060" s="218"/>
      <c r="T2060" s="218"/>
      <c r="U2060" s="281" t="s">
        <v>4764</v>
      </c>
      <c r="V2060" s="197" t="s">
        <v>776</v>
      </c>
      <c r="W2060" s="220">
        <v>1</v>
      </c>
      <c r="X2060" s="285">
        <v>287</v>
      </c>
      <c r="Y2060" s="285">
        <v>279</v>
      </c>
      <c r="Z2060" s="285">
        <v>261</v>
      </c>
      <c r="AA2060" s="285">
        <v>245</v>
      </c>
      <c r="AB2060" s="5"/>
      <c r="AC2060" s="224">
        <f t="shared" si="82"/>
        <v>0</v>
      </c>
      <c r="AD2060" s="270">
        <f t="shared" si="83"/>
        <v>0</v>
      </c>
      <c r="AE2060" s="282" t="s">
        <v>7069</v>
      </c>
      <c r="AF2060" s="283" t="s">
        <v>4765</v>
      </c>
      <c r="AG2060" s="200"/>
      <c r="AH2060" s="200"/>
      <c r="AI2060" s="169" t="str">
        <f>IF(AB2060/W2060=0,"",IF(MOD(AB2060,W2060)&gt;0,"ОШИБКА!!! неверная кратность на сорт",""))</f>
        <v/>
      </c>
    </row>
    <row r="2061" spans="2:35">
      <c r="B2061" s="251"/>
      <c r="C2061" s="168"/>
      <c r="D2061" s="267"/>
      <c r="E2061" s="267"/>
      <c r="F2061" s="267"/>
      <c r="G2061" s="267"/>
      <c r="H2061" s="267"/>
      <c r="I2061" s="267"/>
      <c r="J2061" s="267"/>
      <c r="K2061" s="267">
        <v>1286</v>
      </c>
      <c r="L2061" s="196" t="s">
        <v>37</v>
      </c>
      <c r="M2061" s="196" t="s">
        <v>980</v>
      </c>
      <c r="N2061" s="196" t="s">
        <v>5250</v>
      </c>
      <c r="O2061" s="196"/>
      <c r="P2061" s="196"/>
      <c r="Q2061" s="196" t="s">
        <v>4940</v>
      </c>
      <c r="R2061" s="218"/>
      <c r="S2061" s="218"/>
      <c r="T2061" s="218"/>
      <c r="U2061" s="281" t="s">
        <v>4764</v>
      </c>
      <c r="V2061" s="197" t="s">
        <v>776</v>
      </c>
      <c r="W2061" s="220">
        <v>1</v>
      </c>
      <c r="X2061" s="285">
        <v>363</v>
      </c>
      <c r="Y2061" s="285">
        <v>352</v>
      </c>
      <c r="Z2061" s="285">
        <v>330</v>
      </c>
      <c r="AA2061" s="285">
        <v>310</v>
      </c>
      <c r="AB2061" s="5"/>
      <c r="AC2061" s="224">
        <f t="shared" si="82"/>
        <v>0</v>
      </c>
      <c r="AD2061" s="270">
        <f t="shared" si="83"/>
        <v>0</v>
      </c>
      <c r="AE2061" s="282" t="s">
        <v>7069</v>
      </c>
      <c r="AF2061" s="283" t="s">
        <v>4765</v>
      </c>
      <c r="AG2061" s="200"/>
      <c r="AH2061" s="200"/>
      <c r="AI2061" s="169" t="str">
        <f>IF(AB2061/W2061=0,"",IF(MOD(AB2061,W2061)&gt;0,"ОШИБКА!!! неверная кратность на сорт",""))</f>
        <v/>
      </c>
    </row>
    <row r="2062" spans="2:35">
      <c r="B2062" s="251"/>
      <c r="C2062" s="168"/>
      <c r="D2062" s="267"/>
      <c r="E2062" s="267"/>
      <c r="F2062" s="267"/>
      <c r="G2062" s="267"/>
      <c r="H2062" s="267"/>
      <c r="I2062" s="267"/>
      <c r="J2062" s="267"/>
      <c r="K2062" s="267">
        <v>13</v>
      </c>
      <c r="L2062" s="196" t="s">
        <v>37</v>
      </c>
      <c r="M2062" s="196" t="s">
        <v>980</v>
      </c>
      <c r="N2062" s="196" t="s">
        <v>5251</v>
      </c>
      <c r="O2062" s="196"/>
      <c r="P2062" s="196"/>
      <c r="Q2062" s="196" t="s">
        <v>4956</v>
      </c>
      <c r="R2062" s="218"/>
      <c r="S2062" s="218"/>
      <c r="T2062" s="218"/>
      <c r="U2062" s="281" t="s">
        <v>4764</v>
      </c>
      <c r="V2062" s="197" t="s">
        <v>776</v>
      </c>
      <c r="W2062" s="220">
        <v>1</v>
      </c>
      <c r="X2062" s="285">
        <v>287</v>
      </c>
      <c r="Y2062" s="285">
        <v>279</v>
      </c>
      <c r="Z2062" s="285">
        <v>261</v>
      </c>
      <c r="AA2062" s="285">
        <v>245</v>
      </c>
      <c r="AB2062" s="5"/>
      <c r="AC2062" s="224">
        <f t="shared" si="82"/>
        <v>0</v>
      </c>
      <c r="AD2062" s="270">
        <f t="shared" si="83"/>
        <v>0</v>
      </c>
      <c r="AE2062" s="282" t="s">
        <v>7069</v>
      </c>
      <c r="AF2062" s="283" t="s">
        <v>4765</v>
      </c>
      <c r="AG2062" s="200"/>
      <c r="AH2062" s="200"/>
      <c r="AI2062" s="169" t="str">
        <f>IF(AB2062/W2062=0,"",IF(MOD(AB2062,W2062)&gt;0,"ОШИБКА!!! неверная кратность на сорт",""))</f>
        <v/>
      </c>
    </row>
    <row r="2063" spans="2:35">
      <c r="B2063" s="251"/>
      <c r="C2063" s="168"/>
      <c r="D2063" s="267"/>
      <c r="E2063" s="267"/>
      <c r="F2063" s="267"/>
      <c r="G2063" s="267"/>
      <c r="H2063" s="267"/>
      <c r="I2063" s="267"/>
      <c r="J2063" s="267"/>
      <c r="K2063" s="267">
        <v>2442</v>
      </c>
      <c r="L2063" s="196" t="s">
        <v>37</v>
      </c>
      <c r="M2063" s="196" t="s">
        <v>980</v>
      </c>
      <c r="N2063" s="196" t="s">
        <v>5251</v>
      </c>
      <c r="O2063" s="196"/>
      <c r="P2063" s="196"/>
      <c r="Q2063" s="196" t="s">
        <v>4940</v>
      </c>
      <c r="R2063" s="218"/>
      <c r="S2063" s="218"/>
      <c r="T2063" s="218"/>
      <c r="U2063" s="281" t="s">
        <v>4764</v>
      </c>
      <c r="V2063" s="197" t="s">
        <v>776</v>
      </c>
      <c r="W2063" s="220">
        <v>1</v>
      </c>
      <c r="X2063" s="285">
        <v>363</v>
      </c>
      <c r="Y2063" s="285">
        <v>352</v>
      </c>
      <c r="Z2063" s="285">
        <v>330</v>
      </c>
      <c r="AA2063" s="285">
        <v>310</v>
      </c>
      <c r="AB2063" s="5"/>
      <c r="AC2063" s="224">
        <f t="shared" si="82"/>
        <v>0</v>
      </c>
      <c r="AD2063" s="270">
        <f t="shared" si="83"/>
        <v>0</v>
      </c>
      <c r="AE2063" s="282" t="s">
        <v>7069</v>
      </c>
      <c r="AF2063" s="283" t="s">
        <v>4765</v>
      </c>
      <c r="AG2063" s="200"/>
      <c r="AH2063" s="200"/>
      <c r="AI2063" s="169" t="str">
        <f>IF(AB2063/W2063=0,"",IF(MOD(AB2063,W2063)&gt;0,"ОШИБКА!!! неверная кратность на сорт",""))</f>
        <v/>
      </c>
    </row>
    <row r="2064" spans="2:35">
      <c r="B2064" s="251"/>
      <c r="C2064" s="168" t="s">
        <v>3232</v>
      </c>
      <c r="D2064" s="267">
        <v>26</v>
      </c>
      <c r="E2064" s="267">
        <v>16</v>
      </c>
      <c r="F2064" s="267">
        <v>0</v>
      </c>
      <c r="G2064" s="267"/>
      <c r="H2064" s="267"/>
      <c r="I2064" s="267"/>
      <c r="J2064" s="267">
        <v>24</v>
      </c>
      <c r="K2064" s="267"/>
      <c r="L2064" s="196" t="s">
        <v>37</v>
      </c>
      <c r="M2064" s="196" t="s">
        <v>980</v>
      </c>
      <c r="N2064" s="196" t="s">
        <v>1088</v>
      </c>
      <c r="O2064" s="196" t="s">
        <v>1087</v>
      </c>
      <c r="P2064" s="196" t="s">
        <v>4132</v>
      </c>
      <c r="Q2064" s="196" t="s">
        <v>19</v>
      </c>
      <c r="R2064" s="218"/>
      <c r="S2064" s="218"/>
      <c r="T2064" s="218"/>
      <c r="U2064" s="219"/>
      <c r="V2064" s="197" t="s">
        <v>776</v>
      </c>
      <c r="W2064" s="220">
        <v>1</v>
      </c>
      <c r="X2064" s="223">
        <v>971</v>
      </c>
      <c r="Y2064" s="223">
        <v>941</v>
      </c>
      <c r="Z2064" s="223">
        <v>882</v>
      </c>
      <c r="AA2064" s="223">
        <v>830</v>
      </c>
      <c r="AB2064" s="5"/>
      <c r="AC2064" s="224">
        <f t="shared" si="82"/>
        <v>0</v>
      </c>
      <c r="AD2064" s="270">
        <f t="shared" si="83"/>
        <v>0</v>
      </c>
      <c r="AE2064" s="198"/>
      <c r="AF2064" s="199"/>
      <c r="AG2064" s="200"/>
      <c r="AH2064" s="200"/>
      <c r="AI2064" s="169" t="str">
        <f>IF(AB2064/W2064=0,"",IF(MOD(AB2064,W2064)&gt;0,"ОШИБКА!!! неверная кратность на сорт",""))</f>
        <v/>
      </c>
    </row>
    <row r="2065" spans="2:35">
      <c r="B2065" s="251"/>
      <c r="C2065" s="168" t="s">
        <v>3222</v>
      </c>
      <c r="D2065" s="267">
        <v>27</v>
      </c>
      <c r="E2065" s="267">
        <v>18</v>
      </c>
      <c r="F2065" s="267">
        <v>0</v>
      </c>
      <c r="G2065" s="267"/>
      <c r="H2065" s="267"/>
      <c r="I2065" s="267"/>
      <c r="J2065" s="267">
        <v>24</v>
      </c>
      <c r="K2065" s="267"/>
      <c r="L2065" s="196" t="s">
        <v>37</v>
      </c>
      <c r="M2065" s="196" t="s">
        <v>980</v>
      </c>
      <c r="N2065" s="196" t="s">
        <v>1088</v>
      </c>
      <c r="O2065" s="196" t="s">
        <v>1087</v>
      </c>
      <c r="P2065" s="196" t="s">
        <v>4122</v>
      </c>
      <c r="Q2065" s="196" t="s">
        <v>19</v>
      </c>
      <c r="R2065" s="218"/>
      <c r="S2065" s="218"/>
      <c r="T2065" s="218"/>
      <c r="U2065" s="219"/>
      <c r="V2065" s="197" t="s">
        <v>776</v>
      </c>
      <c r="W2065" s="220">
        <v>1</v>
      </c>
      <c r="X2065" s="223">
        <v>494</v>
      </c>
      <c r="Y2065" s="223">
        <v>479</v>
      </c>
      <c r="Z2065" s="223">
        <v>449</v>
      </c>
      <c r="AA2065" s="223">
        <v>422</v>
      </c>
      <c r="AB2065" s="5"/>
      <c r="AC2065" s="224">
        <f t="shared" si="82"/>
        <v>0</v>
      </c>
      <c r="AD2065" s="270">
        <f t="shared" si="83"/>
        <v>0</v>
      </c>
      <c r="AE2065" s="198"/>
      <c r="AF2065" s="199"/>
      <c r="AG2065" s="200"/>
      <c r="AH2065" s="200"/>
      <c r="AI2065" s="169" t="str">
        <f>IF(AB2065/W2065=0,"",IF(MOD(AB2065,W2065)&gt;0,"ОШИБКА!!! неверная кратность на сорт",""))</f>
        <v/>
      </c>
    </row>
    <row r="2066" spans="2:35">
      <c r="B2066" s="251"/>
      <c r="C2066" s="168" t="s">
        <v>3223</v>
      </c>
      <c r="D2066" s="267">
        <v>38</v>
      </c>
      <c r="E2066" s="267">
        <v>429</v>
      </c>
      <c r="F2066" s="267">
        <v>415</v>
      </c>
      <c r="G2066" s="267"/>
      <c r="H2066" s="267"/>
      <c r="I2066" s="267"/>
      <c r="J2066" s="267">
        <v>6</v>
      </c>
      <c r="K2066" s="267"/>
      <c r="L2066" s="196" t="s">
        <v>37</v>
      </c>
      <c r="M2066" s="196" t="s">
        <v>980</v>
      </c>
      <c r="N2066" s="196" t="s">
        <v>1088</v>
      </c>
      <c r="O2066" s="196" t="s">
        <v>1087</v>
      </c>
      <c r="P2066" s="196" t="s">
        <v>4131</v>
      </c>
      <c r="Q2066" s="196" t="s">
        <v>19</v>
      </c>
      <c r="R2066" s="218"/>
      <c r="S2066" s="218"/>
      <c r="T2066" s="218"/>
      <c r="U2066" s="219"/>
      <c r="V2066" s="197" t="s">
        <v>776</v>
      </c>
      <c r="W2066" s="220">
        <v>1</v>
      </c>
      <c r="X2066" s="223">
        <v>494</v>
      </c>
      <c r="Y2066" s="223">
        <v>479</v>
      </c>
      <c r="Z2066" s="223">
        <v>449</v>
      </c>
      <c r="AA2066" s="223">
        <v>422</v>
      </c>
      <c r="AB2066" s="5"/>
      <c r="AC2066" s="224">
        <f t="shared" si="82"/>
        <v>0</v>
      </c>
      <c r="AD2066" s="270">
        <f t="shared" si="83"/>
        <v>0</v>
      </c>
      <c r="AE2066" s="198"/>
      <c r="AF2066" s="199"/>
      <c r="AG2066" s="200"/>
      <c r="AH2066" s="200"/>
      <c r="AI2066" s="169" t="str">
        <f>IF(AB2066/W2066=0,"",IF(MOD(AB2066,W2066)&gt;0,"ОШИБКА!!! неверная кратность на сорт",""))</f>
        <v/>
      </c>
    </row>
    <row r="2067" spans="2:35">
      <c r="B2067" s="251"/>
      <c r="C2067" s="168" t="s">
        <v>3224</v>
      </c>
      <c r="D2067" s="267">
        <v>2</v>
      </c>
      <c r="E2067" s="267"/>
      <c r="F2067" s="267"/>
      <c r="G2067" s="267"/>
      <c r="H2067" s="267"/>
      <c r="I2067" s="267"/>
      <c r="J2067" s="267"/>
      <c r="K2067" s="267"/>
      <c r="L2067" s="196" t="s">
        <v>37</v>
      </c>
      <c r="M2067" s="196" t="s">
        <v>980</v>
      </c>
      <c r="N2067" s="196" t="s">
        <v>4124</v>
      </c>
      <c r="O2067" s="196" t="s">
        <v>4123</v>
      </c>
      <c r="P2067" s="196" t="s">
        <v>4133</v>
      </c>
      <c r="Q2067" s="196" t="s">
        <v>19</v>
      </c>
      <c r="R2067" s="218"/>
      <c r="S2067" s="218"/>
      <c r="T2067" s="218"/>
      <c r="U2067" s="219"/>
      <c r="V2067" s="197" t="s">
        <v>776</v>
      </c>
      <c r="W2067" s="220">
        <v>1</v>
      </c>
      <c r="X2067" s="223">
        <v>372</v>
      </c>
      <c r="Y2067" s="223">
        <v>360</v>
      </c>
      <c r="Z2067" s="223">
        <v>338</v>
      </c>
      <c r="AA2067" s="223">
        <v>318</v>
      </c>
      <c r="AB2067" s="5"/>
      <c r="AC2067" s="224">
        <f t="shared" si="82"/>
        <v>0</v>
      </c>
      <c r="AD2067" s="270">
        <f t="shared" si="83"/>
        <v>0</v>
      </c>
      <c r="AE2067" s="198"/>
      <c r="AF2067" s="199"/>
      <c r="AG2067" s="200"/>
      <c r="AH2067" s="200"/>
      <c r="AI2067" s="169" t="str">
        <f>IF(AB2067/W2067=0,"",IF(MOD(AB2067,W2067)&gt;0,"ОШИБКА!!! неверная кратность на сорт",""))</f>
        <v/>
      </c>
    </row>
    <row r="2068" spans="2:35">
      <c r="B2068" s="251"/>
      <c r="C2068" s="168" t="s">
        <v>3225</v>
      </c>
      <c r="D2068" s="267">
        <v>1</v>
      </c>
      <c r="E2068" s="267"/>
      <c r="F2068" s="267"/>
      <c r="G2068" s="267"/>
      <c r="H2068" s="267"/>
      <c r="I2068" s="267"/>
      <c r="J2068" s="267"/>
      <c r="K2068" s="267"/>
      <c r="L2068" s="196" t="s">
        <v>37</v>
      </c>
      <c r="M2068" s="196" t="s">
        <v>980</v>
      </c>
      <c r="N2068" s="196" t="s">
        <v>4126</v>
      </c>
      <c r="O2068" s="196" t="s">
        <v>4125</v>
      </c>
      <c r="P2068" s="196"/>
      <c r="Q2068" s="217" t="s">
        <v>1816</v>
      </c>
      <c r="R2068" s="218"/>
      <c r="S2068" s="218"/>
      <c r="T2068" s="218"/>
      <c r="U2068" s="219"/>
      <c r="V2068" s="197" t="s">
        <v>776</v>
      </c>
      <c r="W2068" s="220">
        <v>1</v>
      </c>
      <c r="X2068" s="223">
        <v>527</v>
      </c>
      <c r="Y2068" s="223">
        <v>511</v>
      </c>
      <c r="Z2068" s="223">
        <v>479</v>
      </c>
      <c r="AA2068" s="223">
        <v>450</v>
      </c>
      <c r="AB2068" s="5"/>
      <c r="AC2068" s="224">
        <f t="shared" si="82"/>
        <v>0</v>
      </c>
      <c r="AD2068" s="270">
        <f t="shared" si="83"/>
        <v>0</v>
      </c>
      <c r="AE2068" s="198"/>
      <c r="AF2068" s="199"/>
      <c r="AG2068" s="200"/>
      <c r="AH2068" s="200"/>
      <c r="AI2068" s="169" t="str">
        <f>IF(AB2068/W2068=0,"",IF(MOD(AB2068,W2068)&gt;0,"ОШИБКА!!! неверная кратность на сорт",""))</f>
        <v/>
      </c>
    </row>
    <row r="2069" spans="2:35">
      <c r="B2069" s="251"/>
      <c r="C2069" s="168" t="s">
        <v>3226</v>
      </c>
      <c r="D2069" s="267">
        <v>4</v>
      </c>
      <c r="E2069" s="267"/>
      <c r="F2069" s="267"/>
      <c r="G2069" s="267"/>
      <c r="H2069" s="267"/>
      <c r="I2069" s="267"/>
      <c r="J2069" s="267"/>
      <c r="K2069" s="267"/>
      <c r="L2069" s="196" t="s">
        <v>37</v>
      </c>
      <c r="M2069" s="196" t="s">
        <v>980</v>
      </c>
      <c r="N2069" s="196" t="s">
        <v>4128</v>
      </c>
      <c r="O2069" s="196" t="s">
        <v>4127</v>
      </c>
      <c r="P2069" s="196" t="s">
        <v>4134</v>
      </c>
      <c r="Q2069" s="196" t="s">
        <v>141</v>
      </c>
      <c r="R2069" s="218"/>
      <c r="S2069" s="218"/>
      <c r="T2069" s="218"/>
      <c r="U2069" s="219"/>
      <c r="V2069" s="197" t="s">
        <v>776</v>
      </c>
      <c r="W2069" s="220">
        <v>1</v>
      </c>
      <c r="X2069" s="223">
        <v>708</v>
      </c>
      <c r="Y2069" s="223">
        <v>687</v>
      </c>
      <c r="Z2069" s="223">
        <v>644</v>
      </c>
      <c r="AA2069" s="223">
        <v>605</v>
      </c>
      <c r="AB2069" s="5"/>
      <c r="AC2069" s="224">
        <f t="shared" si="82"/>
        <v>0</v>
      </c>
      <c r="AD2069" s="270">
        <f t="shared" si="83"/>
        <v>0</v>
      </c>
      <c r="AE2069" s="198"/>
      <c r="AF2069" s="199"/>
      <c r="AG2069" s="200"/>
      <c r="AH2069" s="200"/>
      <c r="AI2069" s="169" t="str">
        <f>IF(AB2069/W2069=0,"",IF(MOD(AB2069,W2069)&gt;0,"ОШИБКА!!! неверная кратность на сорт",""))</f>
        <v/>
      </c>
    </row>
    <row r="2070" spans="2:35">
      <c r="B2070" s="251"/>
      <c r="C2070" s="168" t="s">
        <v>3227</v>
      </c>
      <c r="D2070" s="267">
        <v>3</v>
      </c>
      <c r="E2070" s="267"/>
      <c r="F2070" s="267"/>
      <c r="G2070" s="267"/>
      <c r="H2070" s="267"/>
      <c r="I2070" s="267"/>
      <c r="J2070" s="267"/>
      <c r="K2070" s="267"/>
      <c r="L2070" s="196" t="s">
        <v>37</v>
      </c>
      <c r="M2070" s="196" t="s">
        <v>980</v>
      </c>
      <c r="N2070" s="196" t="s">
        <v>4128</v>
      </c>
      <c r="O2070" s="196" t="s">
        <v>4127</v>
      </c>
      <c r="P2070" s="196" t="s">
        <v>4135</v>
      </c>
      <c r="Q2070" s="196" t="s">
        <v>19</v>
      </c>
      <c r="R2070" s="218"/>
      <c r="S2070" s="218"/>
      <c r="T2070" s="218"/>
      <c r="U2070" s="219"/>
      <c r="V2070" s="197" t="s">
        <v>776</v>
      </c>
      <c r="W2070" s="220">
        <v>1</v>
      </c>
      <c r="X2070" s="223">
        <v>326</v>
      </c>
      <c r="Y2070" s="223">
        <v>316</v>
      </c>
      <c r="Z2070" s="223">
        <v>296</v>
      </c>
      <c r="AA2070" s="223">
        <v>278</v>
      </c>
      <c r="AB2070" s="5"/>
      <c r="AC2070" s="224">
        <f t="shared" si="82"/>
        <v>0</v>
      </c>
      <c r="AD2070" s="270">
        <f t="shared" si="83"/>
        <v>0</v>
      </c>
      <c r="AE2070" s="198"/>
      <c r="AF2070" s="199"/>
      <c r="AG2070" s="200"/>
      <c r="AH2070" s="200"/>
      <c r="AI2070" s="169" t="str">
        <f>IF(AB2070/W2070=0,"",IF(MOD(AB2070,W2070)&gt;0,"ОШИБКА!!! неверная кратность на сорт",""))</f>
        <v/>
      </c>
    </row>
    <row r="2071" spans="2:35">
      <c r="B2071" s="251"/>
      <c r="C2071" s="168" t="s">
        <v>3228</v>
      </c>
      <c r="D2071" s="267">
        <v>2</v>
      </c>
      <c r="E2071" s="267"/>
      <c r="F2071" s="267"/>
      <c r="G2071" s="267"/>
      <c r="H2071" s="267"/>
      <c r="I2071" s="267"/>
      <c r="J2071" s="267"/>
      <c r="K2071" s="267"/>
      <c r="L2071" s="196" t="s">
        <v>37</v>
      </c>
      <c r="M2071" s="196" t="s">
        <v>980</v>
      </c>
      <c r="N2071" s="196" t="s">
        <v>4128</v>
      </c>
      <c r="O2071" s="196" t="s">
        <v>4127</v>
      </c>
      <c r="P2071" s="196" t="s">
        <v>4136</v>
      </c>
      <c r="Q2071" s="217" t="s">
        <v>4613</v>
      </c>
      <c r="R2071" s="218"/>
      <c r="S2071" s="218"/>
      <c r="T2071" s="218"/>
      <c r="U2071" s="219"/>
      <c r="V2071" s="197" t="s">
        <v>776</v>
      </c>
      <c r="W2071" s="220">
        <v>1</v>
      </c>
      <c r="X2071" s="223">
        <v>441</v>
      </c>
      <c r="Y2071" s="223">
        <v>428</v>
      </c>
      <c r="Z2071" s="223">
        <v>401</v>
      </c>
      <c r="AA2071" s="223">
        <v>377</v>
      </c>
      <c r="AB2071" s="5"/>
      <c r="AC2071" s="224">
        <f t="shared" si="82"/>
        <v>0</v>
      </c>
      <c r="AD2071" s="270">
        <f t="shared" si="83"/>
        <v>0</v>
      </c>
      <c r="AE2071" s="198"/>
      <c r="AF2071" s="199"/>
      <c r="AG2071" s="200"/>
      <c r="AH2071" s="200"/>
      <c r="AI2071" s="169" t="str">
        <f>IF(AB2071/W2071=0,"",IF(MOD(AB2071,W2071)&gt;0,"ОШИБКА!!! неверная кратность на сорт",""))</f>
        <v/>
      </c>
    </row>
    <row r="2072" spans="2:35">
      <c r="B2072" s="251"/>
      <c r="C2072" s="168" t="s">
        <v>3229</v>
      </c>
      <c r="D2072" s="267">
        <v>4</v>
      </c>
      <c r="E2072" s="267"/>
      <c r="F2072" s="267"/>
      <c r="G2072" s="267"/>
      <c r="H2072" s="267"/>
      <c r="I2072" s="267"/>
      <c r="J2072" s="267">
        <v>2</v>
      </c>
      <c r="K2072" s="267"/>
      <c r="L2072" s="196" t="s">
        <v>37</v>
      </c>
      <c r="M2072" s="196" t="s">
        <v>980</v>
      </c>
      <c r="N2072" s="196" t="s">
        <v>4128</v>
      </c>
      <c r="O2072" s="196" t="s">
        <v>4127</v>
      </c>
      <c r="P2072" s="196" t="s">
        <v>4137</v>
      </c>
      <c r="Q2072" s="196" t="s">
        <v>19</v>
      </c>
      <c r="R2072" s="218"/>
      <c r="S2072" s="218"/>
      <c r="T2072" s="218"/>
      <c r="U2072" s="219"/>
      <c r="V2072" s="197" t="s">
        <v>776</v>
      </c>
      <c r="W2072" s="220">
        <v>1</v>
      </c>
      <c r="X2072" s="223">
        <v>304</v>
      </c>
      <c r="Y2072" s="223">
        <v>295</v>
      </c>
      <c r="Z2072" s="223">
        <v>276</v>
      </c>
      <c r="AA2072" s="223">
        <v>260</v>
      </c>
      <c r="AB2072" s="5"/>
      <c r="AC2072" s="224">
        <f t="shared" si="82"/>
        <v>0</v>
      </c>
      <c r="AD2072" s="270">
        <f t="shared" si="83"/>
        <v>0</v>
      </c>
      <c r="AE2072" s="198"/>
      <c r="AF2072" s="199"/>
      <c r="AG2072" s="200"/>
      <c r="AH2072" s="200"/>
      <c r="AI2072" s="169" t="str">
        <f>IF(AB2072/W2072=0,"",IF(MOD(AB2072,W2072)&gt;0,"ОШИБКА!!! неверная кратность на сорт",""))</f>
        <v/>
      </c>
    </row>
    <row r="2073" spans="2:35">
      <c r="B2073" s="251"/>
      <c r="C2073" s="168" t="s">
        <v>3230</v>
      </c>
      <c r="D2073" s="267">
        <v>1</v>
      </c>
      <c r="E2073" s="267"/>
      <c r="F2073" s="267"/>
      <c r="G2073" s="267"/>
      <c r="H2073" s="267"/>
      <c r="I2073" s="267"/>
      <c r="J2073" s="267"/>
      <c r="K2073" s="267"/>
      <c r="L2073" s="196" t="s">
        <v>37</v>
      </c>
      <c r="M2073" s="196" t="s">
        <v>980</v>
      </c>
      <c r="N2073" s="196" t="s">
        <v>4128</v>
      </c>
      <c r="O2073" s="196" t="s">
        <v>4127</v>
      </c>
      <c r="P2073" s="196" t="s">
        <v>4137</v>
      </c>
      <c r="Q2073" s="217" t="s">
        <v>4613</v>
      </c>
      <c r="R2073" s="218"/>
      <c r="S2073" s="218"/>
      <c r="T2073" s="218"/>
      <c r="U2073" s="219"/>
      <c r="V2073" s="197" t="s">
        <v>776</v>
      </c>
      <c r="W2073" s="220">
        <v>1</v>
      </c>
      <c r="X2073" s="223">
        <v>509</v>
      </c>
      <c r="Y2073" s="223">
        <v>493</v>
      </c>
      <c r="Z2073" s="223">
        <v>462</v>
      </c>
      <c r="AA2073" s="223">
        <v>435</v>
      </c>
      <c r="AB2073" s="5"/>
      <c r="AC2073" s="224">
        <f t="shared" si="82"/>
        <v>0</v>
      </c>
      <c r="AD2073" s="270">
        <f t="shared" si="83"/>
        <v>0</v>
      </c>
      <c r="AE2073" s="198"/>
      <c r="AF2073" s="199"/>
      <c r="AG2073" s="200"/>
      <c r="AH2073" s="200"/>
      <c r="AI2073" s="169" t="str">
        <f>IF(AB2073/W2073=0,"",IF(MOD(AB2073,W2073)&gt;0,"ОШИБКА!!! неверная кратность на сорт",""))</f>
        <v/>
      </c>
    </row>
    <row r="2074" spans="2:35">
      <c r="B2074" s="251"/>
      <c r="C2074" s="168" t="s">
        <v>3231</v>
      </c>
      <c r="D2074" s="267">
        <v>17</v>
      </c>
      <c r="E2074" s="267"/>
      <c r="F2074" s="267"/>
      <c r="G2074" s="267"/>
      <c r="H2074" s="267"/>
      <c r="I2074" s="267"/>
      <c r="J2074" s="267"/>
      <c r="K2074" s="267"/>
      <c r="L2074" s="196" t="s">
        <v>37</v>
      </c>
      <c r="M2074" s="196" t="s">
        <v>980</v>
      </c>
      <c r="N2074" s="196" t="s">
        <v>4128</v>
      </c>
      <c r="O2074" s="196" t="s">
        <v>4127</v>
      </c>
      <c r="P2074" s="196" t="s">
        <v>4138</v>
      </c>
      <c r="Q2074" s="196" t="s">
        <v>141</v>
      </c>
      <c r="R2074" s="218"/>
      <c r="S2074" s="218"/>
      <c r="T2074" s="218"/>
      <c r="U2074" s="219"/>
      <c r="V2074" s="197" t="s">
        <v>776</v>
      </c>
      <c r="W2074" s="220">
        <v>1</v>
      </c>
      <c r="X2074" s="223">
        <v>708</v>
      </c>
      <c r="Y2074" s="223">
        <v>687</v>
      </c>
      <c r="Z2074" s="223">
        <v>644</v>
      </c>
      <c r="AA2074" s="223">
        <v>605</v>
      </c>
      <c r="AB2074" s="5"/>
      <c r="AC2074" s="224">
        <f t="shared" si="82"/>
        <v>0</v>
      </c>
      <c r="AD2074" s="270">
        <f t="shared" si="83"/>
        <v>0</v>
      </c>
      <c r="AE2074" s="198"/>
      <c r="AF2074" s="199"/>
      <c r="AG2074" s="200"/>
      <c r="AH2074" s="200"/>
      <c r="AI2074" s="169" t="str">
        <f>IF(AB2074/W2074=0,"",IF(MOD(AB2074,W2074)&gt;0,"ОШИБКА!!! неверная кратность на сорт",""))</f>
        <v/>
      </c>
    </row>
    <row r="2075" spans="2:35">
      <c r="B2075" s="251"/>
      <c r="C2075" s="168" t="s">
        <v>3233</v>
      </c>
      <c r="D2075" s="267">
        <v>4</v>
      </c>
      <c r="E2075" s="267"/>
      <c r="F2075" s="267"/>
      <c r="G2075" s="267"/>
      <c r="H2075" s="267"/>
      <c r="I2075" s="267"/>
      <c r="J2075" s="267"/>
      <c r="K2075" s="267"/>
      <c r="L2075" s="196" t="s">
        <v>37</v>
      </c>
      <c r="M2075" s="196" t="s">
        <v>980</v>
      </c>
      <c r="N2075" s="196" t="s">
        <v>4128</v>
      </c>
      <c r="O2075" s="196" t="s">
        <v>4127</v>
      </c>
      <c r="P2075" s="196" t="s">
        <v>386</v>
      </c>
      <c r="Q2075" s="196" t="s">
        <v>19</v>
      </c>
      <c r="R2075" s="218"/>
      <c r="S2075" s="218"/>
      <c r="T2075" s="218"/>
      <c r="U2075" s="219"/>
      <c r="V2075" s="197" t="s">
        <v>776</v>
      </c>
      <c r="W2075" s="220">
        <v>1</v>
      </c>
      <c r="X2075" s="223">
        <v>329</v>
      </c>
      <c r="Y2075" s="223">
        <v>319</v>
      </c>
      <c r="Z2075" s="223">
        <v>299</v>
      </c>
      <c r="AA2075" s="223">
        <v>281</v>
      </c>
      <c r="AB2075" s="5"/>
      <c r="AC2075" s="224">
        <f t="shared" si="82"/>
        <v>0</v>
      </c>
      <c r="AD2075" s="270">
        <f t="shared" si="83"/>
        <v>0</v>
      </c>
      <c r="AE2075" s="198"/>
      <c r="AF2075" s="199"/>
      <c r="AG2075" s="200"/>
      <c r="AH2075" s="200"/>
      <c r="AI2075" s="169" t="str">
        <f>IF(AB2075/W2075=0,"",IF(MOD(AB2075,W2075)&gt;0,"ОШИБКА!!! неверная кратность на сорт",""))</f>
        <v/>
      </c>
    </row>
    <row r="2076" spans="2:35">
      <c r="B2076" s="251"/>
      <c r="C2076" s="168" t="s">
        <v>3234</v>
      </c>
      <c r="D2076" s="267">
        <v>7</v>
      </c>
      <c r="E2076" s="267"/>
      <c r="F2076" s="267"/>
      <c r="G2076" s="267"/>
      <c r="H2076" s="267"/>
      <c r="I2076" s="267"/>
      <c r="J2076" s="267"/>
      <c r="K2076" s="267"/>
      <c r="L2076" s="196" t="s">
        <v>37</v>
      </c>
      <c r="M2076" s="196" t="s">
        <v>980</v>
      </c>
      <c r="N2076" s="196" t="s">
        <v>4130</v>
      </c>
      <c r="O2076" s="196" t="s">
        <v>4129</v>
      </c>
      <c r="P2076" s="196" t="s">
        <v>4139</v>
      </c>
      <c r="Q2076" s="196" t="s">
        <v>141</v>
      </c>
      <c r="R2076" s="218"/>
      <c r="S2076" s="218"/>
      <c r="T2076" s="218"/>
      <c r="U2076" s="219"/>
      <c r="V2076" s="197" t="s">
        <v>776</v>
      </c>
      <c r="W2076" s="220">
        <v>1</v>
      </c>
      <c r="X2076" s="223">
        <v>327</v>
      </c>
      <c r="Y2076" s="223">
        <v>317</v>
      </c>
      <c r="Z2076" s="223">
        <v>297</v>
      </c>
      <c r="AA2076" s="223">
        <v>280</v>
      </c>
      <c r="AB2076" s="5"/>
      <c r="AC2076" s="224">
        <f t="shared" si="82"/>
        <v>0</v>
      </c>
      <c r="AD2076" s="270">
        <f t="shared" si="83"/>
        <v>0</v>
      </c>
      <c r="AE2076" s="198"/>
      <c r="AF2076" s="199"/>
      <c r="AG2076" s="200"/>
      <c r="AH2076" s="200"/>
      <c r="AI2076" s="169" t="str">
        <f>IF(AB2076/W2076=0,"",IF(MOD(AB2076,W2076)&gt;0,"ОШИБКА!!! неверная кратность на сорт",""))</f>
        <v/>
      </c>
    </row>
    <row r="2077" spans="2:35">
      <c r="B2077" s="251"/>
      <c r="C2077" s="168" t="s">
        <v>1092</v>
      </c>
      <c r="D2077" s="267">
        <v>40</v>
      </c>
      <c r="E2077" s="267">
        <v>220</v>
      </c>
      <c r="F2077" s="267">
        <v>174</v>
      </c>
      <c r="G2077" s="267"/>
      <c r="H2077" s="267"/>
      <c r="I2077" s="267"/>
      <c r="J2077" s="267">
        <v>8</v>
      </c>
      <c r="K2077" s="267"/>
      <c r="L2077" s="196" t="s">
        <v>37</v>
      </c>
      <c r="M2077" s="196" t="s">
        <v>980</v>
      </c>
      <c r="N2077" s="196" t="s">
        <v>1090</v>
      </c>
      <c r="O2077" s="196" t="s">
        <v>1089</v>
      </c>
      <c r="P2077" s="196" t="s">
        <v>1091</v>
      </c>
      <c r="Q2077" s="217" t="s">
        <v>48</v>
      </c>
      <c r="R2077" s="218"/>
      <c r="S2077" s="218"/>
      <c r="T2077" s="218"/>
      <c r="U2077" s="219"/>
      <c r="V2077" s="197" t="s">
        <v>776</v>
      </c>
      <c r="W2077" s="220">
        <v>1</v>
      </c>
      <c r="X2077" s="223">
        <v>585</v>
      </c>
      <c r="Y2077" s="223">
        <v>567</v>
      </c>
      <c r="Z2077" s="223">
        <v>531</v>
      </c>
      <c r="AA2077" s="223">
        <v>500</v>
      </c>
      <c r="AB2077" s="5"/>
      <c r="AC2077" s="224">
        <f t="shared" si="82"/>
        <v>0</v>
      </c>
      <c r="AD2077" s="270">
        <f t="shared" si="83"/>
        <v>0</v>
      </c>
      <c r="AE2077" s="198"/>
      <c r="AF2077" s="199"/>
      <c r="AG2077" s="200"/>
      <c r="AH2077" s="200"/>
      <c r="AI2077" s="169" t="str">
        <f>IF(AB2077/W2077=0,"",IF(MOD(AB2077,W2077)&gt;0,"ОШИБКА!!! неверная кратность на сорт",""))</f>
        <v/>
      </c>
    </row>
    <row r="2078" spans="2:35">
      <c r="B2078" s="251"/>
      <c r="C2078" s="168"/>
      <c r="D2078" s="267"/>
      <c r="E2078" s="267"/>
      <c r="F2078" s="267"/>
      <c r="G2078" s="267"/>
      <c r="H2078" s="267"/>
      <c r="I2078" s="267"/>
      <c r="J2078" s="267"/>
      <c r="K2078" s="267">
        <v>24</v>
      </c>
      <c r="L2078" s="196" t="s">
        <v>37</v>
      </c>
      <c r="M2078" s="196" t="s">
        <v>980</v>
      </c>
      <c r="N2078" s="196" t="s">
        <v>5197</v>
      </c>
      <c r="O2078" s="196"/>
      <c r="P2078" s="196"/>
      <c r="Q2078" s="217" t="s">
        <v>4940</v>
      </c>
      <c r="R2078" s="218"/>
      <c r="S2078" s="218"/>
      <c r="T2078" s="218"/>
      <c r="U2078" s="281" t="s">
        <v>4764</v>
      </c>
      <c r="V2078" s="197" t="s">
        <v>776</v>
      </c>
      <c r="W2078" s="220">
        <v>1</v>
      </c>
      <c r="X2078" s="285">
        <v>457</v>
      </c>
      <c r="Y2078" s="285">
        <v>443</v>
      </c>
      <c r="Z2078" s="285">
        <v>415</v>
      </c>
      <c r="AA2078" s="285">
        <v>390</v>
      </c>
      <c r="AB2078" s="5"/>
      <c r="AC2078" s="224">
        <f t="shared" si="82"/>
        <v>0</v>
      </c>
      <c r="AD2078" s="270">
        <f t="shared" si="83"/>
        <v>0</v>
      </c>
      <c r="AE2078" s="282" t="s">
        <v>7069</v>
      </c>
      <c r="AF2078" s="283" t="s">
        <v>4765</v>
      </c>
      <c r="AG2078" s="200"/>
      <c r="AH2078" s="200"/>
      <c r="AI2078" s="169" t="str">
        <f>IF(AB2078/W2078=0,"",IF(MOD(AB2078,W2078)&gt;0,"ОШИБКА!!! неверная кратность на сорт",""))</f>
        <v/>
      </c>
    </row>
    <row r="2079" spans="2:35">
      <c r="B2079" s="251"/>
      <c r="C2079" s="168"/>
      <c r="D2079" s="267"/>
      <c r="E2079" s="267"/>
      <c r="F2079" s="267"/>
      <c r="G2079" s="267"/>
      <c r="H2079" s="267"/>
      <c r="I2079" s="267"/>
      <c r="J2079" s="267"/>
      <c r="K2079" s="267">
        <v>238</v>
      </c>
      <c r="L2079" s="196" t="s">
        <v>37</v>
      </c>
      <c r="M2079" s="196" t="s">
        <v>980</v>
      </c>
      <c r="N2079" s="196" t="s">
        <v>5198</v>
      </c>
      <c r="O2079" s="196"/>
      <c r="P2079" s="196"/>
      <c r="Q2079" s="217" t="s">
        <v>4940</v>
      </c>
      <c r="R2079" s="218"/>
      <c r="S2079" s="218"/>
      <c r="T2079" s="218"/>
      <c r="U2079" s="281" t="s">
        <v>4764</v>
      </c>
      <c r="V2079" s="197" t="s">
        <v>776</v>
      </c>
      <c r="W2079" s="220">
        <v>1</v>
      </c>
      <c r="X2079" s="285">
        <v>457</v>
      </c>
      <c r="Y2079" s="285">
        <v>443</v>
      </c>
      <c r="Z2079" s="285">
        <v>415</v>
      </c>
      <c r="AA2079" s="285">
        <v>390</v>
      </c>
      <c r="AB2079" s="5"/>
      <c r="AC2079" s="224">
        <f t="shared" si="82"/>
        <v>0</v>
      </c>
      <c r="AD2079" s="270">
        <f t="shared" si="83"/>
        <v>0</v>
      </c>
      <c r="AE2079" s="282" t="s">
        <v>7069</v>
      </c>
      <c r="AF2079" s="283" t="s">
        <v>4765</v>
      </c>
      <c r="AG2079" s="200"/>
      <c r="AH2079" s="200"/>
      <c r="AI2079" s="169" t="str">
        <f>IF(AB2079/W2079=0,"",IF(MOD(AB2079,W2079)&gt;0,"ОШИБКА!!! неверная кратность на сорт",""))</f>
        <v/>
      </c>
    </row>
    <row r="2080" spans="2:35">
      <c r="B2080" s="251"/>
      <c r="C2080" s="168"/>
      <c r="D2080" s="267"/>
      <c r="E2080" s="267"/>
      <c r="F2080" s="267"/>
      <c r="G2080" s="267"/>
      <c r="H2080" s="267"/>
      <c r="I2080" s="267"/>
      <c r="J2080" s="267"/>
      <c r="K2080" s="267">
        <v>2781</v>
      </c>
      <c r="L2080" s="196" t="s">
        <v>37</v>
      </c>
      <c r="M2080" s="196" t="s">
        <v>980</v>
      </c>
      <c r="N2080" s="196" t="s">
        <v>5199</v>
      </c>
      <c r="O2080" s="196"/>
      <c r="P2080" s="196"/>
      <c r="Q2080" s="217" t="s">
        <v>4940</v>
      </c>
      <c r="R2080" s="218"/>
      <c r="S2080" s="218"/>
      <c r="T2080" s="218"/>
      <c r="U2080" s="281" t="s">
        <v>4764</v>
      </c>
      <c r="V2080" s="197" t="s">
        <v>776</v>
      </c>
      <c r="W2080" s="220">
        <v>1</v>
      </c>
      <c r="X2080" s="285">
        <v>457</v>
      </c>
      <c r="Y2080" s="285">
        <v>443</v>
      </c>
      <c r="Z2080" s="285">
        <v>415</v>
      </c>
      <c r="AA2080" s="285">
        <v>390</v>
      </c>
      <c r="AB2080" s="5"/>
      <c r="AC2080" s="224">
        <f t="shared" si="82"/>
        <v>0</v>
      </c>
      <c r="AD2080" s="270">
        <f t="shared" si="83"/>
        <v>0</v>
      </c>
      <c r="AE2080" s="282" t="s">
        <v>7069</v>
      </c>
      <c r="AF2080" s="283" t="s">
        <v>4765</v>
      </c>
      <c r="AG2080" s="200"/>
      <c r="AH2080" s="200"/>
      <c r="AI2080" s="169" t="str">
        <f>IF(AB2080/W2080=0,"",IF(MOD(AB2080,W2080)&gt;0,"ОШИБКА!!! неверная кратность на сорт",""))</f>
        <v/>
      </c>
    </row>
    <row r="2081" spans="2:35">
      <c r="B2081" s="251"/>
      <c r="C2081" s="168"/>
      <c r="D2081" s="267"/>
      <c r="E2081" s="267"/>
      <c r="F2081" s="267"/>
      <c r="G2081" s="267"/>
      <c r="H2081" s="267"/>
      <c r="I2081" s="267"/>
      <c r="J2081" s="267"/>
      <c r="K2081" s="267">
        <v>2</v>
      </c>
      <c r="L2081" s="196" t="s">
        <v>37</v>
      </c>
      <c r="M2081" s="196" t="s">
        <v>980</v>
      </c>
      <c r="N2081" s="196" t="s">
        <v>5200</v>
      </c>
      <c r="O2081" s="196"/>
      <c r="P2081" s="196"/>
      <c r="Q2081" s="217" t="s">
        <v>4957</v>
      </c>
      <c r="R2081" s="218"/>
      <c r="S2081" s="218"/>
      <c r="T2081" s="218"/>
      <c r="U2081" s="281" t="s">
        <v>4764</v>
      </c>
      <c r="V2081" s="197" t="s">
        <v>776</v>
      </c>
      <c r="W2081" s="220">
        <v>1</v>
      </c>
      <c r="X2081" s="285">
        <v>334</v>
      </c>
      <c r="Y2081" s="285">
        <v>324</v>
      </c>
      <c r="Z2081" s="285">
        <v>304</v>
      </c>
      <c r="AA2081" s="285">
        <v>285</v>
      </c>
      <c r="AB2081" s="5"/>
      <c r="AC2081" s="224">
        <f t="shared" si="82"/>
        <v>0</v>
      </c>
      <c r="AD2081" s="270">
        <f t="shared" si="83"/>
        <v>0</v>
      </c>
      <c r="AE2081" s="282" t="s">
        <v>7069</v>
      </c>
      <c r="AF2081" s="283" t="s">
        <v>4765</v>
      </c>
      <c r="AG2081" s="200"/>
      <c r="AH2081" s="200"/>
      <c r="AI2081" s="169" t="str">
        <f>IF(AB2081/W2081=0,"",IF(MOD(AB2081,W2081)&gt;0,"ОШИБКА!!! неверная кратность на сорт",""))</f>
        <v/>
      </c>
    </row>
    <row r="2082" spans="2:35">
      <c r="B2082" s="251"/>
      <c r="C2082" s="168"/>
      <c r="D2082" s="267"/>
      <c r="E2082" s="267"/>
      <c r="F2082" s="267"/>
      <c r="G2082" s="267"/>
      <c r="H2082" s="267"/>
      <c r="I2082" s="267"/>
      <c r="J2082" s="267"/>
      <c r="K2082" s="267">
        <v>124</v>
      </c>
      <c r="L2082" s="196" t="s">
        <v>37</v>
      </c>
      <c r="M2082" s="196" t="s">
        <v>980</v>
      </c>
      <c r="N2082" s="196" t="s">
        <v>5200</v>
      </c>
      <c r="O2082" s="196"/>
      <c r="P2082" s="196"/>
      <c r="Q2082" s="217" t="s">
        <v>4940</v>
      </c>
      <c r="R2082" s="218"/>
      <c r="S2082" s="218"/>
      <c r="T2082" s="218"/>
      <c r="U2082" s="281" t="s">
        <v>4764</v>
      </c>
      <c r="V2082" s="197" t="s">
        <v>776</v>
      </c>
      <c r="W2082" s="220">
        <v>1</v>
      </c>
      <c r="X2082" s="285">
        <v>398</v>
      </c>
      <c r="Y2082" s="285">
        <v>386</v>
      </c>
      <c r="Z2082" s="285">
        <v>362</v>
      </c>
      <c r="AA2082" s="285">
        <v>340</v>
      </c>
      <c r="AB2082" s="5"/>
      <c r="AC2082" s="224">
        <f t="shared" si="82"/>
        <v>0</v>
      </c>
      <c r="AD2082" s="270">
        <f t="shared" si="83"/>
        <v>0</v>
      </c>
      <c r="AE2082" s="282" t="s">
        <v>7069</v>
      </c>
      <c r="AF2082" s="283" t="s">
        <v>4765</v>
      </c>
      <c r="AG2082" s="200"/>
      <c r="AH2082" s="200"/>
      <c r="AI2082" s="169" t="str">
        <f>IF(AB2082/W2082=0,"",IF(MOD(AB2082,W2082)&gt;0,"ОШИБКА!!! неверная кратность на сорт",""))</f>
        <v/>
      </c>
    </row>
    <row r="2083" spans="2:35">
      <c r="B2083" s="251"/>
      <c r="C2083" s="168"/>
      <c r="D2083" s="267"/>
      <c r="E2083" s="267"/>
      <c r="F2083" s="267"/>
      <c r="G2083" s="267"/>
      <c r="H2083" s="267"/>
      <c r="I2083" s="267"/>
      <c r="J2083" s="267"/>
      <c r="K2083" s="267">
        <v>2825</v>
      </c>
      <c r="L2083" s="196" t="s">
        <v>37</v>
      </c>
      <c r="M2083" s="196" t="s">
        <v>980</v>
      </c>
      <c r="N2083" s="196" t="s">
        <v>5201</v>
      </c>
      <c r="O2083" s="196"/>
      <c r="P2083" s="196"/>
      <c r="Q2083" s="217" t="s">
        <v>4957</v>
      </c>
      <c r="R2083" s="218"/>
      <c r="S2083" s="218"/>
      <c r="T2083" s="218"/>
      <c r="U2083" s="281" t="s">
        <v>4764</v>
      </c>
      <c r="V2083" s="197" t="s">
        <v>776</v>
      </c>
      <c r="W2083" s="220">
        <v>1</v>
      </c>
      <c r="X2083" s="285">
        <v>334</v>
      </c>
      <c r="Y2083" s="285">
        <v>324</v>
      </c>
      <c r="Z2083" s="285">
        <v>304</v>
      </c>
      <c r="AA2083" s="285">
        <v>285</v>
      </c>
      <c r="AB2083" s="5"/>
      <c r="AC2083" s="224">
        <f t="shared" si="82"/>
        <v>0</v>
      </c>
      <c r="AD2083" s="270">
        <f t="shared" si="83"/>
        <v>0</v>
      </c>
      <c r="AE2083" s="282" t="s">
        <v>7069</v>
      </c>
      <c r="AF2083" s="283" t="s">
        <v>4765</v>
      </c>
      <c r="AG2083" s="200"/>
      <c r="AH2083" s="200"/>
      <c r="AI2083" s="169" t="str">
        <f>IF(AB2083/W2083=0,"",IF(MOD(AB2083,W2083)&gt;0,"ОШИБКА!!! неверная кратность на сорт",""))</f>
        <v/>
      </c>
    </row>
    <row r="2084" spans="2:35">
      <c r="B2084" s="251"/>
      <c r="C2084" s="168"/>
      <c r="D2084" s="267"/>
      <c r="E2084" s="267"/>
      <c r="F2084" s="267"/>
      <c r="G2084" s="267"/>
      <c r="H2084" s="267"/>
      <c r="I2084" s="267"/>
      <c r="J2084" s="267"/>
      <c r="K2084" s="267">
        <v>871</v>
      </c>
      <c r="L2084" s="196" t="s">
        <v>37</v>
      </c>
      <c r="M2084" s="196" t="s">
        <v>980</v>
      </c>
      <c r="N2084" s="196" t="s">
        <v>5201</v>
      </c>
      <c r="O2084" s="196"/>
      <c r="P2084" s="196"/>
      <c r="Q2084" s="217" t="s">
        <v>4940</v>
      </c>
      <c r="R2084" s="218"/>
      <c r="S2084" s="218"/>
      <c r="T2084" s="218"/>
      <c r="U2084" s="281" t="s">
        <v>4764</v>
      </c>
      <c r="V2084" s="197" t="s">
        <v>776</v>
      </c>
      <c r="W2084" s="220">
        <v>1</v>
      </c>
      <c r="X2084" s="285">
        <v>398</v>
      </c>
      <c r="Y2084" s="285">
        <v>386</v>
      </c>
      <c r="Z2084" s="285">
        <v>362</v>
      </c>
      <c r="AA2084" s="285">
        <v>340</v>
      </c>
      <c r="AB2084" s="5"/>
      <c r="AC2084" s="224">
        <f t="shared" si="82"/>
        <v>0</v>
      </c>
      <c r="AD2084" s="270">
        <f t="shared" si="83"/>
        <v>0</v>
      </c>
      <c r="AE2084" s="282" t="s">
        <v>7069</v>
      </c>
      <c r="AF2084" s="283" t="s">
        <v>4765</v>
      </c>
      <c r="AG2084" s="200"/>
      <c r="AH2084" s="200"/>
      <c r="AI2084" s="169" t="str">
        <f>IF(AB2084/W2084=0,"",IF(MOD(AB2084,W2084)&gt;0,"ОШИБКА!!! неверная кратность на сорт",""))</f>
        <v/>
      </c>
    </row>
    <row r="2085" spans="2:35">
      <c r="B2085" s="251"/>
      <c r="C2085" s="168" t="s">
        <v>1093</v>
      </c>
      <c r="D2085" s="267">
        <v>2</v>
      </c>
      <c r="E2085" s="267"/>
      <c r="F2085" s="267"/>
      <c r="G2085" s="267"/>
      <c r="H2085" s="267"/>
      <c r="I2085" s="267"/>
      <c r="J2085" s="267"/>
      <c r="K2085" s="267"/>
      <c r="L2085" s="196" t="s">
        <v>37</v>
      </c>
      <c r="M2085" s="196" t="s">
        <v>980</v>
      </c>
      <c r="N2085" s="196" t="s">
        <v>1095</v>
      </c>
      <c r="O2085" s="196" t="s">
        <v>1094</v>
      </c>
      <c r="P2085" s="196" t="s">
        <v>1096</v>
      </c>
      <c r="Q2085" s="196" t="s">
        <v>141</v>
      </c>
      <c r="R2085" s="218"/>
      <c r="S2085" s="218"/>
      <c r="T2085" s="218"/>
      <c r="U2085" s="219"/>
      <c r="V2085" s="197" t="s">
        <v>776</v>
      </c>
      <c r="W2085" s="220">
        <v>1</v>
      </c>
      <c r="X2085" s="223">
        <v>317</v>
      </c>
      <c r="Y2085" s="223">
        <v>308</v>
      </c>
      <c r="Z2085" s="223">
        <v>288</v>
      </c>
      <c r="AA2085" s="223">
        <v>271</v>
      </c>
      <c r="AB2085" s="5"/>
      <c r="AC2085" s="224">
        <f t="shared" si="82"/>
        <v>0</v>
      </c>
      <c r="AD2085" s="270">
        <f t="shared" si="83"/>
        <v>0</v>
      </c>
      <c r="AE2085" s="198"/>
      <c r="AF2085" s="199"/>
      <c r="AG2085" s="200"/>
      <c r="AH2085" s="200"/>
      <c r="AI2085" s="169" t="str">
        <f>IF(AB2085/W2085=0,"",IF(MOD(AB2085,W2085)&gt;0,"ОШИБКА!!! неверная кратность на сорт",""))</f>
        <v/>
      </c>
    </row>
    <row r="2086" spans="2:35">
      <c r="B2086" s="251"/>
      <c r="C2086" s="168" t="s">
        <v>3235</v>
      </c>
      <c r="D2086" s="267"/>
      <c r="E2086" s="267"/>
      <c r="F2086" s="267"/>
      <c r="G2086" s="267"/>
      <c r="H2086" s="267"/>
      <c r="I2086" s="267"/>
      <c r="J2086" s="267"/>
      <c r="K2086" s="267"/>
      <c r="L2086" s="196" t="s">
        <v>37</v>
      </c>
      <c r="M2086" s="332" t="s">
        <v>980</v>
      </c>
      <c r="N2086" s="332" t="s">
        <v>4412</v>
      </c>
      <c r="O2086" s="332" t="s">
        <v>4411</v>
      </c>
      <c r="P2086" s="332" t="s">
        <v>4413</v>
      </c>
      <c r="Q2086" s="332" t="s">
        <v>141</v>
      </c>
      <c r="R2086" s="334"/>
      <c r="S2086" s="334"/>
      <c r="T2086" s="334"/>
      <c r="U2086" s="219"/>
      <c r="V2086" s="197" t="s">
        <v>776</v>
      </c>
      <c r="W2086" s="220">
        <v>1</v>
      </c>
      <c r="X2086" s="223">
        <v>327</v>
      </c>
      <c r="Y2086" s="223">
        <v>317</v>
      </c>
      <c r="Z2086" s="223">
        <v>297</v>
      </c>
      <c r="AA2086" s="223">
        <v>280</v>
      </c>
      <c r="AB2086" s="5"/>
      <c r="AC2086" s="224">
        <f t="shared" si="82"/>
        <v>0</v>
      </c>
      <c r="AD2086" s="270">
        <f t="shared" si="83"/>
        <v>0</v>
      </c>
      <c r="AE2086" s="198" t="s">
        <v>4484</v>
      </c>
      <c r="AF2086" s="199"/>
      <c r="AG2086" s="200"/>
      <c r="AH2086" s="200"/>
      <c r="AI2086" s="169" t="str">
        <f>IF(AB2086/W2086=0,"",IF(MOD(AB2086,W2086)&gt;0,"ОШИБКА!!! неверная кратность на сорт",""))</f>
        <v/>
      </c>
    </row>
    <row r="2087" spans="2:35">
      <c r="B2087" s="251"/>
      <c r="C2087" s="168" t="s">
        <v>3237</v>
      </c>
      <c r="D2087" s="267">
        <v>38</v>
      </c>
      <c r="E2087" s="267">
        <v>311</v>
      </c>
      <c r="F2087" s="267">
        <v>307</v>
      </c>
      <c r="G2087" s="267"/>
      <c r="H2087" s="267"/>
      <c r="I2087" s="267"/>
      <c r="J2087" s="267">
        <v>31</v>
      </c>
      <c r="K2087" s="267"/>
      <c r="L2087" s="196" t="s">
        <v>37</v>
      </c>
      <c r="M2087" s="196" t="s">
        <v>980</v>
      </c>
      <c r="N2087" s="196" t="s">
        <v>4141</v>
      </c>
      <c r="O2087" s="196" t="s">
        <v>4140</v>
      </c>
      <c r="P2087" s="196" t="s">
        <v>4144</v>
      </c>
      <c r="Q2087" s="196" t="s">
        <v>19</v>
      </c>
      <c r="R2087" s="218"/>
      <c r="S2087" s="218"/>
      <c r="T2087" s="218"/>
      <c r="U2087" s="252"/>
      <c r="V2087" s="197" t="s">
        <v>776</v>
      </c>
      <c r="W2087" s="220">
        <v>1</v>
      </c>
      <c r="X2087" s="227">
        <v>375</v>
      </c>
      <c r="Y2087" s="227">
        <v>364</v>
      </c>
      <c r="Z2087" s="227">
        <v>341</v>
      </c>
      <c r="AA2087" s="227">
        <v>321</v>
      </c>
      <c r="AB2087" s="5"/>
      <c r="AC2087" s="224">
        <f t="shared" si="82"/>
        <v>0</v>
      </c>
      <c r="AD2087" s="270">
        <f t="shared" si="83"/>
        <v>0</v>
      </c>
      <c r="AE2087" s="198"/>
      <c r="AF2087" s="199"/>
      <c r="AG2087" s="200"/>
      <c r="AH2087" s="200"/>
      <c r="AI2087" s="169" t="str">
        <f>IF(AB2087/W2087=0,"",IF(MOD(AB2087,W2087)&gt;0,"ОШИБКА!!! неверная кратность на сорт",""))</f>
        <v/>
      </c>
    </row>
    <row r="2088" spans="2:35">
      <c r="B2088" s="251"/>
      <c r="C2088" s="168" t="s">
        <v>3236</v>
      </c>
      <c r="D2088" s="267"/>
      <c r="E2088" s="267"/>
      <c r="F2088" s="267"/>
      <c r="G2088" s="267"/>
      <c r="H2088" s="267"/>
      <c r="I2088" s="267"/>
      <c r="J2088" s="267"/>
      <c r="K2088" s="267"/>
      <c r="L2088" s="196" t="s">
        <v>37</v>
      </c>
      <c r="M2088" s="332" t="s">
        <v>980</v>
      </c>
      <c r="N2088" s="332" t="s">
        <v>4141</v>
      </c>
      <c r="O2088" s="332" t="s">
        <v>4140</v>
      </c>
      <c r="P2088" s="332" t="s">
        <v>4144</v>
      </c>
      <c r="Q2088" s="332" t="s">
        <v>19</v>
      </c>
      <c r="R2088" s="334"/>
      <c r="S2088" s="334"/>
      <c r="T2088" s="334"/>
      <c r="U2088" s="252"/>
      <c r="V2088" s="197" t="s">
        <v>776</v>
      </c>
      <c r="W2088" s="220">
        <v>1</v>
      </c>
      <c r="X2088" s="227">
        <v>375</v>
      </c>
      <c r="Y2088" s="227">
        <v>364</v>
      </c>
      <c r="Z2088" s="227">
        <v>341</v>
      </c>
      <c r="AA2088" s="227">
        <v>321</v>
      </c>
      <c r="AB2088" s="5"/>
      <c r="AC2088" s="224">
        <f t="shared" si="82"/>
        <v>0</v>
      </c>
      <c r="AD2088" s="270">
        <f t="shared" si="83"/>
        <v>0</v>
      </c>
      <c r="AE2088" s="198" t="s">
        <v>4484</v>
      </c>
      <c r="AF2088" s="199"/>
      <c r="AG2088" s="200"/>
      <c r="AH2088" s="200"/>
      <c r="AI2088" s="169" t="str">
        <f>IF(AB2088/W2088=0,"",IF(MOD(AB2088,W2088)&gt;0,"ОШИБКА!!! неверная кратность на сорт",""))</f>
        <v/>
      </c>
    </row>
    <row r="2089" spans="2:35">
      <c r="B2089" s="251"/>
      <c r="C2089" s="168" t="s">
        <v>3238</v>
      </c>
      <c r="D2089" s="267">
        <v>15</v>
      </c>
      <c r="E2089" s="267">
        <v>6</v>
      </c>
      <c r="F2089" s="267">
        <v>0</v>
      </c>
      <c r="G2089" s="267"/>
      <c r="H2089" s="267"/>
      <c r="I2089" s="267"/>
      <c r="J2089" s="267"/>
      <c r="K2089" s="267"/>
      <c r="L2089" s="196" t="s">
        <v>37</v>
      </c>
      <c r="M2089" s="196" t="s">
        <v>980</v>
      </c>
      <c r="N2089" s="196" t="s">
        <v>4141</v>
      </c>
      <c r="O2089" s="196" t="s">
        <v>4140</v>
      </c>
      <c r="P2089" s="196" t="s">
        <v>4142</v>
      </c>
      <c r="Q2089" s="196" t="s">
        <v>19</v>
      </c>
      <c r="R2089" s="218"/>
      <c r="S2089" s="218"/>
      <c r="T2089" s="218"/>
      <c r="U2089" s="252"/>
      <c r="V2089" s="197" t="s">
        <v>776</v>
      </c>
      <c r="W2089" s="220">
        <v>1</v>
      </c>
      <c r="X2089" s="227">
        <v>329</v>
      </c>
      <c r="Y2089" s="227">
        <v>319</v>
      </c>
      <c r="Z2089" s="227">
        <v>299</v>
      </c>
      <c r="AA2089" s="227">
        <v>281</v>
      </c>
      <c r="AB2089" s="5"/>
      <c r="AC2089" s="224">
        <f t="shared" si="82"/>
        <v>0</v>
      </c>
      <c r="AD2089" s="270">
        <f t="shared" si="83"/>
        <v>0</v>
      </c>
      <c r="AE2089" s="198"/>
      <c r="AF2089" s="199"/>
      <c r="AG2089" s="200"/>
      <c r="AH2089" s="200"/>
      <c r="AI2089" s="169" t="str">
        <f>IF(AB2089/W2089=0,"",IF(MOD(AB2089,W2089)&gt;0,"ОШИБКА!!! неверная кратность на сорт",""))</f>
        <v/>
      </c>
    </row>
    <row r="2090" spans="2:35">
      <c r="B2090" s="251"/>
      <c r="C2090" s="168" t="s">
        <v>3239</v>
      </c>
      <c r="D2090" s="267">
        <v>10</v>
      </c>
      <c r="E2090" s="267"/>
      <c r="F2090" s="267"/>
      <c r="G2090" s="267"/>
      <c r="H2090" s="267"/>
      <c r="I2090" s="267"/>
      <c r="J2090" s="267"/>
      <c r="K2090" s="267"/>
      <c r="L2090" s="196" t="s">
        <v>37</v>
      </c>
      <c r="M2090" s="196" t="s">
        <v>980</v>
      </c>
      <c r="N2090" s="196" t="s">
        <v>4141</v>
      </c>
      <c r="O2090" s="196" t="s">
        <v>4140</v>
      </c>
      <c r="P2090" s="196" t="s">
        <v>4145</v>
      </c>
      <c r="Q2090" s="196" t="s">
        <v>19</v>
      </c>
      <c r="R2090" s="218"/>
      <c r="S2090" s="218"/>
      <c r="T2090" s="218"/>
      <c r="U2090" s="252"/>
      <c r="V2090" s="197" t="s">
        <v>776</v>
      </c>
      <c r="W2090" s="220">
        <v>1</v>
      </c>
      <c r="X2090" s="227">
        <v>329</v>
      </c>
      <c r="Y2090" s="227">
        <v>319</v>
      </c>
      <c r="Z2090" s="227">
        <v>299</v>
      </c>
      <c r="AA2090" s="227">
        <v>281</v>
      </c>
      <c r="AB2090" s="5"/>
      <c r="AC2090" s="224">
        <f t="shared" si="82"/>
        <v>0</v>
      </c>
      <c r="AD2090" s="270">
        <f t="shared" si="83"/>
        <v>0</v>
      </c>
      <c r="AE2090" s="198"/>
      <c r="AF2090" s="199"/>
      <c r="AG2090" s="200"/>
      <c r="AH2090" s="200"/>
      <c r="AI2090" s="169" t="str">
        <f>IF(AB2090/W2090=0,"",IF(MOD(AB2090,W2090)&gt;0,"ОШИБКА!!! неверная кратность на сорт",""))</f>
        <v/>
      </c>
    </row>
    <row r="2091" spans="2:35">
      <c r="B2091" s="251"/>
      <c r="C2091" s="168" t="s">
        <v>3240</v>
      </c>
      <c r="D2091" s="267">
        <v>10</v>
      </c>
      <c r="E2091" s="267">
        <v>14</v>
      </c>
      <c r="F2091" s="267">
        <v>0</v>
      </c>
      <c r="G2091" s="267"/>
      <c r="H2091" s="267"/>
      <c r="I2091" s="267"/>
      <c r="J2091" s="267">
        <v>19</v>
      </c>
      <c r="K2091" s="267"/>
      <c r="L2091" s="196" t="s">
        <v>37</v>
      </c>
      <c r="M2091" s="196" t="s">
        <v>980</v>
      </c>
      <c r="N2091" s="196" t="s">
        <v>4141</v>
      </c>
      <c r="O2091" s="196" t="s">
        <v>4140</v>
      </c>
      <c r="P2091" s="196" t="s">
        <v>4143</v>
      </c>
      <c r="Q2091" s="196" t="s">
        <v>19</v>
      </c>
      <c r="R2091" s="218"/>
      <c r="S2091" s="218"/>
      <c r="T2091" s="218"/>
      <c r="U2091" s="219"/>
      <c r="V2091" s="197" t="s">
        <v>776</v>
      </c>
      <c r="W2091" s="220">
        <v>1</v>
      </c>
      <c r="X2091" s="223">
        <v>434</v>
      </c>
      <c r="Y2091" s="223">
        <v>421</v>
      </c>
      <c r="Z2091" s="223">
        <v>395</v>
      </c>
      <c r="AA2091" s="223">
        <v>371</v>
      </c>
      <c r="AB2091" s="5"/>
      <c r="AC2091" s="224">
        <f t="shared" si="82"/>
        <v>0</v>
      </c>
      <c r="AD2091" s="270">
        <f t="shared" si="83"/>
        <v>0</v>
      </c>
      <c r="AE2091" s="198"/>
      <c r="AF2091" s="199"/>
      <c r="AG2091" s="200"/>
      <c r="AH2091" s="200"/>
      <c r="AI2091" s="169" t="str">
        <f>IF(AB2091/W2091=0,"",IF(MOD(AB2091,W2091)&gt;0,"ОШИБКА!!! неверная кратность на сорт",""))</f>
        <v/>
      </c>
    </row>
    <row r="2092" spans="2:35">
      <c r="B2092" s="251"/>
      <c r="C2092" s="168"/>
      <c r="D2092" s="267"/>
      <c r="E2092" s="267"/>
      <c r="F2092" s="267"/>
      <c r="G2092" s="267"/>
      <c r="H2092" s="267"/>
      <c r="I2092" s="267"/>
      <c r="J2092" s="267"/>
      <c r="K2092" s="267">
        <v>13</v>
      </c>
      <c r="L2092" s="196" t="s">
        <v>37</v>
      </c>
      <c r="M2092" s="196" t="s">
        <v>980</v>
      </c>
      <c r="N2092" s="196" t="s">
        <v>5217</v>
      </c>
      <c r="O2092" s="196"/>
      <c r="P2092" s="196"/>
      <c r="Q2092" s="196" t="s">
        <v>4940</v>
      </c>
      <c r="R2092" s="218"/>
      <c r="S2092" s="218"/>
      <c r="T2092" s="218"/>
      <c r="U2092" s="281" t="s">
        <v>4764</v>
      </c>
      <c r="V2092" s="197" t="s">
        <v>776</v>
      </c>
      <c r="W2092" s="220">
        <v>1</v>
      </c>
      <c r="X2092" s="285">
        <v>457</v>
      </c>
      <c r="Y2092" s="285">
        <v>443</v>
      </c>
      <c r="Z2092" s="285">
        <v>415</v>
      </c>
      <c r="AA2092" s="285">
        <v>390</v>
      </c>
      <c r="AB2092" s="5"/>
      <c r="AC2092" s="224">
        <f t="shared" si="82"/>
        <v>0</v>
      </c>
      <c r="AD2092" s="270">
        <f t="shared" si="83"/>
        <v>0</v>
      </c>
      <c r="AE2092" s="282" t="s">
        <v>7069</v>
      </c>
      <c r="AF2092" s="283" t="s">
        <v>4765</v>
      </c>
      <c r="AG2092" s="200"/>
      <c r="AH2092" s="200"/>
      <c r="AI2092" s="169" t="str">
        <f>IF(AB2092/W2092=0,"",IF(MOD(AB2092,W2092)&gt;0,"ОШИБКА!!! неверная кратность на сорт",""))</f>
        <v/>
      </c>
    </row>
    <row r="2093" spans="2:35">
      <c r="B2093" s="251"/>
      <c r="C2093" s="168"/>
      <c r="D2093" s="267"/>
      <c r="E2093" s="267"/>
      <c r="F2093" s="267"/>
      <c r="G2093" s="267"/>
      <c r="H2093" s="267"/>
      <c r="I2093" s="267"/>
      <c r="J2093" s="267"/>
      <c r="K2093" s="267"/>
      <c r="L2093" s="196" t="s">
        <v>37</v>
      </c>
      <c r="M2093" s="196" t="s">
        <v>980</v>
      </c>
      <c r="N2093" s="196" t="s">
        <v>5218</v>
      </c>
      <c r="O2093" s="196"/>
      <c r="P2093" s="196"/>
      <c r="Q2093" s="196" t="s">
        <v>4940</v>
      </c>
      <c r="R2093" s="218"/>
      <c r="S2093" s="218"/>
      <c r="T2093" s="218"/>
      <c r="U2093" s="281" t="s">
        <v>4764</v>
      </c>
      <c r="V2093" s="197" t="s">
        <v>776</v>
      </c>
      <c r="W2093" s="220">
        <v>1</v>
      </c>
      <c r="X2093" s="285">
        <v>422</v>
      </c>
      <c r="Y2093" s="285">
        <v>409</v>
      </c>
      <c r="Z2093" s="285">
        <v>384</v>
      </c>
      <c r="AA2093" s="285">
        <v>360</v>
      </c>
      <c r="AB2093" s="5"/>
      <c r="AC2093" s="224">
        <f t="shared" si="82"/>
        <v>0</v>
      </c>
      <c r="AD2093" s="270">
        <f t="shared" si="83"/>
        <v>0</v>
      </c>
      <c r="AE2093" s="282" t="s">
        <v>7069</v>
      </c>
      <c r="AF2093" s="283" t="s">
        <v>4765</v>
      </c>
      <c r="AG2093" s="200"/>
      <c r="AH2093" s="200"/>
      <c r="AI2093" s="169" t="str">
        <f>IF(AB2093/W2093=0,"",IF(MOD(AB2093,W2093)&gt;0,"ОШИБКА!!! неверная кратность на сорт",""))</f>
        <v/>
      </c>
    </row>
    <row r="2094" spans="2:35">
      <c r="B2094" s="251"/>
      <c r="C2094" s="168"/>
      <c r="D2094" s="267"/>
      <c r="E2094" s="267"/>
      <c r="F2094" s="267"/>
      <c r="G2094" s="267"/>
      <c r="H2094" s="267"/>
      <c r="I2094" s="267"/>
      <c r="J2094" s="267"/>
      <c r="K2094" s="267"/>
      <c r="L2094" s="196" t="s">
        <v>37</v>
      </c>
      <c r="M2094" s="196" t="s">
        <v>980</v>
      </c>
      <c r="N2094" s="196" t="s">
        <v>5219</v>
      </c>
      <c r="O2094" s="196"/>
      <c r="P2094" s="196"/>
      <c r="Q2094" s="196" t="s">
        <v>4956</v>
      </c>
      <c r="R2094" s="218"/>
      <c r="S2094" s="218"/>
      <c r="T2094" s="218"/>
      <c r="U2094" s="281" t="s">
        <v>4764</v>
      </c>
      <c r="V2094" s="197" t="s">
        <v>776</v>
      </c>
      <c r="W2094" s="220">
        <v>1</v>
      </c>
      <c r="X2094" s="285">
        <v>346</v>
      </c>
      <c r="Y2094" s="285">
        <v>335</v>
      </c>
      <c r="Z2094" s="285">
        <v>314</v>
      </c>
      <c r="AA2094" s="285">
        <v>295</v>
      </c>
      <c r="AB2094" s="5"/>
      <c r="AC2094" s="224">
        <f t="shared" si="82"/>
        <v>0</v>
      </c>
      <c r="AD2094" s="270">
        <f t="shared" si="83"/>
        <v>0</v>
      </c>
      <c r="AE2094" s="282" t="s">
        <v>7069</v>
      </c>
      <c r="AF2094" s="283" t="s">
        <v>4765</v>
      </c>
      <c r="AG2094" s="200"/>
      <c r="AH2094" s="200"/>
      <c r="AI2094" s="169" t="str">
        <f>IF(AB2094/W2094=0,"",IF(MOD(AB2094,W2094)&gt;0,"ОШИБКА!!! неверная кратность на сорт",""))</f>
        <v/>
      </c>
    </row>
    <row r="2095" spans="2:35">
      <c r="B2095" s="251"/>
      <c r="C2095" s="168"/>
      <c r="D2095" s="267"/>
      <c r="E2095" s="267"/>
      <c r="F2095" s="267"/>
      <c r="G2095" s="267"/>
      <c r="H2095" s="267"/>
      <c r="I2095" s="267"/>
      <c r="J2095" s="267"/>
      <c r="K2095" s="267">
        <v>1693</v>
      </c>
      <c r="L2095" s="196" t="s">
        <v>37</v>
      </c>
      <c r="M2095" s="196" t="s">
        <v>980</v>
      </c>
      <c r="N2095" s="196" t="s">
        <v>5219</v>
      </c>
      <c r="O2095" s="196"/>
      <c r="P2095" s="196"/>
      <c r="Q2095" s="196" t="s">
        <v>4940</v>
      </c>
      <c r="R2095" s="218"/>
      <c r="S2095" s="218"/>
      <c r="T2095" s="218"/>
      <c r="U2095" s="281" t="s">
        <v>4764</v>
      </c>
      <c r="V2095" s="197" t="s">
        <v>776</v>
      </c>
      <c r="W2095" s="220">
        <v>1</v>
      </c>
      <c r="X2095" s="285">
        <v>422</v>
      </c>
      <c r="Y2095" s="285">
        <v>409</v>
      </c>
      <c r="Z2095" s="285">
        <v>384</v>
      </c>
      <c r="AA2095" s="285">
        <v>360</v>
      </c>
      <c r="AB2095" s="5"/>
      <c r="AC2095" s="224">
        <f t="shared" si="82"/>
        <v>0</v>
      </c>
      <c r="AD2095" s="270">
        <f t="shared" si="83"/>
        <v>0</v>
      </c>
      <c r="AE2095" s="282" t="s">
        <v>7069</v>
      </c>
      <c r="AF2095" s="283" t="s">
        <v>4765</v>
      </c>
      <c r="AG2095" s="200"/>
      <c r="AH2095" s="200"/>
      <c r="AI2095" s="169" t="str">
        <f>IF(AB2095/W2095=0,"",IF(MOD(AB2095,W2095)&gt;0,"ОШИБКА!!! неверная кратность на сорт",""))</f>
        <v/>
      </c>
    </row>
    <row r="2096" spans="2:35">
      <c r="B2096" s="251"/>
      <c r="C2096" s="168"/>
      <c r="D2096" s="267"/>
      <c r="E2096" s="267"/>
      <c r="F2096" s="267"/>
      <c r="G2096" s="267"/>
      <c r="H2096" s="267"/>
      <c r="I2096" s="267"/>
      <c r="J2096" s="267"/>
      <c r="K2096" s="267">
        <v>171</v>
      </c>
      <c r="L2096" s="196" t="s">
        <v>37</v>
      </c>
      <c r="M2096" s="196" t="s">
        <v>980</v>
      </c>
      <c r="N2096" s="196" t="s">
        <v>5220</v>
      </c>
      <c r="O2096" s="196"/>
      <c r="P2096" s="196"/>
      <c r="Q2096" s="196" t="s">
        <v>4940</v>
      </c>
      <c r="R2096" s="218"/>
      <c r="S2096" s="218"/>
      <c r="T2096" s="218"/>
      <c r="U2096" s="281" t="s">
        <v>4764</v>
      </c>
      <c r="V2096" s="197" t="s">
        <v>776</v>
      </c>
      <c r="W2096" s="220">
        <v>1</v>
      </c>
      <c r="X2096" s="285">
        <v>422</v>
      </c>
      <c r="Y2096" s="285">
        <v>409</v>
      </c>
      <c r="Z2096" s="285">
        <v>384</v>
      </c>
      <c r="AA2096" s="285">
        <v>360</v>
      </c>
      <c r="AB2096" s="5"/>
      <c r="AC2096" s="224">
        <f t="shared" si="82"/>
        <v>0</v>
      </c>
      <c r="AD2096" s="270">
        <f t="shared" si="83"/>
        <v>0</v>
      </c>
      <c r="AE2096" s="282" t="s">
        <v>7069</v>
      </c>
      <c r="AF2096" s="283" t="s">
        <v>4765</v>
      </c>
      <c r="AG2096" s="200"/>
      <c r="AH2096" s="200"/>
      <c r="AI2096" s="169" t="str">
        <f>IF(AB2096/W2096=0,"",IF(MOD(AB2096,W2096)&gt;0,"ОШИБКА!!! неверная кратность на сорт",""))</f>
        <v/>
      </c>
    </row>
    <row r="2097" spans="2:35">
      <c r="B2097" s="251"/>
      <c r="C2097" s="168"/>
      <c r="D2097" s="267"/>
      <c r="E2097" s="267"/>
      <c r="F2097" s="267"/>
      <c r="G2097" s="267"/>
      <c r="H2097" s="267"/>
      <c r="I2097" s="267"/>
      <c r="J2097" s="267"/>
      <c r="K2097" s="267">
        <v>270</v>
      </c>
      <c r="L2097" s="196" t="s">
        <v>37</v>
      </c>
      <c r="M2097" s="196" t="s">
        <v>980</v>
      </c>
      <c r="N2097" s="196" t="s">
        <v>5221</v>
      </c>
      <c r="O2097" s="196"/>
      <c r="P2097" s="196"/>
      <c r="Q2097" s="196" t="s">
        <v>4956</v>
      </c>
      <c r="R2097" s="218"/>
      <c r="S2097" s="218"/>
      <c r="T2097" s="218"/>
      <c r="U2097" s="281" t="s">
        <v>4764</v>
      </c>
      <c r="V2097" s="197" t="s">
        <v>776</v>
      </c>
      <c r="W2097" s="220">
        <v>1</v>
      </c>
      <c r="X2097" s="285">
        <v>346</v>
      </c>
      <c r="Y2097" s="285">
        <v>335</v>
      </c>
      <c r="Z2097" s="285">
        <v>314</v>
      </c>
      <c r="AA2097" s="285">
        <v>295</v>
      </c>
      <c r="AB2097" s="5"/>
      <c r="AC2097" s="224">
        <f t="shared" si="82"/>
        <v>0</v>
      </c>
      <c r="AD2097" s="270">
        <f t="shared" si="83"/>
        <v>0</v>
      </c>
      <c r="AE2097" s="282" t="s">
        <v>7069</v>
      </c>
      <c r="AF2097" s="283" t="s">
        <v>4765</v>
      </c>
      <c r="AG2097" s="200"/>
      <c r="AH2097" s="200"/>
      <c r="AI2097" s="169" t="str">
        <f>IF(AB2097/W2097=0,"",IF(MOD(AB2097,W2097)&gt;0,"ОШИБКА!!! неверная кратность на сорт",""))</f>
        <v/>
      </c>
    </row>
    <row r="2098" spans="2:35">
      <c r="B2098" s="251"/>
      <c r="C2098" s="168"/>
      <c r="D2098" s="267"/>
      <c r="E2098" s="267"/>
      <c r="F2098" s="267"/>
      <c r="G2098" s="267"/>
      <c r="H2098" s="267"/>
      <c r="I2098" s="267"/>
      <c r="J2098" s="267"/>
      <c r="K2098" s="267">
        <v>43</v>
      </c>
      <c r="L2098" s="196" t="s">
        <v>37</v>
      </c>
      <c r="M2098" s="196" t="s">
        <v>980</v>
      </c>
      <c r="N2098" s="196" t="s">
        <v>5221</v>
      </c>
      <c r="O2098" s="196"/>
      <c r="P2098" s="196"/>
      <c r="Q2098" s="196" t="s">
        <v>4940</v>
      </c>
      <c r="R2098" s="218"/>
      <c r="S2098" s="218"/>
      <c r="T2098" s="218"/>
      <c r="U2098" s="281" t="s">
        <v>4764</v>
      </c>
      <c r="V2098" s="197" t="s">
        <v>776</v>
      </c>
      <c r="W2098" s="220">
        <v>1</v>
      </c>
      <c r="X2098" s="285">
        <v>422</v>
      </c>
      <c r="Y2098" s="285">
        <v>409</v>
      </c>
      <c r="Z2098" s="285">
        <v>384</v>
      </c>
      <c r="AA2098" s="285">
        <v>360</v>
      </c>
      <c r="AB2098" s="5"/>
      <c r="AC2098" s="224">
        <f t="shared" si="82"/>
        <v>0</v>
      </c>
      <c r="AD2098" s="270">
        <f t="shared" si="83"/>
        <v>0</v>
      </c>
      <c r="AE2098" s="282" t="s">
        <v>7069</v>
      </c>
      <c r="AF2098" s="283" t="s">
        <v>4765</v>
      </c>
      <c r="AG2098" s="200"/>
      <c r="AH2098" s="200"/>
      <c r="AI2098" s="169" t="str">
        <f>IF(AB2098/W2098=0,"",IF(MOD(AB2098,W2098)&gt;0,"ОШИБКА!!! неверная кратность на сорт",""))</f>
        <v/>
      </c>
    </row>
    <row r="2099" spans="2:35">
      <c r="B2099" s="251"/>
      <c r="C2099" s="168"/>
      <c r="D2099" s="267"/>
      <c r="E2099" s="267"/>
      <c r="F2099" s="267"/>
      <c r="G2099" s="267"/>
      <c r="H2099" s="267"/>
      <c r="I2099" s="267"/>
      <c r="J2099" s="267"/>
      <c r="K2099" s="267">
        <v>196</v>
      </c>
      <c r="L2099" s="196" t="s">
        <v>37</v>
      </c>
      <c r="M2099" s="196" t="s">
        <v>980</v>
      </c>
      <c r="N2099" s="196" t="s">
        <v>5222</v>
      </c>
      <c r="O2099" s="196"/>
      <c r="P2099" s="196"/>
      <c r="Q2099" s="196" t="s">
        <v>4956</v>
      </c>
      <c r="R2099" s="218"/>
      <c r="S2099" s="218"/>
      <c r="T2099" s="218"/>
      <c r="U2099" s="281" t="s">
        <v>4764</v>
      </c>
      <c r="V2099" s="197" t="s">
        <v>776</v>
      </c>
      <c r="W2099" s="220">
        <v>1</v>
      </c>
      <c r="X2099" s="285">
        <v>346</v>
      </c>
      <c r="Y2099" s="285">
        <v>335</v>
      </c>
      <c r="Z2099" s="285">
        <v>314</v>
      </c>
      <c r="AA2099" s="285">
        <v>295</v>
      </c>
      <c r="AB2099" s="5"/>
      <c r="AC2099" s="224">
        <f t="shared" si="82"/>
        <v>0</v>
      </c>
      <c r="AD2099" s="270">
        <f t="shared" si="83"/>
        <v>0</v>
      </c>
      <c r="AE2099" s="282" t="s">
        <v>7069</v>
      </c>
      <c r="AF2099" s="283" t="s">
        <v>4765</v>
      </c>
      <c r="AG2099" s="200"/>
      <c r="AH2099" s="200"/>
      <c r="AI2099" s="169" t="str">
        <f>IF(AB2099/W2099=0,"",IF(MOD(AB2099,W2099)&gt;0,"ОШИБКА!!! неверная кратность на сорт",""))</f>
        <v/>
      </c>
    </row>
    <row r="2100" spans="2:35">
      <c r="B2100" s="251"/>
      <c r="C2100" s="168"/>
      <c r="D2100" s="267"/>
      <c r="E2100" s="267"/>
      <c r="F2100" s="267"/>
      <c r="G2100" s="267"/>
      <c r="H2100" s="267"/>
      <c r="I2100" s="267"/>
      <c r="J2100" s="267"/>
      <c r="K2100" s="267">
        <v>83</v>
      </c>
      <c r="L2100" s="196" t="s">
        <v>37</v>
      </c>
      <c r="M2100" s="196" t="s">
        <v>980</v>
      </c>
      <c r="N2100" s="196" t="s">
        <v>5222</v>
      </c>
      <c r="O2100" s="196"/>
      <c r="P2100" s="196"/>
      <c r="Q2100" s="196" t="s">
        <v>4940</v>
      </c>
      <c r="R2100" s="218"/>
      <c r="S2100" s="218"/>
      <c r="T2100" s="218"/>
      <c r="U2100" s="281" t="s">
        <v>4764</v>
      </c>
      <c r="V2100" s="197" t="s">
        <v>776</v>
      </c>
      <c r="W2100" s="220">
        <v>1</v>
      </c>
      <c r="X2100" s="285">
        <v>422</v>
      </c>
      <c r="Y2100" s="285">
        <v>409</v>
      </c>
      <c r="Z2100" s="285">
        <v>384</v>
      </c>
      <c r="AA2100" s="285">
        <v>360</v>
      </c>
      <c r="AB2100" s="5"/>
      <c r="AC2100" s="224">
        <f t="shared" si="82"/>
        <v>0</v>
      </c>
      <c r="AD2100" s="270">
        <f t="shared" si="83"/>
        <v>0</v>
      </c>
      <c r="AE2100" s="282" t="s">
        <v>7069</v>
      </c>
      <c r="AF2100" s="283" t="s">
        <v>4765</v>
      </c>
      <c r="AG2100" s="200"/>
      <c r="AH2100" s="200"/>
      <c r="AI2100" s="169" t="str">
        <f>IF(AB2100/W2100=0,"",IF(MOD(AB2100,W2100)&gt;0,"ОШИБКА!!! неверная кратность на сорт",""))</f>
        <v/>
      </c>
    </row>
    <row r="2101" spans="2:35">
      <c r="B2101" s="251"/>
      <c r="C2101" s="168"/>
      <c r="D2101" s="267"/>
      <c r="E2101" s="267"/>
      <c r="F2101" s="267"/>
      <c r="G2101" s="267"/>
      <c r="H2101" s="267"/>
      <c r="I2101" s="267"/>
      <c r="J2101" s="267"/>
      <c r="K2101" s="267">
        <v>26</v>
      </c>
      <c r="L2101" s="196" t="s">
        <v>37</v>
      </c>
      <c r="M2101" s="196" t="s">
        <v>980</v>
      </c>
      <c r="N2101" s="196" t="s">
        <v>5223</v>
      </c>
      <c r="O2101" s="196"/>
      <c r="P2101" s="196"/>
      <c r="Q2101" s="196" t="s">
        <v>4956</v>
      </c>
      <c r="R2101" s="218"/>
      <c r="S2101" s="218"/>
      <c r="T2101" s="218"/>
      <c r="U2101" s="281" t="s">
        <v>4764</v>
      </c>
      <c r="V2101" s="197" t="s">
        <v>776</v>
      </c>
      <c r="W2101" s="220">
        <v>1</v>
      </c>
      <c r="X2101" s="285">
        <v>346</v>
      </c>
      <c r="Y2101" s="285">
        <v>335</v>
      </c>
      <c r="Z2101" s="285">
        <v>314</v>
      </c>
      <c r="AA2101" s="285">
        <v>295</v>
      </c>
      <c r="AB2101" s="5"/>
      <c r="AC2101" s="224">
        <f t="shared" si="82"/>
        <v>0</v>
      </c>
      <c r="AD2101" s="270">
        <f t="shared" si="83"/>
        <v>0</v>
      </c>
      <c r="AE2101" s="282" t="s">
        <v>7069</v>
      </c>
      <c r="AF2101" s="283" t="s">
        <v>4765</v>
      </c>
      <c r="AG2101" s="200"/>
      <c r="AH2101" s="200"/>
      <c r="AI2101" s="169" t="str">
        <f>IF(AB2101/W2101=0,"",IF(MOD(AB2101,W2101)&gt;0,"ОШИБКА!!! неверная кратность на сорт",""))</f>
        <v/>
      </c>
    </row>
    <row r="2102" spans="2:35">
      <c r="B2102" s="251"/>
      <c r="C2102" s="168"/>
      <c r="D2102" s="267"/>
      <c r="E2102" s="267"/>
      <c r="F2102" s="267"/>
      <c r="G2102" s="267"/>
      <c r="H2102" s="267"/>
      <c r="I2102" s="267"/>
      <c r="J2102" s="267"/>
      <c r="K2102" s="267">
        <v>26</v>
      </c>
      <c r="L2102" s="196" t="s">
        <v>37</v>
      </c>
      <c r="M2102" s="196" t="s">
        <v>980</v>
      </c>
      <c r="N2102" s="196" t="s">
        <v>5223</v>
      </c>
      <c r="O2102" s="196"/>
      <c r="P2102" s="196"/>
      <c r="Q2102" s="196" t="s">
        <v>4940</v>
      </c>
      <c r="R2102" s="218"/>
      <c r="S2102" s="218"/>
      <c r="T2102" s="218"/>
      <c r="U2102" s="281" t="s">
        <v>4764</v>
      </c>
      <c r="V2102" s="197" t="s">
        <v>776</v>
      </c>
      <c r="W2102" s="220">
        <v>1</v>
      </c>
      <c r="X2102" s="285">
        <v>422</v>
      </c>
      <c r="Y2102" s="285">
        <v>409</v>
      </c>
      <c r="Z2102" s="285">
        <v>384</v>
      </c>
      <c r="AA2102" s="285">
        <v>360</v>
      </c>
      <c r="AB2102" s="5"/>
      <c r="AC2102" s="224">
        <f t="shared" si="82"/>
        <v>0</v>
      </c>
      <c r="AD2102" s="270">
        <f t="shared" si="83"/>
        <v>0</v>
      </c>
      <c r="AE2102" s="282" t="s">
        <v>7069</v>
      </c>
      <c r="AF2102" s="283" t="s">
        <v>4765</v>
      </c>
      <c r="AG2102" s="200"/>
      <c r="AH2102" s="200"/>
      <c r="AI2102" s="169" t="str">
        <f>IF(AB2102/W2102=0,"",IF(MOD(AB2102,W2102)&gt;0,"ОШИБКА!!! неверная кратность на сорт",""))</f>
        <v/>
      </c>
    </row>
    <row r="2103" spans="2:35">
      <c r="B2103" s="251"/>
      <c r="C2103" s="168"/>
      <c r="D2103" s="267"/>
      <c r="E2103" s="267"/>
      <c r="F2103" s="267"/>
      <c r="G2103" s="267"/>
      <c r="H2103" s="267"/>
      <c r="I2103" s="267"/>
      <c r="J2103" s="267"/>
      <c r="K2103" s="267">
        <v>199</v>
      </c>
      <c r="L2103" s="196" t="s">
        <v>37</v>
      </c>
      <c r="M2103" s="196" t="s">
        <v>980</v>
      </c>
      <c r="N2103" s="196" t="s">
        <v>5224</v>
      </c>
      <c r="O2103" s="196"/>
      <c r="P2103" s="196"/>
      <c r="Q2103" s="196" t="s">
        <v>4940</v>
      </c>
      <c r="R2103" s="218"/>
      <c r="S2103" s="218"/>
      <c r="T2103" s="218"/>
      <c r="U2103" s="281" t="s">
        <v>4764</v>
      </c>
      <c r="V2103" s="197" t="s">
        <v>776</v>
      </c>
      <c r="W2103" s="220">
        <v>1</v>
      </c>
      <c r="X2103" s="285">
        <v>422</v>
      </c>
      <c r="Y2103" s="285">
        <v>409</v>
      </c>
      <c r="Z2103" s="285">
        <v>384</v>
      </c>
      <c r="AA2103" s="285">
        <v>360</v>
      </c>
      <c r="AB2103" s="5"/>
      <c r="AC2103" s="224">
        <f t="shared" si="82"/>
        <v>0</v>
      </c>
      <c r="AD2103" s="270">
        <f t="shared" si="83"/>
        <v>0</v>
      </c>
      <c r="AE2103" s="282" t="s">
        <v>7069</v>
      </c>
      <c r="AF2103" s="283" t="s">
        <v>4765</v>
      </c>
      <c r="AG2103" s="200"/>
      <c r="AH2103" s="200"/>
      <c r="AI2103" s="169" t="str">
        <f>IF(AB2103/W2103=0,"",IF(MOD(AB2103,W2103)&gt;0,"ОШИБКА!!! неверная кратность на сорт",""))</f>
        <v/>
      </c>
    </row>
    <row r="2104" spans="2:35">
      <c r="B2104" s="251"/>
      <c r="C2104" s="168"/>
      <c r="D2104" s="267"/>
      <c r="E2104" s="267"/>
      <c r="F2104" s="267"/>
      <c r="G2104" s="267"/>
      <c r="H2104" s="267"/>
      <c r="I2104" s="267"/>
      <c r="J2104" s="267"/>
      <c r="K2104" s="267">
        <v>12</v>
      </c>
      <c r="L2104" s="196" t="s">
        <v>37</v>
      </c>
      <c r="M2104" s="196" t="s">
        <v>980</v>
      </c>
      <c r="N2104" s="196" t="s">
        <v>5225</v>
      </c>
      <c r="O2104" s="196"/>
      <c r="P2104" s="196"/>
      <c r="Q2104" s="196" t="s">
        <v>4940</v>
      </c>
      <c r="R2104" s="218"/>
      <c r="S2104" s="218"/>
      <c r="T2104" s="218"/>
      <c r="U2104" s="281" t="s">
        <v>4764</v>
      </c>
      <c r="V2104" s="197" t="s">
        <v>776</v>
      </c>
      <c r="W2104" s="220">
        <v>1</v>
      </c>
      <c r="X2104" s="285">
        <v>422</v>
      </c>
      <c r="Y2104" s="285">
        <v>409</v>
      </c>
      <c r="Z2104" s="285">
        <v>384</v>
      </c>
      <c r="AA2104" s="285">
        <v>360</v>
      </c>
      <c r="AB2104" s="5"/>
      <c r="AC2104" s="224">
        <f t="shared" si="82"/>
        <v>0</v>
      </c>
      <c r="AD2104" s="270">
        <f t="shared" si="83"/>
        <v>0</v>
      </c>
      <c r="AE2104" s="282" t="s">
        <v>7069</v>
      </c>
      <c r="AF2104" s="283" t="s">
        <v>4765</v>
      </c>
      <c r="AG2104" s="200"/>
      <c r="AH2104" s="200"/>
      <c r="AI2104" s="169" t="str">
        <f>IF(AB2104/W2104=0,"",IF(MOD(AB2104,W2104)&gt;0,"ОШИБКА!!! неверная кратность на сорт",""))</f>
        <v/>
      </c>
    </row>
    <row r="2105" spans="2:35">
      <c r="B2105" s="251"/>
      <c r="C2105" s="168" t="s">
        <v>3244</v>
      </c>
      <c r="D2105" s="267">
        <v>48</v>
      </c>
      <c r="E2105" s="267">
        <v>27</v>
      </c>
      <c r="F2105" s="267">
        <v>20</v>
      </c>
      <c r="G2105" s="267"/>
      <c r="H2105" s="267"/>
      <c r="I2105" s="267"/>
      <c r="J2105" s="267"/>
      <c r="K2105" s="267"/>
      <c r="L2105" s="196" t="s">
        <v>37</v>
      </c>
      <c r="M2105" s="196" t="s">
        <v>980</v>
      </c>
      <c r="N2105" s="196" t="s">
        <v>1099</v>
      </c>
      <c r="O2105" s="196" t="s">
        <v>1098</v>
      </c>
      <c r="P2105" s="196" t="s">
        <v>4150</v>
      </c>
      <c r="Q2105" s="196" t="s">
        <v>19</v>
      </c>
      <c r="R2105" s="218"/>
      <c r="S2105" s="218"/>
      <c r="T2105" s="218"/>
      <c r="U2105" s="252"/>
      <c r="V2105" s="197" t="s">
        <v>776</v>
      </c>
      <c r="W2105" s="220">
        <v>1</v>
      </c>
      <c r="X2105" s="227">
        <v>363</v>
      </c>
      <c r="Y2105" s="227">
        <v>352</v>
      </c>
      <c r="Z2105" s="227">
        <v>330</v>
      </c>
      <c r="AA2105" s="227">
        <v>311</v>
      </c>
      <c r="AB2105" s="5"/>
      <c r="AC2105" s="224">
        <f t="shared" si="82"/>
        <v>0</v>
      </c>
      <c r="AD2105" s="270">
        <f t="shared" si="83"/>
        <v>0</v>
      </c>
      <c r="AE2105" s="198"/>
      <c r="AF2105" s="199"/>
      <c r="AG2105" s="200"/>
      <c r="AH2105" s="200"/>
      <c r="AI2105" s="169" t="str">
        <f>IF(AB2105/W2105=0,"",IF(MOD(AB2105,W2105)&gt;0,"ОШИБКА!!! неверная кратность на сорт",""))</f>
        <v/>
      </c>
    </row>
    <row r="2106" spans="2:35">
      <c r="B2106" s="251"/>
      <c r="C2106" s="168" t="s">
        <v>1097</v>
      </c>
      <c r="D2106" s="267">
        <v>24</v>
      </c>
      <c r="E2106" s="267"/>
      <c r="F2106" s="267"/>
      <c r="G2106" s="267"/>
      <c r="H2106" s="267"/>
      <c r="I2106" s="267"/>
      <c r="J2106" s="267"/>
      <c r="K2106" s="267"/>
      <c r="L2106" s="196" t="s">
        <v>37</v>
      </c>
      <c r="M2106" s="196" t="s">
        <v>980</v>
      </c>
      <c r="N2106" s="196" t="s">
        <v>1099</v>
      </c>
      <c r="O2106" s="196" t="s">
        <v>1098</v>
      </c>
      <c r="P2106" s="196" t="s">
        <v>1100</v>
      </c>
      <c r="Q2106" s="196" t="s">
        <v>141</v>
      </c>
      <c r="R2106" s="218"/>
      <c r="S2106" s="218"/>
      <c r="T2106" s="218"/>
      <c r="U2106" s="219"/>
      <c r="V2106" s="197" t="s">
        <v>776</v>
      </c>
      <c r="W2106" s="220">
        <v>1</v>
      </c>
      <c r="X2106" s="223">
        <v>349</v>
      </c>
      <c r="Y2106" s="223">
        <v>338</v>
      </c>
      <c r="Z2106" s="223">
        <v>317</v>
      </c>
      <c r="AA2106" s="223">
        <v>298</v>
      </c>
      <c r="AB2106" s="5"/>
      <c r="AC2106" s="224">
        <f t="shared" si="82"/>
        <v>0</v>
      </c>
      <c r="AD2106" s="270">
        <f t="shared" si="83"/>
        <v>0</v>
      </c>
      <c r="AE2106" s="198"/>
      <c r="AF2106" s="199"/>
      <c r="AG2106" s="200"/>
      <c r="AH2106" s="200"/>
      <c r="AI2106" s="169" t="str">
        <f>IF(AB2106/W2106=0,"",IF(MOD(AB2106,W2106)&gt;0,"ОШИБКА!!! неверная кратность на сорт",""))</f>
        <v/>
      </c>
    </row>
    <row r="2107" spans="2:35">
      <c r="B2107" s="251"/>
      <c r="C2107" s="168" t="s">
        <v>3241</v>
      </c>
      <c r="D2107" s="267">
        <v>48</v>
      </c>
      <c r="E2107" s="267">
        <v>45</v>
      </c>
      <c r="F2107" s="267">
        <v>45</v>
      </c>
      <c r="G2107" s="267"/>
      <c r="H2107" s="267"/>
      <c r="I2107" s="267"/>
      <c r="J2107" s="267"/>
      <c r="K2107" s="267"/>
      <c r="L2107" s="196" t="s">
        <v>37</v>
      </c>
      <c r="M2107" s="196" t="s">
        <v>980</v>
      </c>
      <c r="N2107" s="196" t="s">
        <v>1099</v>
      </c>
      <c r="O2107" s="196" t="s">
        <v>1098</v>
      </c>
      <c r="P2107" s="196" t="s">
        <v>4151</v>
      </c>
      <c r="Q2107" s="196" t="s">
        <v>19</v>
      </c>
      <c r="R2107" s="218"/>
      <c r="S2107" s="218"/>
      <c r="T2107" s="218"/>
      <c r="U2107" s="219"/>
      <c r="V2107" s="197" t="s">
        <v>776</v>
      </c>
      <c r="W2107" s="220">
        <v>1</v>
      </c>
      <c r="X2107" s="223">
        <v>431</v>
      </c>
      <c r="Y2107" s="223">
        <v>418</v>
      </c>
      <c r="Z2107" s="223">
        <v>392</v>
      </c>
      <c r="AA2107" s="223">
        <v>369</v>
      </c>
      <c r="AB2107" s="5"/>
      <c r="AC2107" s="224">
        <f t="shared" si="82"/>
        <v>0</v>
      </c>
      <c r="AD2107" s="270">
        <f t="shared" si="83"/>
        <v>0</v>
      </c>
      <c r="AE2107" s="198"/>
      <c r="AF2107" s="199"/>
      <c r="AG2107" s="200"/>
      <c r="AH2107" s="200"/>
      <c r="AI2107" s="169" t="str">
        <f>IF(AB2107/W2107=0,"",IF(MOD(AB2107,W2107)&gt;0,"ОШИБКА!!! неверная кратность на сорт",""))</f>
        <v/>
      </c>
    </row>
    <row r="2108" spans="2:35">
      <c r="B2108" s="251"/>
      <c r="C2108" s="168" t="s">
        <v>3242</v>
      </c>
      <c r="D2108" s="267"/>
      <c r="E2108" s="267"/>
      <c r="F2108" s="267"/>
      <c r="G2108" s="267"/>
      <c r="H2108" s="267"/>
      <c r="I2108" s="267"/>
      <c r="J2108" s="267"/>
      <c r="K2108" s="267"/>
      <c r="L2108" s="196" t="s">
        <v>37</v>
      </c>
      <c r="M2108" s="332" t="s">
        <v>980</v>
      </c>
      <c r="N2108" s="332" t="s">
        <v>1099</v>
      </c>
      <c r="O2108" s="332" t="s">
        <v>1098</v>
      </c>
      <c r="P2108" s="332" t="s">
        <v>4149</v>
      </c>
      <c r="Q2108" s="338" t="s">
        <v>4613</v>
      </c>
      <c r="R2108" s="334"/>
      <c r="S2108" s="334"/>
      <c r="T2108" s="334"/>
      <c r="U2108" s="219"/>
      <c r="V2108" s="197" t="s">
        <v>776</v>
      </c>
      <c r="W2108" s="220">
        <v>1</v>
      </c>
      <c r="X2108" s="223">
        <v>438</v>
      </c>
      <c r="Y2108" s="223">
        <v>424</v>
      </c>
      <c r="Z2108" s="223">
        <v>398</v>
      </c>
      <c r="AA2108" s="223">
        <v>374</v>
      </c>
      <c r="AB2108" s="5"/>
      <c r="AC2108" s="224">
        <f t="shared" si="82"/>
        <v>0</v>
      </c>
      <c r="AD2108" s="270">
        <f t="shared" si="83"/>
        <v>0</v>
      </c>
      <c r="AE2108" s="198" t="s">
        <v>4484</v>
      </c>
      <c r="AF2108" s="199"/>
      <c r="AG2108" s="200"/>
      <c r="AH2108" s="200"/>
      <c r="AI2108" s="169" t="str">
        <f>IF(AB2108/W2108=0,"",IF(MOD(AB2108,W2108)&gt;0,"ОШИБКА!!! неверная кратность на сорт",""))</f>
        <v/>
      </c>
    </row>
    <row r="2109" spans="2:35">
      <c r="B2109" s="251"/>
      <c r="C2109" s="168" t="s">
        <v>3243</v>
      </c>
      <c r="D2109" s="267">
        <v>48</v>
      </c>
      <c r="E2109" s="267">
        <v>27</v>
      </c>
      <c r="F2109" s="267">
        <v>27</v>
      </c>
      <c r="G2109" s="267"/>
      <c r="H2109" s="267"/>
      <c r="I2109" s="267"/>
      <c r="J2109" s="267"/>
      <c r="K2109" s="267"/>
      <c r="L2109" s="196" t="s">
        <v>37</v>
      </c>
      <c r="M2109" s="196" t="s">
        <v>980</v>
      </c>
      <c r="N2109" s="196" t="s">
        <v>1103</v>
      </c>
      <c r="O2109" s="196" t="s">
        <v>1102</v>
      </c>
      <c r="P2109" s="196" t="s">
        <v>1104</v>
      </c>
      <c r="Q2109" s="196" t="s">
        <v>19</v>
      </c>
      <c r="R2109" s="218"/>
      <c r="S2109" s="218"/>
      <c r="T2109" s="218"/>
      <c r="U2109" s="219"/>
      <c r="V2109" s="197" t="s">
        <v>776</v>
      </c>
      <c r="W2109" s="220">
        <v>1</v>
      </c>
      <c r="X2109" s="223">
        <v>431</v>
      </c>
      <c r="Y2109" s="223">
        <v>418</v>
      </c>
      <c r="Z2109" s="223">
        <v>392</v>
      </c>
      <c r="AA2109" s="223">
        <v>369</v>
      </c>
      <c r="AB2109" s="5"/>
      <c r="AC2109" s="224">
        <f t="shared" si="82"/>
        <v>0</v>
      </c>
      <c r="AD2109" s="270">
        <f t="shared" si="83"/>
        <v>0</v>
      </c>
      <c r="AE2109" s="198"/>
      <c r="AF2109" s="199"/>
      <c r="AG2109" s="200"/>
      <c r="AH2109" s="200"/>
      <c r="AI2109" s="169" t="str">
        <f>IF(AB2109/W2109=0,"",IF(MOD(AB2109,W2109)&gt;0,"ОШИБКА!!! неверная кратность на сорт",""))</f>
        <v/>
      </c>
    </row>
    <row r="2110" spans="2:35">
      <c r="B2110" s="251"/>
      <c r="C2110" s="168" t="s">
        <v>1101</v>
      </c>
      <c r="D2110" s="267"/>
      <c r="E2110" s="267">
        <v>35</v>
      </c>
      <c r="F2110" s="267">
        <v>0</v>
      </c>
      <c r="G2110" s="267"/>
      <c r="H2110" s="267"/>
      <c r="I2110" s="267"/>
      <c r="J2110" s="267">
        <v>4</v>
      </c>
      <c r="K2110" s="267"/>
      <c r="L2110" s="196" t="s">
        <v>37</v>
      </c>
      <c r="M2110" s="196" t="s">
        <v>980</v>
      </c>
      <c r="N2110" s="196" t="s">
        <v>1103</v>
      </c>
      <c r="O2110" s="196" t="s">
        <v>1102</v>
      </c>
      <c r="P2110" s="196" t="s">
        <v>1104</v>
      </c>
      <c r="Q2110" s="196" t="s">
        <v>141</v>
      </c>
      <c r="R2110" s="218"/>
      <c r="S2110" s="218"/>
      <c r="T2110" s="218"/>
      <c r="U2110" s="219"/>
      <c r="V2110" s="197" t="s">
        <v>776</v>
      </c>
      <c r="W2110" s="220">
        <v>1</v>
      </c>
      <c r="X2110" s="223">
        <v>352</v>
      </c>
      <c r="Y2110" s="223">
        <v>341</v>
      </c>
      <c r="Z2110" s="223">
        <v>320</v>
      </c>
      <c r="AA2110" s="223">
        <v>301</v>
      </c>
      <c r="AB2110" s="5"/>
      <c r="AC2110" s="224">
        <f t="shared" si="82"/>
        <v>0</v>
      </c>
      <c r="AD2110" s="270">
        <f t="shared" si="83"/>
        <v>0</v>
      </c>
      <c r="AE2110" s="198"/>
      <c r="AF2110" s="199"/>
      <c r="AG2110" s="200"/>
      <c r="AH2110" s="200"/>
      <c r="AI2110" s="169" t="str">
        <f>IF(AB2110/W2110=0,"",IF(MOD(AB2110,W2110)&gt;0,"ОШИБКА!!! неверная кратность на сорт",""))</f>
        <v/>
      </c>
    </row>
    <row r="2111" spans="2:35">
      <c r="B2111" s="251"/>
      <c r="C2111" s="168" t="s">
        <v>1105</v>
      </c>
      <c r="D2111" s="267"/>
      <c r="E2111" s="267"/>
      <c r="F2111" s="267"/>
      <c r="G2111" s="267"/>
      <c r="H2111" s="267"/>
      <c r="I2111" s="267"/>
      <c r="J2111" s="267"/>
      <c r="K2111" s="267"/>
      <c r="L2111" s="196" t="s">
        <v>37</v>
      </c>
      <c r="M2111" s="332" t="s">
        <v>980</v>
      </c>
      <c r="N2111" s="332" t="s">
        <v>1107</v>
      </c>
      <c r="O2111" s="332" t="s">
        <v>1106</v>
      </c>
      <c r="P2111" s="332" t="s">
        <v>1108</v>
      </c>
      <c r="Q2111" s="332" t="s">
        <v>141</v>
      </c>
      <c r="R2111" s="334"/>
      <c r="S2111" s="334"/>
      <c r="T2111" s="334"/>
      <c r="U2111" s="336"/>
      <c r="V2111" s="197" t="s">
        <v>776</v>
      </c>
      <c r="W2111" s="220">
        <v>1</v>
      </c>
      <c r="X2111" s="223">
        <v>360</v>
      </c>
      <c r="Y2111" s="223">
        <v>349</v>
      </c>
      <c r="Z2111" s="223">
        <v>327</v>
      </c>
      <c r="AA2111" s="223">
        <v>308</v>
      </c>
      <c r="AB2111" s="5"/>
      <c r="AC2111" s="224">
        <f t="shared" si="82"/>
        <v>0</v>
      </c>
      <c r="AD2111" s="270">
        <f t="shared" si="83"/>
        <v>0</v>
      </c>
      <c r="AE2111" s="198" t="s">
        <v>4484</v>
      </c>
      <c r="AF2111" s="199"/>
      <c r="AG2111" s="200"/>
      <c r="AH2111" s="200"/>
      <c r="AI2111" s="169" t="str">
        <f>IF(AB2111/W2111=0,"",IF(MOD(AB2111,W2111)&gt;0,"ОШИБКА!!! неверная кратность на сорт",""))</f>
        <v/>
      </c>
    </row>
    <row r="2112" spans="2:35">
      <c r="B2112" s="251"/>
      <c r="C2112" s="168" t="s">
        <v>3246</v>
      </c>
      <c r="D2112" s="267">
        <v>48</v>
      </c>
      <c r="E2112" s="267">
        <v>11</v>
      </c>
      <c r="F2112" s="267">
        <v>7</v>
      </c>
      <c r="G2112" s="267"/>
      <c r="H2112" s="267"/>
      <c r="I2112" s="267"/>
      <c r="J2112" s="267">
        <v>6</v>
      </c>
      <c r="K2112" s="267"/>
      <c r="L2112" s="196" t="s">
        <v>37</v>
      </c>
      <c r="M2112" s="196" t="s">
        <v>980</v>
      </c>
      <c r="N2112" s="196" t="s">
        <v>1110</v>
      </c>
      <c r="O2112" s="196" t="s">
        <v>1109</v>
      </c>
      <c r="P2112" s="196" t="s">
        <v>4668</v>
      </c>
      <c r="Q2112" s="196" t="s">
        <v>19</v>
      </c>
      <c r="R2112" s="218"/>
      <c r="S2112" s="218"/>
      <c r="T2112" s="218"/>
      <c r="U2112" s="219"/>
      <c r="V2112" s="197" t="s">
        <v>776</v>
      </c>
      <c r="W2112" s="220">
        <v>1</v>
      </c>
      <c r="X2112" s="223">
        <v>367</v>
      </c>
      <c r="Y2112" s="223">
        <v>356</v>
      </c>
      <c r="Z2112" s="223">
        <v>333</v>
      </c>
      <c r="AA2112" s="223">
        <v>314</v>
      </c>
      <c r="AB2112" s="5"/>
      <c r="AC2112" s="224">
        <f t="shared" si="82"/>
        <v>0</v>
      </c>
      <c r="AD2112" s="270">
        <f t="shared" si="83"/>
        <v>0</v>
      </c>
      <c r="AE2112" s="198"/>
      <c r="AF2112" s="199"/>
      <c r="AG2112" s="200"/>
      <c r="AH2112" s="200"/>
      <c r="AI2112" s="169" t="str">
        <f>IF(AB2112/W2112=0,"",IF(MOD(AB2112,W2112)&gt;0,"ОШИБКА!!! неверная кратность на сорт",""))</f>
        <v/>
      </c>
    </row>
    <row r="2113" spans="2:35">
      <c r="B2113" s="251"/>
      <c r="C2113" s="168" t="s">
        <v>3247</v>
      </c>
      <c r="D2113" s="267">
        <v>48</v>
      </c>
      <c r="E2113" s="267">
        <v>10</v>
      </c>
      <c r="F2113" s="267">
        <v>10</v>
      </c>
      <c r="G2113" s="267"/>
      <c r="H2113" s="267"/>
      <c r="I2113" s="267"/>
      <c r="J2113" s="267">
        <v>5</v>
      </c>
      <c r="K2113" s="267"/>
      <c r="L2113" s="196" t="s">
        <v>37</v>
      </c>
      <c r="M2113" s="196" t="s">
        <v>980</v>
      </c>
      <c r="N2113" s="196" t="s">
        <v>1110</v>
      </c>
      <c r="O2113" s="196" t="s">
        <v>1109</v>
      </c>
      <c r="P2113" s="196" t="s">
        <v>4148</v>
      </c>
      <c r="Q2113" s="196" t="s">
        <v>19</v>
      </c>
      <c r="R2113" s="218"/>
      <c r="S2113" s="218"/>
      <c r="T2113" s="218"/>
      <c r="U2113" s="219"/>
      <c r="V2113" s="197" t="s">
        <v>776</v>
      </c>
      <c r="W2113" s="220">
        <v>1</v>
      </c>
      <c r="X2113" s="223">
        <v>517</v>
      </c>
      <c r="Y2113" s="223">
        <v>501</v>
      </c>
      <c r="Z2113" s="223">
        <v>470</v>
      </c>
      <c r="AA2113" s="223">
        <v>442</v>
      </c>
      <c r="AB2113" s="5"/>
      <c r="AC2113" s="224">
        <f t="shared" si="82"/>
        <v>0</v>
      </c>
      <c r="AD2113" s="270">
        <f t="shared" si="83"/>
        <v>0</v>
      </c>
      <c r="AE2113" s="198"/>
      <c r="AF2113" s="199"/>
      <c r="AG2113" s="200"/>
      <c r="AH2113" s="200"/>
      <c r="AI2113" s="169" t="str">
        <f>IF(AB2113/W2113=0,"",IF(MOD(AB2113,W2113)&gt;0,"ОШИБКА!!! неверная кратность на сорт",""))</f>
        <v/>
      </c>
    </row>
    <row r="2114" spans="2:35">
      <c r="B2114" s="251"/>
      <c r="C2114" s="168" t="s">
        <v>3245</v>
      </c>
      <c r="D2114" s="267">
        <v>8</v>
      </c>
      <c r="E2114" s="267"/>
      <c r="F2114" s="267"/>
      <c r="G2114" s="267"/>
      <c r="H2114" s="267"/>
      <c r="I2114" s="267"/>
      <c r="J2114" s="267"/>
      <c r="K2114" s="267"/>
      <c r="L2114" s="196" t="s">
        <v>37</v>
      </c>
      <c r="M2114" s="196" t="s">
        <v>980</v>
      </c>
      <c r="N2114" s="196" t="s">
        <v>1110</v>
      </c>
      <c r="O2114" s="196" t="s">
        <v>1109</v>
      </c>
      <c r="P2114" s="196" t="s">
        <v>1111</v>
      </c>
      <c r="Q2114" s="196" t="s">
        <v>19</v>
      </c>
      <c r="R2114" s="218"/>
      <c r="S2114" s="218"/>
      <c r="T2114" s="218"/>
      <c r="U2114" s="219"/>
      <c r="V2114" s="197" t="s">
        <v>776</v>
      </c>
      <c r="W2114" s="220">
        <v>1</v>
      </c>
      <c r="X2114" s="223">
        <v>276</v>
      </c>
      <c r="Y2114" s="223">
        <v>268</v>
      </c>
      <c r="Z2114" s="223">
        <v>251</v>
      </c>
      <c r="AA2114" s="223">
        <v>236</v>
      </c>
      <c r="AB2114" s="5"/>
      <c r="AC2114" s="224">
        <f t="shared" si="82"/>
        <v>0</v>
      </c>
      <c r="AD2114" s="270">
        <f t="shared" si="83"/>
        <v>0</v>
      </c>
      <c r="AE2114" s="198"/>
      <c r="AF2114" s="199"/>
      <c r="AG2114" s="200"/>
      <c r="AH2114" s="200"/>
      <c r="AI2114" s="169" t="str">
        <f>IF(AB2114/W2114=0,"",IF(MOD(AB2114,W2114)&gt;0,"ОШИБКА!!! неверная кратность на сорт",""))</f>
        <v/>
      </c>
    </row>
    <row r="2115" spans="2:35">
      <c r="B2115" s="251"/>
      <c r="C2115" s="168" t="s">
        <v>1737</v>
      </c>
      <c r="D2115" s="267">
        <v>25</v>
      </c>
      <c r="E2115" s="267"/>
      <c r="F2115" s="267"/>
      <c r="G2115" s="267"/>
      <c r="H2115" s="267"/>
      <c r="I2115" s="267"/>
      <c r="J2115" s="267"/>
      <c r="K2115" s="267"/>
      <c r="L2115" s="196" t="s">
        <v>37</v>
      </c>
      <c r="M2115" s="196" t="s">
        <v>980</v>
      </c>
      <c r="N2115" s="196" t="s">
        <v>1110</v>
      </c>
      <c r="O2115" s="196" t="s">
        <v>1109</v>
      </c>
      <c r="P2115" s="196" t="s">
        <v>1111</v>
      </c>
      <c r="Q2115" s="217" t="s">
        <v>4613</v>
      </c>
      <c r="R2115" s="218"/>
      <c r="S2115" s="218"/>
      <c r="T2115" s="218"/>
      <c r="U2115" s="219"/>
      <c r="V2115" s="197" t="s">
        <v>776</v>
      </c>
      <c r="W2115" s="220">
        <v>1</v>
      </c>
      <c r="X2115" s="223">
        <v>377</v>
      </c>
      <c r="Y2115" s="223">
        <v>365</v>
      </c>
      <c r="Z2115" s="223">
        <v>342</v>
      </c>
      <c r="AA2115" s="223">
        <v>322</v>
      </c>
      <c r="AB2115" s="5"/>
      <c r="AC2115" s="224">
        <f t="shared" si="82"/>
        <v>0</v>
      </c>
      <c r="AD2115" s="270">
        <f t="shared" si="83"/>
        <v>0</v>
      </c>
      <c r="AE2115" s="198"/>
      <c r="AF2115" s="199"/>
      <c r="AG2115" s="200"/>
      <c r="AH2115" s="200"/>
      <c r="AI2115" s="169" t="str">
        <f>IF(AB2115/W2115=0,"",IF(MOD(AB2115,W2115)&gt;0,"ОШИБКА!!! неверная кратность на сорт",""))</f>
        <v/>
      </c>
    </row>
    <row r="2116" spans="2:35">
      <c r="B2116" s="251"/>
      <c r="C2116" s="168" t="s">
        <v>3248</v>
      </c>
      <c r="D2116" s="267">
        <v>55</v>
      </c>
      <c r="E2116" s="267">
        <v>136</v>
      </c>
      <c r="F2116" s="267">
        <v>131</v>
      </c>
      <c r="G2116" s="267"/>
      <c r="H2116" s="267"/>
      <c r="I2116" s="267"/>
      <c r="J2116" s="267"/>
      <c r="K2116" s="267"/>
      <c r="L2116" s="196" t="s">
        <v>37</v>
      </c>
      <c r="M2116" s="196" t="s">
        <v>980</v>
      </c>
      <c r="N2116" s="196" t="s">
        <v>1110</v>
      </c>
      <c r="O2116" s="196" t="s">
        <v>1109</v>
      </c>
      <c r="P2116" s="196" t="s">
        <v>4147</v>
      </c>
      <c r="Q2116" s="196" t="s">
        <v>19</v>
      </c>
      <c r="R2116" s="218"/>
      <c r="S2116" s="218"/>
      <c r="T2116" s="218"/>
      <c r="U2116" s="219"/>
      <c r="V2116" s="197" t="s">
        <v>776</v>
      </c>
      <c r="W2116" s="220">
        <v>1</v>
      </c>
      <c r="X2116" s="223">
        <v>416</v>
      </c>
      <c r="Y2116" s="223">
        <v>404</v>
      </c>
      <c r="Z2116" s="223">
        <v>378</v>
      </c>
      <c r="AA2116" s="223">
        <v>356</v>
      </c>
      <c r="AB2116" s="5"/>
      <c r="AC2116" s="224">
        <f t="shared" si="82"/>
        <v>0</v>
      </c>
      <c r="AD2116" s="270">
        <f t="shared" si="83"/>
        <v>0</v>
      </c>
      <c r="AE2116" s="198"/>
      <c r="AF2116" s="199"/>
      <c r="AG2116" s="200"/>
      <c r="AH2116" s="200"/>
      <c r="AI2116" s="169" t="str">
        <f>IF(AB2116/W2116=0,"",IF(MOD(AB2116,W2116)&gt;0,"ОШИБКА!!! неверная кратность на сорт",""))</f>
        <v/>
      </c>
    </row>
    <row r="2117" spans="2:35">
      <c r="B2117" s="251"/>
      <c r="C2117" s="168" t="s">
        <v>1738</v>
      </c>
      <c r="D2117" s="267">
        <v>10</v>
      </c>
      <c r="E2117" s="267"/>
      <c r="F2117" s="267"/>
      <c r="G2117" s="267"/>
      <c r="H2117" s="267"/>
      <c r="I2117" s="267"/>
      <c r="J2117" s="267"/>
      <c r="K2117" s="267"/>
      <c r="L2117" s="196" t="s">
        <v>37</v>
      </c>
      <c r="M2117" s="196" t="s">
        <v>980</v>
      </c>
      <c r="N2117" s="196" t="s">
        <v>1740</v>
      </c>
      <c r="O2117" s="196" t="s">
        <v>1739</v>
      </c>
      <c r="P2117" s="196" t="s">
        <v>46</v>
      </c>
      <c r="Q2117" s="217" t="s">
        <v>4613</v>
      </c>
      <c r="R2117" s="218"/>
      <c r="S2117" s="218"/>
      <c r="T2117" s="218"/>
      <c r="U2117" s="219"/>
      <c r="V2117" s="197" t="s">
        <v>776</v>
      </c>
      <c r="W2117" s="220">
        <v>1</v>
      </c>
      <c r="X2117" s="223">
        <v>311</v>
      </c>
      <c r="Y2117" s="223">
        <v>301</v>
      </c>
      <c r="Z2117" s="223">
        <v>282</v>
      </c>
      <c r="AA2117" s="223">
        <v>266</v>
      </c>
      <c r="AB2117" s="5"/>
      <c r="AC2117" s="224">
        <f t="shared" si="82"/>
        <v>0</v>
      </c>
      <c r="AD2117" s="270">
        <f t="shared" si="83"/>
        <v>0</v>
      </c>
      <c r="AE2117" s="198"/>
      <c r="AF2117" s="199"/>
      <c r="AG2117" s="200"/>
      <c r="AH2117" s="200"/>
      <c r="AI2117" s="169" t="str">
        <f>IF(AB2117/W2117=0,"",IF(MOD(AB2117,W2117)&gt;0,"ОШИБКА!!! неверная кратность на сорт",""))</f>
        <v/>
      </c>
    </row>
    <row r="2118" spans="2:35">
      <c r="B2118" s="251"/>
      <c r="C2118" s="168" t="s">
        <v>3249</v>
      </c>
      <c r="D2118" s="267"/>
      <c r="E2118" s="267">
        <v>17</v>
      </c>
      <c r="F2118" s="267">
        <v>15</v>
      </c>
      <c r="G2118" s="267"/>
      <c r="H2118" s="267"/>
      <c r="I2118" s="267"/>
      <c r="J2118" s="267">
        <v>30</v>
      </c>
      <c r="K2118" s="267"/>
      <c r="L2118" s="196" t="s">
        <v>37</v>
      </c>
      <c r="M2118" s="196" t="s">
        <v>980</v>
      </c>
      <c r="N2118" s="196" t="s">
        <v>1740</v>
      </c>
      <c r="O2118" s="196" t="s">
        <v>1739</v>
      </c>
      <c r="P2118" s="196"/>
      <c r="Q2118" s="196" t="s">
        <v>19</v>
      </c>
      <c r="R2118" s="218"/>
      <c r="S2118" s="218"/>
      <c r="T2118" s="218"/>
      <c r="U2118" s="252"/>
      <c r="V2118" s="197" t="s">
        <v>776</v>
      </c>
      <c r="W2118" s="220">
        <v>1</v>
      </c>
      <c r="X2118" s="227">
        <v>375</v>
      </c>
      <c r="Y2118" s="227">
        <v>364</v>
      </c>
      <c r="Z2118" s="227">
        <v>341</v>
      </c>
      <c r="AA2118" s="227">
        <v>321</v>
      </c>
      <c r="AB2118" s="5"/>
      <c r="AC2118" s="224">
        <f t="shared" si="82"/>
        <v>0</v>
      </c>
      <c r="AD2118" s="270">
        <f t="shared" si="83"/>
        <v>0</v>
      </c>
      <c r="AE2118" s="198"/>
      <c r="AF2118" s="199"/>
      <c r="AG2118" s="200"/>
      <c r="AH2118" s="200"/>
      <c r="AI2118" s="169" t="str">
        <f>IF(AB2118/W2118=0,"",IF(MOD(AB2118,W2118)&gt;0,"ОШИБКА!!! неверная кратность на сорт",""))</f>
        <v/>
      </c>
    </row>
    <row r="2119" spans="2:35">
      <c r="B2119" s="251"/>
      <c r="C2119" s="168" t="s">
        <v>3250</v>
      </c>
      <c r="D2119" s="267"/>
      <c r="E2119" s="267"/>
      <c r="F2119" s="267"/>
      <c r="G2119" s="267"/>
      <c r="H2119" s="267"/>
      <c r="I2119" s="267"/>
      <c r="J2119" s="267"/>
      <c r="K2119" s="267"/>
      <c r="L2119" s="196" t="s">
        <v>37</v>
      </c>
      <c r="M2119" s="332" t="s">
        <v>980</v>
      </c>
      <c r="N2119" s="332" t="s">
        <v>1740</v>
      </c>
      <c r="O2119" s="332" t="s">
        <v>1739</v>
      </c>
      <c r="P2119" s="332"/>
      <c r="Q2119" s="338" t="s">
        <v>4613</v>
      </c>
      <c r="R2119" s="334"/>
      <c r="S2119" s="334"/>
      <c r="T2119" s="334"/>
      <c r="U2119" s="219"/>
      <c r="V2119" s="197" t="s">
        <v>776</v>
      </c>
      <c r="W2119" s="220">
        <v>1</v>
      </c>
      <c r="X2119" s="223">
        <v>464</v>
      </c>
      <c r="Y2119" s="223">
        <v>450</v>
      </c>
      <c r="Z2119" s="223">
        <v>422</v>
      </c>
      <c r="AA2119" s="223">
        <v>397</v>
      </c>
      <c r="AB2119" s="5"/>
      <c r="AC2119" s="224">
        <f t="shared" si="82"/>
        <v>0</v>
      </c>
      <c r="AD2119" s="270">
        <f t="shared" si="83"/>
        <v>0</v>
      </c>
      <c r="AE2119" s="198" t="s">
        <v>4484</v>
      </c>
      <c r="AF2119" s="199"/>
      <c r="AG2119" s="200"/>
      <c r="AH2119" s="200"/>
      <c r="AI2119" s="169" t="str">
        <f>IF(AB2119/W2119=0,"",IF(MOD(AB2119,W2119)&gt;0,"ОШИБКА!!! неверная кратность на сорт",""))</f>
        <v/>
      </c>
    </row>
    <row r="2120" spans="2:35">
      <c r="B2120" s="251"/>
      <c r="C2120" s="168" t="s">
        <v>1112</v>
      </c>
      <c r="D2120" s="267"/>
      <c r="E2120" s="267">
        <v>4</v>
      </c>
      <c r="F2120" s="267">
        <v>0</v>
      </c>
      <c r="G2120" s="267"/>
      <c r="H2120" s="267"/>
      <c r="I2120" s="267"/>
      <c r="J2120" s="267"/>
      <c r="K2120" s="267"/>
      <c r="L2120" s="196" t="s">
        <v>37</v>
      </c>
      <c r="M2120" s="196" t="s">
        <v>980</v>
      </c>
      <c r="N2120" s="196" t="s">
        <v>1114</v>
      </c>
      <c r="O2120" s="196" t="s">
        <v>1113</v>
      </c>
      <c r="P2120" s="196" t="s">
        <v>1115</v>
      </c>
      <c r="Q2120" s="196" t="s">
        <v>141</v>
      </c>
      <c r="R2120" s="218"/>
      <c r="S2120" s="218"/>
      <c r="T2120" s="218"/>
      <c r="U2120" s="219"/>
      <c r="V2120" s="197" t="s">
        <v>776</v>
      </c>
      <c r="W2120" s="220">
        <v>1</v>
      </c>
      <c r="X2120" s="223">
        <v>464</v>
      </c>
      <c r="Y2120" s="223">
        <v>450</v>
      </c>
      <c r="Z2120" s="223">
        <v>422</v>
      </c>
      <c r="AA2120" s="223">
        <v>397</v>
      </c>
      <c r="AB2120" s="5"/>
      <c r="AC2120" s="224">
        <f t="shared" si="82"/>
        <v>0</v>
      </c>
      <c r="AD2120" s="270">
        <f t="shared" si="83"/>
        <v>0</v>
      </c>
      <c r="AE2120" s="198"/>
      <c r="AF2120" s="199"/>
      <c r="AG2120" s="200"/>
      <c r="AH2120" s="200"/>
      <c r="AI2120" s="169" t="str">
        <f>IF(AB2120/W2120=0,"",IF(MOD(AB2120,W2120)&gt;0,"ОШИБКА!!! неверная кратность на сорт",""))</f>
        <v/>
      </c>
    </row>
    <row r="2121" spans="2:35">
      <c r="B2121" s="251"/>
      <c r="C2121" s="254"/>
      <c r="D2121" s="267"/>
      <c r="E2121" s="267"/>
      <c r="F2121" s="267"/>
      <c r="G2121" s="267"/>
      <c r="H2121" s="267"/>
      <c r="I2121" s="267"/>
      <c r="J2121" s="267"/>
      <c r="K2121" s="267"/>
      <c r="L2121" s="196" t="s">
        <v>37</v>
      </c>
      <c r="M2121" s="196" t="s">
        <v>980</v>
      </c>
      <c r="N2121" s="196" t="s">
        <v>4959</v>
      </c>
      <c r="O2121" s="196"/>
      <c r="P2121" s="196"/>
      <c r="Q2121" s="196" t="s">
        <v>4956</v>
      </c>
      <c r="R2121" s="218"/>
      <c r="S2121" s="218"/>
      <c r="T2121" s="218"/>
      <c r="U2121" s="281" t="s">
        <v>4764</v>
      </c>
      <c r="V2121" s="197" t="s">
        <v>776</v>
      </c>
      <c r="W2121" s="220">
        <v>1</v>
      </c>
      <c r="X2121" s="285">
        <v>469</v>
      </c>
      <c r="Y2121" s="285">
        <v>454</v>
      </c>
      <c r="Z2121" s="285">
        <v>426</v>
      </c>
      <c r="AA2121" s="285">
        <v>400</v>
      </c>
      <c r="AB2121" s="5"/>
      <c r="AC2121" s="224">
        <f t="shared" si="82"/>
        <v>0</v>
      </c>
      <c r="AD2121" s="270">
        <f t="shared" si="83"/>
        <v>0</v>
      </c>
      <c r="AE2121" s="282" t="s">
        <v>7069</v>
      </c>
      <c r="AF2121" s="283" t="s">
        <v>4765</v>
      </c>
      <c r="AG2121" s="200"/>
      <c r="AH2121" s="200"/>
      <c r="AI2121" s="169" t="str">
        <f>IF(AB2121/W2121=0,"",IF(MOD(AB2121,W2121)&gt;0,"ОШИБКА!!! неверная кратность на сорт",""))</f>
        <v/>
      </c>
    </row>
    <row r="2122" spans="2:35">
      <c r="B2122" s="251"/>
      <c r="C2122" s="254"/>
      <c r="D2122" s="267"/>
      <c r="E2122" s="267"/>
      <c r="F2122" s="267"/>
      <c r="G2122" s="267"/>
      <c r="H2122" s="267"/>
      <c r="I2122" s="267"/>
      <c r="J2122" s="267"/>
      <c r="K2122" s="267">
        <v>73</v>
      </c>
      <c r="L2122" s="196" t="s">
        <v>37</v>
      </c>
      <c r="M2122" s="196" t="s">
        <v>980</v>
      </c>
      <c r="N2122" s="196" t="s">
        <v>4960</v>
      </c>
      <c r="O2122" s="196"/>
      <c r="P2122" s="196"/>
      <c r="Q2122" s="196" t="s">
        <v>4956</v>
      </c>
      <c r="R2122" s="218"/>
      <c r="S2122" s="218"/>
      <c r="T2122" s="218"/>
      <c r="U2122" s="281" t="s">
        <v>4764</v>
      </c>
      <c r="V2122" s="197" t="s">
        <v>776</v>
      </c>
      <c r="W2122" s="220">
        <v>1</v>
      </c>
      <c r="X2122" s="285">
        <v>469</v>
      </c>
      <c r="Y2122" s="285">
        <v>454</v>
      </c>
      <c r="Z2122" s="285">
        <v>426</v>
      </c>
      <c r="AA2122" s="285">
        <v>400</v>
      </c>
      <c r="AB2122" s="5"/>
      <c r="AC2122" s="224">
        <f t="shared" ref="AC2122:AC2185" si="84">X2122*AB2122</f>
        <v>0</v>
      </c>
      <c r="AD2122" s="270">
        <f t="shared" ref="AD2122:AD2185" si="85">IF(Y2122&lt;&gt;"",IF(AND($AC$25&gt;=200000,AB2122&gt;=20),AB2122*AA2122,IF(AND($AC$25&gt;=200000,AB2122&lt;20),AB2122*Z2122,IF(AND($AC$25&lt;200000,AB2122&gt;=20),AB2122*Y2122,AB2122*X2122))),IF($AC$25&gt;=200000,AB2122*Z2122,AB2122*X2122))</f>
        <v>0</v>
      </c>
      <c r="AE2122" s="282" t="s">
        <v>7069</v>
      </c>
      <c r="AF2122" s="283" t="s">
        <v>4765</v>
      </c>
      <c r="AG2122" s="200"/>
      <c r="AH2122" s="200"/>
      <c r="AI2122" s="169" t="str">
        <f>IF(AB2122/W2122=0,"",IF(MOD(AB2122,W2122)&gt;0,"ОШИБКА!!! неверная кратность на сорт",""))</f>
        <v/>
      </c>
    </row>
    <row r="2123" spans="2:35">
      <c r="B2123" s="251"/>
      <c r="C2123" s="254"/>
      <c r="D2123" s="267"/>
      <c r="E2123" s="267"/>
      <c r="F2123" s="267"/>
      <c r="G2123" s="267"/>
      <c r="H2123" s="267"/>
      <c r="I2123" s="267"/>
      <c r="J2123" s="267"/>
      <c r="K2123" s="267"/>
      <c r="L2123" s="196" t="s">
        <v>37</v>
      </c>
      <c r="M2123" s="196" t="s">
        <v>980</v>
      </c>
      <c r="N2123" s="196" t="s">
        <v>4961</v>
      </c>
      <c r="O2123" s="196"/>
      <c r="P2123" s="196"/>
      <c r="Q2123" s="196" t="s">
        <v>4956</v>
      </c>
      <c r="R2123" s="218"/>
      <c r="S2123" s="218"/>
      <c r="T2123" s="218"/>
      <c r="U2123" s="281" t="s">
        <v>4764</v>
      </c>
      <c r="V2123" s="197" t="s">
        <v>776</v>
      </c>
      <c r="W2123" s="220">
        <v>1</v>
      </c>
      <c r="X2123" s="285">
        <v>785</v>
      </c>
      <c r="Y2123" s="285">
        <v>761</v>
      </c>
      <c r="Z2123" s="285">
        <v>713</v>
      </c>
      <c r="AA2123" s="285">
        <v>670</v>
      </c>
      <c r="AB2123" s="5"/>
      <c r="AC2123" s="224">
        <f t="shared" si="84"/>
        <v>0</v>
      </c>
      <c r="AD2123" s="270">
        <f t="shared" si="85"/>
        <v>0</v>
      </c>
      <c r="AE2123" s="282" t="s">
        <v>7069</v>
      </c>
      <c r="AF2123" s="283" t="s">
        <v>4765</v>
      </c>
      <c r="AG2123" s="200"/>
      <c r="AH2123" s="200"/>
      <c r="AI2123" s="169" t="str">
        <f>IF(AB2123/W2123=0,"",IF(MOD(AB2123,W2123)&gt;0,"ОШИБКА!!! неверная кратность на сорт",""))</f>
        <v/>
      </c>
    </row>
    <row r="2124" spans="2:35">
      <c r="B2124" s="251"/>
      <c r="C2124" s="254"/>
      <c r="D2124" s="267"/>
      <c r="E2124" s="267"/>
      <c r="F2124" s="267"/>
      <c r="G2124" s="267"/>
      <c r="H2124" s="267"/>
      <c r="I2124" s="267"/>
      <c r="J2124" s="267"/>
      <c r="K2124" s="267">
        <v>182</v>
      </c>
      <c r="L2124" s="196" t="s">
        <v>37</v>
      </c>
      <c r="M2124" s="196" t="s">
        <v>980</v>
      </c>
      <c r="N2124" s="196" t="s">
        <v>4962</v>
      </c>
      <c r="O2124" s="196"/>
      <c r="P2124" s="196"/>
      <c r="Q2124" s="196" t="s">
        <v>4956</v>
      </c>
      <c r="R2124" s="218"/>
      <c r="S2124" s="218"/>
      <c r="T2124" s="218"/>
      <c r="U2124" s="281" t="s">
        <v>4764</v>
      </c>
      <c r="V2124" s="197" t="s">
        <v>776</v>
      </c>
      <c r="W2124" s="220">
        <v>1</v>
      </c>
      <c r="X2124" s="285">
        <v>515</v>
      </c>
      <c r="Y2124" s="285">
        <v>500</v>
      </c>
      <c r="Z2124" s="285">
        <v>469</v>
      </c>
      <c r="AA2124" s="285">
        <v>440</v>
      </c>
      <c r="AB2124" s="5"/>
      <c r="AC2124" s="224">
        <f t="shared" si="84"/>
        <v>0</v>
      </c>
      <c r="AD2124" s="270">
        <f t="shared" si="85"/>
        <v>0</v>
      </c>
      <c r="AE2124" s="282" t="s">
        <v>7069</v>
      </c>
      <c r="AF2124" s="283" t="s">
        <v>4765</v>
      </c>
      <c r="AG2124" s="200"/>
      <c r="AH2124" s="200"/>
      <c r="AI2124" s="169" t="str">
        <f>IF(AB2124/W2124=0,"",IF(MOD(AB2124,W2124)&gt;0,"ОШИБКА!!! неверная кратность на сорт",""))</f>
        <v/>
      </c>
    </row>
    <row r="2125" spans="2:35">
      <c r="B2125" s="251"/>
      <c r="C2125" s="254"/>
      <c r="D2125" s="267"/>
      <c r="E2125" s="267"/>
      <c r="F2125" s="267"/>
      <c r="G2125" s="267"/>
      <c r="H2125" s="267"/>
      <c r="I2125" s="267"/>
      <c r="J2125" s="267"/>
      <c r="K2125" s="267">
        <v>368</v>
      </c>
      <c r="L2125" s="196" t="s">
        <v>37</v>
      </c>
      <c r="M2125" s="196" t="s">
        <v>980</v>
      </c>
      <c r="N2125" s="196" t="s">
        <v>4962</v>
      </c>
      <c r="O2125" s="196"/>
      <c r="P2125" s="196"/>
      <c r="Q2125" s="196" t="s">
        <v>4940</v>
      </c>
      <c r="R2125" s="218"/>
      <c r="S2125" s="218"/>
      <c r="T2125" s="218"/>
      <c r="U2125" s="281" t="s">
        <v>4764</v>
      </c>
      <c r="V2125" s="197" t="s">
        <v>776</v>
      </c>
      <c r="W2125" s="220">
        <v>1</v>
      </c>
      <c r="X2125" s="285">
        <v>515</v>
      </c>
      <c r="Y2125" s="285">
        <v>500</v>
      </c>
      <c r="Z2125" s="285">
        <v>469</v>
      </c>
      <c r="AA2125" s="285">
        <v>440</v>
      </c>
      <c r="AB2125" s="5"/>
      <c r="AC2125" s="224">
        <f t="shared" si="84"/>
        <v>0</v>
      </c>
      <c r="AD2125" s="270">
        <f t="shared" si="85"/>
        <v>0</v>
      </c>
      <c r="AE2125" s="282" t="s">
        <v>7069</v>
      </c>
      <c r="AF2125" s="283" t="s">
        <v>4765</v>
      </c>
      <c r="AG2125" s="200"/>
      <c r="AH2125" s="200"/>
      <c r="AI2125" s="169" t="str">
        <f>IF(AB2125/W2125=0,"",IF(MOD(AB2125,W2125)&gt;0,"ОШИБКА!!! неверная кратность на сорт",""))</f>
        <v/>
      </c>
    </row>
    <row r="2126" spans="2:35">
      <c r="B2126" s="251"/>
      <c r="C2126" s="254"/>
      <c r="D2126" s="267"/>
      <c r="E2126" s="267"/>
      <c r="F2126" s="267"/>
      <c r="G2126" s="267"/>
      <c r="H2126" s="267"/>
      <c r="I2126" s="267"/>
      <c r="J2126" s="267"/>
      <c r="K2126" s="267"/>
      <c r="L2126" s="196" t="s">
        <v>37</v>
      </c>
      <c r="M2126" s="196" t="s">
        <v>980</v>
      </c>
      <c r="N2126" s="196" t="s">
        <v>4963</v>
      </c>
      <c r="O2126" s="196"/>
      <c r="P2126" s="196"/>
      <c r="Q2126" s="196" t="s">
        <v>4940</v>
      </c>
      <c r="R2126" s="218"/>
      <c r="S2126" s="218"/>
      <c r="T2126" s="218"/>
      <c r="U2126" s="281" t="s">
        <v>4764</v>
      </c>
      <c r="V2126" s="197" t="s">
        <v>776</v>
      </c>
      <c r="W2126" s="220">
        <v>1</v>
      </c>
      <c r="X2126" s="285">
        <v>457</v>
      </c>
      <c r="Y2126" s="285">
        <v>443</v>
      </c>
      <c r="Z2126" s="285">
        <v>415</v>
      </c>
      <c r="AA2126" s="285">
        <v>390</v>
      </c>
      <c r="AB2126" s="5"/>
      <c r="AC2126" s="224">
        <f t="shared" si="84"/>
        <v>0</v>
      </c>
      <c r="AD2126" s="270">
        <f t="shared" si="85"/>
        <v>0</v>
      </c>
      <c r="AE2126" s="282" t="s">
        <v>7069</v>
      </c>
      <c r="AF2126" s="283" t="s">
        <v>4765</v>
      </c>
      <c r="AG2126" s="200"/>
      <c r="AH2126" s="200"/>
      <c r="AI2126" s="169" t="str">
        <f>IF(AB2126/W2126=0,"",IF(MOD(AB2126,W2126)&gt;0,"ОШИБКА!!! неверная кратность на сорт",""))</f>
        <v/>
      </c>
    </row>
    <row r="2127" spans="2:35">
      <c r="B2127" s="251"/>
      <c r="C2127" s="254"/>
      <c r="D2127" s="267"/>
      <c r="E2127" s="267"/>
      <c r="F2127" s="267"/>
      <c r="G2127" s="267"/>
      <c r="H2127" s="267"/>
      <c r="I2127" s="267"/>
      <c r="J2127" s="267"/>
      <c r="K2127" s="267"/>
      <c r="L2127" s="196" t="s">
        <v>37</v>
      </c>
      <c r="M2127" s="196" t="s">
        <v>980</v>
      </c>
      <c r="N2127" s="196" t="s">
        <v>4964</v>
      </c>
      <c r="O2127" s="196"/>
      <c r="P2127" s="196"/>
      <c r="Q2127" s="196" t="s">
        <v>4956</v>
      </c>
      <c r="R2127" s="218"/>
      <c r="S2127" s="218"/>
      <c r="T2127" s="218"/>
      <c r="U2127" s="281" t="s">
        <v>4764</v>
      </c>
      <c r="V2127" s="197" t="s">
        <v>776</v>
      </c>
      <c r="W2127" s="220">
        <v>1</v>
      </c>
      <c r="X2127" s="285">
        <v>486</v>
      </c>
      <c r="Y2127" s="285">
        <v>472</v>
      </c>
      <c r="Z2127" s="285">
        <v>442</v>
      </c>
      <c r="AA2127" s="285">
        <v>415</v>
      </c>
      <c r="AB2127" s="5"/>
      <c r="AC2127" s="224">
        <f t="shared" si="84"/>
        <v>0</v>
      </c>
      <c r="AD2127" s="270">
        <f t="shared" si="85"/>
        <v>0</v>
      </c>
      <c r="AE2127" s="282" t="s">
        <v>7069</v>
      </c>
      <c r="AF2127" s="283" t="s">
        <v>4765</v>
      </c>
      <c r="AG2127" s="200"/>
      <c r="AH2127" s="200"/>
      <c r="AI2127" s="169" t="str">
        <f>IF(AB2127/W2127=0,"",IF(MOD(AB2127,W2127)&gt;0,"ОШИБКА!!! неверная кратность на сорт",""))</f>
        <v/>
      </c>
    </row>
    <row r="2128" spans="2:35">
      <c r="B2128" s="251"/>
      <c r="C2128" s="254"/>
      <c r="D2128" s="267"/>
      <c r="E2128" s="267"/>
      <c r="F2128" s="267"/>
      <c r="G2128" s="267"/>
      <c r="H2128" s="267"/>
      <c r="I2128" s="267"/>
      <c r="J2128" s="267"/>
      <c r="K2128" s="267"/>
      <c r="L2128" s="196" t="s">
        <v>37</v>
      </c>
      <c r="M2128" s="196" t="s">
        <v>980</v>
      </c>
      <c r="N2128" s="196" t="s">
        <v>4964</v>
      </c>
      <c r="O2128" s="196"/>
      <c r="P2128" s="196"/>
      <c r="Q2128" s="196" t="s">
        <v>4940</v>
      </c>
      <c r="R2128" s="218"/>
      <c r="S2128" s="218"/>
      <c r="T2128" s="218"/>
      <c r="U2128" s="281" t="s">
        <v>4764</v>
      </c>
      <c r="V2128" s="197" t="s">
        <v>776</v>
      </c>
      <c r="W2128" s="220">
        <v>1</v>
      </c>
      <c r="X2128" s="285">
        <v>457</v>
      </c>
      <c r="Y2128" s="285">
        <v>443</v>
      </c>
      <c r="Z2128" s="285">
        <v>415</v>
      </c>
      <c r="AA2128" s="285">
        <v>390</v>
      </c>
      <c r="AB2128" s="5"/>
      <c r="AC2128" s="224">
        <f t="shared" si="84"/>
        <v>0</v>
      </c>
      <c r="AD2128" s="270">
        <f t="shared" si="85"/>
        <v>0</v>
      </c>
      <c r="AE2128" s="282" t="s">
        <v>7069</v>
      </c>
      <c r="AF2128" s="283" t="s">
        <v>4765</v>
      </c>
      <c r="AG2128" s="200"/>
      <c r="AH2128" s="200"/>
      <c r="AI2128" s="169" t="str">
        <f>IF(AB2128/W2128=0,"",IF(MOD(AB2128,W2128)&gt;0,"ОШИБКА!!! неверная кратность на сорт",""))</f>
        <v/>
      </c>
    </row>
    <row r="2129" spans="2:35">
      <c r="B2129" s="251"/>
      <c r="C2129" s="254"/>
      <c r="D2129" s="267"/>
      <c r="E2129" s="267"/>
      <c r="F2129" s="267"/>
      <c r="G2129" s="267"/>
      <c r="H2129" s="267"/>
      <c r="I2129" s="267"/>
      <c r="J2129" s="267"/>
      <c r="K2129" s="267">
        <v>342</v>
      </c>
      <c r="L2129" s="196" t="s">
        <v>37</v>
      </c>
      <c r="M2129" s="196" t="s">
        <v>980</v>
      </c>
      <c r="N2129" s="196" t="s">
        <v>4965</v>
      </c>
      <c r="O2129" s="196"/>
      <c r="P2129" s="196"/>
      <c r="Q2129" s="196" t="s">
        <v>4956</v>
      </c>
      <c r="R2129" s="218"/>
      <c r="S2129" s="218"/>
      <c r="T2129" s="218"/>
      <c r="U2129" s="281" t="s">
        <v>4764</v>
      </c>
      <c r="V2129" s="197" t="s">
        <v>776</v>
      </c>
      <c r="W2129" s="220">
        <v>1</v>
      </c>
      <c r="X2129" s="285">
        <v>416</v>
      </c>
      <c r="Y2129" s="285">
        <v>403</v>
      </c>
      <c r="Z2129" s="285">
        <v>378</v>
      </c>
      <c r="AA2129" s="285">
        <v>355</v>
      </c>
      <c r="AB2129" s="5"/>
      <c r="AC2129" s="224">
        <f t="shared" si="84"/>
        <v>0</v>
      </c>
      <c r="AD2129" s="270">
        <f t="shared" si="85"/>
        <v>0</v>
      </c>
      <c r="AE2129" s="282" t="s">
        <v>7069</v>
      </c>
      <c r="AF2129" s="283" t="s">
        <v>4765</v>
      </c>
      <c r="AG2129" s="200"/>
      <c r="AH2129" s="200"/>
      <c r="AI2129" s="169" t="str">
        <f>IF(AB2129/W2129=0,"",IF(MOD(AB2129,W2129)&gt;0,"ОШИБКА!!! неверная кратность на сорт",""))</f>
        <v/>
      </c>
    </row>
    <row r="2130" spans="2:35">
      <c r="B2130" s="251"/>
      <c r="C2130" s="254"/>
      <c r="D2130" s="267"/>
      <c r="E2130" s="267"/>
      <c r="F2130" s="267"/>
      <c r="G2130" s="267"/>
      <c r="H2130" s="267"/>
      <c r="I2130" s="267"/>
      <c r="J2130" s="267"/>
      <c r="K2130" s="267">
        <v>2089</v>
      </c>
      <c r="L2130" s="196" t="s">
        <v>37</v>
      </c>
      <c r="M2130" s="196" t="s">
        <v>980</v>
      </c>
      <c r="N2130" s="196" t="s">
        <v>4966</v>
      </c>
      <c r="O2130" s="196"/>
      <c r="P2130" s="196"/>
      <c r="Q2130" s="196" t="s">
        <v>4956</v>
      </c>
      <c r="R2130" s="218"/>
      <c r="S2130" s="218"/>
      <c r="T2130" s="218"/>
      <c r="U2130" s="281" t="s">
        <v>4764</v>
      </c>
      <c r="V2130" s="197" t="s">
        <v>776</v>
      </c>
      <c r="W2130" s="220">
        <v>1</v>
      </c>
      <c r="X2130" s="285">
        <v>404</v>
      </c>
      <c r="Y2130" s="285">
        <v>392</v>
      </c>
      <c r="Z2130" s="285">
        <v>368</v>
      </c>
      <c r="AA2130" s="285">
        <v>345</v>
      </c>
      <c r="AB2130" s="5"/>
      <c r="AC2130" s="224">
        <f t="shared" si="84"/>
        <v>0</v>
      </c>
      <c r="AD2130" s="270">
        <f t="shared" si="85"/>
        <v>0</v>
      </c>
      <c r="AE2130" s="282" t="s">
        <v>7069</v>
      </c>
      <c r="AF2130" s="283" t="s">
        <v>4765</v>
      </c>
      <c r="AG2130" s="200"/>
      <c r="AH2130" s="200"/>
      <c r="AI2130" s="169" t="str">
        <f>IF(AB2130/W2130=0,"",IF(MOD(AB2130,W2130)&gt;0,"ОШИБКА!!! неверная кратность на сорт",""))</f>
        <v/>
      </c>
    </row>
    <row r="2131" spans="2:35">
      <c r="B2131" s="251"/>
      <c r="C2131" s="254"/>
      <c r="D2131" s="267"/>
      <c r="E2131" s="267"/>
      <c r="F2131" s="267"/>
      <c r="G2131" s="267"/>
      <c r="H2131" s="267"/>
      <c r="I2131" s="267"/>
      <c r="J2131" s="267"/>
      <c r="K2131" s="267">
        <v>90</v>
      </c>
      <c r="L2131" s="196" t="s">
        <v>37</v>
      </c>
      <c r="M2131" s="196" t="s">
        <v>980</v>
      </c>
      <c r="N2131" s="196" t="s">
        <v>4966</v>
      </c>
      <c r="O2131" s="196"/>
      <c r="P2131" s="196"/>
      <c r="Q2131" s="196" t="s">
        <v>4940</v>
      </c>
      <c r="R2131" s="218"/>
      <c r="S2131" s="218"/>
      <c r="T2131" s="218"/>
      <c r="U2131" s="281" t="s">
        <v>4764</v>
      </c>
      <c r="V2131" s="197" t="s">
        <v>776</v>
      </c>
      <c r="W2131" s="220">
        <v>1</v>
      </c>
      <c r="X2131" s="285">
        <v>525</v>
      </c>
      <c r="Y2131" s="285">
        <v>509</v>
      </c>
      <c r="Z2131" s="285">
        <v>477</v>
      </c>
      <c r="AA2131" s="285">
        <v>448</v>
      </c>
      <c r="AB2131" s="5"/>
      <c r="AC2131" s="224">
        <f t="shared" si="84"/>
        <v>0</v>
      </c>
      <c r="AD2131" s="270">
        <f t="shared" si="85"/>
        <v>0</v>
      </c>
      <c r="AE2131" s="282" t="s">
        <v>7069</v>
      </c>
      <c r="AF2131" s="283" t="s">
        <v>4765</v>
      </c>
      <c r="AG2131" s="200"/>
      <c r="AH2131" s="200"/>
      <c r="AI2131" s="169" t="str">
        <f>IF(AB2131/W2131=0,"",IF(MOD(AB2131,W2131)&gt;0,"ОШИБКА!!! неверная кратность на сорт",""))</f>
        <v/>
      </c>
    </row>
    <row r="2132" spans="2:35">
      <c r="B2132" s="251"/>
      <c r="C2132" s="254"/>
      <c r="D2132" s="267"/>
      <c r="E2132" s="267"/>
      <c r="F2132" s="267"/>
      <c r="G2132" s="267"/>
      <c r="H2132" s="267"/>
      <c r="I2132" s="267"/>
      <c r="J2132" s="267"/>
      <c r="K2132" s="267">
        <v>987</v>
      </c>
      <c r="L2132" s="196" t="s">
        <v>37</v>
      </c>
      <c r="M2132" s="196" t="s">
        <v>980</v>
      </c>
      <c r="N2132" s="196" t="s">
        <v>4967</v>
      </c>
      <c r="O2132" s="196"/>
      <c r="P2132" s="196"/>
      <c r="Q2132" s="196" t="s">
        <v>4956</v>
      </c>
      <c r="R2132" s="218"/>
      <c r="S2132" s="218"/>
      <c r="T2132" s="218"/>
      <c r="U2132" s="281" t="s">
        <v>4764</v>
      </c>
      <c r="V2132" s="197" t="s">
        <v>776</v>
      </c>
      <c r="W2132" s="220">
        <v>1</v>
      </c>
      <c r="X2132" s="285">
        <v>410</v>
      </c>
      <c r="Y2132" s="285">
        <v>398</v>
      </c>
      <c r="Z2132" s="285">
        <v>373</v>
      </c>
      <c r="AA2132" s="285">
        <v>350</v>
      </c>
      <c r="AB2132" s="5"/>
      <c r="AC2132" s="224">
        <f t="shared" si="84"/>
        <v>0</v>
      </c>
      <c r="AD2132" s="270">
        <f t="shared" si="85"/>
        <v>0</v>
      </c>
      <c r="AE2132" s="282" t="s">
        <v>7069</v>
      </c>
      <c r="AF2132" s="283" t="s">
        <v>4765</v>
      </c>
      <c r="AG2132" s="200"/>
      <c r="AH2132" s="200"/>
      <c r="AI2132" s="169" t="str">
        <f>IF(AB2132/W2132=0,"",IF(MOD(AB2132,W2132)&gt;0,"ОШИБКА!!! неверная кратность на сорт",""))</f>
        <v/>
      </c>
    </row>
    <row r="2133" spans="2:35">
      <c r="B2133" s="251"/>
      <c r="C2133" s="254"/>
      <c r="D2133" s="267"/>
      <c r="E2133" s="267"/>
      <c r="F2133" s="267"/>
      <c r="G2133" s="267"/>
      <c r="H2133" s="267"/>
      <c r="I2133" s="267"/>
      <c r="J2133" s="267"/>
      <c r="K2133" s="267"/>
      <c r="L2133" s="196" t="s">
        <v>37</v>
      </c>
      <c r="M2133" s="196" t="s">
        <v>980</v>
      </c>
      <c r="N2133" s="196" t="s">
        <v>4968</v>
      </c>
      <c r="O2133" s="196"/>
      <c r="P2133" s="196"/>
      <c r="Q2133" s="196" t="s">
        <v>4956</v>
      </c>
      <c r="R2133" s="218"/>
      <c r="S2133" s="218"/>
      <c r="T2133" s="218"/>
      <c r="U2133" s="281" t="s">
        <v>4764</v>
      </c>
      <c r="V2133" s="197" t="s">
        <v>776</v>
      </c>
      <c r="W2133" s="220">
        <v>1</v>
      </c>
      <c r="X2133" s="285">
        <v>404</v>
      </c>
      <c r="Y2133" s="285">
        <v>392</v>
      </c>
      <c r="Z2133" s="285">
        <v>368</v>
      </c>
      <c r="AA2133" s="285">
        <v>345</v>
      </c>
      <c r="AB2133" s="5"/>
      <c r="AC2133" s="224">
        <f t="shared" si="84"/>
        <v>0</v>
      </c>
      <c r="AD2133" s="270">
        <f t="shared" si="85"/>
        <v>0</v>
      </c>
      <c r="AE2133" s="282" t="s">
        <v>7069</v>
      </c>
      <c r="AF2133" s="283" t="s">
        <v>4765</v>
      </c>
      <c r="AG2133" s="200"/>
      <c r="AH2133" s="200"/>
      <c r="AI2133" s="169" t="str">
        <f>IF(AB2133/W2133=0,"",IF(MOD(AB2133,W2133)&gt;0,"ОШИБКА!!! неверная кратность на сорт",""))</f>
        <v/>
      </c>
    </row>
    <row r="2134" spans="2:35">
      <c r="B2134" s="251"/>
      <c r="C2134" s="254"/>
      <c r="D2134" s="267"/>
      <c r="E2134" s="267"/>
      <c r="F2134" s="267"/>
      <c r="G2134" s="267"/>
      <c r="H2134" s="267"/>
      <c r="I2134" s="267"/>
      <c r="J2134" s="267"/>
      <c r="K2134" s="267"/>
      <c r="L2134" s="196" t="s">
        <v>37</v>
      </c>
      <c r="M2134" s="196" t="s">
        <v>980</v>
      </c>
      <c r="N2134" s="196" t="s">
        <v>4969</v>
      </c>
      <c r="O2134" s="196"/>
      <c r="P2134" s="196"/>
      <c r="Q2134" s="196" t="s">
        <v>4956</v>
      </c>
      <c r="R2134" s="218"/>
      <c r="S2134" s="218"/>
      <c r="T2134" s="218"/>
      <c r="U2134" s="281" t="s">
        <v>4764</v>
      </c>
      <c r="V2134" s="197" t="s">
        <v>776</v>
      </c>
      <c r="W2134" s="220">
        <v>1</v>
      </c>
      <c r="X2134" s="285">
        <v>469</v>
      </c>
      <c r="Y2134" s="285">
        <v>454</v>
      </c>
      <c r="Z2134" s="285">
        <v>426</v>
      </c>
      <c r="AA2134" s="285">
        <v>400</v>
      </c>
      <c r="AB2134" s="5"/>
      <c r="AC2134" s="224">
        <f t="shared" si="84"/>
        <v>0</v>
      </c>
      <c r="AD2134" s="270">
        <f t="shared" si="85"/>
        <v>0</v>
      </c>
      <c r="AE2134" s="282" t="s">
        <v>7069</v>
      </c>
      <c r="AF2134" s="283" t="s">
        <v>4765</v>
      </c>
      <c r="AG2134" s="200"/>
      <c r="AH2134" s="200"/>
      <c r="AI2134" s="169" t="str">
        <f>IF(AB2134/W2134=0,"",IF(MOD(AB2134,W2134)&gt;0,"ОШИБКА!!! неверная кратность на сорт",""))</f>
        <v/>
      </c>
    </row>
    <row r="2135" spans="2:35">
      <c r="B2135" s="251"/>
      <c r="C2135" s="254"/>
      <c r="D2135" s="267"/>
      <c r="E2135" s="267"/>
      <c r="F2135" s="267"/>
      <c r="G2135" s="267"/>
      <c r="H2135" s="267"/>
      <c r="I2135" s="267"/>
      <c r="J2135" s="267"/>
      <c r="K2135" s="267">
        <v>11</v>
      </c>
      <c r="L2135" s="196" t="s">
        <v>37</v>
      </c>
      <c r="M2135" s="196" t="s">
        <v>980</v>
      </c>
      <c r="N2135" s="196" t="s">
        <v>4970</v>
      </c>
      <c r="O2135" s="196"/>
      <c r="P2135" s="196"/>
      <c r="Q2135" s="196" t="s">
        <v>4956</v>
      </c>
      <c r="R2135" s="218"/>
      <c r="S2135" s="218"/>
      <c r="T2135" s="218"/>
      <c r="U2135" s="281" t="s">
        <v>4764</v>
      </c>
      <c r="V2135" s="197" t="s">
        <v>776</v>
      </c>
      <c r="W2135" s="220">
        <v>1</v>
      </c>
      <c r="X2135" s="285">
        <v>434</v>
      </c>
      <c r="Y2135" s="285">
        <v>420</v>
      </c>
      <c r="Z2135" s="285">
        <v>394</v>
      </c>
      <c r="AA2135" s="285">
        <v>370</v>
      </c>
      <c r="AB2135" s="5"/>
      <c r="AC2135" s="224">
        <f t="shared" si="84"/>
        <v>0</v>
      </c>
      <c r="AD2135" s="270">
        <f t="shared" si="85"/>
        <v>0</v>
      </c>
      <c r="AE2135" s="282" t="s">
        <v>7069</v>
      </c>
      <c r="AF2135" s="283" t="s">
        <v>4765</v>
      </c>
      <c r="AG2135" s="200"/>
      <c r="AH2135" s="200"/>
      <c r="AI2135" s="169" t="str">
        <f>IF(AB2135/W2135=0,"",IF(MOD(AB2135,W2135)&gt;0,"ОШИБКА!!! неверная кратность на сорт",""))</f>
        <v/>
      </c>
    </row>
    <row r="2136" spans="2:35">
      <c r="B2136" s="251"/>
      <c r="C2136" s="254"/>
      <c r="D2136" s="267"/>
      <c r="E2136" s="267"/>
      <c r="F2136" s="267"/>
      <c r="G2136" s="267"/>
      <c r="H2136" s="267"/>
      <c r="I2136" s="267"/>
      <c r="J2136" s="267"/>
      <c r="K2136" s="267">
        <v>1771</v>
      </c>
      <c r="L2136" s="196" t="s">
        <v>37</v>
      </c>
      <c r="M2136" s="196" t="s">
        <v>980</v>
      </c>
      <c r="N2136" s="196" t="s">
        <v>4971</v>
      </c>
      <c r="O2136" s="196"/>
      <c r="P2136" s="196"/>
      <c r="Q2136" s="196" t="s">
        <v>4956</v>
      </c>
      <c r="R2136" s="218"/>
      <c r="S2136" s="218"/>
      <c r="T2136" s="218"/>
      <c r="U2136" s="281" t="s">
        <v>4764</v>
      </c>
      <c r="V2136" s="197" t="s">
        <v>776</v>
      </c>
      <c r="W2136" s="220">
        <v>1</v>
      </c>
      <c r="X2136" s="285">
        <v>451</v>
      </c>
      <c r="Y2136" s="285">
        <v>437</v>
      </c>
      <c r="Z2136" s="285">
        <v>410</v>
      </c>
      <c r="AA2136" s="285">
        <v>385</v>
      </c>
      <c r="AB2136" s="5"/>
      <c r="AC2136" s="224">
        <f t="shared" si="84"/>
        <v>0</v>
      </c>
      <c r="AD2136" s="270">
        <f t="shared" si="85"/>
        <v>0</v>
      </c>
      <c r="AE2136" s="282" t="s">
        <v>7069</v>
      </c>
      <c r="AF2136" s="283" t="s">
        <v>4765</v>
      </c>
      <c r="AG2136" s="200"/>
      <c r="AH2136" s="200"/>
      <c r="AI2136" s="169" t="str">
        <f>IF(AB2136/W2136=0,"",IF(MOD(AB2136,W2136)&gt;0,"ОШИБКА!!! неверная кратность на сорт",""))</f>
        <v/>
      </c>
    </row>
    <row r="2137" spans="2:35">
      <c r="B2137" s="251"/>
      <c r="C2137" s="254"/>
      <c r="D2137" s="267"/>
      <c r="E2137" s="267"/>
      <c r="F2137" s="267"/>
      <c r="G2137" s="267"/>
      <c r="H2137" s="267"/>
      <c r="I2137" s="267"/>
      <c r="J2137" s="267"/>
      <c r="K2137" s="267">
        <v>221</v>
      </c>
      <c r="L2137" s="196" t="s">
        <v>37</v>
      </c>
      <c r="M2137" s="196" t="s">
        <v>980</v>
      </c>
      <c r="N2137" s="196" t="s">
        <v>1740</v>
      </c>
      <c r="O2137" s="196"/>
      <c r="P2137" s="196"/>
      <c r="Q2137" s="196" t="s">
        <v>4940</v>
      </c>
      <c r="R2137" s="218"/>
      <c r="S2137" s="218"/>
      <c r="T2137" s="218"/>
      <c r="U2137" s="281" t="s">
        <v>4764</v>
      </c>
      <c r="V2137" s="197" t="s">
        <v>776</v>
      </c>
      <c r="W2137" s="220">
        <v>1</v>
      </c>
      <c r="X2137" s="285">
        <v>492</v>
      </c>
      <c r="Y2137" s="285">
        <v>477</v>
      </c>
      <c r="Z2137" s="285">
        <v>447</v>
      </c>
      <c r="AA2137" s="285">
        <v>420</v>
      </c>
      <c r="AB2137" s="5"/>
      <c r="AC2137" s="224">
        <f t="shared" si="84"/>
        <v>0</v>
      </c>
      <c r="AD2137" s="270">
        <f t="shared" si="85"/>
        <v>0</v>
      </c>
      <c r="AE2137" s="282" t="s">
        <v>7069</v>
      </c>
      <c r="AF2137" s="283" t="s">
        <v>4765</v>
      </c>
      <c r="AG2137" s="200"/>
      <c r="AH2137" s="200"/>
      <c r="AI2137" s="169" t="str">
        <f>IF(AB2137/W2137=0,"",IF(MOD(AB2137,W2137)&gt;0,"ОШИБКА!!! неверная кратность на сорт",""))</f>
        <v/>
      </c>
    </row>
    <row r="2138" spans="2:35">
      <c r="B2138" s="251"/>
      <c r="C2138" s="254"/>
      <c r="D2138" s="267"/>
      <c r="E2138" s="267"/>
      <c r="F2138" s="267"/>
      <c r="G2138" s="267"/>
      <c r="H2138" s="267"/>
      <c r="I2138" s="267"/>
      <c r="J2138" s="267"/>
      <c r="K2138" s="267">
        <v>1247</v>
      </c>
      <c r="L2138" s="196" t="s">
        <v>37</v>
      </c>
      <c r="M2138" s="196" t="s">
        <v>980</v>
      </c>
      <c r="N2138" s="196" t="s">
        <v>4972</v>
      </c>
      <c r="O2138" s="196"/>
      <c r="P2138" s="196"/>
      <c r="Q2138" s="196" t="s">
        <v>4956</v>
      </c>
      <c r="R2138" s="218"/>
      <c r="S2138" s="218"/>
      <c r="T2138" s="218"/>
      <c r="U2138" s="281" t="s">
        <v>4764</v>
      </c>
      <c r="V2138" s="197" t="s">
        <v>776</v>
      </c>
      <c r="W2138" s="220">
        <v>1</v>
      </c>
      <c r="X2138" s="285">
        <v>427</v>
      </c>
      <c r="Y2138" s="285">
        <v>414</v>
      </c>
      <c r="Z2138" s="285">
        <v>388</v>
      </c>
      <c r="AA2138" s="285">
        <v>364</v>
      </c>
      <c r="AB2138" s="5"/>
      <c r="AC2138" s="224">
        <f t="shared" si="84"/>
        <v>0</v>
      </c>
      <c r="AD2138" s="270">
        <f t="shared" si="85"/>
        <v>0</v>
      </c>
      <c r="AE2138" s="282" t="s">
        <v>7069</v>
      </c>
      <c r="AF2138" s="283" t="s">
        <v>4765</v>
      </c>
      <c r="AG2138" s="200"/>
      <c r="AH2138" s="200"/>
      <c r="AI2138" s="169" t="str">
        <f>IF(AB2138/W2138=0,"",IF(MOD(AB2138,W2138)&gt;0,"ОШИБКА!!! неверная кратность на сорт",""))</f>
        <v/>
      </c>
    </row>
    <row r="2139" spans="2:35">
      <c r="B2139" s="251"/>
      <c r="C2139" s="254"/>
      <c r="D2139" s="267"/>
      <c r="E2139" s="267"/>
      <c r="F2139" s="267"/>
      <c r="G2139" s="267"/>
      <c r="H2139" s="267"/>
      <c r="I2139" s="267"/>
      <c r="J2139" s="267"/>
      <c r="K2139" s="267"/>
      <c r="L2139" s="196" t="s">
        <v>37</v>
      </c>
      <c r="M2139" s="196" t="s">
        <v>980</v>
      </c>
      <c r="N2139" s="196" t="s">
        <v>5681</v>
      </c>
      <c r="O2139" s="196"/>
      <c r="P2139" s="196"/>
      <c r="Q2139" s="196" t="s">
        <v>4940</v>
      </c>
      <c r="R2139" s="218"/>
      <c r="S2139" s="218"/>
      <c r="T2139" s="218"/>
      <c r="U2139" s="281" t="s">
        <v>4764</v>
      </c>
      <c r="V2139" s="197" t="s">
        <v>776</v>
      </c>
      <c r="W2139" s="220">
        <v>1</v>
      </c>
      <c r="X2139" s="285">
        <v>457</v>
      </c>
      <c r="Y2139" s="285">
        <v>443</v>
      </c>
      <c r="Z2139" s="285">
        <v>415</v>
      </c>
      <c r="AA2139" s="285">
        <v>390</v>
      </c>
      <c r="AB2139" s="5"/>
      <c r="AC2139" s="224">
        <f t="shared" si="84"/>
        <v>0</v>
      </c>
      <c r="AD2139" s="270">
        <f t="shared" si="85"/>
        <v>0</v>
      </c>
      <c r="AE2139" s="282" t="s">
        <v>7069</v>
      </c>
      <c r="AF2139" s="283" t="s">
        <v>4765</v>
      </c>
      <c r="AG2139" s="200"/>
      <c r="AH2139" s="200"/>
      <c r="AI2139" s="169" t="str">
        <f>IF(AB2139/W2139=0,"",IF(MOD(AB2139,W2139)&gt;0,"ОШИБКА!!! неверная кратность на сорт",""))</f>
        <v/>
      </c>
    </row>
    <row r="2140" spans="2:35">
      <c r="B2140" s="251"/>
      <c r="C2140" s="254"/>
      <c r="D2140" s="267"/>
      <c r="E2140" s="267"/>
      <c r="F2140" s="267"/>
      <c r="G2140" s="267"/>
      <c r="H2140" s="267"/>
      <c r="I2140" s="267"/>
      <c r="J2140" s="267"/>
      <c r="K2140" s="267"/>
      <c r="L2140" s="196" t="s">
        <v>37</v>
      </c>
      <c r="M2140" s="196" t="s">
        <v>980</v>
      </c>
      <c r="N2140" s="196" t="s">
        <v>5682</v>
      </c>
      <c r="O2140" s="196"/>
      <c r="P2140" s="196"/>
      <c r="Q2140" s="196" t="s">
        <v>4956</v>
      </c>
      <c r="R2140" s="218"/>
      <c r="S2140" s="218"/>
      <c r="T2140" s="218"/>
      <c r="U2140" s="281" t="s">
        <v>4764</v>
      </c>
      <c r="V2140" s="197" t="s">
        <v>776</v>
      </c>
      <c r="W2140" s="220">
        <v>1</v>
      </c>
      <c r="X2140" s="285">
        <v>469</v>
      </c>
      <c r="Y2140" s="285">
        <v>454</v>
      </c>
      <c r="Z2140" s="285">
        <v>426</v>
      </c>
      <c r="AA2140" s="285">
        <v>400</v>
      </c>
      <c r="AB2140" s="5"/>
      <c r="AC2140" s="224">
        <f t="shared" si="84"/>
        <v>0</v>
      </c>
      <c r="AD2140" s="270">
        <f t="shared" si="85"/>
        <v>0</v>
      </c>
      <c r="AE2140" s="282" t="s">
        <v>7069</v>
      </c>
      <c r="AF2140" s="283" t="s">
        <v>4765</v>
      </c>
      <c r="AG2140" s="200"/>
      <c r="AH2140" s="200"/>
      <c r="AI2140" s="169" t="str">
        <f>IF(AB2140/W2140=0,"",IF(MOD(AB2140,W2140)&gt;0,"ОШИБКА!!! неверная кратность на сорт",""))</f>
        <v/>
      </c>
    </row>
    <row r="2141" spans="2:35">
      <c r="B2141" s="251"/>
      <c r="C2141" s="254"/>
      <c r="D2141" s="267"/>
      <c r="E2141" s="267"/>
      <c r="F2141" s="267"/>
      <c r="G2141" s="267"/>
      <c r="H2141" s="267"/>
      <c r="I2141" s="267"/>
      <c r="J2141" s="267"/>
      <c r="K2141" s="267">
        <v>273</v>
      </c>
      <c r="L2141" s="196" t="s">
        <v>37</v>
      </c>
      <c r="M2141" s="196" t="s">
        <v>980</v>
      </c>
      <c r="N2141" s="196" t="s">
        <v>5683</v>
      </c>
      <c r="O2141" s="196"/>
      <c r="P2141" s="196"/>
      <c r="Q2141" s="196" t="s">
        <v>4956</v>
      </c>
      <c r="R2141" s="218"/>
      <c r="S2141" s="218"/>
      <c r="T2141" s="218"/>
      <c r="U2141" s="281" t="s">
        <v>4764</v>
      </c>
      <c r="V2141" s="197" t="s">
        <v>776</v>
      </c>
      <c r="W2141" s="220">
        <v>1</v>
      </c>
      <c r="X2141" s="285">
        <v>311</v>
      </c>
      <c r="Y2141" s="285">
        <v>301</v>
      </c>
      <c r="Z2141" s="285">
        <v>282</v>
      </c>
      <c r="AA2141" s="285">
        <v>265</v>
      </c>
      <c r="AB2141" s="5"/>
      <c r="AC2141" s="224">
        <f t="shared" si="84"/>
        <v>0</v>
      </c>
      <c r="AD2141" s="270">
        <f t="shared" si="85"/>
        <v>0</v>
      </c>
      <c r="AE2141" s="282" t="s">
        <v>7069</v>
      </c>
      <c r="AF2141" s="283" t="s">
        <v>4765</v>
      </c>
      <c r="AG2141" s="200"/>
      <c r="AH2141" s="200"/>
      <c r="AI2141" s="169" t="str">
        <f>IF(AB2141/W2141=0,"",IF(MOD(AB2141,W2141)&gt;0,"ОШИБКА!!! неверная кратность на сорт",""))</f>
        <v/>
      </c>
    </row>
    <row r="2142" spans="2:35">
      <c r="B2142" s="251"/>
      <c r="C2142" s="254"/>
      <c r="D2142" s="267"/>
      <c r="E2142" s="267"/>
      <c r="F2142" s="267"/>
      <c r="G2142" s="267"/>
      <c r="H2142" s="267"/>
      <c r="I2142" s="267"/>
      <c r="J2142" s="267"/>
      <c r="K2142" s="267">
        <v>2145</v>
      </c>
      <c r="L2142" s="196" t="s">
        <v>37</v>
      </c>
      <c r="M2142" s="196" t="s">
        <v>980</v>
      </c>
      <c r="N2142" s="196" t="s">
        <v>5684</v>
      </c>
      <c r="O2142" s="196"/>
      <c r="P2142" s="196"/>
      <c r="Q2142" s="196" t="s">
        <v>4956</v>
      </c>
      <c r="R2142" s="218"/>
      <c r="S2142" s="218"/>
      <c r="T2142" s="218"/>
      <c r="U2142" s="281" t="s">
        <v>4764</v>
      </c>
      <c r="V2142" s="197" t="s">
        <v>776</v>
      </c>
      <c r="W2142" s="220">
        <v>1</v>
      </c>
      <c r="X2142" s="285">
        <v>302</v>
      </c>
      <c r="Y2142" s="285">
        <v>293</v>
      </c>
      <c r="Z2142" s="285">
        <v>275</v>
      </c>
      <c r="AA2142" s="285">
        <v>258</v>
      </c>
      <c r="AB2142" s="5"/>
      <c r="AC2142" s="224">
        <f t="shared" si="84"/>
        <v>0</v>
      </c>
      <c r="AD2142" s="270">
        <f t="shared" si="85"/>
        <v>0</v>
      </c>
      <c r="AE2142" s="282" t="s">
        <v>7069</v>
      </c>
      <c r="AF2142" s="283" t="s">
        <v>4765</v>
      </c>
      <c r="AG2142" s="200"/>
      <c r="AH2142" s="200"/>
      <c r="AI2142" s="169" t="str">
        <f>IF(AB2142/W2142=0,"",IF(MOD(AB2142,W2142)&gt;0,"ОШИБКА!!! неверная кратность на сорт",""))</f>
        <v/>
      </c>
    </row>
    <row r="2143" spans="2:35">
      <c r="B2143" s="251"/>
      <c r="C2143" s="254"/>
      <c r="D2143" s="267"/>
      <c r="E2143" s="267"/>
      <c r="F2143" s="267"/>
      <c r="G2143" s="267"/>
      <c r="H2143" s="267"/>
      <c r="I2143" s="267"/>
      <c r="J2143" s="267"/>
      <c r="K2143" s="267">
        <v>40</v>
      </c>
      <c r="L2143" s="196" t="s">
        <v>37</v>
      </c>
      <c r="M2143" s="196" t="s">
        <v>980</v>
      </c>
      <c r="N2143" s="196" t="s">
        <v>5685</v>
      </c>
      <c r="O2143" s="196"/>
      <c r="P2143" s="196"/>
      <c r="Q2143" s="196" t="s">
        <v>4940</v>
      </c>
      <c r="R2143" s="218"/>
      <c r="S2143" s="218"/>
      <c r="T2143" s="218"/>
      <c r="U2143" s="281" t="s">
        <v>4764</v>
      </c>
      <c r="V2143" s="197" t="s">
        <v>776</v>
      </c>
      <c r="W2143" s="220">
        <v>1</v>
      </c>
      <c r="X2143" s="285">
        <v>539</v>
      </c>
      <c r="Y2143" s="285">
        <v>523</v>
      </c>
      <c r="Z2143" s="285">
        <v>490</v>
      </c>
      <c r="AA2143" s="285">
        <v>460</v>
      </c>
      <c r="AB2143" s="5"/>
      <c r="AC2143" s="224">
        <f t="shared" si="84"/>
        <v>0</v>
      </c>
      <c r="AD2143" s="270">
        <f t="shared" si="85"/>
        <v>0</v>
      </c>
      <c r="AE2143" s="282" t="s">
        <v>7069</v>
      </c>
      <c r="AF2143" s="283" t="s">
        <v>4765</v>
      </c>
      <c r="AG2143" s="200"/>
      <c r="AH2143" s="200"/>
      <c r="AI2143" s="169" t="str">
        <f>IF(AB2143/W2143=0,"",IF(MOD(AB2143,W2143)&gt;0,"ОШИБКА!!! неверная кратность на сорт",""))</f>
        <v/>
      </c>
    </row>
    <row r="2144" spans="2:35">
      <c r="B2144" s="251"/>
      <c r="C2144" s="254"/>
      <c r="D2144" s="267"/>
      <c r="E2144" s="267"/>
      <c r="F2144" s="267"/>
      <c r="G2144" s="267"/>
      <c r="H2144" s="267"/>
      <c r="I2144" s="267"/>
      <c r="J2144" s="267"/>
      <c r="K2144" s="267">
        <v>3283</v>
      </c>
      <c r="L2144" s="196" t="s">
        <v>37</v>
      </c>
      <c r="M2144" s="196" t="s">
        <v>980</v>
      </c>
      <c r="N2144" s="196" t="s">
        <v>5686</v>
      </c>
      <c r="O2144" s="196"/>
      <c r="P2144" s="196"/>
      <c r="Q2144" s="196" t="s">
        <v>4940</v>
      </c>
      <c r="R2144" s="218"/>
      <c r="S2144" s="218"/>
      <c r="T2144" s="218"/>
      <c r="U2144" s="281" t="s">
        <v>4764</v>
      </c>
      <c r="V2144" s="197" t="s">
        <v>776</v>
      </c>
      <c r="W2144" s="220">
        <v>1</v>
      </c>
      <c r="X2144" s="285">
        <v>539</v>
      </c>
      <c r="Y2144" s="285">
        <v>523</v>
      </c>
      <c r="Z2144" s="285">
        <v>490</v>
      </c>
      <c r="AA2144" s="285">
        <v>460</v>
      </c>
      <c r="AB2144" s="5"/>
      <c r="AC2144" s="224">
        <f t="shared" si="84"/>
        <v>0</v>
      </c>
      <c r="AD2144" s="270">
        <f t="shared" si="85"/>
        <v>0</v>
      </c>
      <c r="AE2144" s="282" t="s">
        <v>7069</v>
      </c>
      <c r="AF2144" s="283" t="s">
        <v>4765</v>
      </c>
      <c r="AG2144" s="200"/>
      <c r="AH2144" s="200"/>
      <c r="AI2144" s="169" t="str">
        <f>IF(AB2144/W2144=0,"",IF(MOD(AB2144,W2144)&gt;0,"ОШИБКА!!! неверная кратность на сорт",""))</f>
        <v/>
      </c>
    </row>
    <row r="2145" spans="2:35">
      <c r="B2145" s="251"/>
      <c r="C2145" s="254"/>
      <c r="D2145" s="267"/>
      <c r="E2145" s="267"/>
      <c r="F2145" s="267"/>
      <c r="G2145" s="267"/>
      <c r="H2145" s="267"/>
      <c r="I2145" s="267"/>
      <c r="J2145" s="267"/>
      <c r="K2145" s="267"/>
      <c r="L2145" s="196" t="s">
        <v>37</v>
      </c>
      <c r="M2145" s="196" t="s">
        <v>980</v>
      </c>
      <c r="N2145" s="196" t="s">
        <v>5687</v>
      </c>
      <c r="O2145" s="196"/>
      <c r="P2145" s="196"/>
      <c r="Q2145" s="196" t="s">
        <v>4956</v>
      </c>
      <c r="R2145" s="218"/>
      <c r="S2145" s="218"/>
      <c r="T2145" s="218"/>
      <c r="U2145" s="281" t="s">
        <v>4764</v>
      </c>
      <c r="V2145" s="197" t="s">
        <v>776</v>
      </c>
      <c r="W2145" s="220">
        <v>1</v>
      </c>
      <c r="X2145" s="285">
        <v>486</v>
      </c>
      <c r="Y2145" s="285">
        <v>472</v>
      </c>
      <c r="Z2145" s="285">
        <v>442</v>
      </c>
      <c r="AA2145" s="285">
        <v>415</v>
      </c>
      <c r="AB2145" s="5"/>
      <c r="AC2145" s="224">
        <f t="shared" si="84"/>
        <v>0</v>
      </c>
      <c r="AD2145" s="270">
        <f t="shared" si="85"/>
        <v>0</v>
      </c>
      <c r="AE2145" s="282" t="s">
        <v>7069</v>
      </c>
      <c r="AF2145" s="283" t="s">
        <v>4765</v>
      </c>
      <c r="AG2145" s="200"/>
      <c r="AH2145" s="200"/>
      <c r="AI2145" s="169" t="str">
        <f>IF(AB2145/W2145=0,"",IF(MOD(AB2145,W2145)&gt;0,"ОШИБКА!!! неверная кратность на сорт",""))</f>
        <v/>
      </c>
    </row>
    <row r="2146" spans="2:35">
      <c r="B2146" s="251"/>
      <c r="C2146" s="254"/>
      <c r="D2146" s="267"/>
      <c r="E2146" s="267"/>
      <c r="F2146" s="267"/>
      <c r="G2146" s="267"/>
      <c r="H2146" s="267"/>
      <c r="I2146" s="267"/>
      <c r="J2146" s="267"/>
      <c r="K2146" s="267">
        <v>2</v>
      </c>
      <c r="L2146" s="196" t="s">
        <v>37</v>
      </c>
      <c r="M2146" s="196" t="s">
        <v>980</v>
      </c>
      <c r="N2146" s="196" t="s">
        <v>5688</v>
      </c>
      <c r="O2146" s="196"/>
      <c r="P2146" s="196"/>
      <c r="Q2146" s="196" t="s">
        <v>4940</v>
      </c>
      <c r="R2146" s="218"/>
      <c r="S2146" s="218"/>
      <c r="T2146" s="218"/>
      <c r="U2146" s="281" t="s">
        <v>4764</v>
      </c>
      <c r="V2146" s="197" t="s">
        <v>776</v>
      </c>
      <c r="W2146" s="220">
        <v>1</v>
      </c>
      <c r="X2146" s="285">
        <v>480</v>
      </c>
      <c r="Y2146" s="285">
        <v>466</v>
      </c>
      <c r="Z2146" s="285">
        <v>437</v>
      </c>
      <c r="AA2146" s="285">
        <v>410</v>
      </c>
      <c r="AB2146" s="5"/>
      <c r="AC2146" s="224">
        <f t="shared" si="84"/>
        <v>0</v>
      </c>
      <c r="AD2146" s="270">
        <f t="shared" si="85"/>
        <v>0</v>
      </c>
      <c r="AE2146" s="282" t="s">
        <v>7069</v>
      </c>
      <c r="AF2146" s="283" t="s">
        <v>4765</v>
      </c>
      <c r="AG2146" s="200"/>
      <c r="AH2146" s="200"/>
      <c r="AI2146" s="169" t="str">
        <f>IF(AB2146/W2146=0,"",IF(MOD(AB2146,W2146)&gt;0,"ОШИБКА!!! неверная кратность на сорт",""))</f>
        <v/>
      </c>
    </row>
    <row r="2147" spans="2:35">
      <c r="B2147" s="251"/>
      <c r="C2147" s="254"/>
      <c r="D2147" s="267"/>
      <c r="E2147" s="267"/>
      <c r="F2147" s="267"/>
      <c r="G2147" s="267"/>
      <c r="H2147" s="267"/>
      <c r="I2147" s="267"/>
      <c r="J2147" s="267"/>
      <c r="K2147" s="267"/>
      <c r="L2147" s="196" t="s">
        <v>37</v>
      </c>
      <c r="M2147" s="196" t="s">
        <v>980</v>
      </c>
      <c r="N2147" s="196" t="s">
        <v>5689</v>
      </c>
      <c r="O2147" s="196"/>
      <c r="P2147" s="196"/>
      <c r="Q2147" s="196" t="s">
        <v>4940</v>
      </c>
      <c r="R2147" s="218"/>
      <c r="S2147" s="218"/>
      <c r="T2147" s="218"/>
      <c r="U2147" s="281" t="s">
        <v>4764</v>
      </c>
      <c r="V2147" s="197" t="s">
        <v>776</v>
      </c>
      <c r="W2147" s="220">
        <v>1</v>
      </c>
      <c r="X2147" s="285">
        <v>480</v>
      </c>
      <c r="Y2147" s="285">
        <v>466</v>
      </c>
      <c r="Z2147" s="285">
        <v>437</v>
      </c>
      <c r="AA2147" s="285">
        <v>410</v>
      </c>
      <c r="AB2147" s="5"/>
      <c r="AC2147" s="224">
        <f t="shared" si="84"/>
        <v>0</v>
      </c>
      <c r="AD2147" s="270">
        <f t="shared" si="85"/>
        <v>0</v>
      </c>
      <c r="AE2147" s="282" t="s">
        <v>7069</v>
      </c>
      <c r="AF2147" s="283" t="s">
        <v>4765</v>
      </c>
      <c r="AG2147" s="200"/>
      <c r="AH2147" s="200"/>
      <c r="AI2147" s="169" t="str">
        <f>IF(AB2147/W2147=0,"",IF(MOD(AB2147,W2147)&gt;0,"ОШИБКА!!! неверная кратность на сорт",""))</f>
        <v/>
      </c>
    </row>
    <row r="2148" spans="2:35">
      <c r="B2148" s="251"/>
      <c r="C2148" s="254"/>
      <c r="D2148" s="267"/>
      <c r="E2148" s="267"/>
      <c r="F2148" s="267"/>
      <c r="G2148" s="267"/>
      <c r="H2148" s="267"/>
      <c r="I2148" s="267"/>
      <c r="J2148" s="267"/>
      <c r="K2148" s="267">
        <v>3</v>
      </c>
      <c r="L2148" s="196" t="s">
        <v>37</v>
      </c>
      <c r="M2148" s="196" t="s">
        <v>980</v>
      </c>
      <c r="N2148" s="196" t="s">
        <v>5690</v>
      </c>
      <c r="O2148" s="196"/>
      <c r="P2148" s="196"/>
      <c r="Q2148" s="196" t="s">
        <v>4940</v>
      </c>
      <c r="R2148" s="218"/>
      <c r="S2148" s="218"/>
      <c r="T2148" s="218"/>
      <c r="U2148" s="281" t="s">
        <v>4764</v>
      </c>
      <c r="V2148" s="197" t="s">
        <v>776</v>
      </c>
      <c r="W2148" s="220">
        <v>1</v>
      </c>
      <c r="X2148" s="285">
        <v>485</v>
      </c>
      <c r="Y2148" s="285">
        <v>470</v>
      </c>
      <c r="Z2148" s="285">
        <v>441</v>
      </c>
      <c r="AA2148" s="285">
        <v>414</v>
      </c>
      <c r="AB2148" s="5"/>
      <c r="AC2148" s="224">
        <f t="shared" si="84"/>
        <v>0</v>
      </c>
      <c r="AD2148" s="270">
        <f t="shared" si="85"/>
        <v>0</v>
      </c>
      <c r="AE2148" s="282" t="s">
        <v>7069</v>
      </c>
      <c r="AF2148" s="283" t="s">
        <v>4765</v>
      </c>
      <c r="AG2148" s="200"/>
      <c r="AH2148" s="200"/>
      <c r="AI2148" s="169" t="str">
        <f>IF(AB2148/W2148=0,"",IF(MOD(AB2148,W2148)&gt;0,"ОШИБКА!!! неверная кратность на сорт",""))</f>
        <v/>
      </c>
    </row>
    <row r="2149" spans="2:35">
      <c r="B2149" s="251"/>
      <c r="C2149" s="168" t="s">
        <v>3269</v>
      </c>
      <c r="D2149" s="267">
        <v>18</v>
      </c>
      <c r="E2149" s="267">
        <v>3</v>
      </c>
      <c r="F2149" s="267">
        <v>0</v>
      </c>
      <c r="G2149" s="267"/>
      <c r="H2149" s="267"/>
      <c r="I2149" s="267"/>
      <c r="J2149" s="267">
        <v>25</v>
      </c>
      <c r="K2149" s="267"/>
      <c r="L2149" s="196" t="s">
        <v>37</v>
      </c>
      <c r="M2149" s="196" t="s">
        <v>980</v>
      </c>
      <c r="N2149" s="196" t="s">
        <v>4252</v>
      </c>
      <c r="O2149" s="196" t="s">
        <v>4251</v>
      </c>
      <c r="P2149" s="196" t="s">
        <v>4253</v>
      </c>
      <c r="Q2149" s="196" t="s">
        <v>19</v>
      </c>
      <c r="R2149" s="218"/>
      <c r="S2149" s="218"/>
      <c r="T2149" s="218"/>
      <c r="U2149" s="252"/>
      <c r="V2149" s="197" t="s">
        <v>776</v>
      </c>
      <c r="W2149" s="220">
        <v>1</v>
      </c>
      <c r="X2149" s="227">
        <v>375</v>
      </c>
      <c r="Y2149" s="227">
        <v>364</v>
      </c>
      <c r="Z2149" s="227">
        <v>341</v>
      </c>
      <c r="AA2149" s="227">
        <v>321</v>
      </c>
      <c r="AB2149" s="5"/>
      <c r="AC2149" s="224">
        <f t="shared" si="84"/>
        <v>0</v>
      </c>
      <c r="AD2149" s="270">
        <f t="shared" si="85"/>
        <v>0</v>
      </c>
      <c r="AE2149" s="198"/>
      <c r="AF2149" s="199"/>
      <c r="AG2149" s="200"/>
      <c r="AH2149" s="200"/>
      <c r="AI2149" s="169" t="str">
        <f>IF(AB2149/W2149=0,"",IF(MOD(AB2149,W2149)&gt;0,"ОШИБКА!!! неверная кратность на сорт",""))</f>
        <v/>
      </c>
    </row>
    <row r="2150" spans="2:35">
      <c r="B2150" s="251"/>
      <c r="C2150" s="168" t="s">
        <v>3270</v>
      </c>
      <c r="D2150" s="267"/>
      <c r="E2150" s="267"/>
      <c r="F2150" s="267"/>
      <c r="G2150" s="267"/>
      <c r="H2150" s="267"/>
      <c r="I2150" s="267"/>
      <c r="J2150" s="267"/>
      <c r="K2150" s="267"/>
      <c r="L2150" s="196" t="s">
        <v>37</v>
      </c>
      <c r="M2150" s="332" t="s">
        <v>980</v>
      </c>
      <c r="N2150" s="332" t="s">
        <v>4415</v>
      </c>
      <c r="O2150" s="332" t="s">
        <v>4414</v>
      </c>
      <c r="P2150" s="332" t="s">
        <v>490</v>
      </c>
      <c r="Q2150" s="338" t="s">
        <v>4624</v>
      </c>
      <c r="R2150" s="334"/>
      <c r="S2150" s="334"/>
      <c r="T2150" s="334"/>
      <c r="U2150" s="219"/>
      <c r="V2150" s="197" t="s">
        <v>176</v>
      </c>
      <c r="W2150" s="220">
        <v>1</v>
      </c>
      <c r="X2150" s="223">
        <v>1350</v>
      </c>
      <c r="Y2150" s="223">
        <v>1309</v>
      </c>
      <c r="Z2150" s="223">
        <v>1227</v>
      </c>
      <c r="AA2150" s="223">
        <v>1154</v>
      </c>
      <c r="AB2150" s="5"/>
      <c r="AC2150" s="224">
        <f t="shared" si="84"/>
        <v>0</v>
      </c>
      <c r="AD2150" s="270">
        <f t="shared" si="85"/>
        <v>0</v>
      </c>
      <c r="AE2150" s="198" t="s">
        <v>4484</v>
      </c>
      <c r="AF2150" s="199"/>
      <c r="AG2150" s="200"/>
      <c r="AH2150" s="200"/>
      <c r="AI2150" s="169" t="str">
        <f>IF(AB2150/W2150=0,"",IF(MOD(AB2150,W2150)&gt;0,"ОШИБКА!!! неверная кратность на сорт",""))</f>
        <v/>
      </c>
    </row>
    <row r="2151" spans="2:35">
      <c r="B2151" s="251"/>
      <c r="C2151" s="168"/>
      <c r="D2151" s="267"/>
      <c r="E2151" s="267"/>
      <c r="F2151" s="267"/>
      <c r="G2151" s="267"/>
      <c r="H2151" s="267"/>
      <c r="I2151" s="267"/>
      <c r="J2151" s="267"/>
      <c r="K2151" s="267">
        <v>1327</v>
      </c>
      <c r="L2151" s="196" t="s">
        <v>37</v>
      </c>
      <c r="M2151" s="196" t="s">
        <v>980</v>
      </c>
      <c r="N2151" s="196" t="s">
        <v>5726</v>
      </c>
      <c r="O2151" s="196"/>
      <c r="P2151" s="196"/>
      <c r="Q2151" s="217" t="s">
        <v>4940</v>
      </c>
      <c r="R2151" s="218"/>
      <c r="S2151" s="218"/>
      <c r="T2151" s="218"/>
      <c r="U2151" s="281" t="s">
        <v>4764</v>
      </c>
      <c r="V2151" s="197" t="s">
        <v>776</v>
      </c>
      <c r="W2151" s="220">
        <v>1</v>
      </c>
      <c r="X2151" s="285">
        <v>527</v>
      </c>
      <c r="Y2151" s="285">
        <v>511</v>
      </c>
      <c r="Z2151" s="285">
        <v>479</v>
      </c>
      <c r="AA2151" s="285">
        <v>450</v>
      </c>
      <c r="AB2151" s="5"/>
      <c r="AC2151" s="224">
        <f t="shared" si="84"/>
        <v>0</v>
      </c>
      <c r="AD2151" s="270">
        <f t="shared" si="85"/>
        <v>0</v>
      </c>
      <c r="AE2151" s="282" t="s">
        <v>7069</v>
      </c>
      <c r="AF2151" s="283" t="s">
        <v>4765</v>
      </c>
      <c r="AG2151" s="200"/>
      <c r="AH2151" s="200"/>
      <c r="AI2151" s="169" t="str">
        <f>IF(AB2151/W2151=0,"",IF(MOD(AB2151,W2151)&gt;0,"ОШИБКА!!! неверная кратность на сорт",""))</f>
        <v/>
      </c>
    </row>
    <row r="2152" spans="2:35">
      <c r="B2152" s="251"/>
      <c r="C2152" s="168" t="s">
        <v>1813</v>
      </c>
      <c r="D2152" s="267"/>
      <c r="E2152" s="267"/>
      <c r="F2152" s="267"/>
      <c r="G2152" s="267"/>
      <c r="H2152" s="267"/>
      <c r="I2152" s="267"/>
      <c r="J2152" s="267"/>
      <c r="K2152" s="267"/>
      <c r="L2152" s="196" t="s">
        <v>37</v>
      </c>
      <c r="M2152" s="332" t="s">
        <v>980</v>
      </c>
      <c r="N2152" s="332" t="s">
        <v>1815</v>
      </c>
      <c r="O2152" s="332" t="s">
        <v>1814</v>
      </c>
      <c r="P2152" s="332" t="s">
        <v>46</v>
      </c>
      <c r="Q2152" s="338" t="s">
        <v>1816</v>
      </c>
      <c r="R2152" s="334"/>
      <c r="S2152" s="334"/>
      <c r="T2152" s="334"/>
      <c r="U2152" s="219"/>
      <c r="V2152" s="197" t="s">
        <v>776</v>
      </c>
      <c r="W2152" s="220">
        <v>1</v>
      </c>
      <c r="X2152" s="223">
        <v>365</v>
      </c>
      <c r="Y2152" s="223">
        <v>354</v>
      </c>
      <c r="Z2152" s="223">
        <v>332</v>
      </c>
      <c r="AA2152" s="223">
        <v>312</v>
      </c>
      <c r="AB2152" s="5"/>
      <c r="AC2152" s="224">
        <f t="shared" si="84"/>
        <v>0</v>
      </c>
      <c r="AD2152" s="270">
        <f t="shared" si="85"/>
        <v>0</v>
      </c>
      <c r="AE2152" s="198" t="s">
        <v>4484</v>
      </c>
      <c r="AF2152" s="199"/>
      <c r="AG2152" s="200"/>
      <c r="AH2152" s="200"/>
      <c r="AI2152" s="169" t="str">
        <f>IF(AB2152/W2152=0,"",IF(MOD(AB2152,W2152)&gt;0,"ОШИБКА!!! неверная кратность на сорт",""))</f>
        <v/>
      </c>
    </row>
    <row r="2153" spans="2:35">
      <c r="B2153" s="251"/>
      <c r="C2153" s="168" t="s">
        <v>1817</v>
      </c>
      <c r="D2153" s="267">
        <v>12</v>
      </c>
      <c r="E2153" s="267"/>
      <c r="F2153" s="267"/>
      <c r="G2153" s="267"/>
      <c r="H2153" s="267"/>
      <c r="I2153" s="267"/>
      <c r="J2153" s="267">
        <v>8</v>
      </c>
      <c r="K2153" s="267"/>
      <c r="L2153" s="196" t="s">
        <v>37</v>
      </c>
      <c r="M2153" s="196" t="s">
        <v>980</v>
      </c>
      <c r="N2153" s="196" t="s">
        <v>1815</v>
      </c>
      <c r="O2153" s="196" t="s">
        <v>1814</v>
      </c>
      <c r="P2153" s="196" t="s">
        <v>1818</v>
      </c>
      <c r="Q2153" s="217" t="s">
        <v>1816</v>
      </c>
      <c r="R2153" s="218"/>
      <c r="S2153" s="218"/>
      <c r="T2153" s="218"/>
      <c r="U2153" s="219"/>
      <c r="V2153" s="197" t="s">
        <v>776</v>
      </c>
      <c r="W2153" s="220">
        <v>1</v>
      </c>
      <c r="X2153" s="223">
        <v>426</v>
      </c>
      <c r="Y2153" s="223">
        <v>413</v>
      </c>
      <c r="Z2153" s="223">
        <v>387</v>
      </c>
      <c r="AA2153" s="223">
        <v>364</v>
      </c>
      <c r="AB2153" s="5"/>
      <c r="AC2153" s="224">
        <f t="shared" si="84"/>
        <v>0</v>
      </c>
      <c r="AD2153" s="270">
        <f t="shared" si="85"/>
        <v>0</v>
      </c>
      <c r="AE2153" s="198"/>
      <c r="AF2153" s="199"/>
      <c r="AG2153" s="200"/>
      <c r="AH2153" s="200"/>
      <c r="AI2153" s="169" t="str">
        <f>IF(AB2153/W2153=0,"",IF(MOD(AB2153,W2153)&gt;0,"ОШИБКА!!! неверная кратность на сорт",""))</f>
        <v/>
      </c>
    </row>
    <row r="2154" spans="2:35">
      <c r="B2154" s="251"/>
      <c r="C2154" s="168"/>
      <c r="D2154" s="267"/>
      <c r="E2154" s="267"/>
      <c r="F2154" s="267"/>
      <c r="G2154" s="267"/>
      <c r="H2154" s="267"/>
      <c r="I2154" s="267"/>
      <c r="J2154" s="267"/>
      <c r="K2154" s="267">
        <v>625</v>
      </c>
      <c r="L2154" s="196" t="s">
        <v>37</v>
      </c>
      <c r="M2154" s="196" t="s">
        <v>980</v>
      </c>
      <c r="N2154" s="196" t="s">
        <v>5407</v>
      </c>
      <c r="O2154" s="196"/>
      <c r="P2154" s="196"/>
      <c r="Q2154" s="217" t="s">
        <v>4956</v>
      </c>
      <c r="R2154" s="218"/>
      <c r="S2154" s="218"/>
      <c r="T2154" s="218"/>
      <c r="U2154" s="281" t="s">
        <v>4764</v>
      </c>
      <c r="V2154" s="197" t="s">
        <v>776</v>
      </c>
      <c r="W2154" s="220">
        <v>1</v>
      </c>
      <c r="X2154" s="285">
        <v>299</v>
      </c>
      <c r="Y2154" s="285">
        <v>290</v>
      </c>
      <c r="Z2154" s="285">
        <v>272</v>
      </c>
      <c r="AA2154" s="285">
        <v>255</v>
      </c>
      <c r="AB2154" s="5"/>
      <c r="AC2154" s="224">
        <f t="shared" si="84"/>
        <v>0</v>
      </c>
      <c r="AD2154" s="270">
        <f t="shared" si="85"/>
        <v>0</v>
      </c>
      <c r="AE2154" s="282" t="s">
        <v>7069</v>
      </c>
      <c r="AF2154" s="283" t="s">
        <v>4765</v>
      </c>
      <c r="AG2154" s="200"/>
      <c r="AH2154" s="200"/>
      <c r="AI2154" s="169" t="str">
        <f>IF(AB2154/W2154=0,"",IF(MOD(AB2154,W2154)&gt;0,"ОШИБКА!!! неверная кратность на сорт",""))</f>
        <v/>
      </c>
    </row>
    <row r="2155" spans="2:35">
      <c r="B2155" s="251"/>
      <c r="C2155" s="168"/>
      <c r="D2155" s="267"/>
      <c r="E2155" s="267"/>
      <c r="F2155" s="267"/>
      <c r="G2155" s="267"/>
      <c r="H2155" s="267"/>
      <c r="I2155" s="267"/>
      <c r="J2155" s="267"/>
      <c r="K2155" s="267">
        <v>3000</v>
      </c>
      <c r="L2155" s="196" t="s">
        <v>37</v>
      </c>
      <c r="M2155" s="196" t="s">
        <v>980</v>
      </c>
      <c r="N2155" s="196" t="s">
        <v>5408</v>
      </c>
      <c r="O2155" s="196"/>
      <c r="P2155" s="196"/>
      <c r="Q2155" s="217" t="s">
        <v>4956</v>
      </c>
      <c r="R2155" s="218"/>
      <c r="S2155" s="218"/>
      <c r="T2155" s="218"/>
      <c r="U2155" s="281" t="s">
        <v>4764</v>
      </c>
      <c r="V2155" s="197" t="s">
        <v>776</v>
      </c>
      <c r="W2155" s="220">
        <v>1</v>
      </c>
      <c r="X2155" s="285">
        <v>299</v>
      </c>
      <c r="Y2155" s="285">
        <v>290</v>
      </c>
      <c r="Z2155" s="285">
        <v>272</v>
      </c>
      <c r="AA2155" s="285">
        <v>255</v>
      </c>
      <c r="AB2155" s="5"/>
      <c r="AC2155" s="224">
        <f t="shared" si="84"/>
        <v>0</v>
      </c>
      <c r="AD2155" s="270">
        <f t="shared" si="85"/>
        <v>0</v>
      </c>
      <c r="AE2155" s="282" t="s">
        <v>7069</v>
      </c>
      <c r="AF2155" s="283" t="s">
        <v>4765</v>
      </c>
      <c r="AG2155" s="200"/>
      <c r="AH2155" s="200"/>
      <c r="AI2155" s="169" t="str">
        <f>IF(AB2155/W2155=0,"",IF(MOD(AB2155,W2155)&gt;0,"ОШИБКА!!! неверная кратность на сорт",""))</f>
        <v/>
      </c>
    </row>
    <row r="2156" spans="2:35">
      <c r="B2156" s="251"/>
      <c r="C2156" s="168"/>
      <c r="D2156" s="267"/>
      <c r="E2156" s="267"/>
      <c r="F2156" s="267"/>
      <c r="G2156" s="267"/>
      <c r="H2156" s="267"/>
      <c r="I2156" s="267"/>
      <c r="J2156" s="267"/>
      <c r="K2156" s="267"/>
      <c r="L2156" s="196" t="s">
        <v>37</v>
      </c>
      <c r="M2156" s="196" t="s">
        <v>980</v>
      </c>
      <c r="N2156" s="196" t="s">
        <v>5408</v>
      </c>
      <c r="O2156" s="196"/>
      <c r="P2156" s="196"/>
      <c r="Q2156" s="217" t="s">
        <v>4940</v>
      </c>
      <c r="R2156" s="218"/>
      <c r="S2156" s="218"/>
      <c r="T2156" s="218"/>
      <c r="U2156" s="281" t="s">
        <v>4764</v>
      </c>
      <c r="V2156" s="197" t="s">
        <v>776</v>
      </c>
      <c r="W2156" s="220">
        <v>1</v>
      </c>
      <c r="X2156" s="285">
        <v>352</v>
      </c>
      <c r="Y2156" s="285">
        <v>341</v>
      </c>
      <c r="Z2156" s="285">
        <v>320</v>
      </c>
      <c r="AA2156" s="285">
        <v>300</v>
      </c>
      <c r="AB2156" s="5"/>
      <c r="AC2156" s="224">
        <f t="shared" si="84"/>
        <v>0</v>
      </c>
      <c r="AD2156" s="270">
        <f t="shared" si="85"/>
        <v>0</v>
      </c>
      <c r="AE2156" s="282" t="s">
        <v>7069</v>
      </c>
      <c r="AF2156" s="283" t="s">
        <v>4765</v>
      </c>
      <c r="AG2156" s="200"/>
      <c r="AH2156" s="200"/>
      <c r="AI2156" s="169" t="str">
        <f>IF(AB2156/W2156=0,"",IF(MOD(AB2156,W2156)&gt;0,"ОШИБКА!!! неверная кратность на сорт",""))</f>
        <v/>
      </c>
    </row>
    <row r="2157" spans="2:35">
      <c r="B2157" s="251"/>
      <c r="C2157" s="168"/>
      <c r="D2157" s="267"/>
      <c r="E2157" s="267"/>
      <c r="F2157" s="267"/>
      <c r="G2157" s="267"/>
      <c r="H2157" s="267"/>
      <c r="I2157" s="267"/>
      <c r="J2157" s="267"/>
      <c r="K2157" s="267">
        <v>896</v>
      </c>
      <c r="L2157" s="196" t="s">
        <v>37</v>
      </c>
      <c r="M2157" s="196" t="s">
        <v>980</v>
      </c>
      <c r="N2157" s="196" t="s">
        <v>5409</v>
      </c>
      <c r="O2157" s="196"/>
      <c r="P2157" s="196"/>
      <c r="Q2157" s="217" t="s">
        <v>4956</v>
      </c>
      <c r="R2157" s="218"/>
      <c r="S2157" s="218"/>
      <c r="T2157" s="218"/>
      <c r="U2157" s="281" t="s">
        <v>4764</v>
      </c>
      <c r="V2157" s="197" t="s">
        <v>776</v>
      </c>
      <c r="W2157" s="220">
        <v>1</v>
      </c>
      <c r="X2157" s="285">
        <v>299</v>
      </c>
      <c r="Y2157" s="285">
        <v>290</v>
      </c>
      <c r="Z2157" s="285">
        <v>272</v>
      </c>
      <c r="AA2157" s="285">
        <v>255</v>
      </c>
      <c r="AB2157" s="5"/>
      <c r="AC2157" s="224">
        <f t="shared" si="84"/>
        <v>0</v>
      </c>
      <c r="AD2157" s="270">
        <f t="shared" si="85"/>
        <v>0</v>
      </c>
      <c r="AE2157" s="282" t="s">
        <v>7069</v>
      </c>
      <c r="AF2157" s="283" t="s">
        <v>4765</v>
      </c>
      <c r="AG2157" s="200"/>
      <c r="AH2157" s="200"/>
      <c r="AI2157" s="169" t="str">
        <f>IF(AB2157/W2157=0,"",IF(MOD(AB2157,W2157)&gt;0,"ОШИБКА!!! неверная кратность на сорт",""))</f>
        <v/>
      </c>
    </row>
    <row r="2158" spans="2:35">
      <c r="B2158" s="251"/>
      <c r="C2158" s="168"/>
      <c r="D2158" s="267"/>
      <c r="E2158" s="267"/>
      <c r="F2158" s="267"/>
      <c r="G2158" s="267"/>
      <c r="H2158" s="267"/>
      <c r="I2158" s="267"/>
      <c r="J2158" s="267"/>
      <c r="K2158" s="267"/>
      <c r="L2158" s="196" t="s">
        <v>37</v>
      </c>
      <c r="M2158" s="196" t="s">
        <v>980</v>
      </c>
      <c r="N2158" s="196" t="s">
        <v>5409</v>
      </c>
      <c r="O2158" s="196"/>
      <c r="P2158" s="196"/>
      <c r="Q2158" s="217" t="s">
        <v>4940</v>
      </c>
      <c r="R2158" s="218"/>
      <c r="S2158" s="218"/>
      <c r="T2158" s="218"/>
      <c r="U2158" s="281" t="s">
        <v>4764</v>
      </c>
      <c r="V2158" s="197" t="s">
        <v>776</v>
      </c>
      <c r="W2158" s="220">
        <v>1</v>
      </c>
      <c r="X2158" s="285">
        <v>352</v>
      </c>
      <c r="Y2158" s="285">
        <v>341</v>
      </c>
      <c r="Z2158" s="285">
        <v>320</v>
      </c>
      <c r="AA2158" s="285">
        <v>300</v>
      </c>
      <c r="AB2158" s="5"/>
      <c r="AC2158" s="224">
        <f t="shared" si="84"/>
        <v>0</v>
      </c>
      <c r="AD2158" s="270">
        <f t="shared" si="85"/>
        <v>0</v>
      </c>
      <c r="AE2158" s="282" t="s">
        <v>7069</v>
      </c>
      <c r="AF2158" s="283" t="s">
        <v>4765</v>
      </c>
      <c r="AG2158" s="200"/>
      <c r="AH2158" s="200"/>
      <c r="AI2158" s="169" t="str">
        <f>IF(AB2158/W2158=0,"",IF(MOD(AB2158,W2158)&gt;0,"ОШИБКА!!! неверная кратность на сорт",""))</f>
        <v/>
      </c>
    </row>
    <row r="2159" spans="2:35">
      <c r="B2159" s="251"/>
      <c r="C2159" s="168"/>
      <c r="D2159" s="267"/>
      <c r="E2159" s="267"/>
      <c r="F2159" s="267"/>
      <c r="G2159" s="267"/>
      <c r="H2159" s="267"/>
      <c r="I2159" s="267"/>
      <c r="J2159" s="267"/>
      <c r="K2159" s="267">
        <v>358</v>
      </c>
      <c r="L2159" s="196" t="s">
        <v>37</v>
      </c>
      <c r="M2159" s="196" t="s">
        <v>980</v>
      </c>
      <c r="N2159" s="196" t="s">
        <v>5410</v>
      </c>
      <c r="O2159" s="196"/>
      <c r="P2159" s="196"/>
      <c r="Q2159" s="217" t="s">
        <v>4956</v>
      </c>
      <c r="R2159" s="218"/>
      <c r="S2159" s="218"/>
      <c r="T2159" s="218"/>
      <c r="U2159" s="281" t="s">
        <v>4764</v>
      </c>
      <c r="V2159" s="197" t="s">
        <v>776</v>
      </c>
      <c r="W2159" s="220">
        <v>1</v>
      </c>
      <c r="X2159" s="285">
        <v>299</v>
      </c>
      <c r="Y2159" s="285">
        <v>290</v>
      </c>
      <c r="Z2159" s="285">
        <v>272</v>
      </c>
      <c r="AA2159" s="285">
        <v>255</v>
      </c>
      <c r="AB2159" s="5"/>
      <c r="AC2159" s="224">
        <f t="shared" si="84"/>
        <v>0</v>
      </c>
      <c r="AD2159" s="270">
        <f t="shared" si="85"/>
        <v>0</v>
      </c>
      <c r="AE2159" s="282" t="s">
        <v>7069</v>
      </c>
      <c r="AF2159" s="283" t="s">
        <v>4765</v>
      </c>
      <c r="AG2159" s="200"/>
      <c r="AH2159" s="200"/>
      <c r="AI2159" s="169" t="str">
        <f>IF(AB2159/W2159=0,"",IF(MOD(AB2159,W2159)&gt;0,"ОШИБКА!!! неверная кратность на сорт",""))</f>
        <v/>
      </c>
    </row>
    <row r="2160" spans="2:35">
      <c r="B2160" s="251"/>
      <c r="C2160" s="168"/>
      <c r="D2160" s="267"/>
      <c r="E2160" s="267"/>
      <c r="F2160" s="267"/>
      <c r="G2160" s="267"/>
      <c r="H2160" s="267"/>
      <c r="I2160" s="267"/>
      <c r="J2160" s="267"/>
      <c r="K2160" s="267">
        <v>14</v>
      </c>
      <c r="L2160" s="196" t="s">
        <v>37</v>
      </c>
      <c r="M2160" s="196" t="s">
        <v>980</v>
      </c>
      <c r="N2160" s="196" t="s">
        <v>5410</v>
      </c>
      <c r="O2160" s="196"/>
      <c r="P2160" s="196"/>
      <c r="Q2160" s="217" t="s">
        <v>4940</v>
      </c>
      <c r="R2160" s="218"/>
      <c r="S2160" s="218"/>
      <c r="T2160" s="218"/>
      <c r="U2160" s="281" t="s">
        <v>4764</v>
      </c>
      <c r="V2160" s="197" t="s">
        <v>776</v>
      </c>
      <c r="W2160" s="220">
        <v>1</v>
      </c>
      <c r="X2160" s="285">
        <v>363</v>
      </c>
      <c r="Y2160" s="285">
        <v>352</v>
      </c>
      <c r="Z2160" s="285">
        <v>330</v>
      </c>
      <c r="AA2160" s="285">
        <v>310</v>
      </c>
      <c r="AB2160" s="5"/>
      <c r="AC2160" s="224">
        <f t="shared" si="84"/>
        <v>0</v>
      </c>
      <c r="AD2160" s="270">
        <f t="shared" si="85"/>
        <v>0</v>
      </c>
      <c r="AE2160" s="282" t="s">
        <v>7069</v>
      </c>
      <c r="AF2160" s="283" t="s">
        <v>4765</v>
      </c>
      <c r="AG2160" s="200"/>
      <c r="AH2160" s="200"/>
      <c r="AI2160" s="169" t="str">
        <f>IF(AB2160/W2160=0,"",IF(MOD(AB2160,W2160)&gt;0,"ОШИБКА!!! неверная кратность на сорт",""))</f>
        <v/>
      </c>
    </row>
    <row r="2161" spans="2:35">
      <c r="B2161" s="251"/>
      <c r="C2161" s="168"/>
      <c r="D2161" s="267"/>
      <c r="E2161" s="267"/>
      <c r="F2161" s="267"/>
      <c r="G2161" s="267"/>
      <c r="H2161" s="267"/>
      <c r="I2161" s="267"/>
      <c r="J2161" s="267"/>
      <c r="K2161" s="267"/>
      <c r="L2161" s="196" t="s">
        <v>37</v>
      </c>
      <c r="M2161" s="196" t="s">
        <v>980</v>
      </c>
      <c r="N2161" s="196" t="s">
        <v>5411</v>
      </c>
      <c r="O2161" s="196"/>
      <c r="P2161" s="196"/>
      <c r="Q2161" s="217" t="s">
        <v>4956</v>
      </c>
      <c r="R2161" s="218"/>
      <c r="S2161" s="218"/>
      <c r="T2161" s="218"/>
      <c r="U2161" s="281" t="s">
        <v>4764</v>
      </c>
      <c r="V2161" s="197" t="s">
        <v>776</v>
      </c>
      <c r="W2161" s="220">
        <v>1</v>
      </c>
      <c r="X2161" s="285">
        <v>299</v>
      </c>
      <c r="Y2161" s="285">
        <v>290</v>
      </c>
      <c r="Z2161" s="285">
        <v>272</v>
      </c>
      <c r="AA2161" s="285">
        <v>255</v>
      </c>
      <c r="AB2161" s="5"/>
      <c r="AC2161" s="224">
        <f t="shared" si="84"/>
        <v>0</v>
      </c>
      <c r="AD2161" s="270">
        <f t="shared" si="85"/>
        <v>0</v>
      </c>
      <c r="AE2161" s="282" t="s">
        <v>7069</v>
      </c>
      <c r="AF2161" s="283" t="s">
        <v>4765</v>
      </c>
      <c r="AG2161" s="200"/>
      <c r="AH2161" s="200"/>
      <c r="AI2161" s="169" t="str">
        <f>IF(AB2161/W2161=0,"",IF(MOD(AB2161,W2161)&gt;0,"ОШИБКА!!! неверная кратность на сорт",""))</f>
        <v/>
      </c>
    </row>
    <row r="2162" spans="2:35">
      <c r="B2162" s="251"/>
      <c r="C2162" s="168"/>
      <c r="D2162" s="267"/>
      <c r="E2162" s="267"/>
      <c r="F2162" s="267"/>
      <c r="G2162" s="267"/>
      <c r="H2162" s="267"/>
      <c r="I2162" s="267"/>
      <c r="J2162" s="267"/>
      <c r="K2162" s="267"/>
      <c r="L2162" s="196" t="s">
        <v>37</v>
      </c>
      <c r="M2162" s="196" t="s">
        <v>980</v>
      </c>
      <c r="N2162" s="196" t="s">
        <v>5411</v>
      </c>
      <c r="O2162" s="196"/>
      <c r="P2162" s="196"/>
      <c r="Q2162" s="217" t="s">
        <v>4940</v>
      </c>
      <c r="R2162" s="218"/>
      <c r="S2162" s="218"/>
      <c r="T2162" s="218"/>
      <c r="U2162" s="281" t="s">
        <v>4764</v>
      </c>
      <c r="V2162" s="197" t="s">
        <v>776</v>
      </c>
      <c r="W2162" s="220">
        <v>1</v>
      </c>
      <c r="X2162" s="285">
        <v>363</v>
      </c>
      <c r="Y2162" s="285">
        <v>352</v>
      </c>
      <c r="Z2162" s="285">
        <v>330</v>
      </c>
      <c r="AA2162" s="285">
        <v>310</v>
      </c>
      <c r="AB2162" s="5"/>
      <c r="AC2162" s="224">
        <f t="shared" si="84"/>
        <v>0</v>
      </c>
      <c r="AD2162" s="270">
        <f t="shared" si="85"/>
        <v>0</v>
      </c>
      <c r="AE2162" s="282" t="s">
        <v>7069</v>
      </c>
      <c r="AF2162" s="283" t="s">
        <v>4765</v>
      </c>
      <c r="AG2162" s="200"/>
      <c r="AH2162" s="200"/>
      <c r="AI2162" s="169" t="str">
        <f>IF(AB2162/W2162=0,"",IF(MOD(AB2162,W2162)&gt;0,"ОШИБКА!!! неверная кратность на сорт",""))</f>
        <v/>
      </c>
    </row>
    <row r="2163" spans="2:35">
      <c r="B2163" s="251"/>
      <c r="C2163" s="168"/>
      <c r="D2163" s="267"/>
      <c r="E2163" s="267"/>
      <c r="F2163" s="267"/>
      <c r="G2163" s="267"/>
      <c r="H2163" s="267"/>
      <c r="I2163" s="267"/>
      <c r="J2163" s="267"/>
      <c r="K2163" s="267">
        <v>6</v>
      </c>
      <c r="L2163" s="196" t="s">
        <v>37</v>
      </c>
      <c r="M2163" s="196" t="s">
        <v>980</v>
      </c>
      <c r="N2163" s="196" t="s">
        <v>5691</v>
      </c>
      <c r="O2163" s="196"/>
      <c r="P2163" s="196"/>
      <c r="Q2163" s="217" t="s">
        <v>4940</v>
      </c>
      <c r="R2163" s="218"/>
      <c r="S2163" s="218"/>
      <c r="T2163" s="218"/>
      <c r="U2163" s="281" t="s">
        <v>4764</v>
      </c>
      <c r="V2163" s="197" t="s">
        <v>776</v>
      </c>
      <c r="W2163" s="220">
        <v>1</v>
      </c>
      <c r="X2163" s="285">
        <v>352</v>
      </c>
      <c r="Y2163" s="285">
        <v>341</v>
      </c>
      <c r="Z2163" s="285">
        <v>320</v>
      </c>
      <c r="AA2163" s="285">
        <v>300</v>
      </c>
      <c r="AB2163" s="5"/>
      <c r="AC2163" s="224">
        <f t="shared" si="84"/>
        <v>0</v>
      </c>
      <c r="AD2163" s="270">
        <f t="shared" si="85"/>
        <v>0</v>
      </c>
      <c r="AE2163" s="282" t="s">
        <v>7069</v>
      </c>
      <c r="AF2163" s="283" t="s">
        <v>4765</v>
      </c>
      <c r="AG2163" s="200"/>
      <c r="AH2163" s="200"/>
      <c r="AI2163" s="169" t="str">
        <f>IF(AB2163/W2163=0,"",IF(MOD(AB2163,W2163)&gt;0,"ОШИБКА!!! неверная кратность на сорт",""))</f>
        <v/>
      </c>
    </row>
    <row r="2164" spans="2:35">
      <c r="B2164" s="251"/>
      <c r="C2164" s="168"/>
      <c r="D2164" s="267"/>
      <c r="E2164" s="267"/>
      <c r="F2164" s="267"/>
      <c r="G2164" s="267"/>
      <c r="H2164" s="267"/>
      <c r="I2164" s="267"/>
      <c r="J2164" s="267"/>
      <c r="K2164" s="267">
        <v>581</v>
      </c>
      <c r="L2164" s="196" t="s">
        <v>37</v>
      </c>
      <c r="M2164" s="196" t="s">
        <v>980</v>
      </c>
      <c r="N2164" s="196" t="s">
        <v>5692</v>
      </c>
      <c r="O2164" s="196"/>
      <c r="P2164" s="196"/>
      <c r="Q2164" s="217" t="s">
        <v>4940</v>
      </c>
      <c r="R2164" s="218"/>
      <c r="S2164" s="218"/>
      <c r="T2164" s="218"/>
      <c r="U2164" s="281" t="s">
        <v>4764</v>
      </c>
      <c r="V2164" s="197" t="s">
        <v>776</v>
      </c>
      <c r="W2164" s="220">
        <v>1</v>
      </c>
      <c r="X2164" s="285">
        <v>527</v>
      </c>
      <c r="Y2164" s="285">
        <v>511</v>
      </c>
      <c r="Z2164" s="285">
        <v>479</v>
      </c>
      <c r="AA2164" s="285">
        <v>450</v>
      </c>
      <c r="AB2164" s="5"/>
      <c r="AC2164" s="224">
        <f t="shared" si="84"/>
        <v>0</v>
      </c>
      <c r="AD2164" s="270">
        <f t="shared" si="85"/>
        <v>0</v>
      </c>
      <c r="AE2164" s="282" t="s">
        <v>7069</v>
      </c>
      <c r="AF2164" s="283" t="s">
        <v>4765</v>
      </c>
      <c r="AG2164" s="200"/>
      <c r="AH2164" s="200"/>
      <c r="AI2164" s="169" t="str">
        <f>IF(AB2164/W2164=0,"",IF(MOD(AB2164,W2164)&gt;0,"ОШИБКА!!! неверная кратность на сорт",""))</f>
        <v/>
      </c>
    </row>
    <row r="2165" spans="2:35">
      <c r="B2165" s="251"/>
      <c r="C2165" s="168"/>
      <c r="D2165" s="267"/>
      <c r="E2165" s="267"/>
      <c r="F2165" s="267"/>
      <c r="G2165" s="267"/>
      <c r="H2165" s="267"/>
      <c r="I2165" s="267"/>
      <c r="J2165" s="267"/>
      <c r="K2165" s="267">
        <v>966</v>
      </c>
      <c r="L2165" s="196" t="s">
        <v>37</v>
      </c>
      <c r="M2165" s="196" t="s">
        <v>980</v>
      </c>
      <c r="N2165" s="196" t="s">
        <v>5693</v>
      </c>
      <c r="O2165" s="196"/>
      <c r="P2165" s="196"/>
      <c r="Q2165" s="217" t="s">
        <v>4940</v>
      </c>
      <c r="R2165" s="218"/>
      <c r="S2165" s="218"/>
      <c r="T2165" s="218"/>
      <c r="U2165" s="281" t="s">
        <v>4764</v>
      </c>
      <c r="V2165" s="197" t="s">
        <v>776</v>
      </c>
      <c r="W2165" s="220">
        <v>1</v>
      </c>
      <c r="X2165" s="285">
        <v>527</v>
      </c>
      <c r="Y2165" s="285">
        <v>511</v>
      </c>
      <c r="Z2165" s="285">
        <v>479</v>
      </c>
      <c r="AA2165" s="285">
        <v>450</v>
      </c>
      <c r="AB2165" s="5"/>
      <c r="AC2165" s="224">
        <f t="shared" si="84"/>
        <v>0</v>
      </c>
      <c r="AD2165" s="270">
        <f t="shared" si="85"/>
        <v>0</v>
      </c>
      <c r="AE2165" s="282" t="s">
        <v>7069</v>
      </c>
      <c r="AF2165" s="283" t="s">
        <v>4765</v>
      </c>
      <c r="AG2165" s="200"/>
      <c r="AH2165" s="200"/>
      <c r="AI2165" s="169" t="str">
        <f>IF(AB2165/W2165=0,"",IF(MOD(AB2165,W2165)&gt;0,"ОШИБКА!!! неверная кратность на сорт",""))</f>
        <v/>
      </c>
    </row>
    <row r="2166" spans="2:35">
      <c r="B2166" s="251"/>
      <c r="C2166" s="168"/>
      <c r="D2166" s="267"/>
      <c r="E2166" s="267"/>
      <c r="F2166" s="267"/>
      <c r="G2166" s="267"/>
      <c r="H2166" s="267"/>
      <c r="I2166" s="267"/>
      <c r="J2166" s="267"/>
      <c r="K2166" s="267">
        <v>110</v>
      </c>
      <c r="L2166" s="196" t="s">
        <v>37</v>
      </c>
      <c r="M2166" s="196" t="s">
        <v>980</v>
      </c>
      <c r="N2166" s="196" t="s">
        <v>5694</v>
      </c>
      <c r="O2166" s="196"/>
      <c r="P2166" s="196"/>
      <c r="Q2166" s="217" t="s">
        <v>4956</v>
      </c>
      <c r="R2166" s="218"/>
      <c r="S2166" s="218"/>
      <c r="T2166" s="218"/>
      <c r="U2166" s="281" t="s">
        <v>4764</v>
      </c>
      <c r="V2166" s="197" t="s">
        <v>776</v>
      </c>
      <c r="W2166" s="220">
        <v>1</v>
      </c>
      <c r="X2166" s="285">
        <v>340</v>
      </c>
      <c r="Y2166" s="285">
        <v>330</v>
      </c>
      <c r="Z2166" s="285">
        <v>309</v>
      </c>
      <c r="AA2166" s="285">
        <v>290</v>
      </c>
      <c r="AB2166" s="5"/>
      <c r="AC2166" s="224">
        <f t="shared" si="84"/>
        <v>0</v>
      </c>
      <c r="AD2166" s="270">
        <f t="shared" si="85"/>
        <v>0</v>
      </c>
      <c r="AE2166" s="282" t="s">
        <v>7069</v>
      </c>
      <c r="AF2166" s="283" t="s">
        <v>4765</v>
      </c>
      <c r="AG2166" s="200"/>
      <c r="AH2166" s="200"/>
      <c r="AI2166" s="169" t="str">
        <f>IF(AB2166/W2166=0,"",IF(MOD(AB2166,W2166)&gt;0,"ОШИБКА!!! неверная кратность на сорт",""))</f>
        <v/>
      </c>
    </row>
    <row r="2167" spans="2:35">
      <c r="B2167" s="251"/>
      <c r="C2167" s="168"/>
      <c r="D2167" s="267"/>
      <c r="E2167" s="267"/>
      <c r="F2167" s="267"/>
      <c r="G2167" s="267"/>
      <c r="H2167" s="267"/>
      <c r="I2167" s="267"/>
      <c r="J2167" s="267"/>
      <c r="K2167" s="267">
        <v>88</v>
      </c>
      <c r="L2167" s="196" t="s">
        <v>37</v>
      </c>
      <c r="M2167" s="196" t="s">
        <v>980</v>
      </c>
      <c r="N2167" s="196" t="s">
        <v>5695</v>
      </c>
      <c r="O2167" s="196"/>
      <c r="P2167" s="196"/>
      <c r="Q2167" s="217" t="s">
        <v>4957</v>
      </c>
      <c r="R2167" s="218"/>
      <c r="S2167" s="218"/>
      <c r="T2167" s="218"/>
      <c r="U2167" s="281" t="s">
        <v>4764</v>
      </c>
      <c r="V2167" s="197" t="s">
        <v>776</v>
      </c>
      <c r="W2167" s="220">
        <v>1</v>
      </c>
      <c r="X2167" s="285">
        <v>315</v>
      </c>
      <c r="Y2167" s="285">
        <v>306</v>
      </c>
      <c r="Z2167" s="285">
        <v>287</v>
      </c>
      <c r="AA2167" s="285">
        <v>269</v>
      </c>
      <c r="AB2167" s="5"/>
      <c r="AC2167" s="224">
        <f t="shared" si="84"/>
        <v>0</v>
      </c>
      <c r="AD2167" s="270">
        <f t="shared" si="85"/>
        <v>0</v>
      </c>
      <c r="AE2167" s="282" t="s">
        <v>7069</v>
      </c>
      <c r="AF2167" s="283" t="s">
        <v>4765</v>
      </c>
      <c r="AG2167" s="200"/>
      <c r="AH2167" s="200"/>
      <c r="AI2167" s="169" t="str">
        <f>IF(AB2167/W2167=0,"",IF(MOD(AB2167,W2167)&gt;0,"ОШИБКА!!! неверная кратность на сорт",""))</f>
        <v/>
      </c>
    </row>
    <row r="2168" spans="2:35">
      <c r="B2168" s="251"/>
      <c r="C2168" s="168"/>
      <c r="D2168" s="267"/>
      <c r="E2168" s="267"/>
      <c r="F2168" s="267"/>
      <c r="G2168" s="267"/>
      <c r="H2168" s="267"/>
      <c r="I2168" s="267"/>
      <c r="J2168" s="267"/>
      <c r="K2168" s="267">
        <v>194</v>
      </c>
      <c r="L2168" s="196" t="s">
        <v>37</v>
      </c>
      <c r="M2168" s="196" t="s">
        <v>980</v>
      </c>
      <c r="N2168" s="196" t="s">
        <v>5695</v>
      </c>
      <c r="O2168" s="196"/>
      <c r="P2168" s="196"/>
      <c r="Q2168" s="217" t="s">
        <v>4940</v>
      </c>
      <c r="R2168" s="218"/>
      <c r="S2168" s="218"/>
      <c r="T2168" s="218"/>
      <c r="U2168" s="281" t="s">
        <v>4764</v>
      </c>
      <c r="V2168" s="197" t="s">
        <v>776</v>
      </c>
      <c r="W2168" s="220">
        <v>1</v>
      </c>
      <c r="X2168" s="285">
        <v>352</v>
      </c>
      <c r="Y2168" s="285">
        <v>341</v>
      </c>
      <c r="Z2168" s="285">
        <v>320</v>
      </c>
      <c r="AA2168" s="285">
        <v>300</v>
      </c>
      <c r="AB2168" s="5"/>
      <c r="AC2168" s="224">
        <f t="shared" si="84"/>
        <v>0</v>
      </c>
      <c r="AD2168" s="270">
        <f t="shared" si="85"/>
        <v>0</v>
      </c>
      <c r="AE2168" s="282" t="s">
        <v>7069</v>
      </c>
      <c r="AF2168" s="283" t="s">
        <v>4765</v>
      </c>
      <c r="AG2168" s="200"/>
      <c r="AH2168" s="200"/>
      <c r="AI2168" s="169" t="str">
        <f>IF(AB2168/W2168=0,"",IF(MOD(AB2168,W2168)&gt;0,"ОШИБКА!!! неверная кратность на сорт",""))</f>
        <v/>
      </c>
    </row>
    <row r="2169" spans="2:35">
      <c r="B2169" s="251"/>
      <c r="C2169" s="168"/>
      <c r="D2169" s="267"/>
      <c r="E2169" s="267"/>
      <c r="F2169" s="267"/>
      <c r="G2169" s="267"/>
      <c r="H2169" s="267"/>
      <c r="I2169" s="267"/>
      <c r="J2169" s="267"/>
      <c r="K2169" s="267">
        <v>4448</v>
      </c>
      <c r="L2169" s="196" t="s">
        <v>37</v>
      </c>
      <c r="M2169" s="196" t="s">
        <v>980</v>
      </c>
      <c r="N2169" s="196" t="s">
        <v>5696</v>
      </c>
      <c r="O2169" s="196"/>
      <c r="P2169" s="196"/>
      <c r="Q2169" s="217" t="s">
        <v>4956</v>
      </c>
      <c r="R2169" s="218"/>
      <c r="S2169" s="218"/>
      <c r="T2169" s="218"/>
      <c r="U2169" s="281" t="s">
        <v>4764</v>
      </c>
      <c r="V2169" s="197" t="s">
        <v>776</v>
      </c>
      <c r="W2169" s="220">
        <v>1</v>
      </c>
      <c r="X2169" s="285">
        <v>315</v>
      </c>
      <c r="Y2169" s="285">
        <v>306</v>
      </c>
      <c r="Z2169" s="285">
        <v>287</v>
      </c>
      <c r="AA2169" s="285">
        <v>269</v>
      </c>
      <c r="AB2169" s="5"/>
      <c r="AC2169" s="224">
        <f t="shared" si="84"/>
        <v>0</v>
      </c>
      <c r="AD2169" s="270">
        <f t="shared" si="85"/>
        <v>0</v>
      </c>
      <c r="AE2169" s="282" t="s">
        <v>7069</v>
      </c>
      <c r="AF2169" s="283" t="s">
        <v>4765</v>
      </c>
      <c r="AG2169" s="200"/>
      <c r="AH2169" s="200"/>
      <c r="AI2169" s="169" t="str">
        <f>IF(AB2169/W2169=0,"",IF(MOD(AB2169,W2169)&gt;0,"ОШИБКА!!! неверная кратность на сорт",""))</f>
        <v/>
      </c>
    </row>
    <row r="2170" spans="2:35">
      <c r="B2170" s="251"/>
      <c r="C2170" s="168"/>
      <c r="D2170" s="267"/>
      <c r="E2170" s="267"/>
      <c r="F2170" s="267"/>
      <c r="G2170" s="267"/>
      <c r="H2170" s="267"/>
      <c r="I2170" s="267"/>
      <c r="J2170" s="267"/>
      <c r="K2170" s="267">
        <v>23</v>
      </c>
      <c r="L2170" s="196" t="s">
        <v>37</v>
      </c>
      <c r="M2170" s="196" t="s">
        <v>980</v>
      </c>
      <c r="N2170" s="196" t="s">
        <v>5696</v>
      </c>
      <c r="O2170" s="196"/>
      <c r="P2170" s="196"/>
      <c r="Q2170" s="217" t="s">
        <v>4940</v>
      </c>
      <c r="R2170" s="218"/>
      <c r="S2170" s="218"/>
      <c r="T2170" s="218"/>
      <c r="U2170" s="281" t="s">
        <v>4764</v>
      </c>
      <c r="V2170" s="197" t="s">
        <v>776</v>
      </c>
      <c r="W2170" s="220">
        <v>1</v>
      </c>
      <c r="X2170" s="285">
        <v>352</v>
      </c>
      <c r="Y2170" s="285">
        <v>341</v>
      </c>
      <c r="Z2170" s="285">
        <v>320</v>
      </c>
      <c r="AA2170" s="285">
        <v>300</v>
      </c>
      <c r="AB2170" s="5"/>
      <c r="AC2170" s="224">
        <f t="shared" si="84"/>
        <v>0</v>
      </c>
      <c r="AD2170" s="270">
        <f t="shared" si="85"/>
        <v>0</v>
      </c>
      <c r="AE2170" s="282" t="s">
        <v>7069</v>
      </c>
      <c r="AF2170" s="283" t="s">
        <v>4765</v>
      </c>
      <c r="AG2170" s="200"/>
      <c r="AH2170" s="200"/>
      <c r="AI2170" s="169" t="str">
        <f>IF(AB2170/W2170=0,"",IF(MOD(AB2170,W2170)&gt;0,"ОШИБКА!!! неверная кратность на сорт",""))</f>
        <v/>
      </c>
    </row>
    <row r="2171" spans="2:35">
      <c r="B2171" s="251"/>
      <c r="C2171" s="168"/>
      <c r="D2171" s="267"/>
      <c r="E2171" s="267"/>
      <c r="F2171" s="267"/>
      <c r="G2171" s="267"/>
      <c r="H2171" s="267"/>
      <c r="I2171" s="267"/>
      <c r="J2171" s="267"/>
      <c r="K2171" s="267">
        <v>121</v>
      </c>
      <c r="L2171" s="196" t="s">
        <v>37</v>
      </c>
      <c r="M2171" s="196" t="s">
        <v>980</v>
      </c>
      <c r="N2171" s="196" t="s">
        <v>5257</v>
      </c>
      <c r="O2171" s="196"/>
      <c r="P2171" s="196"/>
      <c r="Q2171" s="217" t="s">
        <v>4989</v>
      </c>
      <c r="R2171" s="218"/>
      <c r="S2171" s="218"/>
      <c r="T2171" s="218"/>
      <c r="U2171" s="281" t="s">
        <v>4764</v>
      </c>
      <c r="V2171" s="197" t="s">
        <v>776</v>
      </c>
      <c r="W2171" s="220">
        <v>24</v>
      </c>
      <c r="X2171" s="285">
        <v>205</v>
      </c>
      <c r="Y2171" s="285">
        <v>199</v>
      </c>
      <c r="Z2171" s="285">
        <v>187</v>
      </c>
      <c r="AA2171" s="285">
        <v>175</v>
      </c>
      <c r="AB2171" s="5"/>
      <c r="AC2171" s="224">
        <f t="shared" si="84"/>
        <v>0</v>
      </c>
      <c r="AD2171" s="270">
        <f t="shared" si="85"/>
        <v>0</v>
      </c>
      <c r="AE2171" s="282" t="s">
        <v>7069</v>
      </c>
      <c r="AF2171" s="283" t="s">
        <v>4765</v>
      </c>
      <c r="AG2171" s="200"/>
      <c r="AH2171" s="200"/>
      <c r="AI2171" s="169" t="str">
        <f>IF(AB2171/W2171=0,"",IF(MOD(AB2171,W2171)&gt;0,"ОШИБКА!!! неверная кратность на сорт",""))</f>
        <v/>
      </c>
    </row>
    <row r="2172" spans="2:35">
      <c r="B2172" s="251"/>
      <c r="C2172" s="168"/>
      <c r="D2172" s="267"/>
      <c r="E2172" s="267"/>
      <c r="F2172" s="267"/>
      <c r="G2172" s="267"/>
      <c r="H2172" s="267"/>
      <c r="I2172" s="267"/>
      <c r="J2172" s="267"/>
      <c r="K2172" s="267">
        <v>797</v>
      </c>
      <c r="L2172" s="196" t="s">
        <v>37</v>
      </c>
      <c r="M2172" s="196" t="s">
        <v>980</v>
      </c>
      <c r="N2172" s="196" t="s">
        <v>5258</v>
      </c>
      <c r="O2172" s="196"/>
      <c r="P2172" s="196"/>
      <c r="Q2172" s="217" t="s">
        <v>4956</v>
      </c>
      <c r="R2172" s="218"/>
      <c r="S2172" s="218"/>
      <c r="T2172" s="218"/>
      <c r="U2172" s="281" t="s">
        <v>4764</v>
      </c>
      <c r="V2172" s="197" t="s">
        <v>776</v>
      </c>
      <c r="W2172" s="220">
        <v>1</v>
      </c>
      <c r="X2172" s="285">
        <v>287</v>
      </c>
      <c r="Y2172" s="285">
        <v>279</v>
      </c>
      <c r="Z2172" s="285">
        <v>261</v>
      </c>
      <c r="AA2172" s="285">
        <v>245</v>
      </c>
      <c r="AB2172" s="5"/>
      <c r="AC2172" s="224">
        <f t="shared" si="84"/>
        <v>0</v>
      </c>
      <c r="AD2172" s="270">
        <f t="shared" si="85"/>
        <v>0</v>
      </c>
      <c r="AE2172" s="282" t="s">
        <v>7069</v>
      </c>
      <c r="AF2172" s="283" t="s">
        <v>4765</v>
      </c>
      <c r="AG2172" s="200"/>
      <c r="AH2172" s="200"/>
      <c r="AI2172" s="169" t="str">
        <f>IF(AB2172/W2172=0,"",IF(MOD(AB2172,W2172)&gt;0,"ОШИБКА!!! неверная кратность на сорт",""))</f>
        <v/>
      </c>
    </row>
    <row r="2173" spans="2:35">
      <c r="B2173" s="251"/>
      <c r="C2173" s="168"/>
      <c r="D2173" s="267"/>
      <c r="E2173" s="267"/>
      <c r="F2173" s="267"/>
      <c r="G2173" s="267"/>
      <c r="H2173" s="267"/>
      <c r="I2173" s="267"/>
      <c r="J2173" s="267"/>
      <c r="K2173" s="267">
        <v>158</v>
      </c>
      <c r="L2173" s="196" t="s">
        <v>37</v>
      </c>
      <c r="M2173" s="196" t="s">
        <v>980</v>
      </c>
      <c r="N2173" s="196" t="s">
        <v>5258</v>
      </c>
      <c r="O2173" s="196"/>
      <c r="P2173" s="196"/>
      <c r="Q2173" s="217" t="s">
        <v>4940</v>
      </c>
      <c r="R2173" s="218"/>
      <c r="S2173" s="218"/>
      <c r="T2173" s="218"/>
      <c r="U2173" s="281" t="s">
        <v>4764</v>
      </c>
      <c r="V2173" s="197" t="s">
        <v>776</v>
      </c>
      <c r="W2173" s="220">
        <v>1</v>
      </c>
      <c r="X2173" s="285">
        <v>363</v>
      </c>
      <c r="Y2173" s="285">
        <v>352</v>
      </c>
      <c r="Z2173" s="285">
        <v>330</v>
      </c>
      <c r="AA2173" s="285">
        <v>310</v>
      </c>
      <c r="AB2173" s="5"/>
      <c r="AC2173" s="224">
        <f t="shared" si="84"/>
        <v>0</v>
      </c>
      <c r="AD2173" s="270">
        <f t="shared" si="85"/>
        <v>0</v>
      </c>
      <c r="AE2173" s="282" t="s">
        <v>7069</v>
      </c>
      <c r="AF2173" s="283" t="s">
        <v>4765</v>
      </c>
      <c r="AG2173" s="200"/>
      <c r="AH2173" s="200"/>
      <c r="AI2173" s="169" t="str">
        <f>IF(AB2173/W2173=0,"",IF(MOD(AB2173,W2173)&gt;0,"ОШИБКА!!! неверная кратность на сорт",""))</f>
        <v/>
      </c>
    </row>
    <row r="2174" spans="2:35">
      <c r="B2174" s="251"/>
      <c r="C2174" s="168"/>
      <c r="D2174" s="267"/>
      <c r="E2174" s="267"/>
      <c r="F2174" s="267"/>
      <c r="G2174" s="267"/>
      <c r="H2174" s="267"/>
      <c r="I2174" s="267"/>
      <c r="J2174" s="267"/>
      <c r="K2174" s="267">
        <v>887</v>
      </c>
      <c r="L2174" s="196" t="s">
        <v>37</v>
      </c>
      <c r="M2174" s="196" t="s">
        <v>980</v>
      </c>
      <c r="N2174" s="196" t="s">
        <v>5259</v>
      </c>
      <c r="O2174" s="196"/>
      <c r="P2174" s="196"/>
      <c r="Q2174" s="217" t="s">
        <v>4956</v>
      </c>
      <c r="R2174" s="218"/>
      <c r="S2174" s="218"/>
      <c r="T2174" s="218"/>
      <c r="U2174" s="281" t="s">
        <v>4764</v>
      </c>
      <c r="V2174" s="197" t="s">
        <v>776</v>
      </c>
      <c r="W2174" s="220">
        <v>1</v>
      </c>
      <c r="X2174" s="285">
        <v>287</v>
      </c>
      <c r="Y2174" s="285">
        <v>279</v>
      </c>
      <c r="Z2174" s="285">
        <v>261</v>
      </c>
      <c r="AA2174" s="285">
        <v>245</v>
      </c>
      <c r="AB2174" s="5"/>
      <c r="AC2174" s="224">
        <f t="shared" si="84"/>
        <v>0</v>
      </c>
      <c r="AD2174" s="270">
        <f t="shared" si="85"/>
        <v>0</v>
      </c>
      <c r="AE2174" s="282" t="s">
        <v>7069</v>
      </c>
      <c r="AF2174" s="283" t="s">
        <v>4765</v>
      </c>
      <c r="AG2174" s="200"/>
      <c r="AH2174" s="200"/>
      <c r="AI2174" s="169" t="str">
        <f>IF(AB2174/W2174=0,"",IF(MOD(AB2174,W2174)&gt;0,"ОШИБКА!!! неверная кратность на сорт",""))</f>
        <v/>
      </c>
    </row>
    <row r="2175" spans="2:35">
      <c r="B2175" s="251"/>
      <c r="C2175" s="168"/>
      <c r="D2175" s="267"/>
      <c r="E2175" s="267"/>
      <c r="F2175" s="267"/>
      <c r="G2175" s="267"/>
      <c r="H2175" s="267"/>
      <c r="I2175" s="267"/>
      <c r="J2175" s="267"/>
      <c r="K2175" s="267">
        <v>11</v>
      </c>
      <c r="L2175" s="196" t="s">
        <v>37</v>
      </c>
      <c r="M2175" s="196" t="s">
        <v>980</v>
      </c>
      <c r="N2175" s="196" t="s">
        <v>5259</v>
      </c>
      <c r="O2175" s="196"/>
      <c r="P2175" s="196"/>
      <c r="Q2175" s="217" t="s">
        <v>4940</v>
      </c>
      <c r="R2175" s="218"/>
      <c r="S2175" s="218"/>
      <c r="T2175" s="218"/>
      <c r="U2175" s="281" t="s">
        <v>4764</v>
      </c>
      <c r="V2175" s="197" t="s">
        <v>776</v>
      </c>
      <c r="W2175" s="220">
        <v>1</v>
      </c>
      <c r="X2175" s="285">
        <v>363</v>
      </c>
      <c r="Y2175" s="285">
        <v>352</v>
      </c>
      <c r="Z2175" s="285">
        <v>330</v>
      </c>
      <c r="AA2175" s="285">
        <v>310</v>
      </c>
      <c r="AB2175" s="5"/>
      <c r="AC2175" s="224">
        <f t="shared" si="84"/>
        <v>0</v>
      </c>
      <c r="AD2175" s="270">
        <f t="shared" si="85"/>
        <v>0</v>
      </c>
      <c r="AE2175" s="282" t="s">
        <v>7069</v>
      </c>
      <c r="AF2175" s="283" t="s">
        <v>4765</v>
      </c>
      <c r="AG2175" s="200"/>
      <c r="AH2175" s="200"/>
      <c r="AI2175" s="169" t="str">
        <f>IF(AB2175/W2175=0,"",IF(MOD(AB2175,W2175)&gt;0,"ОШИБКА!!! неверная кратность на сорт",""))</f>
        <v/>
      </c>
    </row>
    <row r="2176" spans="2:35">
      <c r="B2176" s="251"/>
      <c r="C2176" s="168"/>
      <c r="D2176" s="267"/>
      <c r="E2176" s="267"/>
      <c r="F2176" s="267"/>
      <c r="G2176" s="267"/>
      <c r="H2176" s="267"/>
      <c r="I2176" s="267"/>
      <c r="J2176" s="267"/>
      <c r="K2176" s="267">
        <v>706</v>
      </c>
      <c r="L2176" s="196" t="s">
        <v>37</v>
      </c>
      <c r="M2176" s="196" t="s">
        <v>980</v>
      </c>
      <c r="N2176" s="196" t="s">
        <v>5260</v>
      </c>
      <c r="O2176" s="196"/>
      <c r="P2176" s="196"/>
      <c r="Q2176" s="217" t="s">
        <v>4956</v>
      </c>
      <c r="R2176" s="218"/>
      <c r="S2176" s="218"/>
      <c r="T2176" s="218"/>
      <c r="U2176" s="281" t="s">
        <v>4764</v>
      </c>
      <c r="V2176" s="197" t="s">
        <v>776</v>
      </c>
      <c r="W2176" s="220">
        <v>1</v>
      </c>
      <c r="X2176" s="285">
        <v>287</v>
      </c>
      <c r="Y2176" s="285">
        <v>279</v>
      </c>
      <c r="Z2176" s="285">
        <v>261</v>
      </c>
      <c r="AA2176" s="285">
        <v>245</v>
      </c>
      <c r="AB2176" s="5"/>
      <c r="AC2176" s="224">
        <f t="shared" si="84"/>
        <v>0</v>
      </c>
      <c r="AD2176" s="270">
        <f t="shared" si="85"/>
        <v>0</v>
      </c>
      <c r="AE2176" s="282" t="s">
        <v>7069</v>
      </c>
      <c r="AF2176" s="283" t="s">
        <v>4765</v>
      </c>
      <c r="AG2176" s="200"/>
      <c r="AH2176" s="200"/>
      <c r="AI2176" s="169" t="str">
        <f>IF(AB2176/W2176=0,"",IF(MOD(AB2176,W2176)&gt;0,"ОШИБКА!!! неверная кратность на сорт",""))</f>
        <v/>
      </c>
    </row>
    <row r="2177" spans="2:35">
      <c r="B2177" s="251"/>
      <c r="C2177" s="168"/>
      <c r="D2177" s="267"/>
      <c r="E2177" s="267"/>
      <c r="F2177" s="267"/>
      <c r="G2177" s="267"/>
      <c r="H2177" s="267"/>
      <c r="I2177" s="267"/>
      <c r="J2177" s="267"/>
      <c r="K2177" s="267">
        <v>173</v>
      </c>
      <c r="L2177" s="196" t="s">
        <v>37</v>
      </c>
      <c r="M2177" s="196" t="s">
        <v>980</v>
      </c>
      <c r="N2177" s="196" t="s">
        <v>5260</v>
      </c>
      <c r="O2177" s="196"/>
      <c r="P2177" s="196"/>
      <c r="Q2177" s="217" t="s">
        <v>4940</v>
      </c>
      <c r="R2177" s="218"/>
      <c r="S2177" s="218"/>
      <c r="T2177" s="218"/>
      <c r="U2177" s="281" t="s">
        <v>4764</v>
      </c>
      <c r="V2177" s="197" t="s">
        <v>776</v>
      </c>
      <c r="W2177" s="220">
        <v>1</v>
      </c>
      <c r="X2177" s="285">
        <v>363</v>
      </c>
      <c r="Y2177" s="285">
        <v>352</v>
      </c>
      <c r="Z2177" s="285">
        <v>330</v>
      </c>
      <c r="AA2177" s="285">
        <v>310</v>
      </c>
      <c r="AB2177" s="5"/>
      <c r="AC2177" s="224">
        <f t="shared" si="84"/>
        <v>0</v>
      </c>
      <c r="AD2177" s="270">
        <f t="shared" si="85"/>
        <v>0</v>
      </c>
      <c r="AE2177" s="282" t="s">
        <v>7069</v>
      </c>
      <c r="AF2177" s="283" t="s">
        <v>4765</v>
      </c>
      <c r="AG2177" s="200"/>
      <c r="AH2177" s="200"/>
      <c r="AI2177" s="169" t="str">
        <f>IF(AB2177/W2177=0,"",IF(MOD(AB2177,W2177)&gt;0,"ОШИБКА!!! неверная кратность на сорт",""))</f>
        <v/>
      </c>
    </row>
    <row r="2178" spans="2:35">
      <c r="B2178" s="251"/>
      <c r="C2178" s="168"/>
      <c r="D2178" s="267"/>
      <c r="E2178" s="267"/>
      <c r="F2178" s="267"/>
      <c r="G2178" s="267"/>
      <c r="H2178" s="267"/>
      <c r="I2178" s="267"/>
      <c r="J2178" s="267"/>
      <c r="K2178" s="267">
        <v>1442</v>
      </c>
      <c r="L2178" s="196" t="s">
        <v>37</v>
      </c>
      <c r="M2178" s="196" t="s">
        <v>980</v>
      </c>
      <c r="N2178" s="196" t="s">
        <v>5261</v>
      </c>
      <c r="O2178" s="196"/>
      <c r="P2178" s="196"/>
      <c r="Q2178" s="217" t="s">
        <v>4940</v>
      </c>
      <c r="R2178" s="218"/>
      <c r="S2178" s="218"/>
      <c r="T2178" s="218"/>
      <c r="U2178" s="281" t="s">
        <v>4764</v>
      </c>
      <c r="V2178" s="197" t="s">
        <v>776</v>
      </c>
      <c r="W2178" s="220">
        <v>1</v>
      </c>
      <c r="X2178" s="285">
        <v>363</v>
      </c>
      <c r="Y2178" s="285">
        <v>352</v>
      </c>
      <c r="Z2178" s="285">
        <v>330</v>
      </c>
      <c r="AA2178" s="285">
        <v>310</v>
      </c>
      <c r="AB2178" s="5"/>
      <c r="AC2178" s="224">
        <f t="shared" si="84"/>
        <v>0</v>
      </c>
      <c r="AD2178" s="270">
        <f t="shared" si="85"/>
        <v>0</v>
      </c>
      <c r="AE2178" s="282" t="s">
        <v>7069</v>
      </c>
      <c r="AF2178" s="283" t="s">
        <v>4765</v>
      </c>
      <c r="AG2178" s="200"/>
      <c r="AH2178" s="200"/>
      <c r="AI2178" s="169" t="str">
        <f>IF(AB2178/W2178=0,"",IF(MOD(AB2178,W2178)&gt;0,"ОШИБКА!!! неверная кратность на сорт",""))</f>
        <v/>
      </c>
    </row>
    <row r="2179" spans="2:35">
      <c r="B2179" s="251"/>
      <c r="C2179" s="168"/>
      <c r="D2179" s="267"/>
      <c r="E2179" s="267"/>
      <c r="F2179" s="267"/>
      <c r="G2179" s="267"/>
      <c r="H2179" s="267"/>
      <c r="I2179" s="267"/>
      <c r="J2179" s="267"/>
      <c r="K2179" s="267">
        <v>997</v>
      </c>
      <c r="L2179" s="196" t="s">
        <v>37</v>
      </c>
      <c r="M2179" s="196" t="s">
        <v>980</v>
      </c>
      <c r="N2179" s="196" t="s">
        <v>5717</v>
      </c>
      <c r="O2179" s="196"/>
      <c r="P2179" s="196"/>
      <c r="Q2179" s="217" t="s">
        <v>4989</v>
      </c>
      <c r="R2179" s="218"/>
      <c r="S2179" s="218"/>
      <c r="T2179" s="218"/>
      <c r="U2179" s="281" t="s">
        <v>4764</v>
      </c>
      <c r="V2179" s="197" t="s">
        <v>776</v>
      </c>
      <c r="W2179" s="220">
        <v>24</v>
      </c>
      <c r="X2179" s="285">
        <v>211</v>
      </c>
      <c r="Y2179" s="285">
        <v>205</v>
      </c>
      <c r="Z2179" s="285">
        <v>192</v>
      </c>
      <c r="AA2179" s="285">
        <v>180</v>
      </c>
      <c r="AB2179" s="5"/>
      <c r="AC2179" s="224">
        <f t="shared" si="84"/>
        <v>0</v>
      </c>
      <c r="AD2179" s="270">
        <f t="shared" si="85"/>
        <v>0</v>
      </c>
      <c r="AE2179" s="282" t="s">
        <v>7069</v>
      </c>
      <c r="AF2179" s="283" t="s">
        <v>4765</v>
      </c>
      <c r="AG2179" s="200"/>
      <c r="AH2179" s="200"/>
      <c r="AI2179" s="169" t="str">
        <f>IF(AB2179/W2179=0,"",IF(MOD(AB2179,W2179)&gt;0,"ОШИБКА!!! неверная кратность на сорт",""))</f>
        <v/>
      </c>
    </row>
    <row r="2180" spans="2:35">
      <c r="B2180" s="251"/>
      <c r="C2180" s="168"/>
      <c r="D2180" s="267"/>
      <c r="E2180" s="267"/>
      <c r="F2180" s="267"/>
      <c r="G2180" s="267"/>
      <c r="H2180" s="267"/>
      <c r="I2180" s="267"/>
      <c r="J2180" s="267"/>
      <c r="K2180" s="267">
        <v>1</v>
      </c>
      <c r="L2180" s="196" t="s">
        <v>37</v>
      </c>
      <c r="M2180" s="196" t="s">
        <v>980</v>
      </c>
      <c r="N2180" s="196" t="s">
        <v>5718</v>
      </c>
      <c r="O2180" s="196"/>
      <c r="P2180" s="196"/>
      <c r="Q2180" s="217" t="s">
        <v>4956</v>
      </c>
      <c r="R2180" s="218"/>
      <c r="S2180" s="218"/>
      <c r="T2180" s="218"/>
      <c r="U2180" s="281" t="s">
        <v>4764</v>
      </c>
      <c r="V2180" s="197" t="s">
        <v>776</v>
      </c>
      <c r="W2180" s="220">
        <v>1</v>
      </c>
      <c r="X2180" s="285">
        <v>346</v>
      </c>
      <c r="Y2180" s="285">
        <v>335</v>
      </c>
      <c r="Z2180" s="285">
        <v>314</v>
      </c>
      <c r="AA2180" s="285">
        <v>295</v>
      </c>
      <c r="AB2180" s="5"/>
      <c r="AC2180" s="224">
        <f t="shared" si="84"/>
        <v>0</v>
      </c>
      <c r="AD2180" s="270">
        <f t="shared" si="85"/>
        <v>0</v>
      </c>
      <c r="AE2180" s="282" t="s">
        <v>7069</v>
      </c>
      <c r="AF2180" s="283" t="s">
        <v>4765</v>
      </c>
      <c r="AG2180" s="200"/>
      <c r="AH2180" s="200"/>
      <c r="AI2180" s="169" t="str">
        <f>IF(AB2180/W2180=0,"",IF(MOD(AB2180,W2180)&gt;0,"ОШИБКА!!! неверная кратность на сорт",""))</f>
        <v/>
      </c>
    </row>
    <row r="2181" spans="2:35">
      <c r="B2181" s="251"/>
      <c r="C2181" s="168"/>
      <c r="D2181" s="267"/>
      <c r="E2181" s="267"/>
      <c r="F2181" s="267"/>
      <c r="G2181" s="267"/>
      <c r="H2181" s="267"/>
      <c r="I2181" s="267"/>
      <c r="J2181" s="267"/>
      <c r="K2181" s="267">
        <v>658</v>
      </c>
      <c r="L2181" s="196" t="s">
        <v>37</v>
      </c>
      <c r="M2181" s="196" t="s">
        <v>980</v>
      </c>
      <c r="N2181" s="196" t="s">
        <v>5716</v>
      </c>
      <c r="O2181" s="196"/>
      <c r="P2181" s="196"/>
      <c r="Q2181" s="217" t="s">
        <v>4956</v>
      </c>
      <c r="R2181" s="218"/>
      <c r="S2181" s="218"/>
      <c r="T2181" s="218"/>
      <c r="U2181" s="281" t="s">
        <v>4764</v>
      </c>
      <c r="V2181" s="197" t="s">
        <v>776</v>
      </c>
      <c r="W2181" s="220">
        <v>1</v>
      </c>
      <c r="X2181" s="285">
        <v>315</v>
      </c>
      <c r="Y2181" s="285">
        <v>306</v>
      </c>
      <c r="Z2181" s="285">
        <v>287</v>
      </c>
      <c r="AA2181" s="285">
        <v>269</v>
      </c>
      <c r="AB2181" s="5"/>
      <c r="AC2181" s="224">
        <f t="shared" si="84"/>
        <v>0</v>
      </c>
      <c r="AD2181" s="270">
        <f t="shared" si="85"/>
        <v>0</v>
      </c>
      <c r="AE2181" s="282" t="s">
        <v>7069</v>
      </c>
      <c r="AF2181" s="283" t="s">
        <v>4765</v>
      </c>
      <c r="AG2181" s="200"/>
      <c r="AH2181" s="200"/>
      <c r="AI2181" s="169" t="str">
        <f>IF(AB2181/W2181=0,"",IF(MOD(AB2181,W2181)&gt;0,"ОШИБКА!!! неверная кратность на сорт",""))</f>
        <v/>
      </c>
    </row>
    <row r="2182" spans="2:35">
      <c r="B2182" s="251"/>
      <c r="C2182" s="168"/>
      <c r="D2182" s="267"/>
      <c r="E2182" s="267"/>
      <c r="F2182" s="267"/>
      <c r="G2182" s="267"/>
      <c r="H2182" s="267"/>
      <c r="I2182" s="267"/>
      <c r="J2182" s="267"/>
      <c r="K2182" s="267">
        <v>2828</v>
      </c>
      <c r="L2182" s="196" t="s">
        <v>37</v>
      </c>
      <c r="M2182" s="196" t="s">
        <v>980</v>
      </c>
      <c r="N2182" s="196" t="s">
        <v>5715</v>
      </c>
      <c r="O2182" s="196"/>
      <c r="P2182" s="196"/>
      <c r="Q2182" s="217" t="s">
        <v>4989</v>
      </c>
      <c r="R2182" s="218"/>
      <c r="S2182" s="218"/>
      <c r="T2182" s="218"/>
      <c r="U2182" s="281" t="s">
        <v>4764</v>
      </c>
      <c r="V2182" s="197" t="s">
        <v>776</v>
      </c>
      <c r="W2182" s="220">
        <v>24</v>
      </c>
      <c r="X2182" s="285">
        <v>328</v>
      </c>
      <c r="Y2182" s="285">
        <v>318</v>
      </c>
      <c r="Z2182" s="285">
        <v>298</v>
      </c>
      <c r="AA2182" s="285">
        <v>280</v>
      </c>
      <c r="AB2182" s="5"/>
      <c r="AC2182" s="224">
        <f t="shared" si="84"/>
        <v>0</v>
      </c>
      <c r="AD2182" s="270">
        <f t="shared" si="85"/>
        <v>0</v>
      </c>
      <c r="AE2182" s="282" t="s">
        <v>7069</v>
      </c>
      <c r="AF2182" s="283" t="s">
        <v>4765</v>
      </c>
      <c r="AG2182" s="200"/>
      <c r="AH2182" s="200"/>
      <c r="AI2182" s="169" t="str">
        <f>IF(AB2182/W2182=0,"",IF(MOD(AB2182,W2182)&gt;0,"ОШИБКА!!! неверная кратность на сорт",""))</f>
        <v/>
      </c>
    </row>
    <row r="2183" spans="2:35">
      <c r="B2183" s="251"/>
      <c r="C2183" s="168"/>
      <c r="D2183" s="267"/>
      <c r="E2183" s="267"/>
      <c r="F2183" s="267"/>
      <c r="G2183" s="267"/>
      <c r="H2183" s="267"/>
      <c r="I2183" s="267"/>
      <c r="J2183" s="267"/>
      <c r="K2183" s="267">
        <v>6</v>
      </c>
      <c r="L2183" s="196" t="s">
        <v>37</v>
      </c>
      <c r="M2183" s="196" t="s">
        <v>980</v>
      </c>
      <c r="N2183" s="196" t="s">
        <v>5715</v>
      </c>
      <c r="O2183" s="196"/>
      <c r="P2183" s="196"/>
      <c r="Q2183" s="217" t="s">
        <v>4940</v>
      </c>
      <c r="R2183" s="218"/>
      <c r="S2183" s="218"/>
      <c r="T2183" s="218"/>
      <c r="U2183" s="281" t="s">
        <v>4764</v>
      </c>
      <c r="V2183" s="197" t="s">
        <v>776</v>
      </c>
      <c r="W2183" s="220">
        <v>1</v>
      </c>
      <c r="X2183" s="285">
        <v>545</v>
      </c>
      <c r="Y2183" s="285">
        <v>528</v>
      </c>
      <c r="Z2183" s="285">
        <v>495</v>
      </c>
      <c r="AA2183" s="285">
        <v>465</v>
      </c>
      <c r="AB2183" s="5"/>
      <c r="AC2183" s="224">
        <f t="shared" si="84"/>
        <v>0</v>
      </c>
      <c r="AD2183" s="270">
        <f t="shared" si="85"/>
        <v>0</v>
      </c>
      <c r="AE2183" s="282" t="s">
        <v>7069</v>
      </c>
      <c r="AF2183" s="283" t="s">
        <v>4765</v>
      </c>
      <c r="AG2183" s="200"/>
      <c r="AH2183" s="200"/>
      <c r="AI2183" s="169" t="str">
        <f>IF(AB2183/W2183=0,"",IF(MOD(AB2183,W2183)&gt;0,"ОШИБКА!!! неверная кратность на сорт",""))</f>
        <v/>
      </c>
    </row>
    <row r="2184" spans="2:35">
      <c r="B2184" s="251"/>
      <c r="C2184" s="168" t="s">
        <v>3308</v>
      </c>
      <c r="D2184" s="267"/>
      <c r="E2184" s="267"/>
      <c r="F2184" s="267"/>
      <c r="G2184" s="267"/>
      <c r="H2184" s="267"/>
      <c r="I2184" s="267"/>
      <c r="J2184" s="267"/>
      <c r="K2184" s="267"/>
      <c r="L2184" s="196" t="s">
        <v>37</v>
      </c>
      <c r="M2184" s="332" t="s">
        <v>980</v>
      </c>
      <c r="N2184" s="332" t="s">
        <v>4434</v>
      </c>
      <c r="O2184" s="332" t="s">
        <v>5058</v>
      </c>
      <c r="P2184" s="332"/>
      <c r="Q2184" s="338" t="s">
        <v>4626</v>
      </c>
      <c r="R2184" s="334"/>
      <c r="S2184" s="334"/>
      <c r="T2184" s="334"/>
      <c r="U2184" s="219"/>
      <c r="V2184" s="197" t="s">
        <v>776</v>
      </c>
      <c r="W2184" s="220">
        <v>1</v>
      </c>
      <c r="X2184" s="223">
        <v>2573</v>
      </c>
      <c r="Y2184" s="223">
        <v>2495</v>
      </c>
      <c r="Z2184" s="223">
        <v>2339</v>
      </c>
      <c r="AA2184" s="223">
        <v>2199</v>
      </c>
      <c r="AB2184" s="5"/>
      <c r="AC2184" s="224">
        <f t="shared" si="84"/>
        <v>0</v>
      </c>
      <c r="AD2184" s="270">
        <f t="shared" si="85"/>
        <v>0</v>
      </c>
      <c r="AE2184" s="198" t="s">
        <v>4484</v>
      </c>
      <c r="AF2184" s="199"/>
      <c r="AG2184" s="200"/>
      <c r="AH2184" s="200"/>
      <c r="AI2184" s="169" t="str">
        <f>IF(AB2184/W2184=0,"",IF(MOD(AB2184,W2184)&gt;0,"ОШИБКА!!! неверная кратность на сорт",""))</f>
        <v/>
      </c>
    </row>
    <row r="2185" spans="2:35">
      <c r="B2185" s="251"/>
      <c r="C2185" s="168" t="s">
        <v>1307</v>
      </c>
      <c r="D2185" s="267">
        <v>4</v>
      </c>
      <c r="E2185" s="267"/>
      <c r="F2185" s="267"/>
      <c r="G2185" s="267"/>
      <c r="H2185" s="267"/>
      <c r="I2185" s="267"/>
      <c r="J2185" s="267"/>
      <c r="K2185" s="267"/>
      <c r="L2185" s="196" t="s">
        <v>37</v>
      </c>
      <c r="M2185" s="196" t="s">
        <v>980</v>
      </c>
      <c r="N2185" s="196" t="s">
        <v>1309</v>
      </c>
      <c r="O2185" s="196" t="s">
        <v>1308</v>
      </c>
      <c r="P2185" s="196" t="s">
        <v>1310</v>
      </c>
      <c r="Q2185" s="196" t="s">
        <v>19</v>
      </c>
      <c r="R2185" s="218"/>
      <c r="S2185" s="218"/>
      <c r="T2185" s="218"/>
      <c r="U2185" s="219"/>
      <c r="V2185" s="197" t="s">
        <v>776</v>
      </c>
      <c r="W2185" s="220">
        <v>1</v>
      </c>
      <c r="X2185" s="223">
        <v>273</v>
      </c>
      <c r="Y2185" s="223">
        <v>264</v>
      </c>
      <c r="Z2185" s="223">
        <v>248</v>
      </c>
      <c r="AA2185" s="223">
        <v>233</v>
      </c>
      <c r="AB2185" s="5"/>
      <c r="AC2185" s="224">
        <f t="shared" si="84"/>
        <v>0</v>
      </c>
      <c r="AD2185" s="270">
        <f t="shared" si="85"/>
        <v>0</v>
      </c>
      <c r="AE2185" s="198"/>
      <c r="AF2185" s="199"/>
      <c r="AG2185" s="200"/>
      <c r="AH2185" s="200"/>
      <c r="AI2185" s="169" t="str">
        <f>IF(AB2185/W2185=0,"",IF(MOD(AB2185,W2185)&gt;0,"ОШИБКА!!! неверная кратность на сорт",""))</f>
        <v/>
      </c>
    </row>
    <row r="2186" spans="2:35">
      <c r="B2186" s="251"/>
      <c r="C2186" s="168" t="s">
        <v>3309</v>
      </c>
      <c r="D2186" s="267">
        <v>28</v>
      </c>
      <c r="E2186" s="267">
        <v>26</v>
      </c>
      <c r="F2186" s="267">
        <v>13</v>
      </c>
      <c r="G2186" s="267"/>
      <c r="H2186" s="267"/>
      <c r="I2186" s="267"/>
      <c r="J2186" s="267"/>
      <c r="K2186" s="267"/>
      <c r="L2186" s="196" t="s">
        <v>37</v>
      </c>
      <c r="M2186" s="196" t="s">
        <v>980</v>
      </c>
      <c r="N2186" s="196" t="s">
        <v>1309</v>
      </c>
      <c r="O2186" s="196" t="s">
        <v>1308</v>
      </c>
      <c r="P2186" s="196" t="s">
        <v>4168</v>
      </c>
      <c r="Q2186" s="196" t="s">
        <v>19</v>
      </c>
      <c r="R2186" s="218"/>
      <c r="S2186" s="218"/>
      <c r="T2186" s="218"/>
      <c r="U2186" s="219"/>
      <c r="V2186" s="197" t="s">
        <v>776</v>
      </c>
      <c r="W2186" s="220">
        <v>1</v>
      </c>
      <c r="X2186" s="223">
        <v>507</v>
      </c>
      <c r="Y2186" s="223">
        <v>492</v>
      </c>
      <c r="Z2186" s="223">
        <v>461</v>
      </c>
      <c r="AA2186" s="223">
        <v>433</v>
      </c>
      <c r="AB2186" s="5"/>
      <c r="AC2186" s="224">
        <f t="shared" ref="AC2186:AC2249" si="86">X2186*AB2186</f>
        <v>0</v>
      </c>
      <c r="AD2186" s="270">
        <f t="shared" ref="AD2186:AD2249" si="87">IF(Y2186&lt;&gt;"",IF(AND($AC$25&gt;=200000,AB2186&gt;=20),AB2186*AA2186,IF(AND($AC$25&gt;=200000,AB2186&lt;20),AB2186*Z2186,IF(AND($AC$25&lt;200000,AB2186&gt;=20),AB2186*Y2186,AB2186*X2186))),IF($AC$25&gt;=200000,AB2186*Z2186,AB2186*X2186))</f>
        <v>0</v>
      </c>
      <c r="AE2186" s="198"/>
      <c r="AF2186" s="199"/>
      <c r="AG2186" s="200"/>
      <c r="AH2186" s="200"/>
      <c r="AI2186" s="169" t="str">
        <f>IF(AB2186/W2186=0,"",IF(MOD(AB2186,W2186)&gt;0,"ОШИБКА!!! неверная кратность на сорт",""))</f>
        <v/>
      </c>
    </row>
    <row r="2187" spans="2:35">
      <c r="B2187" s="251"/>
      <c r="C2187" s="168" t="s">
        <v>3310</v>
      </c>
      <c r="D2187" s="267">
        <v>4</v>
      </c>
      <c r="E2187" s="267"/>
      <c r="F2187" s="267"/>
      <c r="G2187" s="267"/>
      <c r="H2187" s="267"/>
      <c r="I2187" s="267"/>
      <c r="J2187" s="267"/>
      <c r="K2187" s="267"/>
      <c r="L2187" s="196" t="s">
        <v>37</v>
      </c>
      <c r="M2187" s="196" t="s">
        <v>980</v>
      </c>
      <c r="N2187" s="196" t="s">
        <v>4436</v>
      </c>
      <c r="O2187" s="196" t="s">
        <v>4435</v>
      </c>
      <c r="P2187" s="196" t="s">
        <v>4437</v>
      </c>
      <c r="Q2187" s="196" t="s">
        <v>19</v>
      </c>
      <c r="R2187" s="218"/>
      <c r="S2187" s="218"/>
      <c r="T2187" s="218"/>
      <c r="U2187" s="219"/>
      <c r="V2187" s="197" t="s">
        <v>776</v>
      </c>
      <c r="W2187" s="220">
        <v>1</v>
      </c>
      <c r="X2187" s="223">
        <v>253</v>
      </c>
      <c r="Y2187" s="223">
        <v>245</v>
      </c>
      <c r="Z2187" s="223">
        <v>230</v>
      </c>
      <c r="AA2187" s="223">
        <v>216</v>
      </c>
      <c r="AB2187" s="5"/>
      <c r="AC2187" s="224">
        <f t="shared" si="86"/>
        <v>0</v>
      </c>
      <c r="AD2187" s="270">
        <f t="shared" si="87"/>
        <v>0</v>
      </c>
      <c r="AE2187" s="198"/>
      <c r="AF2187" s="199"/>
      <c r="AG2187" s="200"/>
      <c r="AH2187" s="200"/>
      <c r="AI2187" s="169" t="str">
        <f>IF(AB2187/W2187=0,"",IF(MOD(AB2187,W2187)&gt;0,"ОШИБКА!!! неверная кратность на сорт",""))</f>
        <v/>
      </c>
    </row>
    <row r="2188" spans="2:35">
      <c r="B2188" s="251"/>
      <c r="C2188" s="168" t="s">
        <v>3311</v>
      </c>
      <c r="D2188" s="267">
        <v>48</v>
      </c>
      <c r="E2188" s="267">
        <v>71</v>
      </c>
      <c r="F2188" s="267">
        <v>57</v>
      </c>
      <c r="G2188" s="267"/>
      <c r="H2188" s="267"/>
      <c r="I2188" s="267"/>
      <c r="J2188" s="267"/>
      <c r="K2188" s="267"/>
      <c r="L2188" s="196" t="s">
        <v>37</v>
      </c>
      <c r="M2188" s="196" t="s">
        <v>980</v>
      </c>
      <c r="N2188" s="196" t="s">
        <v>1848</v>
      </c>
      <c r="O2188" s="196" t="s">
        <v>1847</v>
      </c>
      <c r="P2188" s="196" t="s">
        <v>4225</v>
      </c>
      <c r="Q2188" s="196" t="s">
        <v>19</v>
      </c>
      <c r="R2188" s="218"/>
      <c r="S2188" s="218"/>
      <c r="T2188" s="218"/>
      <c r="U2188" s="252"/>
      <c r="V2188" s="197" t="s">
        <v>776</v>
      </c>
      <c r="W2188" s="220">
        <v>1</v>
      </c>
      <c r="X2188" s="227">
        <v>281</v>
      </c>
      <c r="Y2188" s="227">
        <v>272</v>
      </c>
      <c r="Z2188" s="227">
        <v>255</v>
      </c>
      <c r="AA2188" s="227">
        <v>240</v>
      </c>
      <c r="AB2188" s="5"/>
      <c r="AC2188" s="224">
        <f t="shared" si="86"/>
        <v>0</v>
      </c>
      <c r="AD2188" s="270">
        <f t="shared" si="87"/>
        <v>0</v>
      </c>
      <c r="AE2188" s="198"/>
      <c r="AF2188" s="199"/>
      <c r="AG2188" s="200"/>
      <c r="AH2188" s="200"/>
      <c r="AI2188" s="169" t="str">
        <f>IF(AB2188/W2188=0,"",IF(MOD(AB2188,W2188)&gt;0,"ОШИБКА!!! неверная кратность на сорт",""))</f>
        <v/>
      </c>
    </row>
    <row r="2189" spans="2:35">
      <c r="B2189" s="251"/>
      <c r="C2189" s="168" t="s">
        <v>1846</v>
      </c>
      <c r="D2189" s="267"/>
      <c r="E2189" s="267"/>
      <c r="F2189" s="267"/>
      <c r="G2189" s="267"/>
      <c r="H2189" s="267"/>
      <c r="I2189" s="267"/>
      <c r="J2189" s="267"/>
      <c r="K2189" s="267"/>
      <c r="L2189" s="196" t="s">
        <v>37</v>
      </c>
      <c r="M2189" s="332" t="s">
        <v>980</v>
      </c>
      <c r="N2189" s="332" t="s">
        <v>1848</v>
      </c>
      <c r="O2189" s="332" t="s">
        <v>1847</v>
      </c>
      <c r="P2189" s="332" t="s">
        <v>1849</v>
      </c>
      <c r="Q2189" s="332" t="s">
        <v>19</v>
      </c>
      <c r="R2189" s="334"/>
      <c r="S2189" s="334"/>
      <c r="T2189" s="334"/>
      <c r="U2189" s="219"/>
      <c r="V2189" s="197" t="s">
        <v>776</v>
      </c>
      <c r="W2189" s="220">
        <v>1</v>
      </c>
      <c r="X2189" s="223">
        <v>1159</v>
      </c>
      <c r="Y2189" s="223">
        <v>1124</v>
      </c>
      <c r="Z2189" s="223">
        <v>1053</v>
      </c>
      <c r="AA2189" s="223">
        <v>990</v>
      </c>
      <c r="AB2189" s="5"/>
      <c r="AC2189" s="224">
        <f t="shared" si="86"/>
        <v>0</v>
      </c>
      <c r="AD2189" s="270">
        <f t="shared" si="87"/>
        <v>0</v>
      </c>
      <c r="AE2189" s="198" t="s">
        <v>4484</v>
      </c>
      <c r="AF2189" s="199"/>
      <c r="AG2189" s="200"/>
      <c r="AH2189" s="200"/>
      <c r="AI2189" s="169" t="str">
        <f>IF(AB2189/W2189=0,"",IF(MOD(AB2189,W2189)&gt;0,"ОШИБКА!!! неверная кратность на сорт",""))</f>
        <v/>
      </c>
    </row>
    <row r="2190" spans="2:35">
      <c r="B2190" s="251"/>
      <c r="C2190" s="168" t="s">
        <v>3312</v>
      </c>
      <c r="D2190" s="267">
        <v>48</v>
      </c>
      <c r="E2190" s="267">
        <v>56</v>
      </c>
      <c r="F2190" s="267">
        <v>54</v>
      </c>
      <c r="G2190" s="267"/>
      <c r="H2190" s="267"/>
      <c r="I2190" s="267"/>
      <c r="J2190" s="267"/>
      <c r="K2190" s="267"/>
      <c r="L2190" s="196" t="s">
        <v>37</v>
      </c>
      <c r="M2190" s="196" t="s">
        <v>980</v>
      </c>
      <c r="N2190" s="196" t="s">
        <v>1848</v>
      </c>
      <c r="O2190" s="196" t="s">
        <v>1847</v>
      </c>
      <c r="P2190" s="196" t="s">
        <v>4226</v>
      </c>
      <c r="Q2190" s="196" t="s">
        <v>19</v>
      </c>
      <c r="R2190" s="218"/>
      <c r="S2190" s="218"/>
      <c r="T2190" s="218"/>
      <c r="U2190" s="252"/>
      <c r="V2190" s="197" t="s">
        <v>776</v>
      </c>
      <c r="W2190" s="220">
        <v>1</v>
      </c>
      <c r="X2190" s="227">
        <v>293</v>
      </c>
      <c r="Y2190" s="227">
        <v>284</v>
      </c>
      <c r="Z2190" s="227">
        <v>266</v>
      </c>
      <c r="AA2190" s="227">
        <v>250</v>
      </c>
      <c r="AB2190" s="5"/>
      <c r="AC2190" s="224">
        <f t="shared" si="86"/>
        <v>0</v>
      </c>
      <c r="AD2190" s="270">
        <f t="shared" si="87"/>
        <v>0</v>
      </c>
      <c r="AE2190" s="198"/>
      <c r="AF2190" s="199"/>
      <c r="AG2190" s="200"/>
      <c r="AH2190" s="200"/>
      <c r="AI2190" s="169" t="str">
        <f>IF(AB2190/W2190=0,"",IF(MOD(AB2190,W2190)&gt;0,"ОШИБКА!!! неверная кратность на сорт",""))</f>
        <v/>
      </c>
    </row>
    <row r="2191" spans="2:35">
      <c r="B2191" s="251"/>
      <c r="C2191" s="168" t="s">
        <v>3313</v>
      </c>
      <c r="D2191" s="267"/>
      <c r="E2191" s="267"/>
      <c r="F2191" s="267"/>
      <c r="G2191" s="267"/>
      <c r="H2191" s="267"/>
      <c r="I2191" s="267"/>
      <c r="J2191" s="267"/>
      <c r="K2191" s="267"/>
      <c r="L2191" s="196" t="s">
        <v>37</v>
      </c>
      <c r="M2191" s="332" t="s">
        <v>980</v>
      </c>
      <c r="N2191" s="332" t="s">
        <v>1848</v>
      </c>
      <c r="O2191" s="332" t="s">
        <v>1847</v>
      </c>
      <c r="P2191" s="332" t="s">
        <v>1310</v>
      </c>
      <c r="Q2191" s="332" t="s">
        <v>19</v>
      </c>
      <c r="R2191" s="334"/>
      <c r="S2191" s="334"/>
      <c r="T2191" s="334"/>
      <c r="U2191" s="219"/>
      <c r="V2191" s="197" t="s">
        <v>776</v>
      </c>
      <c r="W2191" s="220">
        <v>1</v>
      </c>
      <c r="X2191" s="223">
        <v>291</v>
      </c>
      <c r="Y2191" s="223">
        <v>282</v>
      </c>
      <c r="Z2191" s="223">
        <v>264</v>
      </c>
      <c r="AA2191" s="223">
        <v>249</v>
      </c>
      <c r="AB2191" s="5"/>
      <c r="AC2191" s="224">
        <f t="shared" si="86"/>
        <v>0</v>
      </c>
      <c r="AD2191" s="270">
        <f t="shared" si="87"/>
        <v>0</v>
      </c>
      <c r="AE2191" s="198" t="s">
        <v>4484</v>
      </c>
      <c r="AF2191" s="199"/>
      <c r="AG2191" s="200"/>
      <c r="AH2191" s="200"/>
      <c r="AI2191" s="169" t="str">
        <f>IF(AB2191/W2191=0,"",IF(MOD(AB2191,W2191)&gt;0,"ОШИБКА!!! неверная кратность на сорт",""))</f>
        <v/>
      </c>
    </row>
    <row r="2192" spans="2:35">
      <c r="B2192" s="251"/>
      <c r="C2192" s="168" t="s">
        <v>3314</v>
      </c>
      <c r="D2192" s="267">
        <v>48</v>
      </c>
      <c r="E2192" s="267">
        <v>314</v>
      </c>
      <c r="F2192" s="267">
        <v>299</v>
      </c>
      <c r="G2192" s="267"/>
      <c r="H2192" s="267"/>
      <c r="I2192" s="267"/>
      <c r="J2192" s="267"/>
      <c r="K2192" s="267"/>
      <c r="L2192" s="196" t="s">
        <v>37</v>
      </c>
      <c r="M2192" s="196" t="s">
        <v>980</v>
      </c>
      <c r="N2192" s="196" t="s">
        <v>1848</v>
      </c>
      <c r="O2192" s="196" t="s">
        <v>1847</v>
      </c>
      <c r="P2192" s="196" t="s">
        <v>4227</v>
      </c>
      <c r="Q2192" s="196" t="s">
        <v>19</v>
      </c>
      <c r="R2192" s="218"/>
      <c r="S2192" s="218"/>
      <c r="T2192" s="218"/>
      <c r="U2192" s="219"/>
      <c r="V2192" s="197" t="s">
        <v>776</v>
      </c>
      <c r="W2192" s="220">
        <v>1</v>
      </c>
      <c r="X2192" s="223">
        <v>367</v>
      </c>
      <c r="Y2192" s="223">
        <v>356</v>
      </c>
      <c r="Z2192" s="223">
        <v>333</v>
      </c>
      <c r="AA2192" s="223">
        <v>314</v>
      </c>
      <c r="AB2192" s="5"/>
      <c r="AC2192" s="224">
        <f t="shared" si="86"/>
        <v>0</v>
      </c>
      <c r="AD2192" s="270">
        <f t="shared" si="87"/>
        <v>0</v>
      </c>
      <c r="AE2192" s="198"/>
      <c r="AF2192" s="199"/>
      <c r="AG2192" s="200"/>
      <c r="AH2192" s="200"/>
      <c r="AI2192" s="169" t="str">
        <f>IF(AB2192/W2192=0,"",IF(MOD(AB2192,W2192)&gt;0,"ОШИБКА!!! неверная кратность на сорт",""))</f>
        <v/>
      </c>
    </row>
    <row r="2193" spans="2:35">
      <c r="B2193" s="251"/>
      <c r="C2193" s="168" t="s">
        <v>1850</v>
      </c>
      <c r="D2193" s="267">
        <v>21</v>
      </c>
      <c r="E2193" s="267"/>
      <c r="F2193" s="267"/>
      <c r="G2193" s="267"/>
      <c r="H2193" s="267"/>
      <c r="I2193" s="267"/>
      <c r="J2193" s="267">
        <v>6</v>
      </c>
      <c r="K2193" s="267"/>
      <c r="L2193" s="196" t="s">
        <v>37</v>
      </c>
      <c r="M2193" s="196" t="s">
        <v>980</v>
      </c>
      <c r="N2193" s="196" t="s">
        <v>1848</v>
      </c>
      <c r="O2193" s="196" t="s">
        <v>1847</v>
      </c>
      <c r="P2193" s="196" t="s">
        <v>1851</v>
      </c>
      <c r="Q2193" s="217" t="s">
        <v>48</v>
      </c>
      <c r="R2193" s="218"/>
      <c r="S2193" s="218"/>
      <c r="T2193" s="218"/>
      <c r="U2193" s="219"/>
      <c r="V2193" s="197" t="s">
        <v>776</v>
      </c>
      <c r="W2193" s="220">
        <v>1</v>
      </c>
      <c r="X2193" s="223">
        <v>471</v>
      </c>
      <c r="Y2193" s="223">
        <v>456</v>
      </c>
      <c r="Z2193" s="223">
        <v>428</v>
      </c>
      <c r="AA2193" s="223">
        <v>402</v>
      </c>
      <c r="AB2193" s="5"/>
      <c r="AC2193" s="224">
        <f t="shared" si="86"/>
        <v>0</v>
      </c>
      <c r="AD2193" s="270">
        <f t="shared" si="87"/>
        <v>0</v>
      </c>
      <c r="AE2193" s="198"/>
      <c r="AF2193" s="199"/>
      <c r="AG2193" s="200"/>
      <c r="AH2193" s="200"/>
      <c r="AI2193" s="169" t="str">
        <f>IF(AB2193/W2193=0,"",IF(MOD(AB2193,W2193)&gt;0,"ОШИБКА!!! неверная кратность на сорт",""))</f>
        <v/>
      </c>
    </row>
    <row r="2194" spans="2:35">
      <c r="B2194" s="251"/>
      <c r="C2194" s="168" t="s">
        <v>3315</v>
      </c>
      <c r="D2194" s="267">
        <v>48</v>
      </c>
      <c r="E2194" s="267">
        <v>17</v>
      </c>
      <c r="F2194" s="267">
        <v>8</v>
      </c>
      <c r="G2194" s="267"/>
      <c r="H2194" s="267"/>
      <c r="I2194" s="267"/>
      <c r="J2194" s="267"/>
      <c r="K2194" s="267"/>
      <c r="L2194" s="196" t="s">
        <v>37</v>
      </c>
      <c r="M2194" s="196" t="s">
        <v>980</v>
      </c>
      <c r="N2194" s="196" t="s">
        <v>1848</v>
      </c>
      <c r="O2194" s="196" t="s">
        <v>1847</v>
      </c>
      <c r="P2194" s="196" t="s">
        <v>4228</v>
      </c>
      <c r="Q2194" s="196" t="s">
        <v>19</v>
      </c>
      <c r="R2194" s="218"/>
      <c r="S2194" s="218"/>
      <c r="T2194" s="218"/>
      <c r="U2194" s="252"/>
      <c r="V2194" s="197" t="s">
        <v>776</v>
      </c>
      <c r="W2194" s="220">
        <v>1</v>
      </c>
      <c r="X2194" s="227">
        <v>269</v>
      </c>
      <c r="Y2194" s="227">
        <v>261</v>
      </c>
      <c r="Z2194" s="227">
        <v>245</v>
      </c>
      <c r="AA2194" s="227">
        <v>230</v>
      </c>
      <c r="AB2194" s="5"/>
      <c r="AC2194" s="224">
        <f t="shared" si="86"/>
        <v>0</v>
      </c>
      <c r="AD2194" s="270">
        <f t="shared" si="87"/>
        <v>0</v>
      </c>
      <c r="AE2194" s="198"/>
      <c r="AF2194" s="199"/>
      <c r="AG2194" s="200"/>
      <c r="AH2194" s="200"/>
      <c r="AI2194" s="169" t="str">
        <f>IF(AB2194/W2194=0,"",IF(MOD(AB2194,W2194)&gt;0,"ОШИБКА!!! неверная кратность на сорт",""))</f>
        <v/>
      </c>
    </row>
    <row r="2195" spans="2:35">
      <c r="B2195" s="251"/>
      <c r="C2195" s="168" t="s">
        <v>3316</v>
      </c>
      <c r="D2195" s="267">
        <v>48</v>
      </c>
      <c r="E2195" s="267">
        <v>36</v>
      </c>
      <c r="F2195" s="267">
        <v>33</v>
      </c>
      <c r="G2195" s="267"/>
      <c r="H2195" s="267"/>
      <c r="I2195" s="267"/>
      <c r="J2195" s="267"/>
      <c r="K2195" s="267"/>
      <c r="L2195" s="196" t="s">
        <v>37</v>
      </c>
      <c r="M2195" s="196" t="s">
        <v>980</v>
      </c>
      <c r="N2195" s="196" t="s">
        <v>1848</v>
      </c>
      <c r="O2195" s="196" t="s">
        <v>1847</v>
      </c>
      <c r="P2195" s="196" t="s">
        <v>4229</v>
      </c>
      <c r="Q2195" s="196" t="s">
        <v>19</v>
      </c>
      <c r="R2195" s="218"/>
      <c r="S2195" s="218"/>
      <c r="T2195" s="218"/>
      <c r="U2195" s="219"/>
      <c r="V2195" s="197" t="s">
        <v>776</v>
      </c>
      <c r="W2195" s="220">
        <v>1</v>
      </c>
      <c r="X2195" s="223">
        <v>434</v>
      </c>
      <c r="Y2195" s="223">
        <v>421</v>
      </c>
      <c r="Z2195" s="223">
        <v>395</v>
      </c>
      <c r="AA2195" s="223">
        <v>371</v>
      </c>
      <c r="AB2195" s="5"/>
      <c r="AC2195" s="224">
        <f t="shared" si="86"/>
        <v>0</v>
      </c>
      <c r="AD2195" s="270">
        <f t="shared" si="87"/>
        <v>0</v>
      </c>
      <c r="AE2195" s="198"/>
      <c r="AF2195" s="199"/>
      <c r="AG2195" s="200"/>
      <c r="AH2195" s="200"/>
      <c r="AI2195" s="169" t="str">
        <f>IF(AB2195/W2195=0,"",IF(MOD(AB2195,W2195)&gt;0,"ОШИБКА!!! неверная кратность на сорт",""))</f>
        <v/>
      </c>
    </row>
    <row r="2196" spans="2:35">
      <c r="B2196" s="251"/>
      <c r="C2196" s="168"/>
      <c r="D2196" s="267"/>
      <c r="E2196" s="267"/>
      <c r="F2196" s="267"/>
      <c r="G2196" s="267"/>
      <c r="H2196" s="267"/>
      <c r="I2196" s="267"/>
      <c r="J2196" s="267"/>
      <c r="K2196" s="267">
        <v>612</v>
      </c>
      <c r="L2196" s="196" t="s">
        <v>37</v>
      </c>
      <c r="M2196" s="196" t="s">
        <v>980</v>
      </c>
      <c r="N2196" s="196" t="s">
        <v>5501</v>
      </c>
      <c r="O2196" s="196"/>
      <c r="P2196" s="196"/>
      <c r="Q2196" s="196" t="s">
        <v>4940</v>
      </c>
      <c r="R2196" s="218"/>
      <c r="S2196" s="218"/>
      <c r="T2196" s="218"/>
      <c r="U2196" s="281" t="s">
        <v>4764</v>
      </c>
      <c r="V2196" s="197" t="s">
        <v>776</v>
      </c>
      <c r="W2196" s="220">
        <v>1</v>
      </c>
      <c r="X2196" s="285">
        <v>452</v>
      </c>
      <c r="Y2196" s="285">
        <v>439</v>
      </c>
      <c r="Z2196" s="285">
        <v>411</v>
      </c>
      <c r="AA2196" s="285">
        <v>386</v>
      </c>
      <c r="AB2196" s="5"/>
      <c r="AC2196" s="224">
        <f t="shared" si="86"/>
        <v>0</v>
      </c>
      <c r="AD2196" s="270">
        <f t="shared" si="87"/>
        <v>0</v>
      </c>
      <c r="AE2196" s="282" t="s">
        <v>7069</v>
      </c>
      <c r="AF2196" s="283" t="s">
        <v>4765</v>
      </c>
      <c r="AG2196" s="200"/>
      <c r="AH2196" s="200"/>
      <c r="AI2196" s="169" t="str">
        <f>IF(AB2196/W2196=0,"",IF(MOD(AB2196,W2196)&gt;0,"ОШИБКА!!! неверная кратность на сорт",""))</f>
        <v/>
      </c>
    </row>
    <row r="2197" spans="2:35">
      <c r="B2197" s="251"/>
      <c r="C2197" s="168"/>
      <c r="D2197" s="267"/>
      <c r="E2197" s="267"/>
      <c r="F2197" s="267"/>
      <c r="G2197" s="267"/>
      <c r="H2197" s="267"/>
      <c r="I2197" s="267"/>
      <c r="J2197" s="267"/>
      <c r="K2197" s="267"/>
      <c r="L2197" s="196" t="s">
        <v>37</v>
      </c>
      <c r="M2197" s="196" t="s">
        <v>980</v>
      </c>
      <c r="N2197" s="196" t="s">
        <v>5502</v>
      </c>
      <c r="O2197" s="196"/>
      <c r="P2197" s="196"/>
      <c r="Q2197" s="196" t="s">
        <v>4940</v>
      </c>
      <c r="R2197" s="218"/>
      <c r="S2197" s="218"/>
      <c r="T2197" s="218"/>
      <c r="U2197" s="281" t="s">
        <v>4764</v>
      </c>
      <c r="V2197" s="197" t="s">
        <v>776</v>
      </c>
      <c r="W2197" s="220">
        <v>1</v>
      </c>
      <c r="X2197" s="285">
        <v>410</v>
      </c>
      <c r="Y2197" s="285">
        <v>398</v>
      </c>
      <c r="Z2197" s="285">
        <v>373</v>
      </c>
      <c r="AA2197" s="285">
        <v>350</v>
      </c>
      <c r="AB2197" s="5"/>
      <c r="AC2197" s="224">
        <f t="shared" si="86"/>
        <v>0</v>
      </c>
      <c r="AD2197" s="270">
        <f t="shared" si="87"/>
        <v>0</v>
      </c>
      <c r="AE2197" s="282" t="s">
        <v>7069</v>
      </c>
      <c r="AF2197" s="283" t="s">
        <v>4765</v>
      </c>
      <c r="AG2197" s="200"/>
      <c r="AH2197" s="200"/>
      <c r="AI2197" s="169" t="str">
        <f>IF(AB2197/W2197=0,"",IF(MOD(AB2197,W2197)&gt;0,"ОШИБКА!!! неверная кратность на сорт",""))</f>
        <v/>
      </c>
    </row>
    <row r="2198" spans="2:35">
      <c r="B2198" s="251"/>
      <c r="C2198" s="168"/>
      <c r="D2198" s="267"/>
      <c r="E2198" s="267"/>
      <c r="F2198" s="267"/>
      <c r="G2198" s="267"/>
      <c r="H2198" s="267"/>
      <c r="I2198" s="267"/>
      <c r="J2198" s="267"/>
      <c r="K2198" s="267">
        <v>648</v>
      </c>
      <c r="L2198" s="196" t="s">
        <v>37</v>
      </c>
      <c r="M2198" s="196" t="s">
        <v>980</v>
      </c>
      <c r="N2198" s="196" t="s">
        <v>5503</v>
      </c>
      <c r="O2198" s="196"/>
      <c r="P2198" s="196"/>
      <c r="Q2198" s="196" t="s">
        <v>4940</v>
      </c>
      <c r="R2198" s="218"/>
      <c r="S2198" s="218"/>
      <c r="T2198" s="218"/>
      <c r="U2198" s="281" t="s">
        <v>4764</v>
      </c>
      <c r="V2198" s="197" t="s">
        <v>776</v>
      </c>
      <c r="W2198" s="220">
        <v>1</v>
      </c>
      <c r="X2198" s="285">
        <v>410</v>
      </c>
      <c r="Y2198" s="285">
        <v>398</v>
      </c>
      <c r="Z2198" s="285">
        <v>373</v>
      </c>
      <c r="AA2198" s="285">
        <v>350</v>
      </c>
      <c r="AB2198" s="5"/>
      <c r="AC2198" s="224">
        <f t="shared" si="86"/>
        <v>0</v>
      </c>
      <c r="AD2198" s="270">
        <f t="shared" si="87"/>
        <v>0</v>
      </c>
      <c r="AE2198" s="282" t="s">
        <v>7069</v>
      </c>
      <c r="AF2198" s="283" t="s">
        <v>4765</v>
      </c>
      <c r="AG2198" s="200"/>
      <c r="AH2198" s="200"/>
      <c r="AI2198" s="169" t="str">
        <f>IF(AB2198/W2198=0,"",IF(MOD(AB2198,W2198)&gt;0,"ОШИБКА!!! неверная кратность на сорт",""))</f>
        <v/>
      </c>
    </row>
    <row r="2199" spans="2:35">
      <c r="B2199" s="251"/>
      <c r="C2199" s="168"/>
      <c r="D2199" s="267"/>
      <c r="E2199" s="267"/>
      <c r="F2199" s="267"/>
      <c r="G2199" s="267"/>
      <c r="H2199" s="267"/>
      <c r="I2199" s="267"/>
      <c r="J2199" s="267"/>
      <c r="K2199" s="267"/>
      <c r="L2199" s="196" t="s">
        <v>37</v>
      </c>
      <c r="M2199" s="196" t="s">
        <v>980</v>
      </c>
      <c r="N2199" s="196" t="s">
        <v>5504</v>
      </c>
      <c r="O2199" s="196"/>
      <c r="P2199" s="196"/>
      <c r="Q2199" s="196" t="s">
        <v>4940</v>
      </c>
      <c r="R2199" s="218"/>
      <c r="S2199" s="218"/>
      <c r="T2199" s="218"/>
      <c r="U2199" s="281" t="s">
        <v>4764</v>
      </c>
      <c r="V2199" s="197" t="s">
        <v>776</v>
      </c>
      <c r="W2199" s="220">
        <v>1</v>
      </c>
      <c r="X2199" s="285">
        <v>410</v>
      </c>
      <c r="Y2199" s="285">
        <v>398</v>
      </c>
      <c r="Z2199" s="285">
        <v>373</v>
      </c>
      <c r="AA2199" s="285">
        <v>350</v>
      </c>
      <c r="AB2199" s="5"/>
      <c r="AC2199" s="224">
        <f t="shared" si="86"/>
        <v>0</v>
      </c>
      <c r="AD2199" s="270">
        <f t="shared" si="87"/>
        <v>0</v>
      </c>
      <c r="AE2199" s="282" t="s">
        <v>7069</v>
      </c>
      <c r="AF2199" s="283" t="s">
        <v>4765</v>
      </c>
      <c r="AG2199" s="200"/>
      <c r="AH2199" s="200"/>
      <c r="AI2199" s="169" t="str">
        <f>IF(AB2199/W2199=0,"",IF(MOD(AB2199,W2199)&gt;0,"ОШИБКА!!! неверная кратность на сорт",""))</f>
        <v/>
      </c>
    </row>
    <row r="2200" spans="2:35">
      <c r="B2200" s="251"/>
      <c r="C2200" s="168"/>
      <c r="D2200" s="267"/>
      <c r="E2200" s="267"/>
      <c r="F2200" s="267"/>
      <c r="G2200" s="267"/>
      <c r="H2200" s="267"/>
      <c r="I2200" s="267"/>
      <c r="J2200" s="267"/>
      <c r="K2200" s="267">
        <v>1124</v>
      </c>
      <c r="L2200" s="196" t="s">
        <v>37</v>
      </c>
      <c r="M2200" s="196" t="s">
        <v>980</v>
      </c>
      <c r="N2200" s="196" t="s">
        <v>5505</v>
      </c>
      <c r="O2200" s="196"/>
      <c r="P2200" s="196"/>
      <c r="Q2200" s="196" t="s">
        <v>4940</v>
      </c>
      <c r="R2200" s="218"/>
      <c r="S2200" s="218"/>
      <c r="T2200" s="218"/>
      <c r="U2200" s="281" t="s">
        <v>4764</v>
      </c>
      <c r="V2200" s="197" t="s">
        <v>776</v>
      </c>
      <c r="W2200" s="220">
        <v>1</v>
      </c>
      <c r="X2200" s="285">
        <v>410</v>
      </c>
      <c r="Y2200" s="285">
        <v>398</v>
      </c>
      <c r="Z2200" s="285">
        <v>373</v>
      </c>
      <c r="AA2200" s="285">
        <v>350</v>
      </c>
      <c r="AB2200" s="5"/>
      <c r="AC2200" s="224">
        <f t="shared" si="86"/>
        <v>0</v>
      </c>
      <c r="AD2200" s="270">
        <f t="shared" si="87"/>
        <v>0</v>
      </c>
      <c r="AE2200" s="282" t="s">
        <v>7069</v>
      </c>
      <c r="AF2200" s="283" t="s">
        <v>4765</v>
      </c>
      <c r="AG2200" s="200"/>
      <c r="AH2200" s="200"/>
      <c r="AI2200" s="169" t="str">
        <f>IF(AB2200/W2200=0,"",IF(MOD(AB2200,W2200)&gt;0,"ОШИБКА!!! неверная кратность на сорт",""))</f>
        <v/>
      </c>
    </row>
    <row r="2201" spans="2:35">
      <c r="B2201" s="251"/>
      <c r="C2201" s="168"/>
      <c r="D2201" s="267"/>
      <c r="E2201" s="267"/>
      <c r="F2201" s="267"/>
      <c r="G2201" s="267"/>
      <c r="H2201" s="267"/>
      <c r="I2201" s="267"/>
      <c r="J2201" s="267"/>
      <c r="K2201" s="267">
        <v>127</v>
      </c>
      <c r="L2201" s="196" t="s">
        <v>37</v>
      </c>
      <c r="M2201" s="196" t="s">
        <v>980</v>
      </c>
      <c r="N2201" s="196" t="s">
        <v>5506</v>
      </c>
      <c r="O2201" s="196"/>
      <c r="P2201" s="196"/>
      <c r="Q2201" s="196" t="s">
        <v>4940</v>
      </c>
      <c r="R2201" s="218"/>
      <c r="S2201" s="218"/>
      <c r="T2201" s="218"/>
      <c r="U2201" s="281" t="s">
        <v>4764</v>
      </c>
      <c r="V2201" s="197" t="s">
        <v>776</v>
      </c>
      <c r="W2201" s="220">
        <v>1</v>
      </c>
      <c r="X2201" s="285">
        <v>410</v>
      </c>
      <c r="Y2201" s="285">
        <v>398</v>
      </c>
      <c r="Z2201" s="285">
        <v>373</v>
      </c>
      <c r="AA2201" s="285">
        <v>350</v>
      </c>
      <c r="AB2201" s="5"/>
      <c r="AC2201" s="224">
        <f t="shared" si="86"/>
        <v>0</v>
      </c>
      <c r="AD2201" s="270">
        <f t="shared" si="87"/>
        <v>0</v>
      </c>
      <c r="AE2201" s="282" t="s">
        <v>7069</v>
      </c>
      <c r="AF2201" s="283" t="s">
        <v>4765</v>
      </c>
      <c r="AG2201" s="200"/>
      <c r="AH2201" s="200"/>
      <c r="AI2201" s="169" t="str">
        <f>IF(AB2201/W2201=0,"",IF(MOD(AB2201,W2201)&gt;0,"ОШИБКА!!! неверная кратность на сорт",""))</f>
        <v/>
      </c>
    </row>
    <row r="2202" spans="2:35">
      <c r="B2202" s="251"/>
      <c r="C2202" s="168"/>
      <c r="D2202" s="267"/>
      <c r="E2202" s="267"/>
      <c r="F2202" s="267"/>
      <c r="G2202" s="267"/>
      <c r="H2202" s="267"/>
      <c r="I2202" s="267"/>
      <c r="J2202" s="267"/>
      <c r="K2202" s="267">
        <v>851</v>
      </c>
      <c r="L2202" s="196" t="s">
        <v>37</v>
      </c>
      <c r="M2202" s="196" t="s">
        <v>980</v>
      </c>
      <c r="N2202" s="196" t="s">
        <v>5507</v>
      </c>
      <c r="O2202" s="196"/>
      <c r="P2202" s="196"/>
      <c r="Q2202" s="196" t="s">
        <v>4940</v>
      </c>
      <c r="R2202" s="218"/>
      <c r="S2202" s="218"/>
      <c r="T2202" s="218"/>
      <c r="U2202" s="281" t="s">
        <v>4764</v>
      </c>
      <c r="V2202" s="197" t="s">
        <v>776</v>
      </c>
      <c r="W2202" s="220">
        <v>1</v>
      </c>
      <c r="X2202" s="285">
        <v>410</v>
      </c>
      <c r="Y2202" s="285">
        <v>398</v>
      </c>
      <c r="Z2202" s="285">
        <v>373</v>
      </c>
      <c r="AA2202" s="285">
        <v>350</v>
      </c>
      <c r="AB2202" s="5"/>
      <c r="AC2202" s="224">
        <f t="shared" si="86"/>
        <v>0</v>
      </c>
      <c r="AD2202" s="270">
        <f t="shared" si="87"/>
        <v>0</v>
      </c>
      <c r="AE2202" s="282" t="s">
        <v>7069</v>
      </c>
      <c r="AF2202" s="283" t="s">
        <v>4765</v>
      </c>
      <c r="AG2202" s="200"/>
      <c r="AH2202" s="200"/>
      <c r="AI2202" s="169" t="str">
        <f>IF(AB2202/W2202=0,"",IF(MOD(AB2202,W2202)&gt;0,"ОШИБКА!!! неверная кратность на сорт",""))</f>
        <v/>
      </c>
    </row>
    <row r="2203" spans="2:35">
      <c r="B2203" s="251"/>
      <c r="C2203" s="168"/>
      <c r="D2203" s="267"/>
      <c r="E2203" s="267"/>
      <c r="F2203" s="267"/>
      <c r="G2203" s="267"/>
      <c r="H2203" s="267"/>
      <c r="I2203" s="267"/>
      <c r="J2203" s="267"/>
      <c r="K2203" s="267">
        <v>19</v>
      </c>
      <c r="L2203" s="196" t="s">
        <v>37</v>
      </c>
      <c r="M2203" s="196" t="s">
        <v>980</v>
      </c>
      <c r="N2203" s="196" t="s">
        <v>5483</v>
      </c>
      <c r="O2203" s="196"/>
      <c r="P2203" s="196"/>
      <c r="Q2203" s="196" t="s">
        <v>4956</v>
      </c>
      <c r="R2203" s="218"/>
      <c r="S2203" s="218"/>
      <c r="T2203" s="218"/>
      <c r="U2203" s="281" t="s">
        <v>4764</v>
      </c>
      <c r="V2203" s="197" t="s">
        <v>776</v>
      </c>
      <c r="W2203" s="220">
        <v>1</v>
      </c>
      <c r="X2203" s="285">
        <v>311</v>
      </c>
      <c r="Y2203" s="285">
        <v>301</v>
      </c>
      <c r="Z2203" s="285">
        <v>282</v>
      </c>
      <c r="AA2203" s="285">
        <v>265</v>
      </c>
      <c r="AB2203" s="5"/>
      <c r="AC2203" s="224">
        <f t="shared" si="86"/>
        <v>0</v>
      </c>
      <c r="AD2203" s="270">
        <f t="shared" si="87"/>
        <v>0</v>
      </c>
      <c r="AE2203" s="282" t="s">
        <v>7069</v>
      </c>
      <c r="AF2203" s="283" t="s">
        <v>4765</v>
      </c>
      <c r="AG2203" s="200"/>
      <c r="AH2203" s="200"/>
      <c r="AI2203" s="169" t="str">
        <f>IF(AB2203/W2203=0,"",IF(MOD(AB2203,W2203)&gt;0,"ОШИБКА!!! неверная кратность на сорт",""))</f>
        <v/>
      </c>
    </row>
    <row r="2204" spans="2:35">
      <c r="B2204" s="251"/>
      <c r="C2204" s="168"/>
      <c r="D2204" s="267"/>
      <c r="E2204" s="267"/>
      <c r="F2204" s="267"/>
      <c r="G2204" s="267"/>
      <c r="H2204" s="267"/>
      <c r="I2204" s="267"/>
      <c r="J2204" s="267"/>
      <c r="K2204" s="267">
        <v>464</v>
      </c>
      <c r="L2204" s="196" t="s">
        <v>37</v>
      </c>
      <c r="M2204" s="196" t="s">
        <v>980</v>
      </c>
      <c r="N2204" s="196" t="s">
        <v>5483</v>
      </c>
      <c r="O2204" s="196"/>
      <c r="P2204" s="196"/>
      <c r="Q2204" s="196" t="s">
        <v>4940</v>
      </c>
      <c r="R2204" s="218"/>
      <c r="S2204" s="218"/>
      <c r="T2204" s="218"/>
      <c r="U2204" s="281" t="s">
        <v>4764</v>
      </c>
      <c r="V2204" s="197" t="s">
        <v>776</v>
      </c>
      <c r="W2204" s="220">
        <v>1</v>
      </c>
      <c r="X2204" s="285">
        <v>352</v>
      </c>
      <c r="Y2204" s="285">
        <v>341</v>
      </c>
      <c r="Z2204" s="285">
        <v>320</v>
      </c>
      <c r="AA2204" s="285">
        <v>300</v>
      </c>
      <c r="AB2204" s="5"/>
      <c r="AC2204" s="224">
        <f t="shared" si="86"/>
        <v>0</v>
      </c>
      <c r="AD2204" s="270">
        <f t="shared" si="87"/>
        <v>0</v>
      </c>
      <c r="AE2204" s="282" t="s">
        <v>7069</v>
      </c>
      <c r="AF2204" s="283" t="s">
        <v>4765</v>
      </c>
      <c r="AG2204" s="200"/>
      <c r="AH2204" s="200"/>
      <c r="AI2204" s="169" t="str">
        <f>IF(AB2204/W2204=0,"",IF(MOD(AB2204,W2204)&gt;0,"ОШИБКА!!! неверная кратность на сорт",""))</f>
        <v/>
      </c>
    </row>
    <row r="2205" spans="2:35">
      <c r="B2205" s="251"/>
      <c r="C2205" s="168"/>
      <c r="D2205" s="267"/>
      <c r="E2205" s="267"/>
      <c r="F2205" s="267"/>
      <c r="G2205" s="267"/>
      <c r="H2205" s="267"/>
      <c r="I2205" s="267"/>
      <c r="J2205" s="267"/>
      <c r="K2205" s="267">
        <v>402</v>
      </c>
      <c r="L2205" s="196" t="s">
        <v>37</v>
      </c>
      <c r="M2205" s="196" t="s">
        <v>980</v>
      </c>
      <c r="N2205" s="196" t="s">
        <v>5484</v>
      </c>
      <c r="O2205" s="196"/>
      <c r="P2205" s="196"/>
      <c r="Q2205" s="196" t="s">
        <v>4956</v>
      </c>
      <c r="R2205" s="218"/>
      <c r="S2205" s="218"/>
      <c r="T2205" s="218"/>
      <c r="U2205" s="281" t="s">
        <v>4764</v>
      </c>
      <c r="V2205" s="197" t="s">
        <v>776</v>
      </c>
      <c r="W2205" s="220">
        <v>1</v>
      </c>
      <c r="X2205" s="285">
        <v>311</v>
      </c>
      <c r="Y2205" s="285">
        <v>301</v>
      </c>
      <c r="Z2205" s="285">
        <v>282</v>
      </c>
      <c r="AA2205" s="285">
        <v>265</v>
      </c>
      <c r="AB2205" s="5"/>
      <c r="AC2205" s="224">
        <f t="shared" si="86"/>
        <v>0</v>
      </c>
      <c r="AD2205" s="270">
        <f t="shared" si="87"/>
        <v>0</v>
      </c>
      <c r="AE2205" s="282" t="s">
        <v>7069</v>
      </c>
      <c r="AF2205" s="283" t="s">
        <v>4765</v>
      </c>
      <c r="AG2205" s="200"/>
      <c r="AH2205" s="200"/>
      <c r="AI2205" s="169" t="str">
        <f>IF(AB2205/W2205=0,"",IF(MOD(AB2205,W2205)&gt;0,"ОШИБКА!!! неверная кратность на сорт",""))</f>
        <v/>
      </c>
    </row>
    <row r="2206" spans="2:35">
      <c r="B2206" s="251"/>
      <c r="C2206" s="168"/>
      <c r="D2206" s="267"/>
      <c r="E2206" s="267"/>
      <c r="F2206" s="267"/>
      <c r="G2206" s="267"/>
      <c r="H2206" s="267"/>
      <c r="I2206" s="267"/>
      <c r="J2206" s="267"/>
      <c r="K2206" s="267"/>
      <c r="L2206" s="196" t="s">
        <v>37</v>
      </c>
      <c r="M2206" s="196" t="s">
        <v>980</v>
      </c>
      <c r="N2206" s="196" t="s">
        <v>5484</v>
      </c>
      <c r="O2206" s="196"/>
      <c r="P2206" s="196"/>
      <c r="Q2206" s="196" t="s">
        <v>4940</v>
      </c>
      <c r="R2206" s="218"/>
      <c r="S2206" s="218"/>
      <c r="T2206" s="218"/>
      <c r="U2206" s="281" t="s">
        <v>4764</v>
      </c>
      <c r="V2206" s="197" t="s">
        <v>776</v>
      </c>
      <c r="W2206" s="220">
        <v>1</v>
      </c>
      <c r="X2206" s="285">
        <v>352</v>
      </c>
      <c r="Y2206" s="285">
        <v>341</v>
      </c>
      <c r="Z2206" s="285">
        <v>320</v>
      </c>
      <c r="AA2206" s="285">
        <v>300</v>
      </c>
      <c r="AB2206" s="5"/>
      <c r="AC2206" s="224">
        <f t="shared" si="86"/>
        <v>0</v>
      </c>
      <c r="AD2206" s="270">
        <f t="shared" si="87"/>
        <v>0</v>
      </c>
      <c r="AE2206" s="282" t="s">
        <v>7069</v>
      </c>
      <c r="AF2206" s="283" t="s">
        <v>4765</v>
      </c>
      <c r="AG2206" s="200"/>
      <c r="AH2206" s="200"/>
      <c r="AI2206" s="169" t="str">
        <f>IF(AB2206/W2206=0,"",IF(MOD(AB2206,W2206)&gt;0,"ОШИБКА!!! неверная кратность на сорт",""))</f>
        <v/>
      </c>
    </row>
    <row r="2207" spans="2:35">
      <c r="B2207" s="251"/>
      <c r="C2207" s="168"/>
      <c r="D2207" s="267"/>
      <c r="E2207" s="267"/>
      <c r="F2207" s="267"/>
      <c r="G2207" s="267"/>
      <c r="H2207" s="267"/>
      <c r="I2207" s="267"/>
      <c r="J2207" s="267"/>
      <c r="K2207" s="267"/>
      <c r="L2207" s="196" t="s">
        <v>37</v>
      </c>
      <c r="M2207" s="196" t="s">
        <v>980</v>
      </c>
      <c r="N2207" s="196" t="s">
        <v>5485</v>
      </c>
      <c r="O2207" s="196"/>
      <c r="P2207" s="196"/>
      <c r="Q2207" s="196" t="s">
        <v>4940</v>
      </c>
      <c r="R2207" s="218"/>
      <c r="S2207" s="218"/>
      <c r="T2207" s="218"/>
      <c r="U2207" s="281" t="s">
        <v>4764</v>
      </c>
      <c r="V2207" s="197" t="s">
        <v>776</v>
      </c>
      <c r="W2207" s="220">
        <v>1</v>
      </c>
      <c r="X2207" s="285">
        <v>352</v>
      </c>
      <c r="Y2207" s="285">
        <v>341</v>
      </c>
      <c r="Z2207" s="285">
        <v>320</v>
      </c>
      <c r="AA2207" s="285">
        <v>300</v>
      </c>
      <c r="AB2207" s="5"/>
      <c r="AC2207" s="224">
        <f t="shared" si="86"/>
        <v>0</v>
      </c>
      <c r="AD2207" s="270">
        <f t="shared" si="87"/>
        <v>0</v>
      </c>
      <c r="AE2207" s="282" t="s">
        <v>7069</v>
      </c>
      <c r="AF2207" s="283" t="s">
        <v>4765</v>
      </c>
      <c r="AG2207" s="200"/>
      <c r="AH2207" s="200"/>
      <c r="AI2207" s="169" t="str">
        <f>IF(AB2207/W2207=0,"",IF(MOD(AB2207,W2207)&gt;0,"ОШИБКА!!! неверная кратность на сорт",""))</f>
        <v/>
      </c>
    </row>
    <row r="2208" spans="2:35">
      <c r="B2208" s="251"/>
      <c r="C2208" s="168"/>
      <c r="D2208" s="267"/>
      <c r="E2208" s="267"/>
      <c r="F2208" s="267"/>
      <c r="G2208" s="267"/>
      <c r="H2208" s="267"/>
      <c r="I2208" s="267"/>
      <c r="J2208" s="267"/>
      <c r="K2208" s="267">
        <v>1658</v>
      </c>
      <c r="L2208" s="196" t="s">
        <v>37</v>
      </c>
      <c r="M2208" s="196" t="s">
        <v>980</v>
      </c>
      <c r="N2208" s="196" t="s">
        <v>5486</v>
      </c>
      <c r="O2208" s="196"/>
      <c r="P2208" s="196"/>
      <c r="Q2208" s="196" t="s">
        <v>4956</v>
      </c>
      <c r="R2208" s="218"/>
      <c r="S2208" s="218"/>
      <c r="T2208" s="218"/>
      <c r="U2208" s="281" t="s">
        <v>4764</v>
      </c>
      <c r="V2208" s="197" t="s">
        <v>776</v>
      </c>
      <c r="W2208" s="220">
        <v>1</v>
      </c>
      <c r="X2208" s="285">
        <v>299</v>
      </c>
      <c r="Y2208" s="285">
        <v>290</v>
      </c>
      <c r="Z2208" s="285">
        <v>272</v>
      </c>
      <c r="AA2208" s="285">
        <v>255</v>
      </c>
      <c r="AB2208" s="5"/>
      <c r="AC2208" s="224">
        <f t="shared" si="86"/>
        <v>0</v>
      </c>
      <c r="AD2208" s="270">
        <f t="shared" si="87"/>
        <v>0</v>
      </c>
      <c r="AE2208" s="282" t="s">
        <v>7069</v>
      </c>
      <c r="AF2208" s="283" t="s">
        <v>4765</v>
      </c>
      <c r="AG2208" s="200"/>
      <c r="AH2208" s="200"/>
      <c r="AI2208" s="169" t="str">
        <f>IF(AB2208/W2208=0,"",IF(MOD(AB2208,W2208)&gt;0,"ОШИБКА!!! неверная кратность на сорт",""))</f>
        <v/>
      </c>
    </row>
    <row r="2209" spans="2:35">
      <c r="B2209" s="251"/>
      <c r="C2209" s="168"/>
      <c r="D2209" s="267"/>
      <c r="E2209" s="267"/>
      <c r="F2209" s="267"/>
      <c r="G2209" s="267"/>
      <c r="H2209" s="267"/>
      <c r="I2209" s="267"/>
      <c r="J2209" s="267"/>
      <c r="K2209" s="267"/>
      <c r="L2209" s="196" t="s">
        <v>37</v>
      </c>
      <c r="M2209" s="196" t="s">
        <v>980</v>
      </c>
      <c r="N2209" s="196" t="s">
        <v>5486</v>
      </c>
      <c r="O2209" s="196"/>
      <c r="P2209" s="196"/>
      <c r="Q2209" s="196" t="s">
        <v>4940</v>
      </c>
      <c r="R2209" s="218"/>
      <c r="S2209" s="218"/>
      <c r="T2209" s="218"/>
      <c r="U2209" s="281" t="s">
        <v>4764</v>
      </c>
      <c r="V2209" s="197" t="s">
        <v>776</v>
      </c>
      <c r="W2209" s="220">
        <v>1</v>
      </c>
      <c r="X2209" s="285">
        <v>352</v>
      </c>
      <c r="Y2209" s="285">
        <v>341</v>
      </c>
      <c r="Z2209" s="285">
        <v>320</v>
      </c>
      <c r="AA2209" s="285">
        <v>300</v>
      </c>
      <c r="AB2209" s="5"/>
      <c r="AC2209" s="224">
        <f t="shared" si="86"/>
        <v>0</v>
      </c>
      <c r="AD2209" s="270">
        <f t="shared" si="87"/>
        <v>0</v>
      </c>
      <c r="AE2209" s="282" t="s">
        <v>7069</v>
      </c>
      <c r="AF2209" s="283" t="s">
        <v>4765</v>
      </c>
      <c r="AG2209" s="200"/>
      <c r="AH2209" s="200"/>
      <c r="AI2209" s="169" t="str">
        <f>IF(AB2209/W2209=0,"",IF(MOD(AB2209,W2209)&gt;0,"ОШИБКА!!! неверная кратность на сорт",""))</f>
        <v/>
      </c>
    </row>
    <row r="2210" spans="2:35">
      <c r="B2210" s="251"/>
      <c r="C2210" s="168"/>
      <c r="D2210" s="267"/>
      <c r="E2210" s="267"/>
      <c r="F2210" s="267"/>
      <c r="G2210" s="267"/>
      <c r="H2210" s="267"/>
      <c r="I2210" s="267"/>
      <c r="J2210" s="267"/>
      <c r="K2210" s="267">
        <v>1121</v>
      </c>
      <c r="L2210" s="196" t="s">
        <v>37</v>
      </c>
      <c r="M2210" s="196" t="s">
        <v>980</v>
      </c>
      <c r="N2210" s="196" t="s">
        <v>5719</v>
      </c>
      <c r="O2210" s="196"/>
      <c r="P2210" s="196"/>
      <c r="Q2210" s="196" t="s">
        <v>4940</v>
      </c>
      <c r="R2210" s="218"/>
      <c r="S2210" s="218"/>
      <c r="T2210" s="218"/>
      <c r="U2210" s="281" t="s">
        <v>4764</v>
      </c>
      <c r="V2210" s="197" t="s">
        <v>776</v>
      </c>
      <c r="W2210" s="220">
        <v>1</v>
      </c>
      <c r="X2210" s="285">
        <v>504</v>
      </c>
      <c r="Y2210" s="285">
        <v>488</v>
      </c>
      <c r="Z2210" s="285">
        <v>458</v>
      </c>
      <c r="AA2210" s="285">
        <v>430</v>
      </c>
      <c r="AB2210" s="5"/>
      <c r="AC2210" s="224">
        <f t="shared" si="86"/>
        <v>0</v>
      </c>
      <c r="AD2210" s="270">
        <f t="shared" si="87"/>
        <v>0</v>
      </c>
      <c r="AE2210" s="282" t="s">
        <v>7069</v>
      </c>
      <c r="AF2210" s="283" t="s">
        <v>4765</v>
      </c>
      <c r="AG2210" s="200"/>
      <c r="AH2210" s="200"/>
      <c r="AI2210" s="169" t="str">
        <f>IF(AB2210/W2210=0,"",IF(MOD(AB2210,W2210)&gt;0,"ОШИБКА!!! неверная кратность на сорт",""))</f>
        <v/>
      </c>
    </row>
    <row r="2211" spans="2:35">
      <c r="B2211" s="251"/>
      <c r="C2211" s="168" t="s">
        <v>3318</v>
      </c>
      <c r="D2211" s="267"/>
      <c r="E2211" s="267"/>
      <c r="F2211" s="267"/>
      <c r="G2211" s="267"/>
      <c r="H2211" s="267"/>
      <c r="I2211" s="267"/>
      <c r="J2211" s="267"/>
      <c r="K2211" s="267"/>
      <c r="L2211" s="196" t="s">
        <v>37</v>
      </c>
      <c r="M2211" s="332" t="s">
        <v>980</v>
      </c>
      <c r="N2211" s="332" t="s">
        <v>4443</v>
      </c>
      <c r="O2211" s="332" t="s">
        <v>4442</v>
      </c>
      <c r="P2211" s="332" t="s">
        <v>4444</v>
      </c>
      <c r="Q2211" s="338" t="s">
        <v>4613</v>
      </c>
      <c r="R2211" s="334"/>
      <c r="S2211" s="334"/>
      <c r="T2211" s="334"/>
      <c r="U2211" s="219"/>
      <c r="V2211" s="197" t="s">
        <v>776</v>
      </c>
      <c r="W2211" s="220">
        <v>1</v>
      </c>
      <c r="X2211" s="223">
        <v>349</v>
      </c>
      <c r="Y2211" s="223">
        <v>338</v>
      </c>
      <c r="Z2211" s="223">
        <v>317</v>
      </c>
      <c r="AA2211" s="223">
        <v>298</v>
      </c>
      <c r="AB2211" s="5"/>
      <c r="AC2211" s="224">
        <f t="shared" si="86"/>
        <v>0</v>
      </c>
      <c r="AD2211" s="270">
        <f t="shared" si="87"/>
        <v>0</v>
      </c>
      <c r="AE2211" s="198" t="s">
        <v>4484</v>
      </c>
      <c r="AF2211" s="199"/>
      <c r="AG2211" s="200"/>
      <c r="AH2211" s="200"/>
      <c r="AI2211" s="169" t="str">
        <f>IF(AB2211/W2211=0,"",IF(MOD(AB2211,W2211)&gt;0,"ОШИБКА!!! неверная кратность на сорт",""))</f>
        <v/>
      </c>
    </row>
    <row r="2212" spans="2:35">
      <c r="B2212" s="251"/>
      <c r="C2212" s="168"/>
      <c r="D2212" s="267"/>
      <c r="E2212" s="267"/>
      <c r="F2212" s="267"/>
      <c r="G2212" s="267"/>
      <c r="H2212" s="267"/>
      <c r="I2212" s="267"/>
      <c r="J2212" s="267"/>
      <c r="K2212" s="267">
        <v>120</v>
      </c>
      <c r="L2212" s="196" t="s">
        <v>37</v>
      </c>
      <c r="M2212" s="196" t="s">
        <v>980</v>
      </c>
      <c r="N2212" s="196" t="s">
        <v>5508</v>
      </c>
      <c r="O2212" s="196"/>
      <c r="P2212" s="196"/>
      <c r="Q2212" s="196" t="s">
        <v>4956</v>
      </c>
      <c r="R2212" s="218"/>
      <c r="S2212" s="218"/>
      <c r="T2212" s="218"/>
      <c r="U2212" s="281" t="s">
        <v>4764</v>
      </c>
      <c r="V2212" s="197" t="s">
        <v>776</v>
      </c>
      <c r="W2212" s="220">
        <v>1</v>
      </c>
      <c r="X2212" s="285">
        <v>315</v>
      </c>
      <c r="Y2212" s="285">
        <v>306</v>
      </c>
      <c r="Z2212" s="285">
        <v>287</v>
      </c>
      <c r="AA2212" s="285">
        <v>269</v>
      </c>
      <c r="AB2212" s="5"/>
      <c r="AC2212" s="224">
        <f t="shared" si="86"/>
        <v>0</v>
      </c>
      <c r="AD2212" s="270">
        <f t="shared" si="87"/>
        <v>0</v>
      </c>
      <c r="AE2212" s="282" t="s">
        <v>7069</v>
      </c>
      <c r="AF2212" s="283" t="s">
        <v>4765</v>
      </c>
      <c r="AG2212" s="200"/>
      <c r="AH2212" s="200"/>
      <c r="AI2212" s="169" t="str">
        <f>IF(AB2212/W2212=0,"",IF(MOD(AB2212,W2212)&gt;0,"ОШИБКА!!! неверная кратность на сорт",""))</f>
        <v/>
      </c>
    </row>
    <row r="2213" spans="2:35">
      <c r="B2213" s="251"/>
      <c r="C2213" s="168"/>
      <c r="D2213" s="267"/>
      <c r="E2213" s="267"/>
      <c r="F2213" s="267"/>
      <c r="G2213" s="267"/>
      <c r="H2213" s="267"/>
      <c r="I2213" s="267"/>
      <c r="J2213" s="267"/>
      <c r="K2213" s="267">
        <v>30</v>
      </c>
      <c r="L2213" s="196" t="s">
        <v>37</v>
      </c>
      <c r="M2213" s="196" t="s">
        <v>980</v>
      </c>
      <c r="N2213" s="196" t="s">
        <v>5508</v>
      </c>
      <c r="O2213" s="196"/>
      <c r="P2213" s="196"/>
      <c r="Q2213" s="196" t="s">
        <v>4940</v>
      </c>
      <c r="R2213" s="218"/>
      <c r="S2213" s="218"/>
      <c r="T2213" s="218"/>
      <c r="U2213" s="281" t="s">
        <v>4764</v>
      </c>
      <c r="V2213" s="197" t="s">
        <v>776</v>
      </c>
      <c r="W2213" s="220">
        <v>1</v>
      </c>
      <c r="X2213" s="285">
        <v>363</v>
      </c>
      <c r="Y2213" s="285">
        <v>352</v>
      </c>
      <c r="Z2213" s="285">
        <v>330</v>
      </c>
      <c r="AA2213" s="285">
        <v>310</v>
      </c>
      <c r="AB2213" s="5"/>
      <c r="AC2213" s="224">
        <f t="shared" si="86"/>
        <v>0</v>
      </c>
      <c r="AD2213" s="270">
        <f t="shared" si="87"/>
        <v>0</v>
      </c>
      <c r="AE2213" s="282" t="s">
        <v>7069</v>
      </c>
      <c r="AF2213" s="283" t="s">
        <v>4765</v>
      </c>
      <c r="AG2213" s="200"/>
      <c r="AH2213" s="200"/>
      <c r="AI2213" s="169" t="str">
        <f>IF(AB2213/W2213=0,"",IF(MOD(AB2213,W2213)&gt;0,"ОШИБКА!!! неверная кратность на сорт",""))</f>
        <v/>
      </c>
    </row>
    <row r="2214" spans="2:35">
      <c r="B2214" s="251"/>
      <c r="C2214" s="168"/>
      <c r="D2214" s="267"/>
      <c r="E2214" s="267"/>
      <c r="F2214" s="267"/>
      <c r="G2214" s="267"/>
      <c r="H2214" s="267"/>
      <c r="I2214" s="267"/>
      <c r="J2214" s="267"/>
      <c r="K2214" s="267">
        <v>621</v>
      </c>
      <c r="L2214" s="196" t="s">
        <v>37</v>
      </c>
      <c r="M2214" s="196" t="s">
        <v>980</v>
      </c>
      <c r="N2214" s="196" t="s">
        <v>5509</v>
      </c>
      <c r="O2214" s="196"/>
      <c r="P2214" s="196"/>
      <c r="Q2214" s="196" t="s">
        <v>4957</v>
      </c>
      <c r="R2214" s="218"/>
      <c r="S2214" s="218"/>
      <c r="T2214" s="218"/>
      <c r="U2214" s="281" t="s">
        <v>4764</v>
      </c>
      <c r="V2214" s="197" t="s">
        <v>776</v>
      </c>
      <c r="W2214" s="220">
        <v>1</v>
      </c>
      <c r="X2214" s="285">
        <v>315</v>
      </c>
      <c r="Y2214" s="285">
        <v>306</v>
      </c>
      <c r="Z2214" s="285">
        <v>287</v>
      </c>
      <c r="AA2214" s="285">
        <v>269</v>
      </c>
      <c r="AB2214" s="5"/>
      <c r="AC2214" s="224">
        <f t="shared" si="86"/>
        <v>0</v>
      </c>
      <c r="AD2214" s="270">
        <f t="shared" si="87"/>
        <v>0</v>
      </c>
      <c r="AE2214" s="282" t="s">
        <v>7069</v>
      </c>
      <c r="AF2214" s="283" t="s">
        <v>4765</v>
      </c>
      <c r="AG2214" s="200"/>
      <c r="AH2214" s="200"/>
      <c r="AI2214" s="169" t="str">
        <f>IF(AB2214/W2214=0,"",IF(MOD(AB2214,W2214)&gt;0,"ОШИБКА!!! неверная кратность на сорт",""))</f>
        <v/>
      </c>
    </row>
    <row r="2215" spans="2:35">
      <c r="B2215" s="251"/>
      <c r="C2215" s="168"/>
      <c r="D2215" s="267"/>
      <c r="E2215" s="267"/>
      <c r="F2215" s="267"/>
      <c r="G2215" s="267"/>
      <c r="H2215" s="267"/>
      <c r="I2215" s="267"/>
      <c r="J2215" s="267"/>
      <c r="K2215" s="267">
        <v>2</v>
      </c>
      <c r="L2215" s="196" t="s">
        <v>37</v>
      </c>
      <c r="M2215" s="196" t="s">
        <v>980</v>
      </c>
      <c r="N2215" s="196" t="s">
        <v>5510</v>
      </c>
      <c r="O2215" s="196"/>
      <c r="P2215" s="196"/>
      <c r="Q2215" s="196" t="s">
        <v>4940</v>
      </c>
      <c r="R2215" s="218"/>
      <c r="S2215" s="218"/>
      <c r="T2215" s="218"/>
      <c r="U2215" s="281" t="s">
        <v>4764</v>
      </c>
      <c r="V2215" s="197" t="s">
        <v>776</v>
      </c>
      <c r="W2215" s="220">
        <v>1</v>
      </c>
      <c r="X2215" s="285">
        <v>363</v>
      </c>
      <c r="Y2215" s="285">
        <v>352</v>
      </c>
      <c r="Z2215" s="285">
        <v>330</v>
      </c>
      <c r="AA2215" s="285">
        <v>310</v>
      </c>
      <c r="AB2215" s="5"/>
      <c r="AC2215" s="224">
        <f t="shared" si="86"/>
        <v>0</v>
      </c>
      <c r="AD2215" s="270">
        <f t="shared" si="87"/>
        <v>0</v>
      </c>
      <c r="AE2215" s="282" t="s">
        <v>7069</v>
      </c>
      <c r="AF2215" s="283" t="s">
        <v>4765</v>
      </c>
      <c r="AG2215" s="200"/>
      <c r="AH2215" s="200"/>
      <c r="AI2215" s="169" t="str">
        <f>IF(AB2215/W2215=0,"",IF(MOD(AB2215,W2215)&gt;0,"ОШИБКА!!! неверная кратность на сорт",""))</f>
        <v/>
      </c>
    </row>
    <row r="2216" spans="2:35">
      <c r="B2216" s="251"/>
      <c r="C2216" s="168"/>
      <c r="D2216" s="267"/>
      <c r="E2216" s="267"/>
      <c r="F2216" s="267"/>
      <c r="G2216" s="267"/>
      <c r="H2216" s="267"/>
      <c r="I2216" s="267"/>
      <c r="J2216" s="267"/>
      <c r="K2216" s="267"/>
      <c r="L2216" s="196" t="s">
        <v>37</v>
      </c>
      <c r="M2216" s="196" t="s">
        <v>980</v>
      </c>
      <c r="N2216" s="196" t="s">
        <v>5511</v>
      </c>
      <c r="O2216" s="196"/>
      <c r="P2216" s="196"/>
      <c r="Q2216" s="196" t="s">
        <v>4956</v>
      </c>
      <c r="R2216" s="218"/>
      <c r="S2216" s="218"/>
      <c r="T2216" s="218"/>
      <c r="U2216" s="281" t="s">
        <v>4764</v>
      </c>
      <c r="V2216" s="197" t="s">
        <v>776</v>
      </c>
      <c r="W2216" s="220">
        <v>1</v>
      </c>
      <c r="X2216" s="285">
        <v>368</v>
      </c>
      <c r="Y2216" s="285">
        <v>357</v>
      </c>
      <c r="Z2216" s="285">
        <v>335</v>
      </c>
      <c r="AA2216" s="285">
        <v>314</v>
      </c>
      <c r="AB2216" s="5"/>
      <c r="AC2216" s="224">
        <f t="shared" si="86"/>
        <v>0</v>
      </c>
      <c r="AD2216" s="270">
        <f t="shared" si="87"/>
        <v>0</v>
      </c>
      <c r="AE2216" s="282" t="s">
        <v>7069</v>
      </c>
      <c r="AF2216" s="283" t="s">
        <v>4765</v>
      </c>
      <c r="AG2216" s="200"/>
      <c r="AH2216" s="200"/>
      <c r="AI2216" s="169" t="str">
        <f>IF(AB2216/W2216=0,"",IF(MOD(AB2216,W2216)&gt;0,"ОШИБКА!!! неверная кратность на сорт",""))</f>
        <v/>
      </c>
    </row>
    <row r="2217" spans="2:35">
      <c r="B2217" s="251"/>
      <c r="C2217" s="168"/>
      <c r="D2217" s="267"/>
      <c r="E2217" s="267"/>
      <c r="F2217" s="267"/>
      <c r="G2217" s="267"/>
      <c r="H2217" s="267"/>
      <c r="I2217" s="267"/>
      <c r="J2217" s="267"/>
      <c r="K2217" s="267">
        <v>4</v>
      </c>
      <c r="L2217" s="196" t="s">
        <v>37</v>
      </c>
      <c r="M2217" s="196" t="s">
        <v>980</v>
      </c>
      <c r="N2217" s="196" t="s">
        <v>5511</v>
      </c>
      <c r="O2217" s="196"/>
      <c r="P2217" s="196"/>
      <c r="Q2217" s="196" t="s">
        <v>4940</v>
      </c>
      <c r="R2217" s="218"/>
      <c r="S2217" s="218"/>
      <c r="T2217" s="218"/>
      <c r="U2217" s="281" t="s">
        <v>4764</v>
      </c>
      <c r="V2217" s="197" t="s">
        <v>776</v>
      </c>
      <c r="W2217" s="220">
        <v>1</v>
      </c>
      <c r="X2217" s="285">
        <v>363</v>
      </c>
      <c r="Y2217" s="285">
        <v>352</v>
      </c>
      <c r="Z2217" s="285">
        <v>330</v>
      </c>
      <c r="AA2217" s="285">
        <v>310</v>
      </c>
      <c r="AB2217" s="5"/>
      <c r="AC2217" s="224">
        <f t="shared" si="86"/>
        <v>0</v>
      </c>
      <c r="AD2217" s="270">
        <f t="shared" si="87"/>
        <v>0</v>
      </c>
      <c r="AE2217" s="282" t="s">
        <v>7069</v>
      </c>
      <c r="AF2217" s="283" t="s">
        <v>4765</v>
      </c>
      <c r="AG2217" s="200"/>
      <c r="AH2217" s="200"/>
      <c r="AI2217" s="169" t="str">
        <f>IF(AB2217/W2217=0,"",IF(MOD(AB2217,W2217)&gt;0,"ОШИБКА!!! неверная кратность на сорт",""))</f>
        <v/>
      </c>
    </row>
    <row r="2218" spans="2:35">
      <c r="B2218" s="251"/>
      <c r="C2218" s="168"/>
      <c r="D2218" s="267"/>
      <c r="E2218" s="267"/>
      <c r="F2218" s="267"/>
      <c r="G2218" s="267"/>
      <c r="H2218" s="267"/>
      <c r="I2218" s="267"/>
      <c r="J2218" s="267"/>
      <c r="K2218" s="267">
        <v>2692</v>
      </c>
      <c r="L2218" s="196" t="s">
        <v>37</v>
      </c>
      <c r="M2218" s="196" t="s">
        <v>980</v>
      </c>
      <c r="N2218" s="196" t="s">
        <v>5720</v>
      </c>
      <c r="O2218" s="196"/>
      <c r="P2218" s="196"/>
      <c r="Q2218" s="196" t="s">
        <v>4956</v>
      </c>
      <c r="R2218" s="218"/>
      <c r="S2218" s="218"/>
      <c r="T2218" s="218"/>
      <c r="U2218" s="281" t="s">
        <v>4764</v>
      </c>
      <c r="V2218" s="197" t="s">
        <v>776</v>
      </c>
      <c r="W2218" s="220">
        <v>1</v>
      </c>
      <c r="X2218" s="285">
        <v>340</v>
      </c>
      <c r="Y2218" s="285">
        <v>330</v>
      </c>
      <c r="Z2218" s="285">
        <v>309</v>
      </c>
      <c r="AA2218" s="285">
        <v>290</v>
      </c>
      <c r="AB2218" s="5"/>
      <c r="AC2218" s="224">
        <f t="shared" si="86"/>
        <v>0</v>
      </c>
      <c r="AD2218" s="270">
        <f t="shared" si="87"/>
        <v>0</v>
      </c>
      <c r="AE2218" s="282" t="s">
        <v>7069</v>
      </c>
      <c r="AF2218" s="283" t="s">
        <v>4765</v>
      </c>
      <c r="AG2218" s="200"/>
      <c r="AH2218" s="200"/>
      <c r="AI2218" s="169" t="str">
        <f>IF(AB2218/W2218=0,"",IF(MOD(AB2218,W2218)&gt;0,"ОШИБКА!!! неверная кратность на сорт",""))</f>
        <v/>
      </c>
    </row>
    <row r="2219" spans="2:35">
      <c r="B2219" s="251"/>
      <c r="C2219" s="168" t="s">
        <v>1856</v>
      </c>
      <c r="D2219" s="267">
        <v>90</v>
      </c>
      <c r="E2219" s="267"/>
      <c r="F2219" s="267"/>
      <c r="G2219" s="267"/>
      <c r="H2219" s="267"/>
      <c r="I2219" s="267"/>
      <c r="J2219" s="267"/>
      <c r="K2219" s="267"/>
      <c r="L2219" s="196" t="s">
        <v>37</v>
      </c>
      <c r="M2219" s="196" t="s">
        <v>980</v>
      </c>
      <c r="N2219" s="196" t="s">
        <v>2979</v>
      </c>
      <c r="O2219" s="196" t="s">
        <v>1857</v>
      </c>
      <c r="P2219" s="196" t="s">
        <v>46</v>
      </c>
      <c r="Q2219" s="217" t="s">
        <v>4623</v>
      </c>
      <c r="R2219" s="218"/>
      <c r="S2219" s="218"/>
      <c r="T2219" s="218"/>
      <c r="U2219" s="219"/>
      <c r="V2219" s="197" t="s">
        <v>776</v>
      </c>
      <c r="W2219" s="220">
        <v>1</v>
      </c>
      <c r="X2219" s="223">
        <v>373</v>
      </c>
      <c r="Y2219" s="223">
        <v>362</v>
      </c>
      <c r="Z2219" s="223">
        <v>339</v>
      </c>
      <c r="AA2219" s="223">
        <v>319</v>
      </c>
      <c r="AB2219" s="5"/>
      <c r="AC2219" s="224">
        <f t="shared" si="86"/>
        <v>0</v>
      </c>
      <c r="AD2219" s="270">
        <f t="shared" si="87"/>
        <v>0</v>
      </c>
      <c r="AE2219" s="198"/>
      <c r="AF2219" s="199"/>
      <c r="AG2219" s="200"/>
      <c r="AH2219" s="200"/>
      <c r="AI2219" s="169" t="str">
        <f>IF(AB2219/W2219=0,"",IF(MOD(AB2219,W2219)&gt;0,"ОШИБКА!!! неверная кратность на сорт",""))</f>
        <v/>
      </c>
    </row>
    <row r="2220" spans="2:35">
      <c r="B2220" s="251"/>
      <c r="C2220" s="168"/>
      <c r="D2220" s="267"/>
      <c r="E2220" s="267"/>
      <c r="F2220" s="267"/>
      <c r="G2220" s="267"/>
      <c r="H2220" s="267"/>
      <c r="I2220" s="267"/>
      <c r="J2220" s="267"/>
      <c r="K2220" s="267">
        <v>587</v>
      </c>
      <c r="L2220" s="196" t="s">
        <v>37</v>
      </c>
      <c r="M2220" s="196" t="s">
        <v>980</v>
      </c>
      <c r="N2220" s="196" t="s">
        <v>5711</v>
      </c>
      <c r="O2220" s="196"/>
      <c r="P2220" s="196"/>
      <c r="Q2220" s="217" t="s">
        <v>4940</v>
      </c>
      <c r="R2220" s="218"/>
      <c r="S2220" s="218"/>
      <c r="T2220" s="218"/>
      <c r="U2220" s="281" t="s">
        <v>4764</v>
      </c>
      <c r="V2220" s="197" t="s">
        <v>776</v>
      </c>
      <c r="W2220" s="220">
        <v>1</v>
      </c>
      <c r="X2220" s="285">
        <v>984</v>
      </c>
      <c r="Y2220" s="285">
        <v>954</v>
      </c>
      <c r="Z2220" s="285">
        <v>894</v>
      </c>
      <c r="AA2220" s="285">
        <v>840</v>
      </c>
      <c r="AB2220" s="5"/>
      <c r="AC2220" s="224">
        <f t="shared" si="86"/>
        <v>0</v>
      </c>
      <c r="AD2220" s="270">
        <f t="shared" si="87"/>
        <v>0</v>
      </c>
      <c r="AE2220" s="282" t="s">
        <v>7069</v>
      </c>
      <c r="AF2220" s="283" t="s">
        <v>4765</v>
      </c>
      <c r="AG2220" s="200"/>
      <c r="AH2220" s="200"/>
      <c r="AI2220" s="169" t="str">
        <f>IF(AB2220/W2220=0,"",IF(MOD(AB2220,W2220)&gt;0,"ОШИБКА!!! неверная кратность на сорт",""))</f>
        <v/>
      </c>
    </row>
    <row r="2221" spans="2:35">
      <c r="B2221" s="251"/>
      <c r="C2221" s="168"/>
      <c r="D2221" s="267"/>
      <c r="E2221" s="267"/>
      <c r="F2221" s="267"/>
      <c r="G2221" s="267"/>
      <c r="H2221" s="267"/>
      <c r="I2221" s="267"/>
      <c r="J2221" s="267"/>
      <c r="K2221" s="267">
        <v>777</v>
      </c>
      <c r="L2221" s="196" t="s">
        <v>37</v>
      </c>
      <c r="M2221" s="196" t="s">
        <v>980</v>
      </c>
      <c r="N2221" s="196" t="s">
        <v>5712</v>
      </c>
      <c r="O2221" s="196"/>
      <c r="P2221" s="196"/>
      <c r="Q2221" s="217" t="s">
        <v>4940</v>
      </c>
      <c r="R2221" s="218"/>
      <c r="S2221" s="218"/>
      <c r="T2221" s="218"/>
      <c r="U2221" s="281" t="s">
        <v>4764</v>
      </c>
      <c r="V2221" s="197" t="s">
        <v>776</v>
      </c>
      <c r="W2221" s="220">
        <v>1</v>
      </c>
      <c r="X2221" s="285">
        <v>597</v>
      </c>
      <c r="Y2221" s="285">
        <v>579</v>
      </c>
      <c r="Z2221" s="285">
        <v>543</v>
      </c>
      <c r="AA2221" s="285">
        <v>510</v>
      </c>
      <c r="AB2221" s="5"/>
      <c r="AC2221" s="224">
        <f t="shared" si="86"/>
        <v>0</v>
      </c>
      <c r="AD2221" s="270">
        <f t="shared" si="87"/>
        <v>0</v>
      </c>
      <c r="AE2221" s="282" t="s">
        <v>7069</v>
      </c>
      <c r="AF2221" s="283" t="s">
        <v>4765</v>
      </c>
      <c r="AG2221" s="200"/>
      <c r="AH2221" s="200"/>
      <c r="AI2221" s="169" t="str">
        <f>IF(AB2221/W2221=0,"",IF(MOD(AB2221,W2221)&gt;0,"ОШИБКА!!! неверная кратность на сорт",""))</f>
        <v/>
      </c>
    </row>
    <row r="2222" spans="2:35">
      <c r="B2222" s="251"/>
      <c r="C2222" s="168" t="s">
        <v>3353</v>
      </c>
      <c r="D2222" s="267">
        <v>11</v>
      </c>
      <c r="E2222" s="267">
        <v>20</v>
      </c>
      <c r="F2222" s="267">
        <v>0</v>
      </c>
      <c r="G2222" s="267"/>
      <c r="H2222" s="267"/>
      <c r="I2222" s="267"/>
      <c r="J2222" s="267">
        <v>10</v>
      </c>
      <c r="K2222" s="267"/>
      <c r="L2222" s="196" t="s">
        <v>37</v>
      </c>
      <c r="M2222" s="196" t="s">
        <v>980</v>
      </c>
      <c r="N2222" s="196" t="s">
        <v>4265</v>
      </c>
      <c r="O2222" s="196" t="s">
        <v>4262</v>
      </c>
      <c r="P2222" s="196" t="s">
        <v>4268</v>
      </c>
      <c r="Q2222" s="196" t="s">
        <v>19</v>
      </c>
      <c r="R2222" s="218"/>
      <c r="S2222" s="218"/>
      <c r="T2222" s="218"/>
      <c r="U2222" s="219"/>
      <c r="V2222" s="197" t="s">
        <v>776</v>
      </c>
      <c r="W2222" s="220">
        <v>1</v>
      </c>
      <c r="X2222" s="223">
        <v>495</v>
      </c>
      <c r="Y2222" s="223">
        <v>480</v>
      </c>
      <c r="Z2222" s="223">
        <v>450</v>
      </c>
      <c r="AA2222" s="223">
        <v>423</v>
      </c>
      <c r="AB2222" s="5"/>
      <c r="AC2222" s="224">
        <f t="shared" si="86"/>
        <v>0</v>
      </c>
      <c r="AD2222" s="270">
        <f t="shared" si="87"/>
        <v>0</v>
      </c>
      <c r="AE2222" s="198"/>
      <c r="AF2222" s="199"/>
      <c r="AG2222" s="200"/>
      <c r="AH2222" s="200"/>
      <c r="AI2222" s="169" t="str">
        <f>IF(AB2222/W2222=0,"",IF(MOD(AB2222,W2222)&gt;0,"ОШИБКА!!! неверная кратность на сорт",""))</f>
        <v/>
      </c>
    </row>
    <row r="2223" spans="2:35">
      <c r="B2223" s="251"/>
      <c r="C2223" s="168" t="s">
        <v>3349</v>
      </c>
      <c r="D2223" s="267">
        <v>21</v>
      </c>
      <c r="E2223" s="267">
        <v>24</v>
      </c>
      <c r="F2223" s="267">
        <v>0</v>
      </c>
      <c r="G2223" s="267"/>
      <c r="H2223" s="267"/>
      <c r="I2223" s="267"/>
      <c r="J2223" s="267">
        <v>4</v>
      </c>
      <c r="K2223" s="267"/>
      <c r="L2223" s="196" t="s">
        <v>37</v>
      </c>
      <c r="M2223" s="196" t="s">
        <v>980</v>
      </c>
      <c r="N2223" s="196" t="s">
        <v>4265</v>
      </c>
      <c r="O2223" s="196" t="s">
        <v>4262</v>
      </c>
      <c r="P2223" s="196" t="s">
        <v>4269</v>
      </c>
      <c r="Q2223" s="196" t="s">
        <v>19</v>
      </c>
      <c r="R2223" s="218"/>
      <c r="S2223" s="218"/>
      <c r="T2223" s="218"/>
      <c r="U2223" s="219"/>
      <c r="V2223" s="197" t="s">
        <v>776</v>
      </c>
      <c r="W2223" s="220">
        <v>1</v>
      </c>
      <c r="X2223" s="223">
        <v>451</v>
      </c>
      <c r="Y2223" s="223">
        <v>437</v>
      </c>
      <c r="Z2223" s="223">
        <v>410</v>
      </c>
      <c r="AA2223" s="223">
        <v>385</v>
      </c>
      <c r="AB2223" s="5"/>
      <c r="AC2223" s="224">
        <f t="shared" si="86"/>
        <v>0</v>
      </c>
      <c r="AD2223" s="270">
        <f t="shared" si="87"/>
        <v>0</v>
      </c>
      <c r="AE2223" s="198"/>
      <c r="AF2223" s="199"/>
      <c r="AG2223" s="200"/>
      <c r="AH2223" s="200"/>
      <c r="AI2223" s="169" t="str">
        <f>IF(AB2223/W2223=0,"",IF(MOD(AB2223,W2223)&gt;0,"ОШИБКА!!! неверная кратность на сорт",""))</f>
        <v/>
      </c>
    </row>
    <row r="2224" spans="2:35">
      <c r="B2224" s="251"/>
      <c r="C2224" s="168" t="s">
        <v>3350</v>
      </c>
      <c r="D2224" s="267">
        <v>24</v>
      </c>
      <c r="E2224" s="267">
        <v>2</v>
      </c>
      <c r="F2224" s="267">
        <v>0</v>
      </c>
      <c r="G2224" s="267"/>
      <c r="H2224" s="267"/>
      <c r="I2224" s="267"/>
      <c r="J2224" s="267"/>
      <c r="K2224" s="267"/>
      <c r="L2224" s="196" t="s">
        <v>37</v>
      </c>
      <c r="M2224" s="196" t="s">
        <v>980</v>
      </c>
      <c r="N2224" s="196" t="s">
        <v>4266</v>
      </c>
      <c r="O2224" s="196" t="s">
        <v>4263</v>
      </c>
      <c r="P2224" s="196" t="s">
        <v>4270</v>
      </c>
      <c r="Q2224" s="196" t="s">
        <v>19</v>
      </c>
      <c r="R2224" s="218"/>
      <c r="S2224" s="218"/>
      <c r="T2224" s="218"/>
      <c r="U2224" s="219"/>
      <c r="V2224" s="197" t="s">
        <v>776</v>
      </c>
      <c r="W2224" s="220">
        <v>1</v>
      </c>
      <c r="X2224" s="223">
        <v>507</v>
      </c>
      <c r="Y2224" s="223">
        <v>492</v>
      </c>
      <c r="Z2224" s="223">
        <v>461</v>
      </c>
      <c r="AA2224" s="223">
        <v>433</v>
      </c>
      <c r="AB2224" s="5"/>
      <c r="AC2224" s="224">
        <f t="shared" si="86"/>
        <v>0</v>
      </c>
      <c r="AD2224" s="270">
        <f t="shared" si="87"/>
        <v>0</v>
      </c>
      <c r="AE2224" s="198"/>
      <c r="AF2224" s="199"/>
      <c r="AG2224" s="200"/>
      <c r="AH2224" s="200"/>
      <c r="AI2224" s="169" t="str">
        <f>IF(AB2224/W2224=0,"",IF(MOD(AB2224,W2224)&gt;0,"ОШИБКА!!! неверная кратность на сорт",""))</f>
        <v/>
      </c>
    </row>
    <row r="2225" spans="2:35">
      <c r="B2225" s="251"/>
      <c r="C2225" s="168" t="s">
        <v>3351</v>
      </c>
      <c r="D2225" s="267">
        <v>10</v>
      </c>
      <c r="E2225" s="267">
        <v>21</v>
      </c>
      <c r="F2225" s="267">
        <v>0</v>
      </c>
      <c r="G2225" s="267"/>
      <c r="H2225" s="267"/>
      <c r="I2225" s="267"/>
      <c r="J2225" s="267"/>
      <c r="K2225" s="267"/>
      <c r="L2225" s="196" t="s">
        <v>37</v>
      </c>
      <c r="M2225" s="196" t="s">
        <v>980</v>
      </c>
      <c r="N2225" s="196" t="s">
        <v>4266</v>
      </c>
      <c r="O2225" s="196" t="s">
        <v>4263</v>
      </c>
      <c r="P2225" s="196" t="s">
        <v>4271</v>
      </c>
      <c r="Q2225" s="196" t="s">
        <v>19</v>
      </c>
      <c r="R2225" s="218"/>
      <c r="S2225" s="218"/>
      <c r="T2225" s="218"/>
      <c r="U2225" s="219"/>
      <c r="V2225" s="197" t="s">
        <v>776</v>
      </c>
      <c r="W2225" s="220">
        <v>1</v>
      </c>
      <c r="X2225" s="223">
        <v>458</v>
      </c>
      <c r="Y2225" s="223">
        <v>444</v>
      </c>
      <c r="Z2225" s="223">
        <v>416</v>
      </c>
      <c r="AA2225" s="223">
        <v>391</v>
      </c>
      <c r="AB2225" s="5"/>
      <c r="AC2225" s="224">
        <f t="shared" si="86"/>
        <v>0</v>
      </c>
      <c r="AD2225" s="270">
        <f t="shared" si="87"/>
        <v>0</v>
      </c>
      <c r="AE2225" s="198"/>
      <c r="AF2225" s="199"/>
      <c r="AG2225" s="200"/>
      <c r="AH2225" s="200"/>
      <c r="AI2225" s="169" t="str">
        <f>IF(AB2225/W2225=0,"",IF(MOD(AB2225,W2225)&gt;0,"ОШИБКА!!! неверная кратность на сорт",""))</f>
        <v/>
      </c>
    </row>
    <row r="2226" spans="2:35">
      <c r="B2226" s="251"/>
      <c r="C2226" s="168" t="s">
        <v>3352</v>
      </c>
      <c r="D2226" s="267">
        <v>50</v>
      </c>
      <c r="E2226" s="267">
        <v>11</v>
      </c>
      <c r="F2226" s="267">
        <v>11</v>
      </c>
      <c r="G2226" s="267"/>
      <c r="H2226" s="267"/>
      <c r="I2226" s="267"/>
      <c r="J2226" s="267"/>
      <c r="K2226" s="267"/>
      <c r="L2226" s="196" t="s">
        <v>37</v>
      </c>
      <c r="M2226" s="196" t="s">
        <v>980</v>
      </c>
      <c r="N2226" s="196" t="s">
        <v>4266</v>
      </c>
      <c r="O2226" s="196" t="s">
        <v>4263</v>
      </c>
      <c r="P2226" s="196" t="s">
        <v>4272</v>
      </c>
      <c r="Q2226" s="196" t="s">
        <v>19</v>
      </c>
      <c r="R2226" s="218"/>
      <c r="S2226" s="218"/>
      <c r="T2226" s="218"/>
      <c r="U2226" s="219"/>
      <c r="V2226" s="197" t="s">
        <v>776</v>
      </c>
      <c r="W2226" s="220">
        <v>1</v>
      </c>
      <c r="X2226" s="223">
        <v>507</v>
      </c>
      <c r="Y2226" s="223">
        <v>492</v>
      </c>
      <c r="Z2226" s="223">
        <v>461</v>
      </c>
      <c r="AA2226" s="223">
        <v>433</v>
      </c>
      <c r="AB2226" s="5"/>
      <c r="AC2226" s="224">
        <f t="shared" si="86"/>
        <v>0</v>
      </c>
      <c r="AD2226" s="270">
        <f t="shared" si="87"/>
        <v>0</v>
      </c>
      <c r="AE2226" s="198"/>
      <c r="AF2226" s="199"/>
      <c r="AG2226" s="200"/>
      <c r="AH2226" s="200"/>
      <c r="AI2226" s="169" t="str">
        <f>IF(AB2226/W2226=0,"",IF(MOD(AB2226,W2226)&gt;0,"ОШИБКА!!! неверная кратность на сорт",""))</f>
        <v/>
      </c>
    </row>
    <row r="2227" spans="2:35">
      <c r="B2227" s="251"/>
      <c r="C2227" s="168" t="s">
        <v>1339</v>
      </c>
      <c r="D2227" s="267"/>
      <c r="E2227" s="267">
        <v>22</v>
      </c>
      <c r="F2227" s="267">
        <v>0</v>
      </c>
      <c r="G2227" s="267"/>
      <c r="H2227" s="267"/>
      <c r="I2227" s="267"/>
      <c r="J2227" s="267">
        <v>1</v>
      </c>
      <c r="K2227" s="267"/>
      <c r="L2227" s="196" t="s">
        <v>37</v>
      </c>
      <c r="M2227" s="196" t="s">
        <v>980</v>
      </c>
      <c r="N2227" s="196" t="s">
        <v>1341</v>
      </c>
      <c r="O2227" s="196" t="s">
        <v>1340</v>
      </c>
      <c r="P2227" s="196" t="s">
        <v>1342</v>
      </c>
      <c r="Q2227" s="196" t="s">
        <v>141</v>
      </c>
      <c r="R2227" s="218"/>
      <c r="S2227" s="218"/>
      <c r="T2227" s="218"/>
      <c r="U2227" s="219"/>
      <c r="V2227" s="197" t="s">
        <v>776</v>
      </c>
      <c r="W2227" s="220">
        <v>1</v>
      </c>
      <c r="X2227" s="223">
        <v>500</v>
      </c>
      <c r="Y2227" s="223">
        <v>485</v>
      </c>
      <c r="Z2227" s="223">
        <v>455</v>
      </c>
      <c r="AA2227" s="223">
        <v>428</v>
      </c>
      <c r="AB2227" s="5"/>
      <c r="AC2227" s="224">
        <f t="shared" si="86"/>
        <v>0</v>
      </c>
      <c r="AD2227" s="270">
        <f t="shared" si="87"/>
        <v>0</v>
      </c>
      <c r="AE2227" s="198"/>
      <c r="AF2227" s="199"/>
      <c r="AG2227" s="200"/>
      <c r="AH2227" s="200"/>
      <c r="AI2227" s="169" t="str">
        <f>IF(AB2227/W2227=0,"",IF(MOD(AB2227,W2227)&gt;0,"ОШИБКА!!! неверная кратность на сорт",""))</f>
        <v/>
      </c>
    </row>
    <row r="2228" spans="2:35">
      <c r="B2228" s="251"/>
      <c r="C2228" s="168"/>
      <c r="D2228" s="267"/>
      <c r="E2228" s="267"/>
      <c r="F2228" s="267"/>
      <c r="G2228" s="267"/>
      <c r="H2228" s="267"/>
      <c r="I2228" s="267"/>
      <c r="J2228" s="267"/>
      <c r="K2228" s="267">
        <v>277</v>
      </c>
      <c r="L2228" s="196" t="s">
        <v>37</v>
      </c>
      <c r="M2228" s="196" t="s">
        <v>980</v>
      </c>
      <c r="N2228" s="196" t="s">
        <v>5262</v>
      </c>
      <c r="O2228" s="196"/>
      <c r="P2228" s="196"/>
      <c r="Q2228" s="196" t="s">
        <v>4956</v>
      </c>
      <c r="R2228" s="218"/>
      <c r="S2228" s="218"/>
      <c r="T2228" s="218"/>
      <c r="U2228" s="281" t="s">
        <v>4764</v>
      </c>
      <c r="V2228" s="197" t="s">
        <v>776</v>
      </c>
      <c r="W2228" s="220">
        <v>1</v>
      </c>
      <c r="X2228" s="285">
        <v>287</v>
      </c>
      <c r="Y2228" s="285">
        <v>279</v>
      </c>
      <c r="Z2228" s="285">
        <v>261</v>
      </c>
      <c r="AA2228" s="285">
        <v>245</v>
      </c>
      <c r="AB2228" s="5"/>
      <c r="AC2228" s="224">
        <f t="shared" si="86"/>
        <v>0</v>
      </c>
      <c r="AD2228" s="270">
        <f t="shared" si="87"/>
        <v>0</v>
      </c>
      <c r="AE2228" s="282" t="s">
        <v>7069</v>
      </c>
      <c r="AF2228" s="283" t="s">
        <v>4765</v>
      </c>
      <c r="AG2228" s="200"/>
      <c r="AH2228" s="200"/>
      <c r="AI2228" s="169" t="str">
        <f>IF(AB2228/W2228=0,"",IF(MOD(AB2228,W2228)&gt;0,"ОШИБКА!!! неверная кратность на сорт",""))</f>
        <v/>
      </c>
    </row>
    <row r="2229" spans="2:35">
      <c r="B2229" s="251"/>
      <c r="C2229" s="168"/>
      <c r="D2229" s="267"/>
      <c r="E2229" s="267"/>
      <c r="F2229" s="267"/>
      <c r="G2229" s="267"/>
      <c r="H2229" s="267"/>
      <c r="I2229" s="267"/>
      <c r="J2229" s="267"/>
      <c r="K2229" s="267">
        <v>1470</v>
      </c>
      <c r="L2229" s="196" t="s">
        <v>37</v>
      </c>
      <c r="M2229" s="196" t="s">
        <v>980</v>
      </c>
      <c r="N2229" s="196" t="s">
        <v>5263</v>
      </c>
      <c r="O2229" s="196"/>
      <c r="P2229" s="196"/>
      <c r="Q2229" s="196" t="s">
        <v>4956</v>
      </c>
      <c r="R2229" s="218"/>
      <c r="S2229" s="218"/>
      <c r="T2229" s="218"/>
      <c r="U2229" s="281" t="s">
        <v>4764</v>
      </c>
      <c r="V2229" s="197" t="s">
        <v>776</v>
      </c>
      <c r="W2229" s="220">
        <v>1</v>
      </c>
      <c r="X2229" s="285">
        <v>287</v>
      </c>
      <c r="Y2229" s="285">
        <v>279</v>
      </c>
      <c r="Z2229" s="285">
        <v>261</v>
      </c>
      <c r="AA2229" s="285">
        <v>245</v>
      </c>
      <c r="AB2229" s="5"/>
      <c r="AC2229" s="224">
        <f t="shared" si="86"/>
        <v>0</v>
      </c>
      <c r="AD2229" s="270">
        <f t="shared" si="87"/>
        <v>0</v>
      </c>
      <c r="AE2229" s="282" t="s">
        <v>7069</v>
      </c>
      <c r="AF2229" s="283" t="s">
        <v>4765</v>
      </c>
      <c r="AG2229" s="200"/>
      <c r="AH2229" s="200"/>
      <c r="AI2229" s="169" t="str">
        <f>IF(AB2229/W2229=0,"",IF(MOD(AB2229,W2229)&gt;0,"ОШИБКА!!! неверная кратность на сорт",""))</f>
        <v/>
      </c>
    </row>
    <row r="2230" spans="2:35">
      <c r="B2230" s="251"/>
      <c r="C2230" s="168"/>
      <c r="D2230" s="267"/>
      <c r="E2230" s="267"/>
      <c r="F2230" s="267"/>
      <c r="G2230" s="267"/>
      <c r="H2230" s="267"/>
      <c r="I2230" s="267"/>
      <c r="J2230" s="267"/>
      <c r="K2230" s="267">
        <v>806</v>
      </c>
      <c r="L2230" s="196" t="s">
        <v>37</v>
      </c>
      <c r="M2230" s="196" t="s">
        <v>980</v>
      </c>
      <c r="N2230" s="196" t="s">
        <v>5264</v>
      </c>
      <c r="O2230" s="196"/>
      <c r="P2230" s="196"/>
      <c r="Q2230" s="196" t="s">
        <v>4956</v>
      </c>
      <c r="R2230" s="218"/>
      <c r="S2230" s="218"/>
      <c r="T2230" s="218"/>
      <c r="U2230" s="281" t="s">
        <v>4764</v>
      </c>
      <c r="V2230" s="197" t="s">
        <v>776</v>
      </c>
      <c r="W2230" s="220">
        <v>1</v>
      </c>
      <c r="X2230" s="285">
        <v>287</v>
      </c>
      <c r="Y2230" s="285">
        <v>279</v>
      </c>
      <c r="Z2230" s="285">
        <v>261</v>
      </c>
      <c r="AA2230" s="285">
        <v>245</v>
      </c>
      <c r="AB2230" s="5"/>
      <c r="AC2230" s="224">
        <f t="shared" si="86"/>
        <v>0</v>
      </c>
      <c r="AD2230" s="270">
        <f t="shared" si="87"/>
        <v>0</v>
      </c>
      <c r="AE2230" s="282" t="s">
        <v>7069</v>
      </c>
      <c r="AF2230" s="283" t="s">
        <v>4765</v>
      </c>
      <c r="AG2230" s="200"/>
      <c r="AH2230" s="200"/>
      <c r="AI2230" s="169" t="str">
        <f>IF(AB2230/W2230=0,"",IF(MOD(AB2230,W2230)&gt;0,"ОШИБКА!!! неверная кратность на сорт",""))</f>
        <v/>
      </c>
    </row>
    <row r="2231" spans="2:35">
      <c r="B2231" s="251"/>
      <c r="C2231" s="168"/>
      <c r="D2231" s="267"/>
      <c r="E2231" s="267"/>
      <c r="F2231" s="267"/>
      <c r="G2231" s="267"/>
      <c r="H2231" s="267"/>
      <c r="I2231" s="267"/>
      <c r="J2231" s="267"/>
      <c r="K2231" s="267"/>
      <c r="L2231" s="196" t="s">
        <v>37</v>
      </c>
      <c r="M2231" s="196" t="s">
        <v>980</v>
      </c>
      <c r="N2231" s="196" t="s">
        <v>5265</v>
      </c>
      <c r="O2231" s="196"/>
      <c r="P2231" s="196"/>
      <c r="Q2231" s="196" t="s">
        <v>4957</v>
      </c>
      <c r="R2231" s="218"/>
      <c r="S2231" s="218"/>
      <c r="T2231" s="218"/>
      <c r="U2231" s="281" t="s">
        <v>4764</v>
      </c>
      <c r="V2231" s="197" t="s">
        <v>776</v>
      </c>
      <c r="W2231" s="220">
        <v>1</v>
      </c>
      <c r="X2231" s="285">
        <v>287</v>
      </c>
      <c r="Y2231" s="285">
        <v>279</v>
      </c>
      <c r="Z2231" s="285">
        <v>261</v>
      </c>
      <c r="AA2231" s="285">
        <v>245</v>
      </c>
      <c r="AB2231" s="5"/>
      <c r="AC2231" s="224">
        <f t="shared" si="86"/>
        <v>0</v>
      </c>
      <c r="AD2231" s="270">
        <f t="shared" si="87"/>
        <v>0</v>
      </c>
      <c r="AE2231" s="282" t="s">
        <v>7069</v>
      </c>
      <c r="AF2231" s="283" t="s">
        <v>4765</v>
      </c>
      <c r="AG2231" s="200"/>
      <c r="AH2231" s="200"/>
      <c r="AI2231" s="169" t="str">
        <f>IF(AB2231/W2231=0,"",IF(MOD(AB2231,W2231)&gt;0,"ОШИБКА!!! неверная кратность на сорт",""))</f>
        <v/>
      </c>
    </row>
    <row r="2232" spans="2:35">
      <c r="B2232" s="251"/>
      <c r="C2232" s="168"/>
      <c r="D2232" s="267"/>
      <c r="E2232" s="267"/>
      <c r="F2232" s="267"/>
      <c r="G2232" s="267"/>
      <c r="H2232" s="267"/>
      <c r="I2232" s="267"/>
      <c r="J2232" s="267"/>
      <c r="K2232" s="267"/>
      <c r="L2232" s="196" t="s">
        <v>37</v>
      </c>
      <c r="M2232" s="196" t="s">
        <v>980</v>
      </c>
      <c r="N2232" s="196" t="s">
        <v>5265</v>
      </c>
      <c r="O2232" s="196"/>
      <c r="P2232" s="196"/>
      <c r="Q2232" s="196" t="s">
        <v>4940</v>
      </c>
      <c r="R2232" s="218"/>
      <c r="S2232" s="218"/>
      <c r="T2232" s="218"/>
      <c r="U2232" s="281" t="s">
        <v>4764</v>
      </c>
      <c r="V2232" s="197" t="s">
        <v>776</v>
      </c>
      <c r="W2232" s="220">
        <v>1</v>
      </c>
      <c r="X2232" s="285">
        <v>363</v>
      </c>
      <c r="Y2232" s="285">
        <v>352</v>
      </c>
      <c r="Z2232" s="285">
        <v>330</v>
      </c>
      <c r="AA2232" s="285">
        <v>310</v>
      </c>
      <c r="AB2232" s="5"/>
      <c r="AC2232" s="224">
        <f t="shared" si="86"/>
        <v>0</v>
      </c>
      <c r="AD2232" s="270">
        <f t="shared" si="87"/>
        <v>0</v>
      </c>
      <c r="AE2232" s="282" t="s">
        <v>7069</v>
      </c>
      <c r="AF2232" s="283" t="s">
        <v>4765</v>
      </c>
      <c r="AG2232" s="200"/>
      <c r="AH2232" s="200"/>
      <c r="AI2232" s="169" t="str">
        <f>IF(AB2232/W2232=0,"",IF(MOD(AB2232,W2232)&gt;0,"ОШИБКА!!! неверная кратность на сорт",""))</f>
        <v/>
      </c>
    </row>
    <row r="2233" spans="2:35">
      <c r="B2233" s="251"/>
      <c r="C2233" s="168"/>
      <c r="D2233" s="267"/>
      <c r="E2233" s="267"/>
      <c r="F2233" s="267"/>
      <c r="G2233" s="267"/>
      <c r="H2233" s="267"/>
      <c r="I2233" s="267"/>
      <c r="J2233" s="267"/>
      <c r="K2233" s="267">
        <v>8</v>
      </c>
      <c r="L2233" s="196" t="s">
        <v>37</v>
      </c>
      <c r="M2233" s="196" t="s">
        <v>980</v>
      </c>
      <c r="N2233" s="196" t="s">
        <v>5266</v>
      </c>
      <c r="O2233" s="196"/>
      <c r="P2233" s="196"/>
      <c r="Q2233" s="196" t="s">
        <v>4940</v>
      </c>
      <c r="R2233" s="218"/>
      <c r="S2233" s="218"/>
      <c r="T2233" s="218"/>
      <c r="U2233" s="281" t="s">
        <v>4764</v>
      </c>
      <c r="V2233" s="197" t="s">
        <v>776</v>
      </c>
      <c r="W2233" s="220">
        <v>1</v>
      </c>
      <c r="X2233" s="285">
        <v>340</v>
      </c>
      <c r="Y2233" s="285">
        <v>330</v>
      </c>
      <c r="Z2233" s="285">
        <v>309</v>
      </c>
      <c r="AA2233" s="285">
        <v>290</v>
      </c>
      <c r="AB2233" s="5"/>
      <c r="AC2233" s="224">
        <f t="shared" si="86"/>
        <v>0</v>
      </c>
      <c r="AD2233" s="270">
        <f t="shared" si="87"/>
        <v>0</v>
      </c>
      <c r="AE2233" s="282" t="s">
        <v>7069</v>
      </c>
      <c r="AF2233" s="283" t="s">
        <v>4765</v>
      </c>
      <c r="AG2233" s="200"/>
      <c r="AH2233" s="200"/>
      <c r="AI2233" s="169" t="str">
        <f>IF(AB2233/W2233=0,"",IF(MOD(AB2233,W2233)&gt;0,"ОШИБКА!!! неверная кратность на сорт",""))</f>
        <v/>
      </c>
    </row>
    <row r="2234" spans="2:35">
      <c r="B2234" s="251"/>
      <c r="C2234" s="168"/>
      <c r="D2234" s="267"/>
      <c r="E2234" s="267"/>
      <c r="F2234" s="267"/>
      <c r="G2234" s="267"/>
      <c r="H2234" s="267"/>
      <c r="I2234" s="267"/>
      <c r="J2234" s="267"/>
      <c r="K2234" s="267">
        <v>90</v>
      </c>
      <c r="L2234" s="196" t="s">
        <v>37</v>
      </c>
      <c r="M2234" s="196" t="s">
        <v>980</v>
      </c>
      <c r="N2234" s="196" t="s">
        <v>1341</v>
      </c>
      <c r="O2234" s="196"/>
      <c r="P2234" s="196"/>
      <c r="Q2234" s="196" t="s">
        <v>4940</v>
      </c>
      <c r="R2234" s="218"/>
      <c r="S2234" s="218"/>
      <c r="T2234" s="218"/>
      <c r="U2234" s="281" t="s">
        <v>4764</v>
      </c>
      <c r="V2234" s="197" t="s">
        <v>776</v>
      </c>
      <c r="W2234" s="220">
        <v>1</v>
      </c>
      <c r="X2234" s="285">
        <v>363</v>
      </c>
      <c r="Y2234" s="285">
        <v>352</v>
      </c>
      <c r="Z2234" s="285">
        <v>330</v>
      </c>
      <c r="AA2234" s="285">
        <v>310</v>
      </c>
      <c r="AB2234" s="5"/>
      <c r="AC2234" s="224">
        <f t="shared" si="86"/>
        <v>0</v>
      </c>
      <c r="AD2234" s="270">
        <f t="shared" si="87"/>
        <v>0</v>
      </c>
      <c r="AE2234" s="282" t="s">
        <v>7069</v>
      </c>
      <c r="AF2234" s="283" t="s">
        <v>4765</v>
      </c>
      <c r="AG2234" s="200"/>
      <c r="AH2234" s="200"/>
      <c r="AI2234" s="169" t="str">
        <f>IF(AB2234/W2234=0,"",IF(MOD(AB2234,W2234)&gt;0,"ОШИБКА!!! неверная кратность на сорт",""))</f>
        <v/>
      </c>
    </row>
    <row r="2235" spans="2:35">
      <c r="B2235" s="251"/>
      <c r="C2235" s="168"/>
      <c r="D2235" s="267"/>
      <c r="E2235" s="267"/>
      <c r="F2235" s="267"/>
      <c r="G2235" s="267"/>
      <c r="H2235" s="267"/>
      <c r="I2235" s="267"/>
      <c r="J2235" s="267"/>
      <c r="K2235" s="267">
        <v>515</v>
      </c>
      <c r="L2235" s="196" t="s">
        <v>37</v>
      </c>
      <c r="M2235" s="196" t="s">
        <v>980</v>
      </c>
      <c r="N2235" s="196" t="s">
        <v>5267</v>
      </c>
      <c r="O2235" s="196"/>
      <c r="P2235" s="196"/>
      <c r="Q2235" s="196" t="s">
        <v>4940</v>
      </c>
      <c r="R2235" s="218"/>
      <c r="S2235" s="218"/>
      <c r="T2235" s="218"/>
      <c r="U2235" s="281" t="s">
        <v>4764</v>
      </c>
      <c r="V2235" s="197" t="s">
        <v>776</v>
      </c>
      <c r="W2235" s="220">
        <v>1</v>
      </c>
      <c r="X2235" s="285">
        <v>363</v>
      </c>
      <c r="Y2235" s="285">
        <v>352</v>
      </c>
      <c r="Z2235" s="285">
        <v>330</v>
      </c>
      <c r="AA2235" s="285">
        <v>310</v>
      </c>
      <c r="AB2235" s="5"/>
      <c r="AC2235" s="224">
        <f t="shared" si="86"/>
        <v>0</v>
      </c>
      <c r="AD2235" s="270">
        <f t="shared" si="87"/>
        <v>0</v>
      </c>
      <c r="AE2235" s="282" t="s">
        <v>7069</v>
      </c>
      <c r="AF2235" s="283" t="s">
        <v>4765</v>
      </c>
      <c r="AG2235" s="200"/>
      <c r="AH2235" s="200"/>
      <c r="AI2235" s="169" t="str">
        <f>IF(AB2235/W2235=0,"",IF(MOD(AB2235,W2235)&gt;0,"ОШИБКА!!! неверная кратность на сорт",""))</f>
        <v/>
      </c>
    </row>
    <row r="2236" spans="2:35">
      <c r="B2236" s="251"/>
      <c r="C2236" s="168" t="s">
        <v>3354</v>
      </c>
      <c r="D2236" s="267">
        <v>27</v>
      </c>
      <c r="E2236" s="267">
        <v>24</v>
      </c>
      <c r="F2236" s="267">
        <v>13</v>
      </c>
      <c r="G2236" s="267"/>
      <c r="H2236" s="267"/>
      <c r="I2236" s="267"/>
      <c r="J2236" s="267">
        <v>9</v>
      </c>
      <c r="K2236" s="267"/>
      <c r="L2236" s="196" t="s">
        <v>37</v>
      </c>
      <c r="M2236" s="196" t="s">
        <v>980</v>
      </c>
      <c r="N2236" s="196" t="s">
        <v>4324</v>
      </c>
      <c r="O2236" s="196" t="s">
        <v>4323</v>
      </c>
      <c r="P2236" s="196" t="s">
        <v>4325</v>
      </c>
      <c r="Q2236" s="196" t="s">
        <v>19</v>
      </c>
      <c r="R2236" s="218"/>
      <c r="S2236" s="218"/>
      <c r="T2236" s="218"/>
      <c r="U2236" s="219"/>
      <c r="V2236" s="197" t="s">
        <v>776</v>
      </c>
      <c r="W2236" s="220">
        <v>1</v>
      </c>
      <c r="X2236" s="223">
        <v>426</v>
      </c>
      <c r="Y2236" s="223">
        <v>413</v>
      </c>
      <c r="Z2236" s="223">
        <v>387</v>
      </c>
      <c r="AA2236" s="223">
        <v>364</v>
      </c>
      <c r="AB2236" s="5"/>
      <c r="AC2236" s="224">
        <f t="shared" si="86"/>
        <v>0</v>
      </c>
      <c r="AD2236" s="270">
        <f t="shared" si="87"/>
        <v>0</v>
      </c>
      <c r="AE2236" s="198"/>
      <c r="AF2236" s="199"/>
      <c r="AG2236" s="200"/>
      <c r="AH2236" s="200"/>
      <c r="AI2236" s="169" t="str">
        <f>IF(AB2236/W2236=0,"",IF(MOD(AB2236,W2236)&gt;0,"ОШИБКА!!! неверная кратность на сорт",""))</f>
        <v/>
      </c>
    </row>
    <row r="2237" spans="2:35">
      <c r="B2237" s="251"/>
      <c r="C2237" s="168" t="s">
        <v>3355</v>
      </c>
      <c r="D2237" s="267">
        <v>1</v>
      </c>
      <c r="E2237" s="267">
        <v>144</v>
      </c>
      <c r="F2237" s="267">
        <v>96</v>
      </c>
      <c r="G2237" s="267"/>
      <c r="H2237" s="267"/>
      <c r="I2237" s="267"/>
      <c r="J2237" s="267">
        <v>13</v>
      </c>
      <c r="K2237" s="267"/>
      <c r="L2237" s="196" t="s">
        <v>37</v>
      </c>
      <c r="M2237" s="196" t="s">
        <v>980</v>
      </c>
      <c r="N2237" s="196" t="s">
        <v>4324</v>
      </c>
      <c r="O2237" s="196" t="s">
        <v>4323</v>
      </c>
      <c r="P2237" s="196" t="s">
        <v>4326</v>
      </c>
      <c r="Q2237" s="196" t="s">
        <v>19</v>
      </c>
      <c r="R2237" s="218"/>
      <c r="S2237" s="218"/>
      <c r="T2237" s="218"/>
      <c r="U2237" s="252"/>
      <c r="V2237" s="197" t="s">
        <v>776</v>
      </c>
      <c r="W2237" s="220">
        <v>1</v>
      </c>
      <c r="X2237" s="227">
        <v>293</v>
      </c>
      <c r="Y2237" s="227">
        <v>284</v>
      </c>
      <c r="Z2237" s="227">
        <v>266</v>
      </c>
      <c r="AA2237" s="227">
        <v>250</v>
      </c>
      <c r="AB2237" s="5"/>
      <c r="AC2237" s="224">
        <f t="shared" si="86"/>
        <v>0</v>
      </c>
      <c r="AD2237" s="270">
        <f t="shared" si="87"/>
        <v>0</v>
      </c>
      <c r="AE2237" s="198"/>
      <c r="AF2237" s="199"/>
      <c r="AG2237" s="200"/>
      <c r="AH2237" s="200"/>
      <c r="AI2237" s="169" t="str">
        <f>IF(AB2237/W2237=0,"",IF(MOD(AB2237,W2237)&gt;0,"ОШИБКА!!! неверная кратность на сорт",""))</f>
        <v/>
      </c>
    </row>
    <row r="2238" spans="2:35">
      <c r="B2238" s="251"/>
      <c r="C2238" s="168" t="s">
        <v>1882</v>
      </c>
      <c r="D2238" s="267">
        <v>11</v>
      </c>
      <c r="E2238" s="267"/>
      <c r="F2238" s="267"/>
      <c r="G2238" s="267"/>
      <c r="H2238" s="267"/>
      <c r="I2238" s="267"/>
      <c r="J2238" s="267"/>
      <c r="K2238" s="267"/>
      <c r="L2238" s="196" t="s">
        <v>37</v>
      </c>
      <c r="M2238" s="196" t="s">
        <v>980</v>
      </c>
      <c r="N2238" s="196" t="s">
        <v>1884</v>
      </c>
      <c r="O2238" s="196" t="s">
        <v>1883</v>
      </c>
      <c r="P2238" s="196" t="s">
        <v>1885</v>
      </c>
      <c r="Q2238" s="217" t="s">
        <v>4613</v>
      </c>
      <c r="R2238" s="218"/>
      <c r="S2238" s="218"/>
      <c r="T2238" s="218"/>
      <c r="U2238" s="219"/>
      <c r="V2238" s="197" t="s">
        <v>776</v>
      </c>
      <c r="W2238" s="220">
        <v>1</v>
      </c>
      <c r="X2238" s="223">
        <v>349</v>
      </c>
      <c r="Y2238" s="223">
        <v>338</v>
      </c>
      <c r="Z2238" s="223">
        <v>317</v>
      </c>
      <c r="AA2238" s="223">
        <v>298</v>
      </c>
      <c r="AB2238" s="5"/>
      <c r="AC2238" s="224">
        <f t="shared" si="86"/>
        <v>0</v>
      </c>
      <c r="AD2238" s="270">
        <f t="shared" si="87"/>
        <v>0</v>
      </c>
      <c r="AE2238" s="198"/>
      <c r="AF2238" s="199"/>
      <c r="AG2238" s="200"/>
      <c r="AH2238" s="200"/>
      <c r="AI2238" s="169" t="str">
        <f>IF(AB2238/W2238=0,"",IF(MOD(AB2238,W2238)&gt;0,"ОШИБКА!!! неверная кратность на сорт",""))</f>
        <v/>
      </c>
    </row>
    <row r="2239" spans="2:35">
      <c r="B2239" s="251"/>
      <c r="C2239" s="168" t="s">
        <v>3356</v>
      </c>
      <c r="D2239" s="267"/>
      <c r="E2239" s="267">
        <v>31</v>
      </c>
      <c r="F2239" s="267">
        <v>0</v>
      </c>
      <c r="G2239" s="267"/>
      <c r="H2239" s="267"/>
      <c r="I2239" s="267"/>
      <c r="J2239" s="267">
        <v>23</v>
      </c>
      <c r="K2239" s="267"/>
      <c r="L2239" s="196" t="s">
        <v>37</v>
      </c>
      <c r="M2239" s="196" t="s">
        <v>980</v>
      </c>
      <c r="N2239" s="196" t="s">
        <v>1344</v>
      </c>
      <c r="O2239" s="196" t="s">
        <v>1343</v>
      </c>
      <c r="P2239" s="196" t="s">
        <v>4255</v>
      </c>
      <c r="Q2239" s="196" t="s">
        <v>19</v>
      </c>
      <c r="R2239" s="218"/>
      <c r="S2239" s="218"/>
      <c r="T2239" s="218"/>
      <c r="U2239" s="252"/>
      <c r="V2239" s="197" t="s">
        <v>776</v>
      </c>
      <c r="W2239" s="220">
        <v>1</v>
      </c>
      <c r="X2239" s="227">
        <v>246</v>
      </c>
      <c r="Y2239" s="227">
        <v>239</v>
      </c>
      <c r="Z2239" s="227">
        <v>224</v>
      </c>
      <c r="AA2239" s="227">
        <v>211</v>
      </c>
      <c r="AB2239" s="5"/>
      <c r="AC2239" s="224">
        <f t="shared" si="86"/>
        <v>0</v>
      </c>
      <c r="AD2239" s="270">
        <f t="shared" si="87"/>
        <v>0</v>
      </c>
      <c r="AE2239" s="198"/>
      <c r="AF2239" s="199"/>
      <c r="AG2239" s="200"/>
      <c r="AH2239" s="200"/>
      <c r="AI2239" s="169" t="str">
        <f>IF(AB2239/W2239=0,"",IF(MOD(AB2239,W2239)&gt;0,"ОШИБКА!!! неверная кратность на сорт",""))</f>
        <v/>
      </c>
    </row>
    <row r="2240" spans="2:35">
      <c r="B2240" s="251"/>
      <c r="C2240" s="168"/>
      <c r="D2240" s="267"/>
      <c r="E2240" s="267"/>
      <c r="F2240" s="267"/>
      <c r="G2240" s="267"/>
      <c r="H2240" s="267"/>
      <c r="I2240" s="267"/>
      <c r="J2240" s="267"/>
      <c r="K2240" s="267">
        <v>1469</v>
      </c>
      <c r="L2240" s="196" t="s">
        <v>37</v>
      </c>
      <c r="M2240" s="196" t="s">
        <v>980</v>
      </c>
      <c r="N2240" s="196" t="s">
        <v>5210</v>
      </c>
      <c r="O2240" s="196"/>
      <c r="P2240" s="196"/>
      <c r="Q2240" s="196" t="s">
        <v>4956</v>
      </c>
      <c r="R2240" s="218"/>
      <c r="S2240" s="218"/>
      <c r="T2240" s="218"/>
      <c r="U2240" s="281" t="s">
        <v>4764</v>
      </c>
      <c r="V2240" s="197" t="s">
        <v>776</v>
      </c>
      <c r="W2240" s="220">
        <v>1</v>
      </c>
      <c r="X2240" s="285">
        <v>287</v>
      </c>
      <c r="Y2240" s="285">
        <v>279</v>
      </c>
      <c r="Z2240" s="285">
        <v>261</v>
      </c>
      <c r="AA2240" s="285">
        <v>245</v>
      </c>
      <c r="AB2240" s="5"/>
      <c r="AC2240" s="224">
        <f t="shared" si="86"/>
        <v>0</v>
      </c>
      <c r="AD2240" s="270">
        <f t="shared" si="87"/>
        <v>0</v>
      </c>
      <c r="AE2240" s="282" t="s">
        <v>7069</v>
      </c>
      <c r="AF2240" s="283" t="s">
        <v>4765</v>
      </c>
      <c r="AG2240" s="200"/>
      <c r="AH2240" s="200"/>
      <c r="AI2240" s="169" t="str">
        <f>IF(AB2240/W2240=0,"",IF(MOD(AB2240,W2240)&gt;0,"ОШИБКА!!! неверная кратность на сорт",""))</f>
        <v/>
      </c>
    </row>
    <row r="2241" spans="2:35">
      <c r="B2241" s="251"/>
      <c r="C2241" s="168"/>
      <c r="D2241" s="267"/>
      <c r="E2241" s="267"/>
      <c r="F2241" s="267"/>
      <c r="G2241" s="267"/>
      <c r="H2241" s="267"/>
      <c r="I2241" s="267"/>
      <c r="J2241" s="267"/>
      <c r="K2241" s="267">
        <v>142</v>
      </c>
      <c r="L2241" s="196" t="s">
        <v>37</v>
      </c>
      <c r="M2241" s="196" t="s">
        <v>980</v>
      </c>
      <c r="N2241" s="196" t="s">
        <v>5210</v>
      </c>
      <c r="O2241" s="196"/>
      <c r="P2241" s="196"/>
      <c r="Q2241" s="196" t="s">
        <v>4940</v>
      </c>
      <c r="R2241" s="218"/>
      <c r="S2241" s="218"/>
      <c r="T2241" s="218"/>
      <c r="U2241" s="281" t="s">
        <v>4764</v>
      </c>
      <c r="V2241" s="197" t="s">
        <v>776</v>
      </c>
      <c r="W2241" s="220">
        <v>1</v>
      </c>
      <c r="X2241" s="285">
        <v>363</v>
      </c>
      <c r="Y2241" s="285">
        <v>352</v>
      </c>
      <c r="Z2241" s="285">
        <v>330</v>
      </c>
      <c r="AA2241" s="285">
        <v>310</v>
      </c>
      <c r="AB2241" s="5"/>
      <c r="AC2241" s="224">
        <f t="shared" si="86"/>
        <v>0</v>
      </c>
      <c r="AD2241" s="270">
        <f t="shared" si="87"/>
        <v>0</v>
      </c>
      <c r="AE2241" s="282" t="s">
        <v>7069</v>
      </c>
      <c r="AF2241" s="283" t="s">
        <v>4765</v>
      </c>
      <c r="AG2241" s="200"/>
      <c r="AH2241" s="200"/>
      <c r="AI2241" s="169" t="str">
        <f>IF(AB2241/W2241=0,"",IF(MOD(AB2241,W2241)&gt;0,"ОШИБКА!!! неверная кратность на сорт",""))</f>
        <v/>
      </c>
    </row>
    <row r="2242" spans="2:35">
      <c r="B2242" s="251"/>
      <c r="C2242" s="168"/>
      <c r="D2242" s="267"/>
      <c r="E2242" s="267"/>
      <c r="F2242" s="267"/>
      <c r="G2242" s="267"/>
      <c r="H2242" s="267"/>
      <c r="I2242" s="267"/>
      <c r="J2242" s="267"/>
      <c r="K2242" s="267">
        <v>9</v>
      </c>
      <c r="L2242" s="196" t="s">
        <v>37</v>
      </c>
      <c r="M2242" s="196" t="s">
        <v>980</v>
      </c>
      <c r="N2242" s="196" t="s">
        <v>5211</v>
      </c>
      <c r="O2242" s="196"/>
      <c r="P2242" s="196"/>
      <c r="Q2242" s="196" t="s">
        <v>4956</v>
      </c>
      <c r="R2242" s="218"/>
      <c r="S2242" s="218"/>
      <c r="T2242" s="218"/>
      <c r="U2242" s="281" t="s">
        <v>4764</v>
      </c>
      <c r="V2242" s="197" t="s">
        <v>776</v>
      </c>
      <c r="W2242" s="220">
        <v>1</v>
      </c>
      <c r="X2242" s="285">
        <v>407</v>
      </c>
      <c r="Y2242" s="285">
        <v>394</v>
      </c>
      <c r="Z2242" s="285">
        <v>370</v>
      </c>
      <c r="AA2242" s="285">
        <v>347</v>
      </c>
      <c r="AB2242" s="5"/>
      <c r="AC2242" s="224">
        <f t="shared" si="86"/>
        <v>0</v>
      </c>
      <c r="AD2242" s="270">
        <f t="shared" si="87"/>
        <v>0</v>
      </c>
      <c r="AE2242" s="282" t="s">
        <v>7069</v>
      </c>
      <c r="AF2242" s="283" t="s">
        <v>4765</v>
      </c>
      <c r="AG2242" s="200"/>
      <c r="AH2242" s="200"/>
      <c r="AI2242" s="169" t="str">
        <f>IF(AB2242/W2242=0,"",IF(MOD(AB2242,W2242)&gt;0,"ОШИБКА!!! неверная кратность на сорт",""))</f>
        <v/>
      </c>
    </row>
    <row r="2243" spans="2:35">
      <c r="B2243" s="251"/>
      <c r="C2243" s="168"/>
      <c r="D2243" s="267"/>
      <c r="E2243" s="267"/>
      <c r="F2243" s="267"/>
      <c r="G2243" s="267"/>
      <c r="H2243" s="267"/>
      <c r="I2243" s="267"/>
      <c r="J2243" s="267"/>
      <c r="K2243" s="267">
        <v>2044</v>
      </c>
      <c r="L2243" s="196" t="s">
        <v>37</v>
      </c>
      <c r="M2243" s="196" t="s">
        <v>980</v>
      </c>
      <c r="N2243" s="196" t="s">
        <v>5212</v>
      </c>
      <c r="O2243" s="196"/>
      <c r="P2243" s="196"/>
      <c r="Q2243" s="196" t="s">
        <v>4956</v>
      </c>
      <c r="R2243" s="218"/>
      <c r="S2243" s="218"/>
      <c r="T2243" s="218"/>
      <c r="U2243" s="281" t="s">
        <v>4764</v>
      </c>
      <c r="V2243" s="197" t="s">
        <v>776</v>
      </c>
      <c r="W2243" s="220">
        <v>1</v>
      </c>
      <c r="X2243" s="285">
        <v>346</v>
      </c>
      <c r="Y2243" s="285">
        <v>335</v>
      </c>
      <c r="Z2243" s="285">
        <v>314</v>
      </c>
      <c r="AA2243" s="285">
        <v>295</v>
      </c>
      <c r="AB2243" s="5"/>
      <c r="AC2243" s="224">
        <f t="shared" si="86"/>
        <v>0</v>
      </c>
      <c r="AD2243" s="270">
        <f t="shared" si="87"/>
        <v>0</v>
      </c>
      <c r="AE2243" s="282" t="s">
        <v>7069</v>
      </c>
      <c r="AF2243" s="283" t="s">
        <v>4765</v>
      </c>
      <c r="AG2243" s="200"/>
      <c r="AH2243" s="200"/>
      <c r="AI2243" s="169" t="str">
        <f>IF(AB2243/W2243=0,"",IF(MOD(AB2243,W2243)&gt;0,"ОШИБКА!!! неверная кратность на сорт",""))</f>
        <v/>
      </c>
    </row>
    <row r="2244" spans="2:35">
      <c r="B2244" s="251"/>
      <c r="C2244" s="168"/>
      <c r="D2244" s="267"/>
      <c r="E2244" s="267"/>
      <c r="F2244" s="267"/>
      <c r="G2244" s="267"/>
      <c r="H2244" s="267"/>
      <c r="I2244" s="267"/>
      <c r="J2244" s="267"/>
      <c r="K2244" s="267">
        <v>381</v>
      </c>
      <c r="L2244" s="196" t="s">
        <v>37</v>
      </c>
      <c r="M2244" s="196" t="s">
        <v>980</v>
      </c>
      <c r="N2244" s="196" t="s">
        <v>5212</v>
      </c>
      <c r="O2244" s="196"/>
      <c r="P2244" s="196"/>
      <c r="Q2244" s="196" t="s">
        <v>4940</v>
      </c>
      <c r="R2244" s="218"/>
      <c r="S2244" s="218"/>
      <c r="T2244" s="218"/>
      <c r="U2244" s="281" t="s">
        <v>4764</v>
      </c>
      <c r="V2244" s="197" t="s">
        <v>776</v>
      </c>
      <c r="W2244" s="220">
        <v>1</v>
      </c>
      <c r="X2244" s="285">
        <v>398</v>
      </c>
      <c r="Y2244" s="285">
        <v>386</v>
      </c>
      <c r="Z2244" s="285">
        <v>362</v>
      </c>
      <c r="AA2244" s="285">
        <v>340</v>
      </c>
      <c r="AB2244" s="5"/>
      <c r="AC2244" s="224">
        <f t="shared" si="86"/>
        <v>0</v>
      </c>
      <c r="AD2244" s="270">
        <f t="shared" si="87"/>
        <v>0</v>
      </c>
      <c r="AE2244" s="282" t="s">
        <v>7069</v>
      </c>
      <c r="AF2244" s="283" t="s">
        <v>4765</v>
      </c>
      <c r="AG2244" s="200"/>
      <c r="AH2244" s="200"/>
      <c r="AI2244" s="169" t="str">
        <f>IF(AB2244/W2244=0,"",IF(MOD(AB2244,W2244)&gt;0,"ОШИБКА!!! неверная кратность на сорт",""))</f>
        <v/>
      </c>
    </row>
    <row r="2245" spans="2:35">
      <c r="B2245" s="251"/>
      <c r="C2245" s="168"/>
      <c r="D2245" s="267"/>
      <c r="E2245" s="267"/>
      <c r="F2245" s="267"/>
      <c r="G2245" s="267"/>
      <c r="H2245" s="267"/>
      <c r="I2245" s="267"/>
      <c r="J2245" s="267"/>
      <c r="K2245" s="267">
        <v>28</v>
      </c>
      <c r="L2245" s="196" t="s">
        <v>37</v>
      </c>
      <c r="M2245" s="196" t="s">
        <v>980</v>
      </c>
      <c r="N2245" s="196" t="s">
        <v>5213</v>
      </c>
      <c r="O2245" s="196"/>
      <c r="P2245" s="196"/>
      <c r="Q2245" s="196" t="s">
        <v>4989</v>
      </c>
      <c r="R2245" s="218"/>
      <c r="S2245" s="218"/>
      <c r="T2245" s="218"/>
      <c r="U2245" s="281" t="s">
        <v>4764</v>
      </c>
      <c r="V2245" s="197" t="s">
        <v>776</v>
      </c>
      <c r="W2245" s="220">
        <v>24</v>
      </c>
      <c r="X2245" s="285">
        <v>194</v>
      </c>
      <c r="Y2245" s="285">
        <v>188</v>
      </c>
      <c r="Z2245" s="285">
        <v>176</v>
      </c>
      <c r="AA2245" s="285">
        <v>165</v>
      </c>
      <c r="AB2245" s="5"/>
      <c r="AC2245" s="224">
        <f t="shared" si="86"/>
        <v>0</v>
      </c>
      <c r="AD2245" s="270">
        <f t="shared" si="87"/>
        <v>0</v>
      </c>
      <c r="AE2245" s="282" t="s">
        <v>7069</v>
      </c>
      <c r="AF2245" s="283" t="s">
        <v>4765</v>
      </c>
      <c r="AG2245" s="200"/>
      <c r="AH2245" s="200"/>
      <c r="AI2245" s="169" t="str">
        <f>IF(AB2245/W2245=0,"",IF(MOD(AB2245,W2245)&gt;0,"ОШИБКА!!! неверная кратность на сорт",""))</f>
        <v/>
      </c>
    </row>
    <row r="2246" spans="2:35">
      <c r="B2246" s="251"/>
      <c r="C2246" s="168"/>
      <c r="D2246" s="267"/>
      <c r="E2246" s="267"/>
      <c r="F2246" s="267"/>
      <c r="G2246" s="267"/>
      <c r="H2246" s="267"/>
      <c r="I2246" s="267"/>
      <c r="J2246" s="267"/>
      <c r="K2246" s="267">
        <v>3239</v>
      </c>
      <c r="L2246" s="196" t="s">
        <v>37</v>
      </c>
      <c r="M2246" s="196" t="s">
        <v>980</v>
      </c>
      <c r="N2246" s="196" t="s">
        <v>5213</v>
      </c>
      <c r="O2246" s="196"/>
      <c r="P2246" s="196"/>
      <c r="Q2246" s="196" t="s">
        <v>4956</v>
      </c>
      <c r="R2246" s="218"/>
      <c r="S2246" s="218"/>
      <c r="T2246" s="218"/>
      <c r="U2246" s="281" t="s">
        <v>4764</v>
      </c>
      <c r="V2246" s="197" t="s">
        <v>776</v>
      </c>
      <c r="W2246" s="220">
        <v>1</v>
      </c>
      <c r="X2246" s="285">
        <v>287</v>
      </c>
      <c r="Y2246" s="285">
        <v>279</v>
      </c>
      <c r="Z2246" s="285">
        <v>261</v>
      </c>
      <c r="AA2246" s="285">
        <v>245</v>
      </c>
      <c r="AB2246" s="5"/>
      <c r="AC2246" s="224">
        <f t="shared" si="86"/>
        <v>0</v>
      </c>
      <c r="AD2246" s="270">
        <f t="shared" si="87"/>
        <v>0</v>
      </c>
      <c r="AE2246" s="282" t="s">
        <v>7069</v>
      </c>
      <c r="AF2246" s="283" t="s">
        <v>4765</v>
      </c>
      <c r="AG2246" s="200"/>
      <c r="AH2246" s="200"/>
      <c r="AI2246" s="169" t="str">
        <f>IF(AB2246/W2246=0,"",IF(MOD(AB2246,W2246)&gt;0,"ОШИБКА!!! неверная кратность на сорт",""))</f>
        <v/>
      </c>
    </row>
    <row r="2247" spans="2:35">
      <c r="B2247" s="251"/>
      <c r="C2247" s="168"/>
      <c r="D2247" s="267"/>
      <c r="E2247" s="267"/>
      <c r="F2247" s="267"/>
      <c r="G2247" s="267"/>
      <c r="H2247" s="267"/>
      <c r="I2247" s="267"/>
      <c r="J2247" s="267"/>
      <c r="K2247" s="267">
        <v>1784</v>
      </c>
      <c r="L2247" s="196" t="s">
        <v>37</v>
      </c>
      <c r="M2247" s="196" t="s">
        <v>980</v>
      </c>
      <c r="N2247" s="196" t="s">
        <v>5213</v>
      </c>
      <c r="O2247" s="196"/>
      <c r="P2247" s="196"/>
      <c r="Q2247" s="196" t="s">
        <v>4940</v>
      </c>
      <c r="R2247" s="218"/>
      <c r="S2247" s="218"/>
      <c r="T2247" s="218"/>
      <c r="U2247" s="281" t="s">
        <v>4764</v>
      </c>
      <c r="V2247" s="197" t="s">
        <v>776</v>
      </c>
      <c r="W2247" s="220">
        <v>1</v>
      </c>
      <c r="X2247" s="285">
        <v>363</v>
      </c>
      <c r="Y2247" s="285">
        <v>352</v>
      </c>
      <c r="Z2247" s="285">
        <v>330</v>
      </c>
      <c r="AA2247" s="285">
        <v>310</v>
      </c>
      <c r="AB2247" s="5"/>
      <c r="AC2247" s="224">
        <f t="shared" si="86"/>
        <v>0</v>
      </c>
      <c r="AD2247" s="270">
        <f t="shared" si="87"/>
        <v>0</v>
      </c>
      <c r="AE2247" s="282" t="s">
        <v>7069</v>
      </c>
      <c r="AF2247" s="283" t="s">
        <v>4765</v>
      </c>
      <c r="AG2247" s="200"/>
      <c r="AH2247" s="200"/>
      <c r="AI2247" s="169" t="str">
        <f>IF(AB2247/W2247=0,"",IF(MOD(AB2247,W2247)&gt;0,"ОШИБКА!!! неверная кратность на сорт",""))</f>
        <v/>
      </c>
    </row>
    <row r="2248" spans="2:35">
      <c r="B2248" s="251"/>
      <c r="C2248" s="168"/>
      <c r="D2248" s="267"/>
      <c r="E2248" s="267"/>
      <c r="F2248" s="267"/>
      <c r="G2248" s="267"/>
      <c r="H2248" s="267"/>
      <c r="I2248" s="267"/>
      <c r="J2248" s="267"/>
      <c r="K2248" s="267">
        <v>4309</v>
      </c>
      <c r="L2248" s="196" t="s">
        <v>37</v>
      </c>
      <c r="M2248" s="196" t="s">
        <v>980</v>
      </c>
      <c r="N2248" s="196" t="s">
        <v>5214</v>
      </c>
      <c r="O2248" s="196"/>
      <c r="P2248" s="196"/>
      <c r="Q2248" s="196" t="s">
        <v>4956</v>
      </c>
      <c r="R2248" s="218"/>
      <c r="S2248" s="218"/>
      <c r="T2248" s="218"/>
      <c r="U2248" s="281" t="s">
        <v>4764</v>
      </c>
      <c r="V2248" s="197" t="s">
        <v>776</v>
      </c>
      <c r="W2248" s="220">
        <v>1</v>
      </c>
      <c r="X2248" s="285">
        <v>287</v>
      </c>
      <c r="Y2248" s="285">
        <v>279</v>
      </c>
      <c r="Z2248" s="285">
        <v>261</v>
      </c>
      <c r="AA2248" s="285">
        <v>245</v>
      </c>
      <c r="AB2248" s="5"/>
      <c r="AC2248" s="224">
        <f t="shared" si="86"/>
        <v>0</v>
      </c>
      <c r="AD2248" s="270">
        <f t="shared" si="87"/>
        <v>0</v>
      </c>
      <c r="AE2248" s="282" t="s">
        <v>7069</v>
      </c>
      <c r="AF2248" s="283" t="s">
        <v>4765</v>
      </c>
      <c r="AG2248" s="200"/>
      <c r="AH2248" s="200"/>
      <c r="AI2248" s="169" t="str">
        <f>IF(AB2248/W2248=0,"",IF(MOD(AB2248,W2248)&gt;0,"ОШИБКА!!! неверная кратность на сорт",""))</f>
        <v/>
      </c>
    </row>
    <row r="2249" spans="2:35">
      <c r="B2249" s="251"/>
      <c r="C2249" s="168"/>
      <c r="D2249" s="267"/>
      <c r="E2249" s="267"/>
      <c r="F2249" s="267"/>
      <c r="G2249" s="267"/>
      <c r="H2249" s="267"/>
      <c r="I2249" s="267"/>
      <c r="J2249" s="267"/>
      <c r="K2249" s="267">
        <v>451</v>
      </c>
      <c r="L2249" s="196" t="s">
        <v>37</v>
      </c>
      <c r="M2249" s="196" t="s">
        <v>980</v>
      </c>
      <c r="N2249" s="196" t="s">
        <v>5214</v>
      </c>
      <c r="O2249" s="196"/>
      <c r="P2249" s="196"/>
      <c r="Q2249" s="196" t="s">
        <v>4940</v>
      </c>
      <c r="R2249" s="218"/>
      <c r="S2249" s="218"/>
      <c r="T2249" s="218"/>
      <c r="U2249" s="281" t="s">
        <v>4764</v>
      </c>
      <c r="V2249" s="197" t="s">
        <v>776</v>
      </c>
      <c r="W2249" s="220">
        <v>1</v>
      </c>
      <c r="X2249" s="285">
        <v>363</v>
      </c>
      <c r="Y2249" s="285">
        <v>352</v>
      </c>
      <c r="Z2249" s="285">
        <v>330</v>
      </c>
      <c r="AA2249" s="285">
        <v>310</v>
      </c>
      <c r="AB2249" s="5"/>
      <c r="AC2249" s="224">
        <f t="shared" si="86"/>
        <v>0</v>
      </c>
      <c r="AD2249" s="270">
        <f t="shared" si="87"/>
        <v>0</v>
      </c>
      <c r="AE2249" s="282" t="s">
        <v>7069</v>
      </c>
      <c r="AF2249" s="283" t="s">
        <v>4765</v>
      </c>
      <c r="AG2249" s="200"/>
      <c r="AH2249" s="200"/>
      <c r="AI2249" s="169" t="str">
        <f>IF(AB2249/W2249=0,"",IF(MOD(AB2249,W2249)&gt;0,"ОШИБКА!!! неверная кратность на сорт",""))</f>
        <v/>
      </c>
    </row>
    <row r="2250" spans="2:35">
      <c r="B2250" s="251"/>
      <c r="C2250" s="168"/>
      <c r="D2250" s="267"/>
      <c r="E2250" s="267"/>
      <c r="F2250" s="267"/>
      <c r="G2250" s="267"/>
      <c r="H2250" s="267"/>
      <c r="I2250" s="267"/>
      <c r="J2250" s="267"/>
      <c r="K2250" s="267">
        <v>5872</v>
      </c>
      <c r="L2250" s="196" t="s">
        <v>37</v>
      </c>
      <c r="M2250" s="196" t="s">
        <v>980</v>
      </c>
      <c r="N2250" s="196" t="s">
        <v>5215</v>
      </c>
      <c r="O2250" s="196"/>
      <c r="P2250" s="196"/>
      <c r="Q2250" s="196" t="s">
        <v>4956</v>
      </c>
      <c r="R2250" s="218"/>
      <c r="S2250" s="218"/>
      <c r="T2250" s="218"/>
      <c r="U2250" s="281" t="s">
        <v>4764</v>
      </c>
      <c r="V2250" s="197" t="s">
        <v>776</v>
      </c>
      <c r="W2250" s="220">
        <v>1</v>
      </c>
      <c r="X2250" s="285">
        <v>287</v>
      </c>
      <c r="Y2250" s="285">
        <v>279</v>
      </c>
      <c r="Z2250" s="285">
        <v>261</v>
      </c>
      <c r="AA2250" s="285">
        <v>245</v>
      </c>
      <c r="AB2250" s="5"/>
      <c r="AC2250" s="224">
        <f t="shared" ref="AC2250:AC2313" si="88">X2250*AB2250</f>
        <v>0</v>
      </c>
      <c r="AD2250" s="270">
        <f t="shared" ref="AD2250:AD2313" si="89">IF(Y2250&lt;&gt;"",IF(AND($AC$25&gt;=200000,AB2250&gt;=20),AB2250*AA2250,IF(AND($AC$25&gt;=200000,AB2250&lt;20),AB2250*Z2250,IF(AND($AC$25&lt;200000,AB2250&gt;=20),AB2250*Y2250,AB2250*X2250))),IF($AC$25&gt;=200000,AB2250*Z2250,AB2250*X2250))</f>
        <v>0</v>
      </c>
      <c r="AE2250" s="282" t="s">
        <v>7069</v>
      </c>
      <c r="AF2250" s="283" t="s">
        <v>4765</v>
      </c>
      <c r="AG2250" s="200"/>
      <c r="AH2250" s="200"/>
      <c r="AI2250" s="169" t="str">
        <f>IF(AB2250/W2250=0,"",IF(MOD(AB2250,W2250)&gt;0,"ОШИБКА!!! неверная кратность на сорт",""))</f>
        <v/>
      </c>
    </row>
    <row r="2251" spans="2:35">
      <c r="B2251" s="251"/>
      <c r="C2251" s="168"/>
      <c r="D2251" s="267"/>
      <c r="E2251" s="267"/>
      <c r="F2251" s="267"/>
      <c r="G2251" s="267"/>
      <c r="H2251" s="267"/>
      <c r="I2251" s="267"/>
      <c r="J2251" s="267"/>
      <c r="K2251" s="267"/>
      <c r="L2251" s="196" t="s">
        <v>37</v>
      </c>
      <c r="M2251" s="196" t="s">
        <v>980</v>
      </c>
      <c r="N2251" s="196" t="s">
        <v>5215</v>
      </c>
      <c r="O2251" s="196"/>
      <c r="P2251" s="196"/>
      <c r="Q2251" s="196" t="s">
        <v>4940</v>
      </c>
      <c r="R2251" s="218"/>
      <c r="S2251" s="218"/>
      <c r="T2251" s="218"/>
      <c r="U2251" s="281" t="s">
        <v>4764</v>
      </c>
      <c r="V2251" s="197" t="s">
        <v>776</v>
      </c>
      <c r="W2251" s="220">
        <v>1</v>
      </c>
      <c r="X2251" s="285">
        <v>363</v>
      </c>
      <c r="Y2251" s="285">
        <v>352</v>
      </c>
      <c r="Z2251" s="285">
        <v>330</v>
      </c>
      <c r="AA2251" s="285">
        <v>310</v>
      </c>
      <c r="AB2251" s="5"/>
      <c r="AC2251" s="224">
        <f t="shared" si="88"/>
        <v>0</v>
      </c>
      <c r="AD2251" s="270">
        <f t="shared" si="89"/>
        <v>0</v>
      </c>
      <c r="AE2251" s="282" t="s">
        <v>7069</v>
      </c>
      <c r="AF2251" s="283" t="s">
        <v>4765</v>
      </c>
      <c r="AG2251" s="200"/>
      <c r="AH2251" s="200"/>
      <c r="AI2251" s="169" t="str">
        <f>IF(AB2251/W2251=0,"",IF(MOD(AB2251,W2251)&gt;0,"ОШИБКА!!! неверная кратность на сорт",""))</f>
        <v/>
      </c>
    </row>
    <row r="2252" spans="2:35">
      <c r="B2252" s="251"/>
      <c r="C2252" s="168"/>
      <c r="D2252" s="267"/>
      <c r="E2252" s="267"/>
      <c r="F2252" s="267"/>
      <c r="G2252" s="267"/>
      <c r="H2252" s="267"/>
      <c r="I2252" s="267"/>
      <c r="J2252" s="267"/>
      <c r="K2252" s="267"/>
      <c r="L2252" s="196" t="s">
        <v>37</v>
      </c>
      <c r="M2252" s="196" t="s">
        <v>980</v>
      </c>
      <c r="N2252" s="196" t="s">
        <v>5216</v>
      </c>
      <c r="O2252" s="196"/>
      <c r="P2252" s="196"/>
      <c r="Q2252" s="196" t="s">
        <v>4956</v>
      </c>
      <c r="R2252" s="218"/>
      <c r="S2252" s="218"/>
      <c r="T2252" s="218"/>
      <c r="U2252" s="281" t="s">
        <v>4764</v>
      </c>
      <c r="V2252" s="197" t="s">
        <v>776</v>
      </c>
      <c r="W2252" s="220">
        <v>1</v>
      </c>
      <c r="X2252" s="285">
        <v>287</v>
      </c>
      <c r="Y2252" s="285">
        <v>279</v>
      </c>
      <c r="Z2252" s="285">
        <v>261</v>
      </c>
      <c r="AA2252" s="285">
        <v>245</v>
      </c>
      <c r="AB2252" s="5"/>
      <c r="AC2252" s="224">
        <f t="shared" si="88"/>
        <v>0</v>
      </c>
      <c r="AD2252" s="270">
        <f t="shared" si="89"/>
        <v>0</v>
      </c>
      <c r="AE2252" s="282" t="s">
        <v>7069</v>
      </c>
      <c r="AF2252" s="283" t="s">
        <v>4765</v>
      </c>
      <c r="AG2252" s="200"/>
      <c r="AH2252" s="200"/>
      <c r="AI2252" s="169" t="str">
        <f>IF(AB2252/W2252=0,"",IF(MOD(AB2252,W2252)&gt;0,"ОШИБКА!!! неверная кратность на сорт",""))</f>
        <v/>
      </c>
    </row>
    <row r="2253" spans="2:35">
      <c r="B2253" s="251"/>
      <c r="C2253" s="168"/>
      <c r="D2253" s="267"/>
      <c r="E2253" s="267"/>
      <c r="F2253" s="267"/>
      <c r="G2253" s="267"/>
      <c r="H2253" s="267"/>
      <c r="I2253" s="267"/>
      <c r="J2253" s="267"/>
      <c r="K2253" s="267">
        <v>599</v>
      </c>
      <c r="L2253" s="196" t="s">
        <v>37</v>
      </c>
      <c r="M2253" s="196" t="s">
        <v>980</v>
      </c>
      <c r="N2253" s="196" t="s">
        <v>5216</v>
      </c>
      <c r="O2253" s="196"/>
      <c r="P2253" s="196"/>
      <c r="Q2253" s="196" t="s">
        <v>4940</v>
      </c>
      <c r="R2253" s="218"/>
      <c r="S2253" s="218"/>
      <c r="T2253" s="218"/>
      <c r="U2253" s="281" t="s">
        <v>4764</v>
      </c>
      <c r="V2253" s="197" t="s">
        <v>776</v>
      </c>
      <c r="W2253" s="220">
        <v>1</v>
      </c>
      <c r="X2253" s="285">
        <v>363</v>
      </c>
      <c r="Y2253" s="285">
        <v>352</v>
      </c>
      <c r="Z2253" s="285">
        <v>330</v>
      </c>
      <c r="AA2253" s="285">
        <v>310</v>
      </c>
      <c r="AB2253" s="5"/>
      <c r="AC2253" s="224">
        <f t="shared" si="88"/>
        <v>0</v>
      </c>
      <c r="AD2253" s="270">
        <f t="shared" si="89"/>
        <v>0</v>
      </c>
      <c r="AE2253" s="282" t="s">
        <v>7069</v>
      </c>
      <c r="AF2253" s="283" t="s">
        <v>4765</v>
      </c>
      <c r="AG2253" s="200"/>
      <c r="AH2253" s="200"/>
      <c r="AI2253" s="169" t="str">
        <f>IF(AB2253/W2253=0,"",IF(MOD(AB2253,W2253)&gt;0,"ОШИБКА!!! неверная кратность на сорт",""))</f>
        <v/>
      </c>
    </row>
    <row r="2254" spans="2:35">
      <c r="B2254" s="251"/>
      <c r="C2254" s="168"/>
      <c r="D2254" s="267"/>
      <c r="E2254" s="267"/>
      <c r="F2254" s="267"/>
      <c r="G2254" s="267"/>
      <c r="H2254" s="267"/>
      <c r="I2254" s="267"/>
      <c r="J2254" s="267"/>
      <c r="K2254" s="267">
        <v>1492</v>
      </c>
      <c r="L2254" s="196" t="s">
        <v>37</v>
      </c>
      <c r="M2254" s="196" t="s">
        <v>980</v>
      </c>
      <c r="N2254" s="196" t="s">
        <v>5713</v>
      </c>
      <c r="O2254" s="196"/>
      <c r="P2254" s="196"/>
      <c r="Q2254" s="196" t="s">
        <v>4956</v>
      </c>
      <c r="R2254" s="218"/>
      <c r="S2254" s="218"/>
      <c r="T2254" s="218"/>
      <c r="U2254" s="281" t="s">
        <v>4764</v>
      </c>
      <c r="V2254" s="197" t="s">
        <v>776</v>
      </c>
      <c r="W2254" s="220">
        <v>1</v>
      </c>
      <c r="X2254" s="285">
        <v>374</v>
      </c>
      <c r="Y2254" s="285">
        <v>363</v>
      </c>
      <c r="Z2254" s="285">
        <v>340</v>
      </c>
      <c r="AA2254" s="285">
        <v>319</v>
      </c>
      <c r="AB2254" s="5"/>
      <c r="AC2254" s="224">
        <f t="shared" si="88"/>
        <v>0</v>
      </c>
      <c r="AD2254" s="270">
        <f t="shared" si="89"/>
        <v>0</v>
      </c>
      <c r="AE2254" s="282" t="s">
        <v>7069</v>
      </c>
      <c r="AF2254" s="283" t="s">
        <v>4765</v>
      </c>
      <c r="AG2254" s="200"/>
      <c r="AH2254" s="200"/>
      <c r="AI2254" s="169" t="str">
        <f>IF(AB2254/W2254=0,"",IF(MOD(AB2254,W2254)&gt;0,"ОШИБКА!!! неверная кратность на сорт",""))</f>
        <v/>
      </c>
    </row>
    <row r="2255" spans="2:35">
      <c r="B2255" s="251"/>
      <c r="C2255" s="168"/>
      <c r="D2255" s="267"/>
      <c r="E2255" s="267"/>
      <c r="F2255" s="267"/>
      <c r="G2255" s="267"/>
      <c r="H2255" s="267"/>
      <c r="I2255" s="267"/>
      <c r="J2255" s="267"/>
      <c r="K2255" s="267"/>
      <c r="L2255" s="196" t="s">
        <v>37</v>
      </c>
      <c r="M2255" s="196" t="s">
        <v>980</v>
      </c>
      <c r="N2255" s="196" t="s">
        <v>5714</v>
      </c>
      <c r="O2255" s="196"/>
      <c r="P2255" s="196"/>
      <c r="Q2255" s="196" t="s">
        <v>4940</v>
      </c>
      <c r="R2255" s="218"/>
      <c r="S2255" s="218"/>
      <c r="T2255" s="218"/>
      <c r="U2255" s="281" t="s">
        <v>4764</v>
      </c>
      <c r="V2255" s="197" t="s">
        <v>776</v>
      </c>
      <c r="W2255" s="220">
        <v>1</v>
      </c>
      <c r="X2255" s="285">
        <v>352</v>
      </c>
      <c r="Y2255" s="285">
        <v>341</v>
      </c>
      <c r="Z2255" s="285">
        <v>320</v>
      </c>
      <c r="AA2255" s="285">
        <v>300</v>
      </c>
      <c r="AB2255" s="5"/>
      <c r="AC2255" s="224">
        <f t="shared" si="88"/>
        <v>0</v>
      </c>
      <c r="AD2255" s="270">
        <f t="shared" si="89"/>
        <v>0</v>
      </c>
      <c r="AE2255" s="282" t="s">
        <v>7069</v>
      </c>
      <c r="AF2255" s="283" t="s">
        <v>4765</v>
      </c>
      <c r="AG2255" s="200"/>
      <c r="AH2255" s="200"/>
      <c r="AI2255" s="169" t="str">
        <f>IF(AB2255/W2255=0,"",IF(MOD(AB2255,W2255)&gt;0,"ОШИБКА!!! неверная кратность на сорт",""))</f>
        <v/>
      </c>
    </row>
    <row r="2256" spans="2:35">
      <c r="B2256" s="251"/>
      <c r="C2256" s="168" t="s">
        <v>3357</v>
      </c>
      <c r="D2256" s="267"/>
      <c r="E2256" s="267"/>
      <c r="F2256" s="267"/>
      <c r="G2256" s="267"/>
      <c r="H2256" s="267"/>
      <c r="I2256" s="267"/>
      <c r="J2256" s="267"/>
      <c r="K2256" s="267"/>
      <c r="L2256" s="196" t="s">
        <v>37</v>
      </c>
      <c r="M2256" s="332" t="s">
        <v>980</v>
      </c>
      <c r="N2256" s="332" t="s">
        <v>4320</v>
      </c>
      <c r="O2256" s="332" t="s">
        <v>4319</v>
      </c>
      <c r="P2256" s="332" t="s">
        <v>4426</v>
      </c>
      <c r="Q2256" s="332" t="s">
        <v>19</v>
      </c>
      <c r="R2256" s="334"/>
      <c r="S2256" s="334"/>
      <c r="T2256" s="334"/>
      <c r="U2256" s="219"/>
      <c r="V2256" s="197" t="s">
        <v>776</v>
      </c>
      <c r="W2256" s="220">
        <v>1</v>
      </c>
      <c r="X2256" s="223">
        <v>580</v>
      </c>
      <c r="Y2256" s="223">
        <v>562</v>
      </c>
      <c r="Z2256" s="223">
        <v>527</v>
      </c>
      <c r="AA2256" s="223">
        <v>495</v>
      </c>
      <c r="AB2256" s="5"/>
      <c r="AC2256" s="224">
        <f t="shared" si="88"/>
        <v>0</v>
      </c>
      <c r="AD2256" s="270">
        <f t="shared" si="89"/>
        <v>0</v>
      </c>
      <c r="AE2256" s="198" t="s">
        <v>4484</v>
      </c>
      <c r="AF2256" s="199"/>
      <c r="AG2256" s="200"/>
      <c r="AH2256" s="200"/>
      <c r="AI2256" s="169" t="str">
        <f>IF(AB2256/W2256=0,"",IF(MOD(AB2256,W2256)&gt;0,"ОШИБКА!!! неверная кратность на сорт",""))</f>
        <v/>
      </c>
    </row>
    <row r="2257" spans="2:35">
      <c r="B2257" s="251"/>
      <c r="C2257" s="168" t="s">
        <v>3358</v>
      </c>
      <c r="D2257" s="267">
        <v>38</v>
      </c>
      <c r="E2257" s="267">
        <v>155</v>
      </c>
      <c r="F2257" s="267">
        <v>145</v>
      </c>
      <c r="G2257" s="267"/>
      <c r="H2257" s="267"/>
      <c r="I2257" s="267"/>
      <c r="J2257" s="267">
        <v>17</v>
      </c>
      <c r="K2257" s="267"/>
      <c r="L2257" s="196" t="s">
        <v>37</v>
      </c>
      <c r="M2257" s="196" t="s">
        <v>980</v>
      </c>
      <c r="N2257" s="196" t="s">
        <v>4320</v>
      </c>
      <c r="O2257" s="196" t="s">
        <v>4319</v>
      </c>
      <c r="P2257" s="196" t="s">
        <v>4321</v>
      </c>
      <c r="Q2257" s="196" t="s">
        <v>19</v>
      </c>
      <c r="R2257" s="218"/>
      <c r="S2257" s="218"/>
      <c r="T2257" s="218"/>
      <c r="U2257" s="219"/>
      <c r="V2257" s="197" t="s">
        <v>776</v>
      </c>
      <c r="W2257" s="220">
        <v>1</v>
      </c>
      <c r="X2257" s="223">
        <v>517</v>
      </c>
      <c r="Y2257" s="223">
        <v>501</v>
      </c>
      <c r="Z2257" s="223">
        <v>470</v>
      </c>
      <c r="AA2257" s="223">
        <v>442</v>
      </c>
      <c r="AB2257" s="5"/>
      <c r="AC2257" s="224">
        <f t="shared" si="88"/>
        <v>0</v>
      </c>
      <c r="AD2257" s="270">
        <f t="shared" si="89"/>
        <v>0</v>
      </c>
      <c r="AE2257" s="198"/>
      <c r="AF2257" s="199"/>
      <c r="AG2257" s="200"/>
      <c r="AH2257" s="200"/>
      <c r="AI2257" s="169" t="str">
        <f>IF(AB2257/W2257=0,"",IF(MOD(AB2257,W2257)&gt;0,"ОШИБКА!!! неверная кратность на сорт",""))</f>
        <v/>
      </c>
    </row>
    <row r="2258" spans="2:35">
      <c r="B2258" s="251"/>
      <c r="C2258" s="168" t="s">
        <v>3359</v>
      </c>
      <c r="D2258" s="267">
        <v>38</v>
      </c>
      <c r="E2258" s="267">
        <v>32</v>
      </c>
      <c r="F2258" s="267">
        <v>32</v>
      </c>
      <c r="G2258" s="267"/>
      <c r="H2258" s="267"/>
      <c r="I2258" s="267"/>
      <c r="J2258" s="267">
        <v>9</v>
      </c>
      <c r="K2258" s="267"/>
      <c r="L2258" s="196" t="s">
        <v>37</v>
      </c>
      <c r="M2258" s="196" t="s">
        <v>980</v>
      </c>
      <c r="N2258" s="196" t="s">
        <v>4320</v>
      </c>
      <c r="O2258" s="196" t="s">
        <v>4319</v>
      </c>
      <c r="P2258" s="196" t="s">
        <v>4322</v>
      </c>
      <c r="Q2258" s="196" t="s">
        <v>19</v>
      </c>
      <c r="R2258" s="218"/>
      <c r="S2258" s="218"/>
      <c r="T2258" s="218"/>
      <c r="U2258" s="219"/>
      <c r="V2258" s="197" t="s">
        <v>776</v>
      </c>
      <c r="W2258" s="220">
        <v>1</v>
      </c>
      <c r="X2258" s="223">
        <v>439</v>
      </c>
      <c r="Y2258" s="223">
        <v>426</v>
      </c>
      <c r="Z2258" s="223">
        <v>399</v>
      </c>
      <c r="AA2258" s="223">
        <v>376</v>
      </c>
      <c r="AB2258" s="5"/>
      <c r="AC2258" s="224">
        <f t="shared" si="88"/>
        <v>0</v>
      </c>
      <c r="AD2258" s="270">
        <f t="shared" si="89"/>
        <v>0</v>
      </c>
      <c r="AE2258" s="198"/>
      <c r="AF2258" s="199"/>
      <c r="AG2258" s="200"/>
      <c r="AH2258" s="200"/>
      <c r="AI2258" s="169" t="str">
        <f>IF(AB2258/W2258=0,"",IF(MOD(AB2258,W2258)&gt;0,"ОШИБКА!!! неверная кратность на сорт",""))</f>
        <v/>
      </c>
    </row>
    <row r="2259" spans="2:35">
      <c r="B2259" s="251"/>
      <c r="C2259" s="168"/>
      <c r="D2259" s="267"/>
      <c r="E2259" s="267"/>
      <c r="F2259" s="267"/>
      <c r="G2259" s="267"/>
      <c r="H2259" s="267"/>
      <c r="I2259" s="267"/>
      <c r="J2259" s="267"/>
      <c r="K2259" s="267">
        <v>601</v>
      </c>
      <c r="L2259" s="196" t="s">
        <v>37</v>
      </c>
      <c r="M2259" s="196" t="s">
        <v>980</v>
      </c>
      <c r="N2259" s="196" t="s">
        <v>5512</v>
      </c>
      <c r="O2259" s="196"/>
      <c r="P2259" s="196"/>
      <c r="Q2259" s="217" t="s">
        <v>4940</v>
      </c>
      <c r="R2259" s="218"/>
      <c r="S2259" s="218"/>
      <c r="T2259" s="218"/>
      <c r="U2259" s="281" t="s">
        <v>4764</v>
      </c>
      <c r="V2259" s="197" t="s">
        <v>776</v>
      </c>
      <c r="W2259" s="220">
        <v>1</v>
      </c>
      <c r="X2259" s="285">
        <v>644</v>
      </c>
      <c r="Y2259" s="285">
        <v>625</v>
      </c>
      <c r="Z2259" s="285">
        <v>586</v>
      </c>
      <c r="AA2259" s="285">
        <v>550</v>
      </c>
      <c r="AB2259" s="5"/>
      <c r="AC2259" s="224">
        <f t="shared" si="88"/>
        <v>0</v>
      </c>
      <c r="AD2259" s="270">
        <f t="shared" si="89"/>
        <v>0</v>
      </c>
      <c r="AE2259" s="282" t="s">
        <v>7069</v>
      </c>
      <c r="AF2259" s="283" t="s">
        <v>4765</v>
      </c>
      <c r="AG2259" s="200"/>
      <c r="AH2259" s="200"/>
      <c r="AI2259" s="169" t="str">
        <f>IF(AB2259/W2259=0,"",IF(MOD(AB2259,W2259)&gt;0,"ОШИБКА!!! неверная кратность на сорт",""))</f>
        <v/>
      </c>
    </row>
    <row r="2260" spans="2:35">
      <c r="B2260" s="251"/>
      <c r="C2260" s="168"/>
      <c r="D2260" s="267"/>
      <c r="E2260" s="267"/>
      <c r="F2260" s="267"/>
      <c r="G2260" s="267"/>
      <c r="H2260" s="267"/>
      <c r="I2260" s="267"/>
      <c r="J2260" s="267"/>
      <c r="K2260" s="267">
        <v>2450</v>
      </c>
      <c r="L2260" s="196" t="s">
        <v>37</v>
      </c>
      <c r="M2260" s="196" t="s">
        <v>980</v>
      </c>
      <c r="N2260" s="196" t="s">
        <v>5513</v>
      </c>
      <c r="O2260" s="196"/>
      <c r="P2260" s="196"/>
      <c r="Q2260" s="217" t="s">
        <v>4940</v>
      </c>
      <c r="R2260" s="218"/>
      <c r="S2260" s="218"/>
      <c r="T2260" s="218"/>
      <c r="U2260" s="281" t="s">
        <v>4764</v>
      </c>
      <c r="V2260" s="197" t="s">
        <v>776</v>
      </c>
      <c r="W2260" s="220">
        <v>1</v>
      </c>
      <c r="X2260" s="285">
        <v>616</v>
      </c>
      <c r="Y2260" s="285">
        <v>597</v>
      </c>
      <c r="Z2260" s="285">
        <v>560</v>
      </c>
      <c r="AA2260" s="285">
        <v>526</v>
      </c>
      <c r="AB2260" s="5"/>
      <c r="AC2260" s="224">
        <f t="shared" si="88"/>
        <v>0</v>
      </c>
      <c r="AD2260" s="270">
        <f t="shared" si="89"/>
        <v>0</v>
      </c>
      <c r="AE2260" s="282" t="s">
        <v>7069</v>
      </c>
      <c r="AF2260" s="283" t="s">
        <v>4765</v>
      </c>
      <c r="AG2260" s="200"/>
      <c r="AH2260" s="200"/>
      <c r="AI2260" s="169" t="str">
        <f>IF(AB2260/W2260=0,"",IF(MOD(AB2260,W2260)&gt;0,"ОШИБКА!!! неверная кратность на сорт",""))</f>
        <v/>
      </c>
    </row>
    <row r="2261" spans="2:35">
      <c r="B2261" s="251"/>
      <c r="C2261" s="168"/>
      <c r="D2261" s="267"/>
      <c r="E2261" s="267"/>
      <c r="F2261" s="267"/>
      <c r="G2261" s="267"/>
      <c r="H2261" s="267"/>
      <c r="I2261" s="267"/>
      <c r="J2261" s="267"/>
      <c r="K2261" s="267">
        <v>2072</v>
      </c>
      <c r="L2261" s="196" t="s">
        <v>37</v>
      </c>
      <c r="M2261" s="196" t="s">
        <v>980</v>
      </c>
      <c r="N2261" s="196" t="s">
        <v>5514</v>
      </c>
      <c r="O2261" s="196"/>
      <c r="P2261" s="196"/>
      <c r="Q2261" s="217" t="s">
        <v>4940</v>
      </c>
      <c r="R2261" s="218"/>
      <c r="S2261" s="218"/>
      <c r="T2261" s="218"/>
      <c r="U2261" s="281" t="s">
        <v>4764</v>
      </c>
      <c r="V2261" s="197" t="s">
        <v>776</v>
      </c>
      <c r="W2261" s="220">
        <v>1</v>
      </c>
      <c r="X2261" s="285">
        <v>616</v>
      </c>
      <c r="Y2261" s="285">
        <v>597</v>
      </c>
      <c r="Z2261" s="285">
        <v>560</v>
      </c>
      <c r="AA2261" s="285">
        <v>526</v>
      </c>
      <c r="AB2261" s="5"/>
      <c r="AC2261" s="224">
        <f t="shared" si="88"/>
        <v>0</v>
      </c>
      <c r="AD2261" s="270">
        <f t="shared" si="89"/>
        <v>0</v>
      </c>
      <c r="AE2261" s="282" t="s">
        <v>7069</v>
      </c>
      <c r="AF2261" s="283" t="s">
        <v>4765</v>
      </c>
      <c r="AG2261" s="200"/>
      <c r="AH2261" s="200"/>
      <c r="AI2261" s="169" t="str">
        <f>IF(AB2261/W2261=0,"",IF(MOD(AB2261,W2261)&gt;0,"ОШИБКА!!! неверная кратность на сорт",""))</f>
        <v/>
      </c>
    </row>
    <row r="2262" spans="2:35">
      <c r="B2262" s="251"/>
      <c r="C2262" s="168"/>
      <c r="D2262" s="267"/>
      <c r="E2262" s="267"/>
      <c r="F2262" s="267"/>
      <c r="G2262" s="267"/>
      <c r="H2262" s="267"/>
      <c r="I2262" s="267"/>
      <c r="J2262" s="267"/>
      <c r="K2262" s="267">
        <v>1341</v>
      </c>
      <c r="L2262" s="196" t="s">
        <v>37</v>
      </c>
      <c r="M2262" s="196" t="s">
        <v>980</v>
      </c>
      <c r="N2262" s="196" t="s">
        <v>5515</v>
      </c>
      <c r="O2262" s="196"/>
      <c r="P2262" s="196"/>
      <c r="Q2262" s="217" t="s">
        <v>4940</v>
      </c>
      <c r="R2262" s="218"/>
      <c r="S2262" s="218"/>
      <c r="T2262" s="218"/>
      <c r="U2262" s="281" t="s">
        <v>4764</v>
      </c>
      <c r="V2262" s="197" t="s">
        <v>776</v>
      </c>
      <c r="W2262" s="220">
        <v>1</v>
      </c>
      <c r="X2262" s="285">
        <v>574</v>
      </c>
      <c r="Y2262" s="285">
        <v>557</v>
      </c>
      <c r="Z2262" s="285">
        <v>522</v>
      </c>
      <c r="AA2262" s="285">
        <v>490</v>
      </c>
      <c r="AB2262" s="5"/>
      <c r="AC2262" s="224">
        <f t="shared" si="88"/>
        <v>0</v>
      </c>
      <c r="AD2262" s="270">
        <f t="shared" si="89"/>
        <v>0</v>
      </c>
      <c r="AE2262" s="282" t="s">
        <v>7069</v>
      </c>
      <c r="AF2262" s="283" t="s">
        <v>4765</v>
      </c>
      <c r="AG2262" s="200"/>
      <c r="AH2262" s="200"/>
      <c r="AI2262" s="169" t="str">
        <f>IF(AB2262/W2262=0,"",IF(MOD(AB2262,W2262)&gt;0,"ОШИБКА!!! неверная кратность на сорт",""))</f>
        <v/>
      </c>
    </row>
    <row r="2263" spans="2:35">
      <c r="B2263" s="251"/>
      <c r="C2263" s="168" t="s">
        <v>3361</v>
      </c>
      <c r="D2263" s="267"/>
      <c r="E2263" s="267"/>
      <c r="F2263" s="267"/>
      <c r="G2263" s="267"/>
      <c r="H2263" s="267"/>
      <c r="I2263" s="267"/>
      <c r="J2263" s="267"/>
      <c r="K2263" s="267"/>
      <c r="L2263" s="196" t="s">
        <v>37</v>
      </c>
      <c r="M2263" s="332" t="s">
        <v>980</v>
      </c>
      <c r="N2263" s="332" t="s">
        <v>1886</v>
      </c>
      <c r="O2263" s="332" t="s">
        <v>437</v>
      </c>
      <c r="P2263" s="332" t="s">
        <v>4441</v>
      </c>
      <c r="Q2263" s="338" t="s">
        <v>4627</v>
      </c>
      <c r="R2263" s="334"/>
      <c r="S2263" s="334"/>
      <c r="T2263" s="334"/>
      <c r="U2263" s="219"/>
      <c r="V2263" s="197" t="s">
        <v>176</v>
      </c>
      <c r="W2263" s="220">
        <v>1</v>
      </c>
      <c r="X2263" s="223">
        <v>1776</v>
      </c>
      <c r="Y2263" s="223">
        <v>1722</v>
      </c>
      <c r="Z2263" s="223">
        <v>1614</v>
      </c>
      <c r="AA2263" s="223">
        <v>1518</v>
      </c>
      <c r="AB2263" s="5"/>
      <c r="AC2263" s="224">
        <f t="shared" si="88"/>
        <v>0</v>
      </c>
      <c r="AD2263" s="270">
        <f t="shared" si="89"/>
        <v>0</v>
      </c>
      <c r="AE2263" s="198" t="s">
        <v>4484</v>
      </c>
      <c r="AF2263" s="199"/>
      <c r="AG2263" s="200"/>
      <c r="AH2263" s="200"/>
      <c r="AI2263" s="169" t="str">
        <f>IF(AB2263/W2263=0,"",IF(MOD(AB2263,W2263)&gt;0,"ОШИБКА!!! неверная кратность на сорт",""))</f>
        <v/>
      </c>
    </row>
    <row r="2264" spans="2:35">
      <c r="B2264" s="251"/>
      <c r="C2264" s="168" t="s">
        <v>3360</v>
      </c>
      <c r="D2264" s="267"/>
      <c r="E2264" s="267"/>
      <c r="F2264" s="267"/>
      <c r="G2264" s="267"/>
      <c r="H2264" s="267"/>
      <c r="I2264" s="267"/>
      <c r="J2264" s="267"/>
      <c r="K2264" s="267"/>
      <c r="L2264" s="196" t="s">
        <v>37</v>
      </c>
      <c r="M2264" s="332" t="s">
        <v>980</v>
      </c>
      <c r="N2264" s="332" t="s">
        <v>1886</v>
      </c>
      <c r="O2264" s="332" t="s">
        <v>437</v>
      </c>
      <c r="P2264" s="332"/>
      <c r="Q2264" s="338" t="s">
        <v>4612</v>
      </c>
      <c r="R2264" s="334"/>
      <c r="S2264" s="334"/>
      <c r="T2264" s="334"/>
      <c r="U2264" s="219"/>
      <c r="V2264" s="197" t="s">
        <v>776</v>
      </c>
      <c r="W2264" s="220">
        <v>1</v>
      </c>
      <c r="X2264" s="223">
        <v>710</v>
      </c>
      <c r="Y2264" s="223">
        <v>688</v>
      </c>
      <c r="Z2264" s="223">
        <v>645</v>
      </c>
      <c r="AA2264" s="223">
        <v>607</v>
      </c>
      <c r="AB2264" s="5"/>
      <c r="AC2264" s="224">
        <f t="shared" si="88"/>
        <v>0</v>
      </c>
      <c r="AD2264" s="270">
        <f t="shared" si="89"/>
        <v>0</v>
      </c>
      <c r="AE2264" s="198" t="s">
        <v>4484</v>
      </c>
      <c r="AF2264" s="199"/>
      <c r="AG2264" s="200"/>
      <c r="AH2264" s="200"/>
      <c r="AI2264" s="169" t="str">
        <f>IF(AB2264/W2264=0,"",IF(MOD(AB2264,W2264)&gt;0,"ОШИБКА!!! неверная кратность на сорт",""))</f>
        <v/>
      </c>
    </row>
    <row r="2265" spans="2:35">
      <c r="B2265" s="251"/>
      <c r="C2265" s="168"/>
      <c r="D2265" s="267"/>
      <c r="E2265" s="267"/>
      <c r="F2265" s="267"/>
      <c r="G2265" s="267"/>
      <c r="H2265" s="267"/>
      <c r="I2265" s="267"/>
      <c r="J2265" s="267"/>
      <c r="K2265" s="267">
        <v>70</v>
      </c>
      <c r="L2265" s="196" t="s">
        <v>37</v>
      </c>
      <c r="M2265" s="196" t="s">
        <v>980</v>
      </c>
      <c r="N2265" s="196" t="s">
        <v>5659</v>
      </c>
      <c r="O2265" s="196"/>
      <c r="P2265" s="196"/>
      <c r="Q2265" s="217" t="s">
        <v>4869</v>
      </c>
      <c r="R2265" s="218"/>
      <c r="S2265" s="218"/>
      <c r="T2265" s="218"/>
      <c r="U2265" s="281" t="s">
        <v>4764</v>
      </c>
      <c r="V2265" s="197" t="s">
        <v>776</v>
      </c>
      <c r="W2265" s="220">
        <v>1</v>
      </c>
      <c r="X2265" s="285">
        <v>9947</v>
      </c>
      <c r="Y2265" s="285">
        <v>9646</v>
      </c>
      <c r="Z2265" s="285">
        <v>9043</v>
      </c>
      <c r="AA2265" s="285">
        <v>8500</v>
      </c>
      <c r="AB2265" s="5"/>
      <c r="AC2265" s="224">
        <f t="shared" si="88"/>
        <v>0</v>
      </c>
      <c r="AD2265" s="270">
        <f t="shared" si="89"/>
        <v>0</v>
      </c>
      <c r="AE2265" s="282" t="s">
        <v>7069</v>
      </c>
      <c r="AF2265" s="283" t="s">
        <v>4765</v>
      </c>
      <c r="AG2265" s="200"/>
      <c r="AH2265" s="200"/>
      <c r="AI2265" s="169" t="str">
        <f>IF(AB2265/W2265=0,"",IF(MOD(AB2265,W2265)&gt;0,"ОШИБКА!!! неверная кратность на сорт",""))</f>
        <v/>
      </c>
    </row>
    <row r="2266" spans="2:35">
      <c r="B2266" s="251"/>
      <c r="C2266" s="168" t="s">
        <v>3366</v>
      </c>
      <c r="D2266" s="267">
        <v>25</v>
      </c>
      <c r="E2266" s="267">
        <v>33</v>
      </c>
      <c r="F2266" s="267">
        <v>0</v>
      </c>
      <c r="G2266" s="267"/>
      <c r="H2266" s="267"/>
      <c r="I2266" s="267"/>
      <c r="J2266" s="267">
        <v>9</v>
      </c>
      <c r="K2266" s="267"/>
      <c r="L2266" s="196" t="s">
        <v>37</v>
      </c>
      <c r="M2266" s="196" t="s">
        <v>980</v>
      </c>
      <c r="N2266" s="196" t="s">
        <v>4360</v>
      </c>
      <c r="O2266" s="196" t="s">
        <v>4359</v>
      </c>
      <c r="P2266" s="196" t="s">
        <v>4361</v>
      </c>
      <c r="Q2266" s="196" t="s">
        <v>19</v>
      </c>
      <c r="R2266" s="218"/>
      <c r="S2266" s="218"/>
      <c r="T2266" s="218"/>
      <c r="U2266" s="219"/>
      <c r="V2266" s="197" t="s">
        <v>776</v>
      </c>
      <c r="W2266" s="220">
        <v>1</v>
      </c>
      <c r="X2266" s="223">
        <v>514</v>
      </c>
      <c r="Y2266" s="223">
        <v>498</v>
      </c>
      <c r="Z2266" s="223">
        <v>467</v>
      </c>
      <c r="AA2266" s="223">
        <v>439</v>
      </c>
      <c r="AB2266" s="5"/>
      <c r="AC2266" s="224">
        <f t="shared" si="88"/>
        <v>0</v>
      </c>
      <c r="AD2266" s="270">
        <f t="shared" si="89"/>
        <v>0</v>
      </c>
      <c r="AE2266" s="198"/>
      <c r="AF2266" s="199"/>
      <c r="AG2266" s="200"/>
      <c r="AH2266" s="200"/>
      <c r="AI2266" s="169" t="str">
        <f>IF(AB2266/W2266=0,"",IF(MOD(AB2266,W2266)&gt;0,"ОШИБКА!!! неверная кратность на сорт",""))</f>
        <v/>
      </c>
    </row>
    <row r="2267" spans="2:35">
      <c r="B2267" s="251"/>
      <c r="C2267" s="168" t="s">
        <v>3367</v>
      </c>
      <c r="D2267" s="267">
        <v>48</v>
      </c>
      <c r="E2267" s="267">
        <v>37</v>
      </c>
      <c r="F2267" s="267">
        <v>22</v>
      </c>
      <c r="G2267" s="267"/>
      <c r="H2267" s="267"/>
      <c r="I2267" s="267"/>
      <c r="J2267" s="267"/>
      <c r="K2267" s="267"/>
      <c r="L2267" s="196" t="s">
        <v>37</v>
      </c>
      <c r="M2267" s="196" t="s">
        <v>980</v>
      </c>
      <c r="N2267" s="196" t="s">
        <v>4343</v>
      </c>
      <c r="O2267" s="196" t="s">
        <v>4342</v>
      </c>
      <c r="P2267" s="196"/>
      <c r="Q2267" s="196" t="s">
        <v>19</v>
      </c>
      <c r="R2267" s="218"/>
      <c r="S2267" s="218"/>
      <c r="T2267" s="218"/>
      <c r="U2267" s="219"/>
      <c r="V2267" s="197" t="s">
        <v>776</v>
      </c>
      <c r="W2267" s="220">
        <v>1</v>
      </c>
      <c r="X2267" s="223">
        <v>458</v>
      </c>
      <c r="Y2267" s="223">
        <v>444</v>
      </c>
      <c r="Z2267" s="223">
        <v>416</v>
      </c>
      <c r="AA2267" s="223">
        <v>391</v>
      </c>
      <c r="AB2267" s="5"/>
      <c r="AC2267" s="224">
        <f t="shared" si="88"/>
        <v>0</v>
      </c>
      <c r="AD2267" s="270">
        <f t="shared" si="89"/>
        <v>0</v>
      </c>
      <c r="AE2267" s="198"/>
      <c r="AF2267" s="199"/>
      <c r="AG2267" s="200"/>
      <c r="AH2267" s="200"/>
      <c r="AI2267" s="169" t="str">
        <f>IF(AB2267/W2267=0,"",IF(MOD(AB2267,W2267)&gt;0,"ОШИБКА!!! неверная кратность на сорт",""))</f>
        <v/>
      </c>
    </row>
    <row r="2268" spans="2:35">
      <c r="B2268" s="251"/>
      <c r="C2268" s="168" t="s">
        <v>3368</v>
      </c>
      <c r="D2268" s="267">
        <v>48</v>
      </c>
      <c r="E2268" s="267">
        <v>17</v>
      </c>
      <c r="F2268" s="267">
        <v>15</v>
      </c>
      <c r="G2268" s="267"/>
      <c r="H2268" s="267"/>
      <c r="I2268" s="267"/>
      <c r="J2268" s="267"/>
      <c r="K2268" s="267"/>
      <c r="L2268" s="196" t="s">
        <v>37</v>
      </c>
      <c r="M2268" s="196" t="s">
        <v>980</v>
      </c>
      <c r="N2268" s="196" t="s">
        <v>4363</v>
      </c>
      <c r="O2268" s="196" t="s">
        <v>4362</v>
      </c>
      <c r="P2268" s="196" t="s">
        <v>4364</v>
      </c>
      <c r="Q2268" s="196" t="s">
        <v>19</v>
      </c>
      <c r="R2268" s="218"/>
      <c r="S2268" s="218"/>
      <c r="T2268" s="218"/>
      <c r="U2268" s="252"/>
      <c r="V2268" s="197" t="s">
        <v>776</v>
      </c>
      <c r="W2268" s="220">
        <v>1</v>
      </c>
      <c r="X2268" s="227">
        <v>340</v>
      </c>
      <c r="Y2268" s="227">
        <v>330</v>
      </c>
      <c r="Z2268" s="227">
        <v>309</v>
      </c>
      <c r="AA2268" s="227">
        <v>291</v>
      </c>
      <c r="AB2268" s="5"/>
      <c r="AC2268" s="224">
        <f t="shared" si="88"/>
        <v>0</v>
      </c>
      <c r="AD2268" s="270">
        <f t="shared" si="89"/>
        <v>0</v>
      </c>
      <c r="AE2268" s="198"/>
      <c r="AF2268" s="199"/>
      <c r="AG2268" s="200"/>
      <c r="AH2268" s="200"/>
      <c r="AI2268" s="169" t="str">
        <f>IF(AB2268/W2268=0,"",IF(MOD(AB2268,W2268)&gt;0,"ОШИБКА!!! неверная кратность на сорт",""))</f>
        <v/>
      </c>
    </row>
    <row r="2269" spans="2:35">
      <c r="B2269" s="251"/>
      <c r="C2269" s="168"/>
      <c r="D2269" s="267"/>
      <c r="E2269" s="267"/>
      <c r="F2269" s="267"/>
      <c r="G2269" s="267"/>
      <c r="H2269" s="267"/>
      <c r="I2269" s="267"/>
      <c r="J2269" s="267"/>
      <c r="K2269" s="267">
        <v>741</v>
      </c>
      <c r="L2269" s="196" t="s">
        <v>37</v>
      </c>
      <c r="M2269" s="196" t="s">
        <v>980</v>
      </c>
      <c r="N2269" s="196" t="s">
        <v>4343</v>
      </c>
      <c r="O2269" s="196"/>
      <c r="P2269" s="196"/>
      <c r="Q2269" s="196" t="s">
        <v>4940</v>
      </c>
      <c r="R2269" s="218"/>
      <c r="S2269" s="218"/>
      <c r="T2269" s="218"/>
      <c r="U2269" s="281" t="s">
        <v>4764</v>
      </c>
      <c r="V2269" s="197" t="s">
        <v>776</v>
      </c>
      <c r="W2269" s="220">
        <v>1</v>
      </c>
      <c r="X2269" s="285">
        <v>492</v>
      </c>
      <c r="Y2269" s="285">
        <v>477</v>
      </c>
      <c r="Z2269" s="285">
        <v>447</v>
      </c>
      <c r="AA2269" s="285">
        <v>420</v>
      </c>
      <c r="AB2269" s="5"/>
      <c r="AC2269" s="224">
        <f t="shared" si="88"/>
        <v>0</v>
      </c>
      <c r="AD2269" s="270">
        <f t="shared" si="89"/>
        <v>0</v>
      </c>
      <c r="AE2269" s="282" t="s">
        <v>7069</v>
      </c>
      <c r="AF2269" s="283" t="s">
        <v>4765</v>
      </c>
      <c r="AG2269" s="200"/>
      <c r="AH2269" s="200"/>
      <c r="AI2269" s="169" t="str">
        <f>IF(AB2269/W2269=0,"",IF(MOD(AB2269,W2269)&gt;0,"ОШИБКА!!! неверная кратность на сорт",""))</f>
        <v/>
      </c>
    </row>
    <row r="2270" spans="2:35">
      <c r="B2270" s="251"/>
      <c r="C2270" s="168"/>
      <c r="D2270" s="267"/>
      <c r="E2270" s="267"/>
      <c r="F2270" s="267"/>
      <c r="G2270" s="267"/>
      <c r="H2270" s="267"/>
      <c r="I2270" s="267"/>
      <c r="J2270" s="267"/>
      <c r="K2270" s="267">
        <v>183</v>
      </c>
      <c r="L2270" s="196" t="s">
        <v>37</v>
      </c>
      <c r="M2270" s="196" t="s">
        <v>980</v>
      </c>
      <c r="N2270" s="196" t="s">
        <v>5697</v>
      </c>
      <c r="O2270" s="196"/>
      <c r="P2270" s="196"/>
      <c r="Q2270" s="196" t="s">
        <v>4940</v>
      </c>
      <c r="R2270" s="218"/>
      <c r="S2270" s="218"/>
      <c r="T2270" s="218"/>
      <c r="U2270" s="281" t="s">
        <v>4764</v>
      </c>
      <c r="V2270" s="197" t="s">
        <v>776</v>
      </c>
      <c r="W2270" s="220">
        <v>1</v>
      </c>
      <c r="X2270" s="285">
        <v>475</v>
      </c>
      <c r="Y2270" s="285">
        <v>460</v>
      </c>
      <c r="Z2270" s="285">
        <v>431</v>
      </c>
      <c r="AA2270" s="285">
        <v>405</v>
      </c>
      <c r="AB2270" s="5"/>
      <c r="AC2270" s="224">
        <f t="shared" si="88"/>
        <v>0</v>
      </c>
      <c r="AD2270" s="270">
        <f t="shared" si="89"/>
        <v>0</v>
      </c>
      <c r="AE2270" s="282" t="s">
        <v>7069</v>
      </c>
      <c r="AF2270" s="283" t="s">
        <v>4765</v>
      </c>
      <c r="AG2270" s="200"/>
      <c r="AH2270" s="200"/>
      <c r="AI2270" s="169" t="str">
        <f>IF(AB2270/W2270=0,"",IF(MOD(AB2270,W2270)&gt;0,"ОШИБКА!!! неверная кратность на сорт",""))</f>
        <v/>
      </c>
    </row>
    <row r="2271" spans="2:35">
      <c r="B2271" s="251"/>
      <c r="C2271" s="168"/>
      <c r="D2271" s="267"/>
      <c r="E2271" s="267"/>
      <c r="F2271" s="267"/>
      <c r="G2271" s="267"/>
      <c r="H2271" s="267"/>
      <c r="I2271" s="267"/>
      <c r="J2271" s="267"/>
      <c r="K2271" s="267">
        <v>629</v>
      </c>
      <c r="L2271" s="196" t="s">
        <v>37</v>
      </c>
      <c r="M2271" s="196" t="s">
        <v>980</v>
      </c>
      <c r="N2271" s="196" t="s">
        <v>5698</v>
      </c>
      <c r="O2271" s="196"/>
      <c r="P2271" s="196"/>
      <c r="Q2271" s="196" t="s">
        <v>4940</v>
      </c>
      <c r="R2271" s="218"/>
      <c r="S2271" s="218"/>
      <c r="T2271" s="218"/>
      <c r="U2271" s="281" t="s">
        <v>4764</v>
      </c>
      <c r="V2271" s="197" t="s">
        <v>776</v>
      </c>
      <c r="W2271" s="220">
        <v>1</v>
      </c>
      <c r="X2271" s="285">
        <v>469</v>
      </c>
      <c r="Y2271" s="285">
        <v>454</v>
      </c>
      <c r="Z2271" s="285">
        <v>426</v>
      </c>
      <c r="AA2271" s="285">
        <v>400</v>
      </c>
      <c r="AB2271" s="5"/>
      <c r="AC2271" s="224">
        <f t="shared" si="88"/>
        <v>0</v>
      </c>
      <c r="AD2271" s="270">
        <f t="shared" si="89"/>
        <v>0</v>
      </c>
      <c r="AE2271" s="282" t="s">
        <v>7069</v>
      </c>
      <c r="AF2271" s="283" t="s">
        <v>4765</v>
      </c>
      <c r="AG2271" s="200"/>
      <c r="AH2271" s="200"/>
      <c r="AI2271" s="169" t="str">
        <f>IF(AB2271/W2271=0,"",IF(MOD(AB2271,W2271)&gt;0,"ОШИБКА!!! неверная кратность на сорт",""))</f>
        <v/>
      </c>
    </row>
    <row r="2272" spans="2:35">
      <c r="B2272" s="251"/>
      <c r="C2272" s="168"/>
      <c r="D2272" s="267"/>
      <c r="E2272" s="267"/>
      <c r="F2272" s="267"/>
      <c r="G2272" s="267"/>
      <c r="H2272" s="267"/>
      <c r="I2272" s="267"/>
      <c r="J2272" s="267"/>
      <c r="K2272" s="267">
        <v>9</v>
      </c>
      <c r="L2272" s="196" t="s">
        <v>37</v>
      </c>
      <c r="M2272" s="196" t="s">
        <v>980</v>
      </c>
      <c r="N2272" s="196" t="s">
        <v>5699</v>
      </c>
      <c r="O2272" s="196"/>
      <c r="P2272" s="196"/>
      <c r="Q2272" s="196" t="s">
        <v>4940</v>
      </c>
      <c r="R2272" s="218"/>
      <c r="S2272" s="218"/>
      <c r="T2272" s="218"/>
      <c r="U2272" s="281" t="s">
        <v>4764</v>
      </c>
      <c r="V2272" s="197" t="s">
        <v>776</v>
      </c>
      <c r="W2272" s="220">
        <v>1</v>
      </c>
      <c r="X2272" s="285">
        <v>512</v>
      </c>
      <c r="Y2272" s="285">
        <v>496</v>
      </c>
      <c r="Z2272" s="285">
        <v>465</v>
      </c>
      <c r="AA2272" s="285">
        <v>437</v>
      </c>
      <c r="AB2272" s="5"/>
      <c r="AC2272" s="224">
        <f t="shared" si="88"/>
        <v>0</v>
      </c>
      <c r="AD2272" s="270">
        <f t="shared" si="89"/>
        <v>0</v>
      </c>
      <c r="AE2272" s="282" t="s">
        <v>7069</v>
      </c>
      <c r="AF2272" s="283" t="s">
        <v>4765</v>
      </c>
      <c r="AG2272" s="200"/>
      <c r="AH2272" s="200"/>
      <c r="AI2272" s="169" t="str">
        <f>IF(AB2272/W2272=0,"",IF(MOD(AB2272,W2272)&gt;0,"ОШИБКА!!! неверная кратность на сорт",""))</f>
        <v/>
      </c>
    </row>
    <row r="2273" spans="2:35">
      <c r="B2273" s="251"/>
      <c r="C2273" s="168"/>
      <c r="D2273" s="267"/>
      <c r="E2273" s="267"/>
      <c r="F2273" s="267"/>
      <c r="G2273" s="267"/>
      <c r="H2273" s="267"/>
      <c r="I2273" s="267"/>
      <c r="J2273" s="267"/>
      <c r="K2273" s="267">
        <v>2122</v>
      </c>
      <c r="L2273" s="196" t="s">
        <v>37</v>
      </c>
      <c r="M2273" s="196" t="s">
        <v>980</v>
      </c>
      <c r="N2273" s="196" t="s">
        <v>5700</v>
      </c>
      <c r="O2273" s="196"/>
      <c r="P2273" s="196"/>
      <c r="Q2273" s="196" t="s">
        <v>4940</v>
      </c>
      <c r="R2273" s="218"/>
      <c r="S2273" s="218"/>
      <c r="T2273" s="218"/>
      <c r="U2273" s="281" t="s">
        <v>4764</v>
      </c>
      <c r="V2273" s="197" t="s">
        <v>776</v>
      </c>
      <c r="W2273" s="220">
        <v>1</v>
      </c>
      <c r="X2273" s="285">
        <v>480</v>
      </c>
      <c r="Y2273" s="285">
        <v>466</v>
      </c>
      <c r="Z2273" s="285">
        <v>437</v>
      </c>
      <c r="AA2273" s="285">
        <v>410</v>
      </c>
      <c r="AB2273" s="5"/>
      <c r="AC2273" s="224">
        <f t="shared" si="88"/>
        <v>0</v>
      </c>
      <c r="AD2273" s="270">
        <f t="shared" si="89"/>
        <v>0</v>
      </c>
      <c r="AE2273" s="282" t="s">
        <v>7069</v>
      </c>
      <c r="AF2273" s="283" t="s">
        <v>4765</v>
      </c>
      <c r="AG2273" s="200"/>
      <c r="AH2273" s="200"/>
      <c r="AI2273" s="169" t="str">
        <f>IF(AB2273/W2273=0,"",IF(MOD(AB2273,W2273)&gt;0,"ОШИБКА!!! неверная кратность на сорт",""))</f>
        <v/>
      </c>
    </row>
    <row r="2274" spans="2:35">
      <c r="B2274" s="251"/>
      <c r="C2274" s="168"/>
      <c r="D2274" s="267"/>
      <c r="E2274" s="267"/>
      <c r="F2274" s="267"/>
      <c r="G2274" s="267"/>
      <c r="H2274" s="267"/>
      <c r="I2274" s="267"/>
      <c r="J2274" s="267"/>
      <c r="K2274" s="267">
        <v>195</v>
      </c>
      <c r="L2274" s="196" t="s">
        <v>37</v>
      </c>
      <c r="M2274" s="196" t="s">
        <v>980</v>
      </c>
      <c r="N2274" s="196" t="s">
        <v>5700</v>
      </c>
      <c r="O2274" s="196"/>
      <c r="P2274" s="196"/>
      <c r="Q2274" s="196" t="s">
        <v>4941</v>
      </c>
      <c r="R2274" s="218"/>
      <c r="S2274" s="218"/>
      <c r="T2274" s="218"/>
      <c r="U2274" s="281" t="s">
        <v>4764</v>
      </c>
      <c r="V2274" s="197" t="s">
        <v>776</v>
      </c>
      <c r="W2274" s="220">
        <v>1</v>
      </c>
      <c r="X2274" s="285">
        <v>1346</v>
      </c>
      <c r="Y2274" s="285">
        <v>1306</v>
      </c>
      <c r="Z2274" s="285">
        <v>1224</v>
      </c>
      <c r="AA2274" s="285">
        <v>1150</v>
      </c>
      <c r="AB2274" s="5"/>
      <c r="AC2274" s="224">
        <f t="shared" si="88"/>
        <v>0</v>
      </c>
      <c r="AD2274" s="270">
        <f t="shared" si="89"/>
        <v>0</v>
      </c>
      <c r="AE2274" s="282" t="s">
        <v>7069</v>
      </c>
      <c r="AF2274" s="283" t="s">
        <v>4765</v>
      </c>
      <c r="AG2274" s="200"/>
      <c r="AH2274" s="200"/>
      <c r="AI2274" s="169" t="str">
        <f>IF(AB2274/W2274=0,"",IF(MOD(AB2274,W2274)&gt;0,"ОШИБКА!!! неверная кратность на сорт",""))</f>
        <v/>
      </c>
    </row>
    <row r="2275" spans="2:35">
      <c r="B2275" s="251"/>
      <c r="C2275" s="168"/>
      <c r="D2275" s="267"/>
      <c r="E2275" s="267"/>
      <c r="F2275" s="267"/>
      <c r="G2275" s="267"/>
      <c r="H2275" s="267"/>
      <c r="I2275" s="267"/>
      <c r="J2275" s="267"/>
      <c r="K2275" s="267"/>
      <c r="L2275" s="196" t="s">
        <v>37</v>
      </c>
      <c r="M2275" s="196" t="s">
        <v>980</v>
      </c>
      <c r="N2275" s="196" t="s">
        <v>5051</v>
      </c>
      <c r="O2275" s="196"/>
      <c r="P2275" s="196"/>
      <c r="Q2275" s="196" t="s">
        <v>4956</v>
      </c>
      <c r="R2275" s="218"/>
      <c r="S2275" s="218"/>
      <c r="T2275" s="218"/>
      <c r="U2275" s="281" t="s">
        <v>4764</v>
      </c>
      <c r="V2275" s="197" t="s">
        <v>776</v>
      </c>
      <c r="W2275" s="220">
        <v>1</v>
      </c>
      <c r="X2275" s="285">
        <v>334</v>
      </c>
      <c r="Y2275" s="285">
        <v>324</v>
      </c>
      <c r="Z2275" s="285">
        <v>304</v>
      </c>
      <c r="AA2275" s="285">
        <v>285</v>
      </c>
      <c r="AB2275" s="5"/>
      <c r="AC2275" s="224">
        <f t="shared" si="88"/>
        <v>0</v>
      </c>
      <c r="AD2275" s="270">
        <f t="shared" si="89"/>
        <v>0</v>
      </c>
      <c r="AE2275" s="282" t="s">
        <v>7069</v>
      </c>
      <c r="AF2275" s="283" t="s">
        <v>4765</v>
      </c>
      <c r="AG2275" s="200"/>
      <c r="AH2275" s="200"/>
      <c r="AI2275" s="169" t="str">
        <f>IF(AB2275/W2275=0,"",IF(MOD(AB2275,W2275)&gt;0,"ОШИБКА!!! неверная кратность на сорт",""))</f>
        <v/>
      </c>
    </row>
    <row r="2276" spans="2:35">
      <c r="B2276" s="251"/>
      <c r="C2276" s="168"/>
      <c r="D2276" s="267"/>
      <c r="E2276" s="267"/>
      <c r="F2276" s="267"/>
      <c r="G2276" s="267"/>
      <c r="H2276" s="267"/>
      <c r="I2276" s="267"/>
      <c r="J2276" s="267"/>
      <c r="K2276" s="267">
        <v>706</v>
      </c>
      <c r="L2276" s="196" t="s">
        <v>37</v>
      </c>
      <c r="M2276" s="196" t="s">
        <v>980</v>
      </c>
      <c r="N2276" s="196" t="s">
        <v>5052</v>
      </c>
      <c r="O2276" s="196"/>
      <c r="P2276" s="196"/>
      <c r="Q2276" s="196" t="s">
        <v>4956</v>
      </c>
      <c r="R2276" s="218"/>
      <c r="S2276" s="218"/>
      <c r="T2276" s="218"/>
      <c r="U2276" s="281" t="s">
        <v>4764</v>
      </c>
      <c r="V2276" s="197" t="s">
        <v>776</v>
      </c>
      <c r="W2276" s="220">
        <v>1</v>
      </c>
      <c r="X2276" s="285">
        <v>334</v>
      </c>
      <c r="Y2276" s="285">
        <v>324</v>
      </c>
      <c r="Z2276" s="285">
        <v>304</v>
      </c>
      <c r="AA2276" s="285">
        <v>285</v>
      </c>
      <c r="AB2276" s="5"/>
      <c r="AC2276" s="224">
        <f t="shared" si="88"/>
        <v>0</v>
      </c>
      <c r="AD2276" s="270">
        <f t="shared" si="89"/>
        <v>0</v>
      </c>
      <c r="AE2276" s="282" t="s">
        <v>7069</v>
      </c>
      <c r="AF2276" s="283" t="s">
        <v>4765</v>
      </c>
      <c r="AG2276" s="200"/>
      <c r="AH2276" s="200"/>
      <c r="AI2276" s="169" t="str">
        <f>IF(AB2276/W2276=0,"",IF(MOD(AB2276,W2276)&gt;0,"ОШИБКА!!! неверная кратность на сорт",""))</f>
        <v/>
      </c>
    </row>
    <row r="2277" spans="2:35">
      <c r="B2277" s="251"/>
      <c r="C2277" s="168"/>
      <c r="D2277" s="267"/>
      <c r="E2277" s="267"/>
      <c r="F2277" s="267"/>
      <c r="G2277" s="267"/>
      <c r="H2277" s="267"/>
      <c r="I2277" s="267"/>
      <c r="J2277" s="267"/>
      <c r="K2277" s="267">
        <v>1</v>
      </c>
      <c r="L2277" s="196" t="s">
        <v>37</v>
      </c>
      <c r="M2277" s="196" t="s">
        <v>980</v>
      </c>
      <c r="N2277" s="196" t="s">
        <v>5053</v>
      </c>
      <c r="O2277" s="196"/>
      <c r="P2277" s="196"/>
      <c r="Q2277" s="196" t="s">
        <v>4956</v>
      </c>
      <c r="R2277" s="218"/>
      <c r="S2277" s="218"/>
      <c r="T2277" s="218"/>
      <c r="U2277" s="281" t="s">
        <v>4764</v>
      </c>
      <c r="V2277" s="197" t="s">
        <v>776</v>
      </c>
      <c r="W2277" s="220">
        <v>1</v>
      </c>
      <c r="X2277" s="285">
        <v>334</v>
      </c>
      <c r="Y2277" s="285">
        <v>324</v>
      </c>
      <c r="Z2277" s="285">
        <v>304</v>
      </c>
      <c r="AA2277" s="285">
        <v>285</v>
      </c>
      <c r="AB2277" s="5"/>
      <c r="AC2277" s="224">
        <f t="shared" si="88"/>
        <v>0</v>
      </c>
      <c r="AD2277" s="270">
        <f t="shared" si="89"/>
        <v>0</v>
      </c>
      <c r="AE2277" s="282" t="s">
        <v>7069</v>
      </c>
      <c r="AF2277" s="283" t="s">
        <v>4765</v>
      </c>
      <c r="AG2277" s="200"/>
      <c r="AH2277" s="200"/>
      <c r="AI2277" s="169" t="str">
        <f>IF(AB2277/W2277=0,"",IF(MOD(AB2277,W2277)&gt;0,"ОШИБКА!!! неверная кратность на сорт",""))</f>
        <v/>
      </c>
    </row>
    <row r="2278" spans="2:35">
      <c r="B2278" s="251"/>
      <c r="C2278" s="168"/>
      <c r="D2278" s="267"/>
      <c r="E2278" s="267"/>
      <c r="F2278" s="267"/>
      <c r="G2278" s="267"/>
      <c r="H2278" s="267"/>
      <c r="I2278" s="267"/>
      <c r="J2278" s="267"/>
      <c r="K2278" s="267">
        <v>29</v>
      </c>
      <c r="L2278" s="196" t="s">
        <v>37</v>
      </c>
      <c r="M2278" s="196" t="s">
        <v>980</v>
      </c>
      <c r="N2278" s="196" t="s">
        <v>5053</v>
      </c>
      <c r="O2278" s="196"/>
      <c r="P2278" s="196"/>
      <c r="Q2278" s="196" t="s">
        <v>4940</v>
      </c>
      <c r="R2278" s="218"/>
      <c r="S2278" s="218"/>
      <c r="T2278" s="218"/>
      <c r="U2278" s="281" t="s">
        <v>4764</v>
      </c>
      <c r="V2278" s="197" t="s">
        <v>776</v>
      </c>
      <c r="W2278" s="220">
        <v>1</v>
      </c>
      <c r="X2278" s="285">
        <v>398</v>
      </c>
      <c r="Y2278" s="285">
        <v>386</v>
      </c>
      <c r="Z2278" s="285">
        <v>362</v>
      </c>
      <c r="AA2278" s="285">
        <v>340</v>
      </c>
      <c r="AB2278" s="5"/>
      <c r="AC2278" s="224">
        <f t="shared" si="88"/>
        <v>0</v>
      </c>
      <c r="AD2278" s="270">
        <f t="shared" si="89"/>
        <v>0</v>
      </c>
      <c r="AE2278" s="282" t="s">
        <v>7069</v>
      </c>
      <c r="AF2278" s="283" t="s">
        <v>4765</v>
      </c>
      <c r="AG2278" s="200"/>
      <c r="AH2278" s="200"/>
      <c r="AI2278" s="169" t="str">
        <f>IF(AB2278/W2278=0,"",IF(MOD(AB2278,W2278)&gt;0,"ОШИБКА!!! неверная кратность на сорт",""))</f>
        <v/>
      </c>
    </row>
    <row r="2279" spans="2:35">
      <c r="B2279" s="251"/>
      <c r="C2279" s="168"/>
      <c r="D2279" s="267"/>
      <c r="E2279" s="267"/>
      <c r="F2279" s="267"/>
      <c r="G2279" s="267"/>
      <c r="H2279" s="267"/>
      <c r="I2279" s="267"/>
      <c r="J2279" s="267"/>
      <c r="K2279" s="267"/>
      <c r="L2279" s="196" t="s">
        <v>37</v>
      </c>
      <c r="M2279" s="196" t="s">
        <v>980</v>
      </c>
      <c r="N2279" s="196" t="s">
        <v>5701</v>
      </c>
      <c r="O2279" s="196"/>
      <c r="P2279" s="196"/>
      <c r="Q2279" s="196" t="s">
        <v>4989</v>
      </c>
      <c r="R2279" s="218"/>
      <c r="S2279" s="218"/>
      <c r="T2279" s="218"/>
      <c r="U2279" s="281" t="s">
        <v>4764</v>
      </c>
      <c r="V2279" s="197" t="s">
        <v>776</v>
      </c>
      <c r="W2279" s="220">
        <v>24</v>
      </c>
      <c r="X2279" s="285">
        <v>188</v>
      </c>
      <c r="Y2279" s="285">
        <v>182</v>
      </c>
      <c r="Z2279" s="285">
        <v>171</v>
      </c>
      <c r="AA2279" s="285">
        <v>160</v>
      </c>
      <c r="AB2279" s="5"/>
      <c r="AC2279" s="224">
        <f t="shared" si="88"/>
        <v>0</v>
      </c>
      <c r="AD2279" s="270">
        <f t="shared" si="89"/>
        <v>0</v>
      </c>
      <c r="AE2279" s="282" t="s">
        <v>7069</v>
      </c>
      <c r="AF2279" s="283" t="s">
        <v>4765</v>
      </c>
      <c r="AG2279" s="200"/>
      <c r="AH2279" s="200"/>
      <c r="AI2279" s="169" t="str">
        <f>IF(AB2279/W2279=0,"",IF(MOD(AB2279,W2279)&gt;0,"ОШИБКА!!! неверная кратность на сорт",""))</f>
        <v/>
      </c>
    </row>
    <row r="2280" spans="2:35">
      <c r="B2280" s="251"/>
      <c r="C2280" s="168" t="s">
        <v>3379</v>
      </c>
      <c r="D2280" s="267">
        <v>47</v>
      </c>
      <c r="E2280" s="267">
        <v>52</v>
      </c>
      <c r="F2280" s="267">
        <v>51</v>
      </c>
      <c r="G2280" s="267"/>
      <c r="H2280" s="267"/>
      <c r="I2280" s="267"/>
      <c r="J2280" s="267"/>
      <c r="K2280" s="267"/>
      <c r="L2280" s="196" t="s">
        <v>37</v>
      </c>
      <c r="M2280" s="196" t="s">
        <v>980</v>
      </c>
      <c r="N2280" s="196" t="s">
        <v>4345</v>
      </c>
      <c r="O2280" s="196" t="s">
        <v>4344</v>
      </c>
      <c r="P2280" s="196" t="s">
        <v>4346</v>
      </c>
      <c r="Q2280" s="196" t="s">
        <v>19</v>
      </c>
      <c r="R2280" s="218"/>
      <c r="S2280" s="218"/>
      <c r="T2280" s="218"/>
      <c r="U2280" s="219"/>
      <c r="V2280" s="197" t="s">
        <v>776</v>
      </c>
      <c r="W2280" s="220">
        <v>1</v>
      </c>
      <c r="X2280" s="223">
        <v>413</v>
      </c>
      <c r="Y2280" s="223">
        <v>400</v>
      </c>
      <c r="Z2280" s="223">
        <v>375</v>
      </c>
      <c r="AA2280" s="223">
        <v>353</v>
      </c>
      <c r="AB2280" s="5"/>
      <c r="AC2280" s="224">
        <f t="shared" si="88"/>
        <v>0</v>
      </c>
      <c r="AD2280" s="270">
        <f t="shared" si="89"/>
        <v>0</v>
      </c>
      <c r="AE2280" s="198"/>
      <c r="AF2280" s="199"/>
      <c r="AG2280" s="200"/>
      <c r="AH2280" s="200"/>
      <c r="AI2280" s="169" t="str">
        <f>IF(AB2280/W2280=0,"",IF(MOD(AB2280,W2280)&gt;0,"ОШИБКА!!! неверная кратность на сорт",""))</f>
        <v/>
      </c>
    </row>
    <row r="2281" spans="2:35">
      <c r="B2281" s="251"/>
      <c r="C2281" s="168" t="s">
        <v>3380</v>
      </c>
      <c r="D2281" s="267">
        <v>48</v>
      </c>
      <c r="E2281" s="267">
        <v>69</v>
      </c>
      <c r="F2281" s="267">
        <v>69</v>
      </c>
      <c r="G2281" s="267"/>
      <c r="H2281" s="267"/>
      <c r="I2281" s="267"/>
      <c r="J2281" s="267">
        <v>11</v>
      </c>
      <c r="K2281" s="267"/>
      <c r="L2281" s="196" t="s">
        <v>37</v>
      </c>
      <c r="M2281" s="196" t="s">
        <v>980</v>
      </c>
      <c r="N2281" s="196" t="s">
        <v>1897</v>
      </c>
      <c r="O2281" s="196" t="s">
        <v>1896</v>
      </c>
      <c r="P2281" s="196" t="s">
        <v>1678</v>
      </c>
      <c r="Q2281" s="196" t="s">
        <v>19</v>
      </c>
      <c r="R2281" s="218"/>
      <c r="S2281" s="218"/>
      <c r="T2281" s="218"/>
      <c r="U2281" s="219"/>
      <c r="V2281" s="197" t="s">
        <v>776</v>
      </c>
      <c r="W2281" s="220">
        <v>1</v>
      </c>
      <c r="X2281" s="223">
        <v>255</v>
      </c>
      <c r="Y2281" s="223">
        <v>247</v>
      </c>
      <c r="Z2281" s="223">
        <v>231</v>
      </c>
      <c r="AA2281" s="223">
        <v>218</v>
      </c>
      <c r="AB2281" s="5"/>
      <c r="AC2281" s="224">
        <f t="shared" si="88"/>
        <v>0</v>
      </c>
      <c r="AD2281" s="270">
        <f t="shared" si="89"/>
        <v>0</v>
      </c>
      <c r="AE2281" s="198"/>
      <c r="AF2281" s="199"/>
      <c r="AG2281" s="200"/>
      <c r="AH2281" s="200"/>
      <c r="AI2281" s="169" t="str">
        <f>IF(AB2281/W2281=0,"",IF(MOD(AB2281,W2281)&gt;0,"ОШИБКА!!! неверная кратность на сорт",""))</f>
        <v/>
      </c>
    </row>
    <row r="2282" spans="2:35">
      <c r="B2282" s="251"/>
      <c r="C2282" s="168" t="s">
        <v>3381</v>
      </c>
      <c r="D2282" s="267">
        <v>45</v>
      </c>
      <c r="E2282" s="267">
        <v>222</v>
      </c>
      <c r="F2282" s="267">
        <v>214</v>
      </c>
      <c r="G2282" s="267"/>
      <c r="H2282" s="267"/>
      <c r="I2282" s="267"/>
      <c r="J2282" s="267"/>
      <c r="K2282" s="267"/>
      <c r="L2282" s="196" t="s">
        <v>37</v>
      </c>
      <c r="M2282" s="196" t="s">
        <v>980</v>
      </c>
      <c r="N2282" s="196" t="s">
        <v>1897</v>
      </c>
      <c r="O2282" s="196" t="s">
        <v>1896</v>
      </c>
      <c r="P2282" s="196" t="s">
        <v>4280</v>
      </c>
      <c r="Q2282" s="196" t="s">
        <v>19</v>
      </c>
      <c r="R2282" s="218"/>
      <c r="S2282" s="218"/>
      <c r="T2282" s="218"/>
      <c r="U2282" s="219"/>
      <c r="V2282" s="197" t="s">
        <v>776</v>
      </c>
      <c r="W2282" s="220">
        <v>1</v>
      </c>
      <c r="X2282" s="223">
        <v>255</v>
      </c>
      <c r="Y2282" s="223">
        <v>247</v>
      </c>
      <c r="Z2282" s="223">
        <v>231</v>
      </c>
      <c r="AA2282" s="223">
        <v>218</v>
      </c>
      <c r="AB2282" s="5"/>
      <c r="AC2282" s="224">
        <f t="shared" si="88"/>
        <v>0</v>
      </c>
      <c r="AD2282" s="270">
        <f t="shared" si="89"/>
        <v>0</v>
      </c>
      <c r="AE2282" s="198"/>
      <c r="AF2282" s="199"/>
      <c r="AG2282" s="200"/>
      <c r="AH2282" s="200"/>
      <c r="AI2282" s="169" t="str">
        <f>IF(AB2282/W2282=0,"",IF(MOD(AB2282,W2282)&gt;0,"ОШИБКА!!! неверная кратность на сорт",""))</f>
        <v/>
      </c>
    </row>
    <row r="2283" spans="2:35">
      <c r="B2283" s="251"/>
      <c r="C2283" s="168" t="s">
        <v>3382</v>
      </c>
      <c r="D2283" s="267">
        <v>47</v>
      </c>
      <c r="E2283" s="267">
        <v>176</v>
      </c>
      <c r="F2283" s="267">
        <v>175</v>
      </c>
      <c r="G2283" s="267"/>
      <c r="H2283" s="267"/>
      <c r="I2283" s="267"/>
      <c r="J2283" s="267">
        <v>9</v>
      </c>
      <c r="K2283" s="267"/>
      <c r="L2283" s="196" t="s">
        <v>37</v>
      </c>
      <c r="M2283" s="196" t="s">
        <v>980</v>
      </c>
      <c r="N2283" s="196" t="s">
        <v>1897</v>
      </c>
      <c r="O2283" s="196" t="s">
        <v>1896</v>
      </c>
      <c r="P2283" s="196" t="s">
        <v>4281</v>
      </c>
      <c r="Q2283" s="196" t="s">
        <v>19</v>
      </c>
      <c r="R2283" s="218"/>
      <c r="S2283" s="218"/>
      <c r="T2283" s="218"/>
      <c r="U2283" s="219"/>
      <c r="V2283" s="197" t="s">
        <v>776</v>
      </c>
      <c r="W2283" s="220">
        <v>1</v>
      </c>
      <c r="X2283" s="223">
        <v>263</v>
      </c>
      <c r="Y2283" s="223">
        <v>255</v>
      </c>
      <c r="Z2283" s="223">
        <v>239</v>
      </c>
      <c r="AA2283" s="223">
        <v>225</v>
      </c>
      <c r="AB2283" s="5"/>
      <c r="AC2283" s="224">
        <f t="shared" si="88"/>
        <v>0</v>
      </c>
      <c r="AD2283" s="270">
        <f t="shared" si="89"/>
        <v>0</v>
      </c>
      <c r="AE2283" s="198"/>
      <c r="AF2283" s="199"/>
      <c r="AG2283" s="200"/>
      <c r="AH2283" s="200"/>
      <c r="AI2283" s="169" t="str">
        <f>IF(AB2283/W2283=0,"",IF(MOD(AB2283,W2283)&gt;0,"ОШИБКА!!! неверная кратность на сорт",""))</f>
        <v/>
      </c>
    </row>
    <row r="2284" spans="2:35">
      <c r="B2284" s="251"/>
      <c r="C2284" s="168" t="s">
        <v>1895</v>
      </c>
      <c r="D2284" s="267">
        <v>24</v>
      </c>
      <c r="E2284" s="267"/>
      <c r="F2284" s="267"/>
      <c r="G2284" s="267"/>
      <c r="H2284" s="267"/>
      <c r="I2284" s="267"/>
      <c r="J2284" s="267"/>
      <c r="K2284" s="267"/>
      <c r="L2284" s="196" t="s">
        <v>37</v>
      </c>
      <c r="M2284" s="196" t="s">
        <v>980</v>
      </c>
      <c r="N2284" s="196" t="s">
        <v>1897</v>
      </c>
      <c r="O2284" s="196" t="s">
        <v>1896</v>
      </c>
      <c r="P2284" s="196" t="s">
        <v>1898</v>
      </c>
      <c r="Q2284" s="196" t="s">
        <v>19</v>
      </c>
      <c r="R2284" s="218"/>
      <c r="S2284" s="218"/>
      <c r="T2284" s="218"/>
      <c r="U2284" s="219"/>
      <c r="V2284" s="197" t="s">
        <v>776</v>
      </c>
      <c r="W2284" s="220">
        <v>1</v>
      </c>
      <c r="X2284" s="223">
        <v>377</v>
      </c>
      <c r="Y2284" s="223">
        <v>365</v>
      </c>
      <c r="Z2284" s="223">
        <v>342</v>
      </c>
      <c r="AA2284" s="223">
        <v>322</v>
      </c>
      <c r="AB2284" s="5"/>
      <c r="AC2284" s="224">
        <f t="shared" si="88"/>
        <v>0</v>
      </c>
      <c r="AD2284" s="270">
        <f t="shared" si="89"/>
        <v>0</v>
      </c>
      <c r="AE2284" s="198"/>
      <c r="AF2284" s="199"/>
      <c r="AG2284" s="200"/>
      <c r="AH2284" s="200"/>
      <c r="AI2284" s="169" t="str">
        <f>IF(AB2284/W2284=0,"",IF(MOD(AB2284,W2284)&gt;0,"ОШИБКА!!! неверная кратность на сорт",""))</f>
        <v/>
      </c>
    </row>
    <row r="2285" spans="2:35">
      <c r="B2285" s="251"/>
      <c r="C2285" s="168" t="s">
        <v>3383</v>
      </c>
      <c r="D2285" s="267">
        <v>47</v>
      </c>
      <c r="E2285" s="267">
        <v>643</v>
      </c>
      <c r="F2285" s="267">
        <v>642</v>
      </c>
      <c r="G2285" s="267"/>
      <c r="H2285" s="267"/>
      <c r="I2285" s="267"/>
      <c r="J2285" s="267"/>
      <c r="K2285" s="267"/>
      <c r="L2285" s="196" t="s">
        <v>37</v>
      </c>
      <c r="M2285" s="196" t="s">
        <v>980</v>
      </c>
      <c r="N2285" s="196" t="s">
        <v>1897</v>
      </c>
      <c r="O2285" s="196" t="s">
        <v>1896</v>
      </c>
      <c r="P2285" s="196" t="s">
        <v>4277</v>
      </c>
      <c r="Q2285" s="196" t="s">
        <v>19</v>
      </c>
      <c r="R2285" s="218"/>
      <c r="S2285" s="218"/>
      <c r="T2285" s="218"/>
      <c r="U2285" s="219"/>
      <c r="V2285" s="197" t="s">
        <v>776</v>
      </c>
      <c r="W2285" s="220">
        <v>1</v>
      </c>
      <c r="X2285" s="223">
        <v>321</v>
      </c>
      <c r="Y2285" s="223">
        <v>311</v>
      </c>
      <c r="Z2285" s="223">
        <v>291</v>
      </c>
      <c r="AA2285" s="223">
        <v>274</v>
      </c>
      <c r="AB2285" s="5"/>
      <c r="AC2285" s="224">
        <f t="shared" si="88"/>
        <v>0</v>
      </c>
      <c r="AD2285" s="270">
        <f t="shared" si="89"/>
        <v>0</v>
      </c>
      <c r="AE2285" s="198"/>
      <c r="AF2285" s="199"/>
      <c r="AG2285" s="200"/>
      <c r="AH2285" s="200"/>
      <c r="AI2285" s="169" t="str">
        <f>IF(AB2285/W2285=0,"",IF(MOD(AB2285,W2285)&gt;0,"ОШИБКА!!! неверная кратность на сорт",""))</f>
        <v/>
      </c>
    </row>
    <row r="2286" spans="2:35">
      <c r="B2286" s="251"/>
      <c r="C2286" s="168"/>
      <c r="D2286" s="267"/>
      <c r="E2286" s="267"/>
      <c r="F2286" s="267"/>
      <c r="G2286" s="267"/>
      <c r="H2286" s="267"/>
      <c r="I2286" s="267"/>
      <c r="J2286" s="267"/>
      <c r="K2286" s="267">
        <v>982</v>
      </c>
      <c r="L2286" s="196" t="s">
        <v>37</v>
      </c>
      <c r="M2286" s="196" t="s">
        <v>980</v>
      </c>
      <c r="N2286" s="196" t="s">
        <v>5702</v>
      </c>
      <c r="O2286" s="196"/>
      <c r="P2286" s="196"/>
      <c r="Q2286" s="196" t="s">
        <v>4940</v>
      </c>
      <c r="R2286" s="218"/>
      <c r="S2286" s="218"/>
      <c r="T2286" s="218"/>
      <c r="U2286" s="281" t="s">
        <v>4764</v>
      </c>
      <c r="V2286" s="197" t="s">
        <v>776</v>
      </c>
      <c r="W2286" s="220">
        <v>1</v>
      </c>
      <c r="X2286" s="285">
        <v>340</v>
      </c>
      <c r="Y2286" s="285">
        <v>330</v>
      </c>
      <c r="Z2286" s="285">
        <v>309</v>
      </c>
      <c r="AA2286" s="285">
        <v>290</v>
      </c>
      <c r="AB2286" s="5"/>
      <c r="AC2286" s="224">
        <f t="shared" si="88"/>
        <v>0</v>
      </c>
      <c r="AD2286" s="270">
        <f t="shared" si="89"/>
        <v>0</v>
      </c>
      <c r="AE2286" s="282" t="s">
        <v>7069</v>
      </c>
      <c r="AF2286" s="283" t="s">
        <v>4765</v>
      </c>
      <c r="AG2286" s="200"/>
      <c r="AH2286" s="200"/>
      <c r="AI2286" s="169" t="str">
        <f>IF(AB2286/W2286=0,"",IF(MOD(AB2286,W2286)&gt;0,"ОШИБКА!!! неверная кратность на сорт",""))</f>
        <v/>
      </c>
    </row>
    <row r="2287" spans="2:35">
      <c r="B2287" s="251"/>
      <c r="C2287" s="168"/>
      <c r="D2287" s="267"/>
      <c r="E2287" s="267"/>
      <c r="F2287" s="267"/>
      <c r="G2287" s="267"/>
      <c r="H2287" s="267"/>
      <c r="I2287" s="267"/>
      <c r="J2287" s="267"/>
      <c r="K2287" s="267">
        <v>1741</v>
      </c>
      <c r="L2287" s="196" t="s">
        <v>37</v>
      </c>
      <c r="M2287" s="196" t="s">
        <v>980</v>
      </c>
      <c r="N2287" s="196" t="s">
        <v>5703</v>
      </c>
      <c r="O2287" s="196"/>
      <c r="P2287" s="196"/>
      <c r="Q2287" s="196" t="s">
        <v>4940</v>
      </c>
      <c r="R2287" s="218"/>
      <c r="S2287" s="218"/>
      <c r="T2287" s="218"/>
      <c r="U2287" s="281" t="s">
        <v>4764</v>
      </c>
      <c r="V2287" s="197" t="s">
        <v>776</v>
      </c>
      <c r="W2287" s="220">
        <v>1</v>
      </c>
      <c r="X2287" s="285">
        <v>340</v>
      </c>
      <c r="Y2287" s="285">
        <v>330</v>
      </c>
      <c r="Z2287" s="285">
        <v>309</v>
      </c>
      <c r="AA2287" s="285">
        <v>290</v>
      </c>
      <c r="AB2287" s="5"/>
      <c r="AC2287" s="224">
        <f t="shared" si="88"/>
        <v>0</v>
      </c>
      <c r="AD2287" s="270">
        <f t="shared" si="89"/>
        <v>0</v>
      </c>
      <c r="AE2287" s="282" t="s">
        <v>7069</v>
      </c>
      <c r="AF2287" s="283" t="s">
        <v>4765</v>
      </c>
      <c r="AG2287" s="200"/>
      <c r="AH2287" s="200"/>
      <c r="AI2287" s="169" t="str">
        <f>IF(AB2287/W2287=0,"",IF(MOD(AB2287,W2287)&gt;0,"ОШИБКА!!! неверная кратность на сорт",""))</f>
        <v/>
      </c>
    </row>
    <row r="2288" spans="2:35">
      <c r="B2288" s="251"/>
      <c r="C2288" s="168" t="s">
        <v>1368</v>
      </c>
      <c r="D2288" s="267">
        <v>14</v>
      </c>
      <c r="E2288" s="267">
        <v>85</v>
      </c>
      <c r="F2288" s="267">
        <v>85</v>
      </c>
      <c r="G2288" s="267"/>
      <c r="H2288" s="267"/>
      <c r="I2288" s="267"/>
      <c r="J2288" s="267"/>
      <c r="K2288" s="267"/>
      <c r="L2288" s="196" t="s">
        <v>37</v>
      </c>
      <c r="M2288" s="196" t="s">
        <v>980</v>
      </c>
      <c r="N2288" s="196" t="s">
        <v>1370</v>
      </c>
      <c r="O2288" s="196" t="s">
        <v>1369</v>
      </c>
      <c r="P2288" s="196" t="s">
        <v>1371</v>
      </c>
      <c r="Q2288" s="196" t="s">
        <v>19</v>
      </c>
      <c r="R2288" s="218"/>
      <c r="S2288" s="218"/>
      <c r="T2288" s="218"/>
      <c r="U2288" s="252"/>
      <c r="V2288" s="197" t="s">
        <v>776</v>
      </c>
      <c r="W2288" s="220">
        <v>1</v>
      </c>
      <c r="X2288" s="227">
        <v>458</v>
      </c>
      <c r="Y2288" s="227">
        <v>444</v>
      </c>
      <c r="Z2288" s="227">
        <v>416</v>
      </c>
      <c r="AA2288" s="227">
        <v>391</v>
      </c>
      <c r="AB2288" s="5"/>
      <c r="AC2288" s="224">
        <f t="shared" si="88"/>
        <v>0</v>
      </c>
      <c r="AD2288" s="270">
        <f t="shared" si="89"/>
        <v>0</v>
      </c>
      <c r="AE2288" s="198"/>
      <c r="AF2288" s="199"/>
      <c r="AG2288" s="200"/>
      <c r="AH2288" s="200"/>
      <c r="AI2288" s="169" t="str">
        <f>IF(AB2288/W2288=0,"",IF(MOD(AB2288,W2288)&gt;0,"ОШИБКА!!! неверная кратность на сорт",""))</f>
        <v/>
      </c>
    </row>
    <row r="2289" spans="2:35">
      <c r="B2289" s="251"/>
      <c r="C2289" s="168" t="s">
        <v>3390</v>
      </c>
      <c r="D2289" s="267">
        <v>48</v>
      </c>
      <c r="E2289" s="267">
        <v>71</v>
      </c>
      <c r="F2289" s="267">
        <v>62</v>
      </c>
      <c r="G2289" s="267"/>
      <c r="H2289" s="267"/>
      <c r="I2289" s="267"/>
      <c r="J2289" s="267"/>
      <c r="K2289" s="267"/>
      <c r="L2289" s="196" t="s">
        <v>37</v>
      </c>
      <c r="M2289" s="196" t="s">
        <v>980</v>
      </c>
      <c r="N2289" s="196" t="s">
        <v>1370</v>
      </c>
      <c r="O2289" s="196" t="s">
        <v>1369</v>
      </c>
      <c r="P2289" s="196" t="s">
        <v>4096</v>
      </c>
      <c r="Q2289" s="196" t="s">
        <v>19</v>
      </c>
      <c r="R2289" s="218"/>
      <c r="S2289" s="218"/>
      <c r="T2289" s="218"/>
      <c r="U2289" s="219"/>
      <c r="V2289" s="197" t="s">
        <v>776</v>
      </c>
      <c r="W2289" s="220">
        <v>1</v>
      </c>
      <c r="X2289" s="223">
        <v>618</v>
      </c>
      <c r="Y2289" s="223">
        <v>599</v>
      </c>
      <c r="Z2289" s="223">
        <v>561</v>
      </c>
      <c r="AA2289" s="223">
        <v>528</v>
      </c>
      <c r="AB2289" s="5"/>
      <c r="AC2289" s="224">
        <f t="shared" si="88"/>
        <v>0</v>
      </c>
      <c r="AD2289" s="270">
        <f t="shared" si="89"/>
        <v>0</v>
      </c>
      <c r="AE2289" s="198"/>
      <c r="AF2289" s="199"/>
      <c r="AG2289" s="200"/>
      <c r="AH2289" s="200"/>
      <c r="AI2289" s="169" t="str">
        <f>IF(AB2289/W2289=0,"",IF(MOD(AB2289,W2289)&gt;0,"ОШИБКА!!! неверная кратность на сорт",""))</f>
        <v/>
      </c>
    </row>
    <row r="2290" spans="2:35">
      <c r="B2290" s="251"/>
      <c r="C2290" s="168" t="s">
        <v>3398</v>
      </c>
      <c r="D2290" s="267">
        <v>48</v>
      </c>
      <c r="E2290" s="267">
        <v>25</v>
      </c>
      <c r="F2290" s="267">
        <v>25</v>
      </c>
      <c r="G2290" s="267"/>
      <c r="H2290" s="267"/>
      <c r="I2290" s="267"/>
      <c r="J2290" s="267">
        <v>10</v>
      </c>
      <c r="K2290" s="267"/>
      <c r="L2290" s="196" t="s">
        <v>37</v>
      </c>
      <c r="M2290" s="196" t="s">
        <v>980</v>
      </c>
      <c r="N2290" s="196" t="s">
        <v>1370</v>
      </c>
      <c r="O2290" s="196" t="s">
        <v>1369</v>
      </c>
      <c r="P2290" s="196" t="s">
        <v>4024</v>
      </c>
      <c r="Q2290" s="196" t="s">
        <v>19</v>
      </c>
      <c r="R2290" s="218"/>
      <c r="S2290" s="218"/>
      <c r="T2290" s="218"/>
      <c r="U2290" s="219"/>
      <c r="V2290" s="197" t="s">
        <v>776</v>
      </c>
      <c r="W2290" s="220">
        <v>1</v>
      </c>
      <c r="X2290" s="223">
        <v>495</v>
      </c>
      <c r="Y2290" s="223">
        <v>480</v>
      </c>
      <c r="Z2290" s="223">
        <v>450</v>
      </c>
      <c r="AA2290" s="223">
        <v>423</v>
      </c>
      <c r="AB2290" s="5"/>
      <c r="AC2290" s="224">
        <f t="shared" si="88"/>
        <v>0</v>
      </c>
      <c r="AD2290" s="270">
        <f t="shared" si="89"/>
        <v>0</v>
      </c>
      <c r="AE2290" s="198"/>
      <c r="AF2290" s="199"/>
      <c r="AG2290" s="200"/>
      <c r="AH2290" s="200"/>
      <c r="AI2290" s="169" t="str">
        <f>IF(AB2290/W2290=0,"",IF(MOD(AB2290,W2290)&gt;0,"ОШИБКА!!! неверная кратность на сорт",""))</f>
        <v/>
      </c>
    </row>
    <row r="2291" spans="2:35">
      <c r="B2291" s="251"/>
      <c r="C2291" s="168" t="s">
        <v>1372</v>
      </c>
      <c r="D2291" s="267">
        <v>48</v>
      </c>
      <c r="E2291" s="267">
        <v>2166</v>
      </c>
      <c r="F2291" s="267">
        <v>2113</v>
      </c>
      <c r="G2291" s="267"/>
      <c r="H2291" s="267"/>
      <c r="I2291" s="267"/>
      <c r="J2291" s="267"/>
      <c r="K2291" s="267"/>
      <c r="L2291" s="196" t="s">
        <v>37</v>
      </c>
      <c r="M2291" s="196" t="s">
        <v>980</v>
      </c>
      <c r="N2291" s="196" t="s">
        <v>1370</v>
      </c>
      <c r="O2291" s="196" t="s">
        <v>1369</v>
      </c>
      <c r="P2291" s="196" t="s">
        <v>1373</v>
      </c>
      <c r="Q2291" s="196" t="s">
        <v>19</v>
      </c>
      <c r="R2291" s="218"/>
      <c r="S2291" s="218"/>
      <c r="T2291" s="218"/>
      <c r="U2291" s="219"/>
      <c r="V2291" s="197" t="s">
        <v>776</v>
      </c>
      <c r="W2291" s="220">
        <v>1</v>
      </c>
      <c r="X2291" s="223">
        <v>433</v>
      </c>
      <c r="Y2291" s="223">
        <v>420</v>
      </c>
      <c r="Z2291" s="223">
        <v>393</v>
      </c>
      <c r="AA2291" s="223">
        <v>370</v>
      </c>
      <c r="AB2291" s="5"/>
      <c r="AC2291" s="224">
        <f t="shared" si="88"/>
        <v>0</v>
      </c>
      <c r="AD2291" s="270">
        <f t="shared" si="89"/>
        <v>0</v>
      </c>
      <c r="AE2291" s="198"/>
      <c r="AF2291" s="199"/>
      <c r="AG2291" s="200"/>
      <c r="AH2291" s="200"/>
      <c r="AI2291" s="169" t="str">
        <f>IF(AB2291/W2291=0,"",IF(MOD(AB2291,W2291)&gt;0,"ОШИБКА!!! неверная кратность на сорт",""))</f>
        <v/>
      </c>
    </row>
    <row r="2292" spans="2:35">
      <c r="B2292" s="251"/>
      <c r="C2292" s="168" t="s">
        <v>3401</v>
      </c>
      <c r="D2292" s="267">
        <v>48</v>
      </c>
      <c r="E2292" s="267">
        <v>36</v>
      </c>
      <c r="F2292" s="267">
        <v>34</v>
      </c>
      <c r="G2292" s="267"/>
      <c r="H2292" s="267"/>
      <c r="I2292" s="267"/>
      <c r="J2292" s="267"/>
      <c r="K2292" s="267"/>
      <c r="L2292" s="196" t="s">
        <v>37</v>
      </c>
      <c r="M2292" s="196" t="s">
        <v>980</v>
      </c>
      <c r="N2292" s="196" t="s">
        <v>1370</v>
      </c>
      <c r="O2292" s="196" t="s">
        <v>1369</v>
      </c>
      <c r="P2292" s="196" t="s">
        <v>1910</v>
      </c>
      <c r="Q2292" s="196" t="s">
        <v>19</v>
      </c>
      <c r="R2292" s="218"/>
      <c r="S2292" s="218"/>
      <c r="T2292" s="218"/>
      <c r="U2292" s="219"/>
      <c r="V2292" s="197" t="s">
        <v>776</v>
      </c>
      <c r="W2292" s="220">
        <v>1</v>
      </c>
      <c r="X2292" s="223">
        <v>677</v>
      </c>
      <c r="Y2292" s="223">
        <v>656</v>
      </c>
      <c r="Z2292" s="223">
        <v>615</v>
      </c>
      <c r="AA2292" s="223">
        <v>579</v>
      </c>
      <c r="AB2292" s="5"/>
      <c r="AC2292" s="224">
        <f t="shared" si="88"/>
        <v>0</v>
      </c>
      <c r="AD2292" s="270">
        <f t="shared" si="89"/>
        <v>0</v>
      </c>
      <c r="AE2292" s="198"/>
      <c r="AF2292" s="199"/>
      <c r="AG2292" s="200"/>
      <c r="AH2292" s="200"/>
      <c r="AI2292" s="169" t="str">
        <f>IF(AB2292/W2292=0,"",IF(MOD(AB2292,W2292)&gt;0,"ОШИБКА!!! неверная кратность на сорт",""))</f>
        <v/>
      </c>
    </row>
    <row r="2293" spans="2:35">
      <c r="B2293" s="251"/>
      <c r="C2293" s="168" t="s">
        <v>3406</v>
      </c>
      <c r="D2293" s="267">
        <v>48</v>
      </c>
      <c r="E2293" s="267">
        <v>48</v>
      </c>
      <c r="F2293" s="267">
        <v>48</v>
      </c>
      <c r="G2293" s="267"/>
      <c r="H2293" s="267"/>
      <c r="I2293" s="267"/>
      <c r="J2293" s="267">
        <v>9</v>
      </c>
      <c r="K2293" s="267"/>
      <c r="L2293" s="196" t="s">
        <v>37</v>
      </c>
      <c r="M2293" s="196" t="s">
        <v>980</v>
      </c>
      <c r="N2293" s="196" t="s">
        <v>1370</v>
      </c>
      <c r="O2293" s="196" t="s">
        <v>1369</v>
      </c>
      <c r="P2293" s="196" t="s">
        <v>4097</v>
      </c>
      <c r="Q2293" s="196" t="s">
        <v>19</v>
      </c>
      <c r="R2293" s="218"/>
      <c r="S2293" s="218"/>
      <c r="T2293" s="218"/>
      <c r="U2293" s="219"/>
      <c r="V2293" s="197" t="s">
        <v>776</v>
      </c>
      <c r="W2293" s="220">
        <v>1</v>
      </c>
      <c r="X2293" s="223">
        <v>717</v>
      </c>
      <c r="Y2293" s="223">
        <v>695</v>
      </c>
      <c r="Z2293" s="223">
        <v>651</v>
      </c>
      <c r="AA2293" s="223">
        <v>612</v>
      </c>
      <c r="AB2293" s="5"/>
      <c r="AC2293" s="224">
        <f t="shared" si="88"/>
        <v>0</v>
      </c>
      <c r="AD2293" s="270">
        <f t="shared" si="89"/>
        <v>0</v>
      </c>
      <c r="AE2293" s="198"/>
      <c r="AF2293" s="199"/>
      <c r="AG2293" s="200"/>
      <c r="AH2293" s="200"/>
      <c r="AI2293" s="169" t="str">
        <f>IF(AB2293/W2293=0,"",IF(MOD(AB2293,W2293)&gt;0,"ОШИБКА!!! неверная кратность на сорт",""))</f>
        <v/>
      </c>
    </row>
    <row r="2294" spans="2:35">
      <c r="B2294" s="251"/>
      <c r="C2294" s="168" t="s">
        <v>3415</v>
      </c>
      <c r="D2294" s="267">
        <v>44</v>
      </c>
      <c r="E2294" s="267">
        <v>103</v>
      </c>
      <c r="F2294" s="267">
        <v>103</v>
      </c>
      <c r="G2294" s="267"/>
      <c r="H2294" s="267"/>
      <c r="I2294" s="267"/>
      <c r="J2294" s="267">
        <v>10</v>
      </c>
      <c r="K2294" s="267"/>
      <c r="L2294" s="196" t="s">
        <v>37</v>
      </c>
      <c r="M2294" s="196" t="s">
        <v>980</v>
      </c>
      <c r="N2294" s="196" t="s">
        <v>1370</v>
      </c>
      <c r="O2294" s="196" t="s">
        <v>1369</v>
      </c>
      <c r="P2294" s="196" t="s">
        <v>4094</v>
      </c>
      <c r="Q2294" s="196" t="s">
        <v>19</v>
      </c>
      <c r="R2294" s="218"/>
      <c r="S2294" s="218"/>
      <c r="T2294" s="218"/>
      <c r="U2294" s="219"/>
      <c r="V2294" s="197" t="s">
        <v>776</v>
      </c>
      <c r="W2294" s="220">
        <v>1</v>
      </c>
      <c r="X2294" s="223">
        <v>476</v>
      </c>
      <c r="Y2294" s="223">
        <v>461</v>
      </c>
      <c r="Z2294" s="223">
        <v>432</v>
      </c>
      <c r="AA2294" s="223">
        <v>407</v>
      </c>
      <c r="AB2294" s="5"/>
      <c r="AC2294" s="224">
        <f t="shared" si="88"/>
        <v>0</v>
      </c>
      <c r="AD2294" s="270">
        <f t="shared" si="89"/>
        <v>0</v>
      </c>
      <c r="AE2294" s="198"/>
      <c r="AF2294" s="199"/>
      <c r="AG2294" s="200"/>
      <c r="AH2294" s="200"/>
      <c r="AI2294" s="169" t="str">
        <f>IF(AB2294/W2294=0,"",IF(MOD(AB2294,W2294)&gt;0,"ОШИБКА!!! неверная кратность на сорт",""))</f>
        <v/>
      </c>
    </row>
    <row r="2295" spans="2:35">
      <c r="B2295" s="251"/>
      <c r="C2295" s="168" t="s">
        <v>3416</v>
      </c>
      <c r="D2295" s="267">
        <v>48</v>
      </c>
      <c r="E2295" s="267">
        <v>35</v>
      </c>
      <c r="F2295" s="267">
        <v>32</v>
      </c>
      <c r="G2295" s="267"/>
      <c r="H2295" s="267"/>
      <c r="I2295" s="267"/>
      <c r="J2295" s="267"/>
      <c r="K2295" s="267"/>
      <c r="L2295" s="196" t="s">
        <v>37</v>
      </c>
      <c r="M2295" s="196" t="s">
        <v>980</v>
      </c>
      <c r="N2295" s="196" t="s">
        <v>1370</v>
      </c>
      <c r="O2295" s="196" t="s">
        <v>1369</v>
      </c>
      <c r="P2295" s="196" t="s">
        <v>4098</v>
      </c>
      <c r="Q2295" s="196" t="s">
        <v>19</v>
      </c>
      <c r="R2295" s="218"/>
      <c r="S2295" s="218"/>
      <c r="T2295" s="218"/>
      <c r="U2295" s="219"/>
      <c r="V2295" s="197" t="s">
        <v>776</v>
      </c>
      <c r="W2295" s="220">
        <v>1</v>
      </c>
      <c r="X2295" s="223">
        <v>637</v>
      </c>
      <c r="Y2295" s="223">
        <v>618</v>
      </c>
      <c r="Z2295" s="223">
        <v>579</v>
      </c>
      <c r="AA2295" s="223">
        <v>545</v>
      </c>
      <c r="AB2295" s="5"/>
      <c r="AC2295" s="224">
        <f t="shared" si="88"/>
        <v>0</v>
      </c>
      <c r="AD2295" s="270">
        <f t="shared" si="89"/>
        <v>0</v>
      </c>
      <c r="AE2295" s="198"/>
      <c r="AF2295" s="199"/>
      <c r="AG2295" s="200"/>
      <c r="AH2295" s="200"/>
      <c r="AI2295" s="169" t="str">
        <f>IF(AB2295/W2295=0,"",IF(MOD(AB2295,W2295)&gt;0,"ОШИБКА!!! неверная кратность на сорт",""))</f>
        <v/>
      </c>
    </row>
    <row r="2296" spans="2:35">
      <c r="B2296" s="251"/>
      <c r="C2296" s="168" t="s">
        <v>3419</v>
      </c>
      <c r="D2296" s="267">
        <v>48</v>
      </c>
      <c r="E2296" s="267">
        <v>18</v>
      </c>
      <c r="F2296" s="267">
        <v>7</v>
      </c>
      <c r="G2296" s="267"/>
      <c r="H2296" s="267"/>
      <c r="I2296" s="267"/>
      <c r="J2296" s="267"/>
      <c r="K2296" s="267"/>
      <c r="L2296" s="196" t="s">
        <v>37</v>
      </c>
      <c r="M2296" s="196" t="s">
        <v>980</v>
      </c>
      <c r="N2296" s="196" t="s">
        <v>1370</v>
      </c>
      <c r="O2296" s="196" t="s">
        <v>1369</v>
      </c>
      <c r="P2296" s="196" t="s">
        <v>4035</v>
      </c>
      <c r="Q2296" s="196" t="s">
        <v>19</v>
      </c>
      <c r="R2296" s="218"/>
      <c r="S2296" s="218"/>
      <c r="T2296" s="218"/>
      <c r="U2296" s="219"/>
      <c r="V2296" s="197" t="s">
        <v>776</v>
      </c>
      <c r="W2296" s="220">
        <v>1</v>
      </c>
      <c r="X2296" s="223">
        <v>604</v>
      </c>
      <c r="Y2296" s="223">
        <v>586</v>
      </c>
      <c r="Z2296" s="223">
        <v>549</v>
      </c>
      <c r="AA2296" s="223">
        <v>517</v>
      </c>
      <c r="AB2296" s="5"/>
      <c r="AC2296" s="224">
        <f t="shared" si="88"/>
        <v>0</v>
      </c>
      <c r="AD2296" s="270">
        <f t="shared" si="89"/>
        <v>0</v>
      </c>
      <c r="AE2296" s="198"/>
      <c r="AF2296" s="199"/>
      <c r="AG2296" s="200"/>
      <c r="AH2296" s="200"/>
      <c r="AI2296" s="169" t="str">
        <f>IF(AB2296/W2296=0,"",IF(MOD(AB2296,W2296)&gt;0,"ОШИБКА!!! неверная кратность на сорт",""))</f>
        <v/>
      </c>
    </row>
    <row r="2297" spans="2:35">
      <c r="B2297" s="251"/>
      <c r="C2297" s="168" t="s">
        <v>3420</v>
      </c>
      <c r="D2297" s="267">
        <v>48</v>
      </c>
      <c r="E2297" s="267">
        <v>37</v>
      </c>
      <c r="F2297" s="267">
        <v>37</v>
      </c>
      <c r="G2297" s="267"/>
      <c r="H2297" s="267"/>
      <c r="I2297" s="267"/>
      <c r="J2297" s="267"/>
      <c r="K2297" s="267"/>
      <c r="L2297" s="196" t="s">
        <v>37</v>
      </c>
      <c r="M2297" s="196" t="s">
        <v>980</v>
      </c>
      <c r="N2297" s="196" t="s">
        <v>1370</v>
      </c>
      <c r="O2297" s="196" t="s">
        <v>1369</v>
      </c>
      <c r="P2297" s="196" t="s">
        <v>4099</v>
      </c>
      <c r="Q2297" s="196" t="s">
        <v>19</v>
      </c>
      <c r="R2297" s="218"/>
      <c r="S2297" s="218"/>
      <c r="T2297" s="218"/>
      <c r="U2297" s="219"/>
      <c r="V2297" s="197" t="s">
        <v>776</v>
      </c>
      <c r="W2297" s="220">
        <v>1</v>
      </c>
      <c r="X2297" s="223">
        <v>677</v>
      </c>
      <c r="Y2297" s="223">
        <v>656</v>
      </c>
      <c r="Z2297" s="223">
        <v>615</v>
      </c>
      <c r="AA2297" s="223">
        <v>579</v>
      </c>
      <c r="AB2297" s="5"/>
      <c r="AC2297" s="224">
        <f t="shared" si="88"/>
        <v>0</v>
      </c>
      <c r="AD2297" s="270">
        <f t="shared" si="89"/>
        <v>0</v>
      </c>
      <c r="AE2297" s="198"/>
      <c r="AF2297" s="199"/>
      <c r="AG2297" s="200"/>
      <c r="AH2297" s="200"/>
      <c r="AI2297" s="169" t="str">
        <f>IF(AB2297/W2297=0,"",IF(MOD(AB2297,W2297)&gt;0,"ОШИБКА!!! неверная кратность на сорт",""))</f>
        <v/>
      </c>
    </row>
    <row r="2298" spans="2:35">
      <c r="B2298" s="251"/>
      <c r="C2298" s="168" t="s">
        <v>3431</v>
      </c>
      <c r="D2298" s="267">
        <v>58</v>
      </c>
      <c r="E2298" s="267">
        <v>26</v>
      </c>
      <c r="F2298" s="267">
        <v>26</v>
      </c>
      <c r="G2298" s="267"/>
      <c r="H2298" s="267"/>
      <c r="I2298" s="267"/>
      <c r="J2298" s="267"/>
      <c r="K2298" s="267"/>
      <c r="L2298" s="196" t="s">
        <v>37</v>
      </c>
      <c r="M2298" s="196" t="s">
        <v>980</v>
      </c>
      <c r="N2298" s="196" t="s">
        <v>1370</v>
      </c>
      <c r="O2298" s="196" t="s">
        <v>1369</v>
      </c>
      <c r="P2298" s="196" t="s">
        <v>1929</v>
      </c>
      <c r="Q2298" s="196" t="s">
        <v>19</v>
      </c>
      <c r="R2298" s="218"/>
      <c r="S2298" s="218"/>
      <c r="T2298" s="218"/>
      <c r="U2298" s="252"/>
      <c r="V2298" s="197" t="s">
        <v>776</v>
      </c>
      <c r="W2298" s="220">
        <v>1</v>
      </c>
      <c r="X2298" s="227">
        <v>281</v>
      </c>
      <c r="Y2298" s="227">
        <v>272</v>
      </c>
      <c r="Z2298" s="227">
        <v>255</v>
      </c>
      <c r="AA2298" s="227">
        <v>240</v>
      </c>
      <c r="AB2298" s="5"/>
      <c r="AC2298" s="224">
        <f t="shared" si="88"/>
        <v>0</v>
      </c>
      <c r="AD2298" s="270">
        <f t="shared" si="89"/>
        <v>0</v>
      </c>
      <c r="AE2298" s="198"/>
      <c r="AF2298" s="199"/>
      <c r="AG2298" s="200"/>
      <c r="AH2298" s="200"/>
      <c r="AI2298" s="169" t="str">
        <f>IF(AB2298/W2298=0,"",IF(MOD(AB2298,W2298)&gt;0,"ОШИБКА!!! неверная кратность на сорт",""))</f>
        <v/>
      </c>
    </row>
    <row r="2299" spans="2:35">
      <c r="B2299" s="251"/>
      <c r="C2299" s="168" t="s">
        <v>3437</v>
      </c>
      <c r="D2299" s="267">
        <v>48</v>
      </c>
      <c r="E2299" s="267">
        <v>295</v>
      </c>
      <c r="F2299" s="267">
        <v>290</v>
      </c>
      <c r="G2299" s="267"/>
      <c r="H2299" s="267"/>
      <c r="I2299" s="267"/>
      <c r="J2299" s="267"/>
      <c r="K2299" s="267"/>
      <c r="L2299" s="196" t="s">
        <v>37</v>
      </c>
      <c r="M2299" s="196" t="s">
        <v>980</v>
      </c>
      <c r="N2299" s="196" t="s">
        <v>1370</v>
      </c>
      <c r="O2299" s="196" t="s">
        <v>1369</v>
      </c>
      <c r="P2299" s="196" t="s">
        <v>1931</v>
      </c>
      <c r="Q2299" s="196" t="s">
        <v>19</v>
      </c>
      <c r="R2299" s="218"/>
      <c r="S2299" s="218"/>
      <c r="T2299" s="218"/>
      <c r="U2299" s="219"/>
      <c r="V2299" s="197" t="s">
        <v>776</v>
      </c>
      <c r="W2299" s="220">
        <v>1</v>
      </c>
      <c r="X2299" s="223">
        <v>476</v>
      </c>
      <c r="Y2299" s="223">
        <v>461</v>
      </c>
      <c r="Z2299" s="223">
        <v>432</v>
      </c>
      <c r="AA2299" s="223">
        <v>407</v>
      </c>
      <c r="AB2299" s="5"/>
      <c r="AC2299" s="224">
        <f t="shared" si="88"/>
        <v>0</v>
      </c>
      <c r="AD2299" s="270">
        <f t="shared" si="89"/>
        <v>0</v>
      </c>
      <c r="AE2299" s="198"/>
      <c r="AF2299" s="199"/>
      <c r="AG2299" s="200"/>
      <c r="AH2299" s="200"/>
      <c r="AI2299" s="169" t="str">
        <f>IF(AB2299/W2299=0,"",IF(MOD(AB2299,W2299)&gt;0,"ОШИБКА!!! неверная кратность на сорт",""))</f>
        <v/>
      </c>
    </row>
    <row r="2300" spans="2:35">
      <c r="B2300" s="251"/>
      <c r="C2300" s="168" t="s">
        <v>3439</v>
      </c>
      <c r="D2300" s="267">
        <v>51</v>
      </c>
      <c r="E2300" s="267">
        <v>37</v>
      </c>
      <c r="F2300" s="267">
        <v>37</v>
      </c>
      <c r="G2300" s="267"/>
      <c r="H2300" s="267"/>
      <c r="I2300" s="267"/>
      <c r="J2300" s="267"/>
      <c r="K2300" s="267"/>
      <c r="L2300" s="196" t="s">
        <v>37</v>
      </c>
      <c r="M2300" s="196" t="s">
        <v>980</v>
      </c>
      <c r="N2300" s="196" t="s">
        <v>1370</v>
      </c>
      <c r="O2300" s="196" t="s">
        <v>1369</v>
      </c>
      <c r="P2300" s="196" t="s">
        <v>4048</v>
      </c>
      <c r="Q2300" s="196" t="s">
        <v>19</v>
      </c>
      <c r="R2300" s="218"/>
      <c r="S2300" s="218"/>
      <c r="T2300" s="218"/>
      <c r="U2300" s="219"/>
      <c r="V2300" s="197" t="s">
        <v>776</v>
      </c>
      <c r="W2300" s="220">
        <v>1</v>
      </c>
      <c r="X2300" s="223">
        <v>677</v>
      </c>
      <c r="Y2300" s="223">
        <v>656</v>
      </c>
      <c r="Z2300" s="223">
        <v>615</v>
      </c>
      <c r="AA2300" s="223">
        <v>579</v>
      </c>
      <c r="AB2300" s="5"/>
      <c r="AC2300" s="224">
        <f t="shared" si="88"/>
        <v>0</v>
      </c>
      <c r="AD2300" s="270">
        <f t="shared" si="89"/>
        <v>0</v>
      </c>
      <c r="AE2300" s="198"/>
      <c r="AF2300" s="199"/>
      <c r="AG2300" s="200"/>
      <c r="AH2300" s="200"/>
      <c r="AI2300" s="169" t="str">
        <f>IF(AB2300/W2300=0,"",IF(MOD(AB2300,W2300)&gt;0,"ОШИБКА!!! неверная кратность на сорт",""))</f>
        <v/>
      </c>
    </row>
    <row r="2301" spans="2:35">
      <c r="B2301" s="251"/>
      <c r="C2301" s="168" t="s">
        <v>3443</v>
      </c>
      <c r="D2301" s="267">
        <v>48</v>
      </c>
      <c r="E2301" s="267">
        <v>46</v>
      </c>
      <c r="F2301" s="267">
        <v>46</v>
      </c>
      <c r="G2301" s="267"/>
      <c r="H2301" s="267"/>
      <c r="I2301" s="267"/>
      <c r="J2301" s="267"/>
      <c r="K2301" s="267"/>
      <c r="L2301" s="196" t="s">
        <v>37</v>
      </c>
      <c r="M2301" s="196" t="s">
        <v>980</v>
      </c>
      <c r="N2301" s="196" t="s">
        <v>1370</v>
      </c>
      <c r="O2301" s="196" t="s">
        <v>1369</v>
      </c>
      <c r="P2301" s="196" t="s">
        <v>2970</v>
      </c>
      <c r="Q2301" s="196" t="s">
        <v>19</v>
      </c>
      <c r="R2301" s="218"/>
      <c r="S2301" s="218"/>
      <c r="T2301" s="218"/>
      <c r="U2301" s="252"/>
      <c r="V2301" s="197" t="s">
        <v>776</v>
      </c>
      <c r="W2301" s="220">
        <v>1</v>
      </c>
      <c r="X2301" s="227">
        <v>246</v>
      </c>
      <c r="Y2301" s="227">
        <v>239</v>
      </c>
      <c r="Z2301" s="227">
        <v>224</v>
      </c>
      <c r="AA2301" s="227">
        <v>211</v>
      </c>
      <c r="AB2301" s="5"/>
      <c r="AC2301" s="224">
        <f t="shared" si="88"/>
        <v>0</v>
      </c>
      <c r="AD2301" s="270">
        <f t="shared" si="89"/>
        <v>0</v>
      </c>
      <c r="AE2301" s="198"/>
      <c r="AF2301" s="199"/>
      <c r="AG2301" s="200"/>
      <c r="AH2301" s="200"/>
      <c r="AI2301" s="169" t="str">
        <f>IF(AB2301/W2301=0,"",IF(MOD(AB2301,W2301)&gt;0,"ОШИБКА!!! неверная кратность на сорт",""))</f>
        <v/>
      </c>
    </row>
    <row r="2302" spans="2:35">
      <c r="B2302" s="251"/>
      <c r="C2302" s="168" t="s">
        <v>3446</v>
      </c>
      <c r="D2302" s="267">
        <v>48</v>
      </c>
      <c r="E2302" s="267">
        <v>72</v>
      </c>
      <c r="F2302" s="267">
        <v>72</v>
      </c>
      <c r="G2302" s="267"/>
      <c r="H2302" s="267"/>
      <c r="I2302" s="267"/>
      <c r="J2302" s="267"/>
      <c r="K2302" s="267"/>
      <c r="L2302" s="196" t="s">
        <v>37</v>
      </c>
      <c r="M2302" s="196" t="s">
        <v>980</v>
      </c>
      <c r="N2302" s="196" t="s">
        <v>1370</v>
      </c>
      <c r="O2302" s="196" t="s">
        <v>1369</v>
      </c>
      <c r="P2302" s="196" t="s">
        <v>4053</v>
      </c>
      <c r="Q2302" s="196" t="s">
        <v>19</v>
      </c>
      <c r="R2302" s="218"/>
      <c r="S2302" s="218"/>
      <c r="T2302" s="218"/>
      <c r="U2302" s="219"/>
      <c r="V2302" s="197" t="s">
        <v>776</v>
      </c>
      <c r="W2302" s="220">
        <v>1</v>
      </c>
      <c r="X2302" s="223">
        <v>677</v>
      </c>
      <c r="Y2302" s="223">
        <v>656</v>
      </c>
      <c r="Z2302" s="223">
        <v>615</v>
      </c>
      <c r="AA2302" s="223">
        <v>579</v>
      </c>
      <c r="AB2302" s="5"/>
      <c r="AC2302" s="224">
        <f t="shared" si="88"/>
        <v>0</v>
      </c>
      <c r="AD2302" s="270">
        <f t="shared" si="89"/>
        <v>0</v>
      </c>
      <c r="AE2302" s="198"/>
      <c r="AF2302" s="199"/>
      <c r="AG2302" s="200"/>
      <c r="AH2302" s="200"/>
      <c r="AI2302" s="169" t="str">
        <f>IF(AB2302/W2302=0,"",IF(MOD(AB2302,W2302)&gt;0,"ОШИБКА!!! неверная кратность на сорт",""))</f>
        <v/>
      </c>
    </row>
    <row r="2303" spans="2:35">
      <c r="B2303" s="251"/>
      <c r="C2303" s="168" t="s">
        <v>1374</v>
      </c>
      <c r="D2303" s="267">
        <v>8</v>
      </c>
      <c r="E2303" s="267"/>
      <c r="F2303" s="267"/>
      <c r="G2303" s="267"/>
      <c r="H2303" s="267"/>
      <c r="I2303" s="267"/>
      <c r="J2303" s="267"/>
      <c r="K2303" s="267"/>
      <c r="L2303" s="196" t="s">
        <v>37</v>
      </c>
      <c r="M2303" s="196" t="s">
        <v>980</v>
      </c>
      <c r="N2303" s="196" t="s">
        <v>1370</v>
      </c>
      <c r="O2303" s="196" t="s">
        <v>1369</v>
      </c>
      <c r="P2303" s="196" t="s">
        <v>1375</v>
      </c>
      <c r="Q2303" s="196" t="s">
        <v>141</v>
      </c>
      <c r="R2303" s="218"/>
      <c r="S2303" s="218"/>
      <c r="T2303" s="218"/>
      <c r="U2303" s="219"/>
      <c r="V2303" s="197" t="s">
        <v>776</v>
      </c>
      <c r="W2303" s="220">
        <v>1</v>
      </c>
      <c r="X2303" s="223">
        <v>283</v>
      </c>
      <c r="Y2303" s="223">
        <v>274</v>
      </c>
      <c r="Z2303" s="223">
        <v>257</v>
      </c>
      <c r="AA2303" s="223">
        <v>242</v>
      </c>
      <c r="AB2303" s="5"/>
      <c r="AC2303" s="224">
        <f t="shared" si="88"/>
        <v>0</v>
      </c>
      <c r="AD2303" s="270">
        <f t="shared" si="89"/>
        <v>0</v>
      </c>
      <c r="AE2303" s="198"/>
      <c r="AF2303" s="199"/>
      <c r="AG2303" s="200"/>
      <c r="AH2303" s="200"/>
      <c r="AI2303" s="169" t="str">
        <f>IF(AB2303/W2303=0,"",IF(MOD(AB2303,W2303)&gt;0,"ОШИБКА!!! неверная кратность на сорт",""))</f>
        <v/>
      </c>
    </row>
    <row r="2304" spans="2:35">
      <c r="B2304" s="251"/>
      <c r="C2304" s="168" t="s">
        <v>3457</v>
      </c>
      <c r="D2304" s="267">
        <v>48</v>
      </c>
      <c r="E2304" s="267">
        <v>11</v>
      </c>
      <c r="F2304" s="267">
        <v>11</v>
      </c>
      <c r="G2304" s="267"/>
      <c r="H2304" s="267"/>
      <c r="I2304" s="267"/>
      <c r="J2304" s="267"/>
      <c r="K2304" s="267"/>
      <c r="L2304" s="196" t="s">
        <v>37</v>
      </c>
      <c r="M2304" s="196" t="s">
        <v>980</v>
      </c>
      <c r="N2304" s="196" t="s">
        <v>1370</v>
      </c>
      <c r="O2304" s="196" t="s">
        <v>1369</v>
      </c>
      <c r="P2304" s="196" t="s">
        <v>4100</v>
      </c>
      <c r="Q2304" s="196" t="s">
        <v>19</v>
      </c>
      <c r="R2304" s="218"/>
      <c r="S2304" s="218"/>
      <c r="T2304" s="218"/>
      <c r="U2304" s="219"/>
      <c r="V2304" s="197" t="s">
        <v>776</v>
      </c>
      <c r="W2304" s="220">
        <v>1</v>
      </c>
      <c r="X2304" s="223">
        <v>411</v>
      </c>
      <c r="Y2304" s="223">
        <v>399</v>
      </c>
      <c r="Z2304" s="223">
        <v>374</v>
      </c>
      <c r="AA2304" s="223">
        <v>352</v>
      </c>
      <c r="AB2304" s="5"/>
      <c r="AC2304" s="224">
        <f t="shared" si="88"/>
        <v>0</v>
      </c>
      <c r="AD2304" s="270">
        <f t="shared" si="89"/>
        <v>0</v>
      </c>
      <c r="AE2304" s="198"/>
      <c r="AF2304" s="199"/>
      <c r="AG2304" s="200"/>
      <c r="AH2304" s="200"/>
      <c r="AI2304" s="169" t="str">
        <f>IF(AB2304/W2304=0,"",IF(MOD(AB2304,W2304)&gt;0,"ОШИБКА!!! неверная кратность на сорт",""))</f>
        <v/>
      </c>
    </row>
    <row r="2305" spans="2:35">
      <c r="B2305" s="251"/>
      <c r="C2305" s="168" t="s">
        <v>3461</v>
      </c>
      <c r="D2305" s="267">
        <v>49</v>
      </c>
      <c r="E2305" s="267">
        <v>65</v>
      </c>
      <c r="F2305" s="267">
        <v>65</v>
      </c>
      <c r="G2305" s="267"/>
      <c r="H2305" s="267"/>
      <c r="I2305" s="267"/>
      <c r="J2305" s="267"/>
      <c r="K2305" s="267"/>
      <c r="L2305" s="196" t="s">
        <v>37</v>
      </c>
      <c r="M2305" s="196" t="s">
        <v>980</v>
      </c>
      <c r="N2305" s="196" t="s">
        <v>1370</v>
      </c>
      <c r="O2305" s="196" t="s">
        <v>1369</v>
      </c>
      <c r="P2305" s="196" t="s">
        <v>4101</v>
      </c>
      <c r="Q2305" s="196" t="s">
        <v>19</v>
      </c>
      <c r="R2305" s="218"/>
      <c r="S2305" s="218"/>
      <c r="T2305" s="218"/>
      <c r="U2305" s="219"/>
      <c r="V2305" s="197" t="s">
        <v>776</v>
      </c>
      <c r="W2305" s="220">
        <v>1</v>
      </c>
      <c r="X2305" s="223">
        <v>499</v>
      </c>
      <c r="Y2305" s="223">
        <v>484</v>
      </c>
      <c r="Z2305" s="223">
        <v>453</v>
      </c>
      <c r="AA2305" s="223">
        <v>426</v>
      </c>
      <c r="AB2305" s="5"/>
      <c r="AC2305" s="224">
        <f t="shared" si="88"/>
        <v>0</v>
      </c>
      <c r="AD2305" s="270">
        <f t="shared" si="89"/>
        <v>0</v>
      </c>
      <c r="AE2305" s="198"/>
      <c r="AF2305" s="199"/>
      <c r="AG2305" s="200"/>
      <c r="AH2305" s="200"/>
      <c r="AI2305" s="169" t="str">
        <f>IF(AB2305/W2305=0,"",IF(MOD(AB2305,W2305)&gt;0,"ОШИБКА!!! неверная кратность на сорт",""))</f>
        <v/>
      </c>
    </row>
    <row r="2306" spans="2:35">
      <c r="B2306" s="251"/>
      <c r="C2306" s="168" t="s">
        <v>1376</v>
      </c>
      <c r="D2306" s="267">
        <v>5</v>
      </c>
      <c r="E2306" s="267">
        <v>5</v>
      </c>
      <c r="F2306" s="267">
        <v>0</v>
      </c>
      <c r="G2306" s="267"/>
      <c r="H2306" s="267"/>
      <c r="I2306" s="267"/>
      <c r="J2306" s="267"/>
      <c r="K2306" s="267"/>
      <c r="L2306" s="196" t="s">
        <v>37</v>
      </c>
      <c r="M2306" s="196" t="s">
        <v>980</v>
      </c>
      <c r="N2306" s="196" t="s">
        <v>1370</v>
      </c>
      <c r="O2306" s="196" t="s">
        <v>1369</v>
      </c>
      <c r="P2306" s="196" t="s">
        <v>1377</v>
      </c>
      <c r="Q2306" s="196" t="s">
        <v>141</v>
      </c>
      <c r="R2306" s="218"/>
      <c r="S2306" s="218"/>
      <c r="T2306" s="218"/>
      <c r="U2306" s="219"/>
      <c r="V2306" s="197" t="s">
        <v>776</v>
      </c>
      <c r="W2306" s="220">
        <v>1</v>
      </c>
      <c r="X2306" s="223">
        <v>489</v>
      </c>
      <c r="Y2306" s="223">
        <v>474</v>
      </c>
      <c r="Z2306" s="223">
        <v>444</v>
      </c>
      <c r="AA2306" s="223">
        <v>418</v>
      </c>
      <c r="AB2306" s="5"/>
      <c r="AC2306" s="224">
        <f t="shared" si="88"/>
        <v>0</v>
      </c>
      <c r="AD2306" s="270">
        <f t="shared" si="89"/>
        <v>0</v>
      </c>
      <c r="AE2306" s="198"/>
      <c r="AF2306" s="199"/>
      <c r="AG2306" s="200"/>
      <c r="AH2306" s="200"/>
      <c r="AI2306" s="169" t="str">
        <f>IF(AB2306/W2306=0,"",IF(MOD(AB2306,W2306)&gt;0,"ОШИБКА!!! неверная кратность на сорт",""))</f>
        <v/>
      </c>
    </row>
    <row r="2307" spans="2:35">
      <c r="B2307" s="251"/>
      <c r="C2307" s="168" t="s">
        <v>1378</v>
      </c>
      <c r="D2307" s="267">
        <v>29</v>
      </c>
      <c r="E2307" s="267">
        <v>60</v>
      </c>
      <c r="F2307" s="267">
        <v>29</v>
      </c>
      <c r="G2307" s="267"/>
      <c r="H2307" s="267"/>
      <c r="I2307" s="267"/>
      <c r="J2307" s="267"/>
      <c r="K2307" s="267"/>
      <c r="L2307" s="196" t="s">
        <v>37</v>
      </c>
      <c r="M2307" s="196" t="s">
        <v>980</v>
      </c>
      <c r="N2307" s="196" t="s">
        <v>1370</v>
      </c>
      <c r="O2307" s="196" t="s">
        <v>1369</v>
      </c>
      <c r="P2307" s="196" t="s">
        <v>1377</v>
      </c>
      <c r="Q2307" s="217" t="s">
        <v>48</v>
      </c>
      <c r="R2307" s="218"/>
      <c r="S2307" s="218"/>
      <c r="T2307" s="218"/>
      <c r="U2307" s="219"/>
      <c r="V2307" s="197" t="s">
        <v>776</v>
      </c>
      <c r="W2307" s="220">
        <v>1</v>
      </c>
      <c r="X2307" s="223">
        <v>382</v>
      </c>
      <c r="Y2307" s="223">
        <v>370</v>
      </c>
      <c r="Z2307" s="223">
        <v>347</v>
      </c>
      <c r="AA2307" s="223">
        <v>326</v>
      </c>
      <c r="AB2307" s="5"/>
      <c r="AC2307" s="224">
        <f t="shared" si="88"/>
        <v>0</v>
      </c>
      <c r="AD2307" s="270">
        <f t="shared" si="89"/>
        <v>0</v>
      </c>
      <c r="AE2307" s="198"/>
      <c r="AF2307" s="199"/>
      <c r="AG2307" s="200"/>
      <c r="AH2307" s="200"/>
      <c r="AI2307" s="169" t="str">
        <f>IF(AB2307/W2307=0,"",IF(MOD(AB2307,W2307)&gt;0,"ОШИБКА!!! неверная кратность на сорт",""))</f>
        <v/>
      </c>
    </row>
    <row r="2308" spans="2:35">
      <c r="B2308" s="251"/>
      <c r="C2308" s="168" t="s">
        <v>1379</v>
      </c>
      <c r="D2308" s="267">
        <v>24</v>
      </c>
      <c r="E2308" s="267"/>
      <c r="F2308" s="267"/>
      <c r="G2308" s="267"/>
      <c r="H2308" s="267"/>
      <c r="I2308" s="267"/>
      <c r="J2308" s="267"/>
      <c r="K2308" s="267"/>
      <c r="L2308" s="196" t="s">
        <v>37</v>
      </c>
      <c r="M2308" s="196" t="s">
        <v>980</v>
      </c>
      <c r="N2308" s="196" t="s">
        <v>1370</v>
      </c>
      <c r="O2308" s="196" t="s">
        <v>1369</v>
      </c>
      <c r="P2308" s="196" t="s">
        <v>1380</v>
      </c>
      <c r="Q2308" s="196" t="s">
        <v>141</v>
      </c>
      <c r="R2308" s="218"/>
      <c r="S2308" s="218"/>
      <c r="T2308" s="218"/>
      <c r="U2308" s="219"/>
      <c r="V2308" s="197" t="s">
        <v>776</v>
      </c>
      <c r="W2308" s="220">
        <v>1</v>
      </c>
      <c r="X2308" s="223">
        <v>347</v>
      </c>
      <c r="Y2308" s="223">
        <v>336</v>
      </c>
      <c r="Z2308" s="223">
        <v>315</v>
      </c>
      <c r="AA2308" s="223">
        <v>297</v>
      </c>
      <c r="AB2308" s="5"/>
      <c r="AC2308" s="224">
        <f t="shared" si="88"/>
        <v>0</v>
      </c>
      <c r="AD2308" s="270">
        <f t="shared" si="89"/>
        <v>0</v>
      </c>
      <c r="AE2308" s="198"/>
      <c r="AF2308" s="199"/>
      <c r="AG2308" s="200"/>
      <c r="AH2308" s="200"/>
      <c r="AI2308" s="169" t="str">
        <f>IF(AB2308/W2308=0,"",IF(MOD(AB2308,W2308)&gt;0,"ОШИБКА!!! неверная кратность на сорт",""))</f>
        <v/>
      </c>
    </row>
    <row r="2309" spans="2:35">
      <c r="B2309" s="251"/>
      <c r="C2309" s="168" t="s">
        <v>3469</v>
      </c>
      <c r="D2309" s="267">
        <v>48</v>
      </c>
      <c r="E2309" s="267">
        <v>36</v>
      </c>
      <c r="F2309" s="267">
        <v>34</v>
      </c>
      <c r="G2309" s="267"/>
      <c r="H2309" s="267"/>
      <c r="I2309" s="267"/>
      <c r="J2309" s="267"/>
      <c r="K2309" s="267"/>
      <c r="L2309" s="196" t="s">
        <v>37</v>
      </c>
      <c r="M2309" s="196" t="s">
        <v>980</v>
      </c>
      <c r="N2309" s="196" t="s">
        <v>1370</v>
      </c>
      <c r="O2309" s="196" t="s">
        <v>1369</v>
      </c>
      <c r="P2309" s="196" t="s">
        <v>4102</v>
      </c>
      <c r="Q2309" s="196" t="s">
        <v>19</v>
      </c>
      <c r="R2309" s="218"/>
      <c r="S2309" s="218"/>
      <c r="T2309" s="218"/>
      <c r="U2309" s="219"/>
      <c r="V2309" s="197" t="s">
        <v>776</v>
      </c>
      <c r="W2309" s="220">
        <v>1</v>
      </c>
      <c r="X2309" s="223">
        <v>458</v>
      </c>
      <c r="Y2309" s="223">
        <v>444</v>
      </c>
      <c r="Z2309" s="223">
        <v>416</v>
      </c>
      <c r="AA2309" s="223">
        <v>391</v>
      </c>
      <c r="AB2309" s="5"/>
      <c r="AC2309" s="224">
        <f t="shared" si="88"/>
        <v>0</v>
      </c>
      <c r="AD2309" s="270">
        <f t="shared" si="89"/>
        <v>0</v>
      </c>
      <c r="AE2309" s="198"/>
      <c r="AF2309" s="199"/>
      <c r="AG2309" s="200"/>
      <c r="AH2309" s="200"/>
      <c r="AI2309" s="169" t="str">
        <f>IF(AB2309/W2309=0,"",IF(MOD(AB2309,W2309)&gt;0,"ОШИБКА!!! неверная кратность на сорт",""))</f>
        <v/>
      </c>
    </row>
    <row r="2310" spans="2:35">
      <c r="B2310" s="251"/>
      <c r="C2310" s="168" t="s">
        <v>3482</v>
      </c>
      <c r="D2310" s="267"/>
      <c r="E2310" s="267">
        <v>1</v>
      </c>
      <c r="F2310" s="267">
        <v>0</v>
      </c>
      <c r="G2310" s="267"/>
      <c r="H2310" s="267"/>
      <c r="I2310" s="267"/>
      <c r="J2310" s="267"/>
      <c r="K2310" s="267"/>
      <c r="L2310" s="196" t="s">
        <v>37</v>
      </c>
      <c r="M2310" s="196" t="s">
        <v>980</v>
      </c>
      <c r="N2310" s="196" t="s">
        <v>1901</v>
      </c>
      <c r="O2310" s="196" t="s">
        <v>1900</v>
      </c>
      <c r="P2310" s="196" t="s">
        <v>4078</v>
      </c>
      <c r="Q2310" s="196" t="s">
        <v>19</v>
      </c>
      <c r="R2310" s="218"/>
      <c r="S2310" s="218"/>
      <c r="T2310" s="218"/>
      <c r="U2310" s="219"/>
      <c r="V2310" s="197" t="s">
        <v>776</v>
      </c>
      <c r="W2310" s="220">
        <v>1</v>
      </c>
      <c r="X2310" s="223">
        <v>307</v>
      </c>
      <c r="Y2310" s="223">
        <v>298</v>
      </c>
      <c r="Z2310" s="223">
        <v>279</v>
      </c>
      <c r="AA2310" s="223">
        <v>263</v>
      </c>
      <c r="AB2310" s="5"/>
      <c r="AC2310" s="224">
        <f t="shared" si="88"/>
        <v>0</v>
      </c>
      <c r="AD2310" s="270">
        <f t="shared" si="89"/>
        <v>0</v>
      </c>
      <c r="AE2310" s="198"/>
      <c r="AF2310" s="199"/>
      <c r="AG2310" s="200"/>
      <c r="AH2310" s="200"/>
      <c r="AI2310" s="169" t="str">
        <f>IF(AB2310/W2310=0,"",IF(MOD(AB2310,W2310)&gt;0,"ОШИБКА!!! неверная кратность на сорт",""))</f>
        <v/>
      </c>
    </row>
    <row r="2311" spans="2:35">
      <c r="B2311" s="251"/>
      <c r="C2311" s="168" t="s">
        <v>3486</v>
      </c>
      <c r="D2311" s="267">
        <v>5</v>
      </c>
      <c r="E2311" s="267">
        <v>68</v>
      </c>
      <c r="F2311" s="267">
        <v>0</v>
      </c>
      <c r="G2311" s="267"/>
      <c r="H2311" s="267"/>
      <c r="I2311" s="267"/>
      <c r="J2311" s="267"/>
      <c r="K2311" s="267"/>
      <c r="L2311" s="196" t="s">
        <v>37</v>
      </c>
      <c r="M2311" s="196" t="s">
        <v>980</v>
      </c>
      <c r="N2311" s="196" t="s">
        <v>1370</v>
      </c>
      <c r="O2311" s="196" t="s">
        <v>1369</v>
      </c>
      <c r="P2311" s="196" t="s">
        <v>1954</v>
      </c>
      <c r="Q2311" s="196" t="s">
        <v>19</v>
      </c>
      <c r="R2311" s="218"/>
      <c r="S2311" s="218"/>
      <c r="T2311" s="218"/>
      <c r="U2311" s="219"/>
      <c r="V2311" s="197" t="s">
        <v>776</v>
      </c>
      <c r="W2311" s="220">
        <v>1</v>
      </c>
      <c r="X2311" s="223">
        <v>698</v>
      </c>
      <c r="Y2311" s="223">
        <v>677</v>
      </c>
      <c r="Z2311" s="223">
        <v>635</v>
      </c>
      <c r="AA2311" s="223">
        <v>597</v>
      </c>
      <c r="AB2311" s="5"/>
      <c r="AC2311" s="224">
        <f t="shared" si="88"/>
        <v>0</v>
      </c>
      <c r="AD2311" s="270">
        <f t="shared" si="89"/>
        <v>0</v>
      </c>
      <c r="AE2311" s="198"/>
      <c r="AF2311" s="199"/>
      <c r="AG2311" s="200"/>
      <c r="AH2311" s="200"/>
      <c r="AI2311" s="169" t="str">
        <f>IF(AB2311/W2311=0,"",IF(MOD(AB2311,W2311)&gt;0,"ОШИБКА!!! неверная кратность на сорт",""))</f>
        <v/>
      </c>
    </row>
    <row r="2312" spans="2:35">
      <c r="B2312" s="251"/>
      <c r="C2312" s="168" t="s">
        <v>3487</v>
      </c>
      <c r="D2312" s="267">
        <v>48</v>
      </c>
      <c r="E2312" s="267">
        <v>32</v>
      </c>
      <c r="F2312" s="267">
        <v>32</v>
      </c>
      <c r="G2312" s="267"/>
      <c r="H2312" s="267"/>
      <c r="I2312" s="267"/>
      <c r="J2312" s="267"/>
      <c r="K2312" s="267"/>
      <c r="L2312" s="196" t="s">
        <v>37</v>
      </c>
      <c r="M2312" s="196" t="s">
        <v>980</v>
      </c>
      <c r="N2312" s="196" t="s">
        <v>1370</v>
      </c>
      <c r="O2312" s="196" t="s">
        <v>1369</v>
      </c>
      <c r="P2312" s="196" t="s">
        <v>4103</v>
      </c>
      <c r="Q2312" s="196" t="s">
        <v>19</v>
      </c>
      <c r="R2312" s="218"/>
      <c r="S2312" s="218"/>
      <c r="T2312" s="218"/>
      <c r="U2312" s="219"/>
      <c r="V2312" s="197" t="s">
        <v>776</v>
      </c>
      <c r="W2312" s="220">
        <v>1</v>
      </c>
      <c r="X2312" s="223">
        <v>458</v>
      </c>
      <c r="Y2312" s="223">
        <v>444</v>
      </c>
      <c r="Z2312" s="223">
        <v>416</v>
      </c>
      <c r="AA2312" s="223">
        <v>391</v>
      </c>
      <c r="AB2312" s="5"/>
      <c r="AC2312" s="224">
        <f t="shared" si="88"/>
        <v>0</v>
      </c>
      <c r="AD2312" s="270">
        <f t="shared" si="89"/>
        <v>0</v>
      </c>
      <c r="AE2312" s="198"/>
      <c r="AF2312" s="199"/>
      <c r="AG2312" s="200"/>
      <c r="AH2312" s="200"/>
      <c r="AI2312" s="169" t="str">
        <f>IF(AB2312/W2312=0,"",IF(MOD(AB2312,W2312)&gt;0,"ОШИБКА!!! неверная кратность на сорт",""))</f>
        <v/>
      </c>
    </row>
    <row r="2313" spans="2:35">
      <c r="B2313" s="251"/>
      <c r="C2313" s="168" t="s">
        <v>3384</v>
      </c>
      <c r="D2313" s="267"/>
      <c r="E2313" s="267"/>
      <c r="F2313" s="267"/>
      <c r="G2313" s="267"/>
      <c r="H2313" s="267"/>
      <c r="I2313" s="267"/>
      <c r="J2313" s="267"/>
      <c r="K2313" s="267"/>
      <c r="L2313" s="196" t="s">
        <v>37</v>
      </c>
      <c r="M2313" s="332" t="s">
        <v>980</v>
      </c>
      <c r="N2313" s="332" t="s">
        <v>1370</v>
      </c>
      <c r="O2313" s="332" t="s">
        <v>1369</v>
      </c>
      <c r="P2313" s="332" t="s">
        <v>4448</v>
      </c>
      <c r="Q2313" s="332" t="s">
        <v>19</v>
      </c>
      <c r="R2313" s="334"/>
      <c r="S2313" s="334"/>
      <c r="T2313" s="334"/>
      <c r="U2313" s="219"/>
      <c r="V2313" s="197" t="s">
        <v>776</v>
      </c>
      <c r="W2313" s="220">
        <v>1</v>
      </c>
      <c r="X2313" s="223">
        <v>297</v>
      </c>
      <c r="Y2313" s="223">
        <v>288</v>
      </c>
      <c r="Z2313" s="223">
        <v>270</v>
      </c>
      <c r="AA2313" s="223">
        <v>254</v>
      </c>
      <c r="AB2313" s="5"/>
      <c r="AC2313" s="224">
        <f t="shared" si="88"/>
        <v>0</v>
      </c>
      <c r="AD2313" s="270">
        <f t="shared" si="89"/>
        <v>0</v>
      </c>
      <c r="AE2313" s="198" t="s">
        <v>4484</v>
      </c>
      <c r="AF2313" s="199"/>
      <c r="AG2313" s="200"/>
      <c r="AH2313" s="200"/>
      <c r="AI2313" s="169" t="str">
        <f>IF(AB2313/W2313=0,"",IF(MOD(AB2313,W2313)&gt;0,"ОШИБКА!!! неверная кратность на сорт",""))</f>
        <v/>
      </c>
    </row>
    <row r="2314" spans="2:35">
      <c r="B2314" s="251"/>
      <c r="C2314" s="168" t="s">
        <v>3489</v>
      </c>
      <c r="D2314" s="267">
        <v>48</v>
      </c>
      <c r="E2314" s="267">
        <v>77</v>
      </c>
      <c r="F2314" s="267">
        <v>77</v>
      </c>
      <c r="G2314" s="267"/>
      <c r="H2314" s="267"/>
      <c r="I2314" s="267"/>
      <c r="J2314" s="267"/>
      <c r="K2314" s="267"/>
      <c r="L2314" s="196" t="s">
        <v>37</v>
      </c>
      <c r="M2314" s="196" t="s">
        <v>980</v>
      </c>
      <c r="N2314" s="196" t="s">
        <v>1370</v>
      </c>
      <c r="O2314" s="196" t="s">
        <v>1369</v>
      </c>
      <c r="P2314" s="196" t="s">
        <v>4095</v>
      </c>
      <c r="Q2314" s="196" t="s">
        <v>19</v>
      </c>
      <c r="R2314" s="218"/>
      <c r="S2314" s="218"/>
      <c r="T2314" s="218"/>
      <c r="U2314" s="219"/>
      <c r="V2314" s="197" t="s">
        <v>776</v>
      </c>
      <c r="W2314" s="220">
        <v>1</v>
      </c>
      <c r="X2314" s="223">
        <v>779</v>
      </c>
      <c r="Y2314" s="223">
        <v>756</v>
      </c>
      <c r="Z2314" s="223">
        <v>708</v>
      </c>
      <c r="AA2314" s="223">
        <v>666</v>
      </c>
      <c r="AB2314" s="5"/>
      <c r="AC2314" s="224">
        <f t="shared" ref="AC2314:AC2377" si="90">X2314*AB2314</f>
        <v>0</v>
      </c>
      <c r="AD2314" s="270">
        <f t="shared" ref="AD2314:AD2377" si="91">IF(Y2314&lt;&gt;"",IF(AND($AC$25&gt;=200000,AB2314&gt;=20),AB2314*AA2314,IF(AND($AC$25&gt;=200000,AB2314&lt;20),AB2314*Z2314,IF(AND($AC$25&lt;200000,AB2314&gt;=20),AB2314*Y2314,AB2314*X2314))),IF($AC$25&gt;=200000,AB2314*Z2314,AB2314*X2314))</f>
        <v>0</v>
      </c>
      <c r="AE2314" s="198"/>
      <c r="AF2314" s="199"/>
      <c r="AG2314" s="200"/>
      <c r="AH2314" s="200"/>
      <c r="AI2314" s="169" t="str">
        <f>IF(AB2314/W2314=0,"",IF(MOD(AB2314,W2314)&gt;0,"ОШИБКА!!! неверная кратность на сорт",""))</f>
        <v/>
      </c>
    </row>
    <row r="2315" spans="2:35">
      <c r="B2315" s="251"/>
      <c r="C2315" s="168" t="s">
        <v>3500</v>
      </c>
      <c r="D2315" s="267">
        <v>62</v>
      </c>
      <c r="E2315" s="267">
        <v>38</v>
      </c>
      <c r="F2315" s="267">
        <v>38</v>
      </c>
      <c r="G2315" s="267"/>
      <c r="H2315" s="267"/>
      <c r="I2315" s="267"/>
      <c r="J2315" s="267"/>
      <c r="K2315" s="267"/>
      <c r="L2315" s="196" t="s">
        <v>37</v>
      </c>
      <c r="M2315" s="196" t="s">
        <v>980</v>
      </c>
      <c r="N2315" s="196" t="s">
        <v>1370</v>
      </c>
      <c r="O2315" s="196" t="s">
        <v>1369</v>
      </c>
      <c r="P2315" s="196" t="s">
        <v>4104</v>
      </c>
      <c r="Q2315" s="196" t="s">
        <v>19</v>
      </c>
      <c r="R2315" s="218"/>
      <c r="S2315" s="218"/>
      <c r="T2315" s="218"/>
      <c r="U2315" s="219"/>
      <c r="V2315" s="197" t="s">
        <v>776</v>
      </c>
      <c r="W2315" s="220">
        <v>1</v>
      </c>
      <c r="X2315" s="223">
        <v>563</v>
      </c>
      <c r="Y2315" s="223">
        <v>546</v>
      </c>
      <c r="Z2315" s="223">
        <v>512</v>
      </c>
      <c r="AA2315" s="223">
        <v>481</v>
      </c>
      <c r="AB2315" s="5"/>
      <c r="AC2315" s="224">
        <f t="shared" si="90"/>
        <v>0</v>
      </c>
      <c r="AD2315" s="270">
        <f t="shared" si="91"/>
        <v>0</v>
      </c>
      <c r="AE2315" s="198"/>
      <c r="AF2315" s="199"/>
      <c r="AG2315" s="200"/>
      <c r="AH2315" s="200"/>
      <c r="AI2315" s="169" t="str">
        <f>IF(AB2315/W2315=0,"",IF(MOD(AB2315,W2315)&gt;0,"ОШИБКА!!! неверная кратность на сорт",""))</f>
        <v/>
      </c>
    </row>
    <row r="2316" spans="2:35">
      <c r="B2316" s="251"/>
      <c r="C2316" s="168" t="s">
        <v>1381</v>
      </c>
      <c r="D2316" s="267">
        <v>60</v>
      </c>
      <c r="E2316" s="267">
        <v>194</v>
      </c>
      <c r="F2316" s="267">
        <v>161</v>
      </c>
      <c r="G2316" s="267"/>
      <c r="H2316" s="267"/>
      <c r="I2316" s="267"/>
      <c r="J2316" s="267"/>
      <c r="K2316" s="267"/>
      <c r="L2316" s="196" t="s">
        <v>37</v>
      </c>
      <c r="M2316" s="196" t="s">
        <v>980</v>
      </c>
      <c r="N2316" s="196" t="s">
        <v>1383</v>
      </c>
      <c r="O2316" s="196" t="s">
        <v>1382</v>
      </c>
      <c r="P2316" s="196"/>
      <c r="Q2316" s="217" t="s">
        <v>48</v>
      </c>
      <c r="R2316" s="218"/>
      <c r="S2316" s="218"/>
      <c r="T2316" s="218"/>
      <c r="U2316" s="219"/>
      <c r="V2316" s="197" t="s">
        <v>776</v>
      </c>
      <c r="W2316" s="220">
        <v>1</v>
      </c>
      <c r="X2316" s="223">
        <v>273</v>
      </c>
      <c r="Y2316" s="223">
        <v>264</v>
      </c>
      <c r="Z2316" s="223">
        <v>248</v>
      </c>
      <c r="AA2316" s="223">
        <v>233</v>
      </c>
      <c r="AB2316" s="5"/>
      <c r="AC2316" s="224">
        <f t="shared" si="90"/>
        <v>0</v>
      </c>
      <c r="AD2316" s="270">
        <f t="shared" si="91"/>
        <v>0</v>
      </c>
      <c r="AE2316" s="198"/>
      <c r="AF2316" s="199"/>
      <c r="AG2316" s="200"/>
      <c r="AH2316" s="200"/>
      <c r="AI2316" s="169" t="str">
        <f>IF(AB2316/W2316=0,"",IF(MOD(AB2316,W2316)&gt;0,"ОШИБКА!!! неверная кратность на сорт",""))</f>
        <v/>
      </c>
    </row>
    <row r="2317" spans="2:35">
      <c r="B2317" s="251"/>
      <c r="C2317" s="168" t="s">
        <v>1899</v>
      </c>
      <c r="D2317" s="267">
        <v>23</v>
      </c>
      <c r="E2317" s="267"/>
      <c r="F2317" s="267"/>
      <c r="G2317" s="267"/>
      <c r="H2317" s="267"/>
      <c r="I2317" s="267"/>
      <c r="J2317" s="267"/>
      <c r="K2317" s="267"/>
      <c r="L2317" s="196" t="s">
        <v>37</v>
      </c>
      <c r="M2317" s="196" t="s">
        <v>980</v>
      </c>
      <c r="N2317" s="196" t="s">
        <v>1901</v>
      </c>
      <c r="O2317" s="196" t="s">
        <v>1900</v>
      </c>
      <c r="P2317" s="196" t="s">
        <v>1902</v>
      </c>
      <c r="Q2317" s="196" t="s">
        <v>19</v>
      </c>
      <c r="R2317" s="218"/>
      <c r="S2317" s="218"/>
      <c r="T2317" s="218"/>
      <c r="U2317" s="219"/>
      <c r="V2317" s="197" t="s">
        <v>776</v>
      </c>
      <c r="W2317" s="220">
        <v>1</v>
      </c>
      <c r="X2317" s="223">
        <v>418</v>
      </c>
      <c r="Y2317" s="223">
        <v>405</v>
      </c>
      <c r="Z2317" s="223">
        <v>380</v>
      </c>
      <c r="AA2317" s="223">
        <v>357</v>
      </c>
      <c r="AB2317" s="5"/>
      <c r="AC2317" s="224">
        <f t="shared" si="90"/>
        <v>0</v>
      </c>
      <c r="AD2317" s="270">
        <f t="shared" si="91"/>
        <v>0</v>
      </c>
      <c r="AE2317" s="198"/>
      <c r="AF2317" s="199"/>
      <c r="AG2317" s="200"/>
      <c r="AH2317" s="200"/>
      <c r="AI2317" s="169" t="str">
        <f>IF(AB2317/W2317=0,"",IF(MOD(AB2317,W2317)&gt;0,"ОШИБКА!!! неверная кратность на сорт",""))</f>
        <v/>
      </c>
    </row>
    <row r="2318" spans="2:35">
      <c r="B2318" s="251"/>
      <c r="C2318" s="168" t="s">
        <v>3385</v>
      </c>
      <c r="D2318" s="267">
        <v>17</v>
      </c>
      <c r="E2318" s="267"/>
      <c r="F2318" s="267"/>
      <c r="G2318" s="267"/>
      <c r="H2318" s="267"/>
      <c r="I2318" s="267"/>
      <c r="J2318" s="267"/>
      <c r="K2318" s="267"/>
      <c r="L2318" s="196" t="s">
        <v>37</v>
      </c>
      <c r="M2318" s="196" t="s">
        <v>980</v>
      </c>
      <c r="N2318" s="196" t="s">
        <v>1901</v>
      </c>
      <c r="O2318" s="196" t="s">
        <v>1900</v>
      </c>
      <c r="P2318" s="196" t="s">
        <v>4012</v>
      </c>
      <c r="Q2318" s="196" t="s">
        <v>19</v>
      </c>
      <c r="R2318" s="218"/>
      <c r="S2318" s="218"/>
      <c r="T2318" s="218"/>
      <c r="U2318" s="219"/>
      <c r="V2318" s="197" t="s">
        <v>776</v>
      </c>
      <c r="W2318" s="220">
        <v>1</v>
      </c>
      <c r="X2318" s="223">
        <v>253</v>
      </c>
      <c r="Y2318" s="223">
        <v>245</v>
      </c>
      <c r="Z2318" s="223">
        <v>230</v>
      </c>
      <c r="AA2318" s="223">
        <v>216</v>
      </c>
      <c r="AB2318" s="5"/>
      <c r="AC2318" s="224">
        <f t="shared" si="90"/>
        <v>0</v>
      </c>
      <c r="AD2318" s="270">
        <f t="shared" si="91"/>
        <v>0</v>
      </c>
      <c r="AE2318" s="198"/>
      <c r="AF2318" s="199"/>
      <c r="AG2318" s="200"/>
      <c r="AH2318" s="200"/>
      <c r="AI2318" s="169" t="str">
        <f>IF(AB2318/W2318=0,"",IF(MOD(AB2318,W2318)&gt;0,"ОШИБКА!!! неверная кратность на сорт",""))</f>
        <v/>
      </c>
    </row>
    <row r="2319" spans="2:35">
      <c r="B2319" s="251"/>
      <c r="C2319" s="168" t="s">
        <v>3386</v>
      </c>
      <c r="D2319" s="267">
        <v>4</v>
      </c>
      <c r="E2319" s="267"/>
      <c r="F2319" s="267"/>
      <c r="G2319" s="267"/>
      <c r="H2319" s="267"/>
      <c r="I2319" s="267"/>
      <c r="J2319" s="267"/>
      <c r="K2319" s="267"/>
      <c r="L2319" s="196" t="s">
        <v>37</v>
      </c>
      <c r="M2319" s="196" t="s">
        <v>980</v>
      </c>
      <c r="N2319" s="196" t="s">
        <v>1901</v>
      </c>
      <c r="O2319" s="196" t="s">
        <v>1900</v>
      </c>
      <c r="P2319" s="196" t="s">
        <v>4013</v>
      </c>
      <c r="Q2319" s="196" t="s">
        <v>19</v>
      </c>
      <c r="R2319" s="218"/>
      <c r="S2319" s="218"/>
      <c r="T2319" s="218"/>
      <c r="U2319" s="219"/>
      <c r="V2319" s="197" t="s">
        <v>776</v>
      </c>
      <c r="W2319" s="220">
        <v>1</v>
      </c>
      <c r="X2319" s="223">
        <v>451</v>
      </c>
      <c r="Y2319" s="223">
        <v>437</v>
      </c>
      <c r="Z2319" s="223">
        <v>410</v>
      </c>
      <c r="AA2319" s="223">
        <v>385</v>
      </c>
      <c r="AB2319" s="5"/>
      <c r="AC2319" s="224">
        <f t="shared" si="90"/>
        <v>0</v>
      </c>
      <c r="AD2319" s="270">
        <f t="shared" si="91"/>
        <v>0</v>
      </c>
      <c r="AE2319" s="198"/>
      <c r="AF2319" s="199"/>
      <c r="AG2319" s="200"/>
      <c r="AH2319" s="200"/>
      <c r="AI2319" s="169" t="str">
        <f>IF(AB2319/W2319=0,"",IF(MOD(AB2319,W2319)&gt;0,"ОШИБКА!!! неверная кратность на сорт",""))</f>
        <v/>
      </c>
    </row>
    <row r="2320" spans="2:35">
      <c r="B2320" s="251"/>
      <c r="C2320" s="168" t="s">
        <v>3387</v>
      </c>
      <c r="D2320" s="267">
        <v>10</v>
      </c>
      <c r="E2320" s="267"/>
      <c r="F2320" s="267"/>
      <c r="G2320" s="267"/>
      <c r="H2320" s="267"/>
      <c r="I2320" s="267"/>
      <c r="J2320" s="267"/>
      <c r="K2320" s="267"/>
      <c r="L2320" s="196" t="s">
        <v>37</v>
      </c>
      <c r="M2320" s="196" t="s">
        <v>980</v>
      </c>
      <c r="N2320" s="196" t="s">
        <v>1901</v>
      </c>
      <c r="O2320" s="196" t="s">
        <v>1900</v>
      </c>
      <c r="P2320" s="196" t="s">
        <v>4014</v>
      </c>
      <c r="Q2320" s="196" t="s">
        <v>19</v>
      </c>
      <c r="R2320" s="218"/>
      <c r="S2320" s="218"/>
      <c r="T2320" s="218"/>
      <c r="U2320" s="219"/>
      <c r="V2320" s="197" t="s">
        <v>776</v>
      </c>
      <c r="W2320" s="220">
        <v>1</v>
      </c>
      <c r="X2320" s="223">
        <v>189</v>
      </c>
      <c r="Y2320" s="223">
        <v>183</v>
      </c>
      <c r="Z2320" s="223">
        <v>171</v>
      </c>
      <c r="AA2320" s="223">
        <v>161</v>
      </c>
      <c r="AB2320" s="5"/>
      <c r="AC2320" s="224">
        <f t="shared" si="90"/>
        <v>0</v>
      </c>
      <c r="AD2320" s="270">
        <f t="shared" si="91"/>
        <v>0</v>
      </c>
      <c r="AE2320" s="198"/>
      <c r="AF2320" s="199"/>
      <c r="AG2320" s="200"/>
      <c r="AH2320" s="200"/>
      <c r="AI2320" s="169" t="str">
        <f>IF(AB2320/W2320=0,"",IF(MOD(AB2320,W2320)&gt;0,"ОШИБКА!!! неверная кратность на сорт",""))</f>
        <v/>
      </c>
    </row>
    <row r="2321" spans="2:35">
      <c r="B2321" s="251"/>
      <c r="C2321" s="168" t="s">
        <v>1903</v>
      </c>
      <c r="D2321" s="267">
        <v>18</v>
      </c>
      <c r="E2321" s="267"/>
      <c r="F2321" s="267"/>
      <c r="G2321" s="267"/>
      <c r="H2321" s="267"/>
      <c r="I2321" s="267"/>
      <c r="J2321" s="267"/>
      <c r="K2321" s="267"/>
      <c r="L2321" s="196" t="s">
        <v>37</v>
      </c>
      <c r="M2321" s="196" t="s">
        <v>980</v>
      </c>
      <c r="N2321" s="196" t="s">
        <v>1901</v>
      </c>
      <c r="O2321" s="196" t="s">
        <v>1900</v>
      </c>
      <c r="P2321" s="196" t="s">
        <v>1904</v>
      </c>
      <c r="Q2321" s="196" t="s">
        <v>19</v>
      </c>
      <c r="R2321" s="218"/>
      <c r="S2321" s="218"/>
      <c r="T2321" s="218"/>
      <c r="U2321" s="219"/>
      <c r="V2321" s="197" t="s">
        <v>776</v>
      </c>
      <c r="W2321" s="220">
        <v>1</v>
      </c>
      <c r="X2321" s="223">
        <v>426</v>
      </c>
      <c r="Y2321" s="223">
        <v>413</v>
      </c>
      <c r="Z2321" s="223">
        <v>387</v>
      </c>
      <c r="AA2321" s="223">
        <v>364</v>
      </c>
      <c r="AB2321" s="5"/>
      <c r="AC2321" s="224">
        <f t="shared" si="90"/>
        <v>0</v>
      </c>
      <c r="AD2321" s="270">
        <f t="shared" si="91"/>
        <v>0</v>
      </c>
      <c r="AE2321" s="198"/>
      <c r="AF2321" s="199"/>
      <c r="AG2321" s="200"/>
      <c r="AH2321" s="200"/>
      <c r="AI2321" s="169" t="str">
        <f>IF(AB2321/W2321=0,"",IF(MOD(AB2321,W2321)&gt;0,"ОШИБКА!!! неверная кратность на сорт",""))</f>
        <v/>
      </c>
    </row>
    <row r="2322" spans="2:35">
      <c r="B2322" s="251"/>
      <c r="C2322" s="168" t="s">
        <v>3388</v>
      </c>
      <c r="D2322" s="267">
        <v>4</v>
      </c>
      <c r="E2322" s="267"/>
      <c r="F2322" s="267"/>
      <c r="G2322" s="267"/>
      <c r="H2322" s="267"/>
      <c r="I2322" s="267"/>
      <c r="J2322" s="267"/>
      <c r="K2322" s="267"/>
      <c r="L2322" s="196" t="s">
        <v>37</v>
      </c>
      <c r="M2322" s="196" t="s">
        <v>980</v>
      </c>
      <c r="N2322" s="196" t="s">
        <v>1901</v>
      </c>
      <c r="O2322" s="196" t="s">
        <v>1900</v>
      </c>
      <c r="P2322" s="196" t="s">
        <v>4015</v>
      </c>
      <c r="Q2322" s="196" t="s">
        <v>19</v>
      </c>
      <c r="R2322" s="218"/>
      <c r="S2322" s="218"/>
      <c r="T2322" s="218"/>
      <c r="U2322" s="219"/>
      <c r="V2322" s="197" t="s">
        <v>776</v>
      </c>
      <c r="W2322" s="220">
        <v>1</v>
      </c>
      <c r="X2322" s="223">
        <v>217</v>
      </c>
      <c r="Y2322" s="223">
        <v>210</v>
      </c>
      <c r="Z2322" s="223">
        <v>197</v>
      </c>
      <c r="AA2322" s="223">
        <v>185</v>
      </c>
      <c r="AB2322" s="5"/>
      <c r="AC2322" s="224">
        <f t="shared" si="90"/>
        <v>0</v>
      </c>
      <c r="AD2322" s="270">
        <f t="shared" si="91"/>
        <v>0</v>
      </c>
      <c r="AE2322" s="198"/>
      <c r="AF2322" s="199"/>
      <c r="AG2322" s="200"/>
      <c r="AH2322" s="200"/>
      <c r="AI2322" s="169" t="str">
        <f>IF(AB2322/W2322=0,"",IF(MOD(AB2322,W2322)&gt;0,"ОШИБКА!!! неверная кратность на сорт",""))</f>
        <v/>
      </c>
    </row>
    <row r="2323" spans="2:35">
      <c r="B2323" s="251"/>
      <c r="C2323" s="168" t="s">
        <v>1905</v>
      </c>
      <c r="D2323" s="267">
        <v>25</v>
      </c>
      <c r="E2323" s="267"/>
      <c r="F2323" s="267"/>
      <c r="G2323" s="267"/>
      <c r="H2323" s="267"/>
      <c r="I2323" s="267"/>
      <c r="J2323" s="267"/>
      <c r="K2323" s="267"/>
      <c r="L2323" s="196" t="s">
        <v>37</v>
      </c>
      <c r="M2323" s="196" t="s">
        <v>980</v>
      </c>
      <c r="N2323" s="196" t="s">
        <v>1901</v>
      </c>
      <c r="O2323" s="196" t="s">
        <v>1900</v>
      </c>
      <c r="P2323" s="196" t="s">
        <v>1906</v>
      </c>
      <c r="Q2323" s="196" t="s">
        <v>19</v>
      </c>
      <c r="R2323" s="218"/>
      <c r="S2323" s="218"/>
      <c r="T2323" s="218"/>
      <c r="U2323" s="219"/>
      <c r="V2323" s="197" t="s">
        <v>776</v>
      </c>
      <c r="W2323" s="220">
        <v>1</v>
      </c>
      <c r="X2323" s="223">
        <v>448</v>
      </c>
      <c r="Y2323" s="223">
        <v>434</v>
      </c>
      <c r="Z2323" s="223">
        <v>407</v>
      </c>
      <c r="AA2323" s="223">
        <v>383</v>
      </c>
      <c r="AB2323" s="5"/>
      <c r="AC2323" s="224">
        <f t="shared" si="90"/>
        <v>0</v>
      </c>
      <c r="AD2323" s="270">
        <f t="shared" si="91"/>
        <v>0</v>
      </c>
      <c r="AE2323" s="198"/>
      <c r="AF2323" s="199"/>
      <c r="AG2323" s="200"/>
      <c r="AH2323" s="200"/>
      <c r="AI2323" s="169" t="str">
        <f>IF(AB2323/W2323=0,"",IF(MOD(AB2323,W2323)&gt;0,"ОШИБКА!!! неверная кратность на сорт",""))</f>
        <v/>
      </c>
    </row>
    <row r="2324" spans="2:35">
      <c r="B2324" s="251"/>
      <c r="C2324" s="168" t="s">
        <v>3389</v>
      </c>
      <c r="D2324" s="267">
        <v>24</v>
      </c>
      <c r="E2324" s="267"/>
      <c r="F2324" s="267"/>
      <c r="G2324" s="267"/>
      <c r="H2324" s="267"/>
      <c r="I2324" s="267"/>
      <c r="J2324" s="267"/>
      <c r="K2324" s="267"/>
      <c r="L2324" s="196" t="s">
        <v>37</v>
      </c>
      <c r="M2324" s="196" t="s">
        <v>980</v>
      </c>
      <c r="N2324" s="196" t="s">
        <v>1901</v>
      </c>
      <c r="O2324" s="196" t="s">
        <v>1900</v>
      </c>
      <c r="P2324" s="196" t="s">
        <v>4016</v>
      </c>
      <c r="Q2324" s="196" t="s">
        <v>19</v>
      </c>
      <c r="R2324" s="218"/>
      <c r="S2324" s="218"/>
      <c r="T2324" s="218"/>
      <c r="U2324" s="219"/>
      <c r="V2324" s="197" t="s">
        <v>776</v>
      </c>
      <c r="W2324" s="220">
        <v>1</v>
      </c>
      <c r="X2324" s="223">
        <v>345</v>
      </c>
      <c r="Y2324" s="223">
        <v>335</v>
      </c>
      <c r="Z2324" s="223">
        <v>314</v>
      </c>
      <c r="AA2324" s="223">
        <v>295</v>
      </c>
      <c r="AB2324" s="5"/>
      <c r="AC2324" s="224">
        <f t="shared" si="90"/>
        <v>0</v>
      </c>
      <c r="AD2324" s="270">
        <f t="shared" si="91"/>
        <v>0</v>
      </c>
      <c r="AE2324" s="198"/>
      <c r="AF2324" s="199"/>
      <c r="AG2324" s="200"/>
      <c r="AH2324" s="200"/>
      <c r="AI2324" s="169" t="str">
        <f>IF(AB2324/W2324=0,"",IF(MOD(AB2324,W2324)&gt;0,"ОШИБКА!!! неверная кратность на сорт",""))</f>
        <v/>
      </c>
    </row>
    <row r="2325" spans="2:35">
      <c r="B2325" s="251"/>
      <c r="C2325" s="168" t="s">
        <v>3391</v>
      </c>
      <c r="D2325" s="267"/>
      <c r="E2325" s="267"/>
      <c r="F2325" s="267"/>
      <c r="G2325" s="267"/>
      <c r="H2325" s="267"/>
      <c r="I2325" s="267"/>
      <c r="J2325" s="267"/>
      <c r="K2325" s="267"/>
      <c r="L2325" s="196" t="s">
        <v>37</v>
      </c>
      <c r="M2325" s="332" t="s">
        <v>980</v>
      </c>
      <c r="N2325" s="332" t="s">
        <v>1901</v>
      </c>
      <c r="O2325" s="332" t="s">
        <v>1900</v>
      </c>
      <c r="P2325" s="332" t="s">
        <v>4017</v>
      </c>
      <c r="Q2325" s="332" t="s">
        <v>19</v>
      </c>
      <c r="R2325" s="334"/>
      <c r="S2325" s="334"/>
      <c r="T2325" s="334"/>
      <c r="U2325" s="219"/>
      <c r="V2325" s="197" t="s">
        <v>776</v>
      </c>
      <c r="W2325" s="220">
        <v>1</v>
      </c>
      <c r="X2325" s="223">
        <v>387</v>
      </c>
      <c r="Y2325" s="223">
        <v>375</v>
      </c>
      <c r="Z2325" s="223">
        <v>351</v>
      </c>
      <c r="AA2325" s="223">
        <v>330</v>
      </c>
      <c r="AB2325" s="5"/>
      <c r="AC2325" s="224">
        <f t="shared" si="90"/>
        <v>0</v>
      </c>
      <c r="AD2325" s="270">
        <f t="shared" si="91"/>
        <v>0</v>
      </c>
      <c r="AE2325" s="198" t="s">
        <v>4484</v>
      </c>
      <c r="AF2325" s="199"/>
      <c r="AG2325" s="200"/>
      <c r="AH2325" s="200"/>
      <c r="AI2325" s="169" t="str">
        <f>IF(AB2325/W2325=0,"",IF(MOD(AB2325,W2325)&gt;0,"ОШИБКА!!! неверная кратность на сорт",""))</f>
        <v/>
      </c>
    </row>
    <row r="2326" spans="2:35">
      <c r="B2326" s="251"/>
      <c r="C2326" s="168" t="s">
        <v>3392</v>
      </c>
      <c r="D2326" s="267">
        <v>3</v>
      </c>
      <c r="E2326" s="267"/>
      <c r="F2326" s="267"/>
      <c r="G2326" s="267"/>
      <c r="H2326" s="267"/>
      <c r="I2326" s="267"/>
      <c r="J2326" s="267"/>
      <c r="K2326" s="267"/>
      <c r="L2326" s="196" t="s">
        <v>37</v>
      </c>
      <c r="M2326" s="196" t="s">
        <v>980</v>
      </c>
      <c r="N2326" s="196" t="s">
        <v>1901</v>
      </c>
      <c r="O2326" s="196" t="s">
        <v>1900</v>
      </c>
      <c r="P2326" s="196" t="s">
        <v>4018</v>
      </c>
      <c r="Q2326" s="196" t="s">
        <v>19</v>
      </c>
      <c r="R2326" s="218"/>
      <c r="S2326" s="218"/>
      <c r="T2326" s="218"/>
      <c r="U2326" s="219"/>
      <c r="V2326" s="197" t="s">
        <v>776</v>
      </c>
      <c r="W2326" s="220">
        <v>1</v>
      </c>
      <c r="X2326" s="223">
        <v>345</v>
      </c>
      <c r="Y2326" s="223">
        <v>335</v>
      </c>
      <c r="Z2326" s="223">
        <v>314</v>
      </c>
      <c r="AA2326" s="223">
        <v>295</v>
      </c>
      <c r="AB2326" s="5"/>
      <c r="AC2326" s="224">
        <f t="shared" si="90"/>
        <v>0</v>
      </c>
      <c r="AD2326" s="270">
        <f t="shared" si="91"/>
        <v>0</v>
      </c>
      <c r="AE2326" s="198"/>
      <c r="AF2326" s="199"/>
      <c r="AG2326" s="200"/>
      <c r="AH2326" s="200"/>
      <c r="AI2326" s="169" t="str">
        <f>IF(AB2326/W2326=0,"",IF(MOD(AB2326,W2326)&gt;0,"ОШИБКА!!! неверная кратность на сорт",""))</f>
        <v/>
      </c>
    </row>
    <row r="2327" spans="2:35">
      <c r="B2327" s="251"/>
      <c r="C2327" s="168" t="s">
        <v>3393</v>
      </c>
      <c r="D2327" s="267">
        <v>52</v>
      </c>
      <c r="E2327" s="267"/>
      <c r="F2327" s="267"/>
      <c r="G2327" s="267"/>
      <c r="H2327" s="267"/>
      <c r="I2327" s="267"/>
      <c r="J2327" s="267"/>
      <c r="K2327" s="267"/>
      <c r="L2327" s="196" t="s">
        <v>37</v>
      </c>
      <c r="M2327" s="196" t="s">
        <v>980</v>
      </c>
      <c r="N2327" s="196" t="s">
        <v>1901</v>
      </c>
      <c r="O2327" s="196" t="s">
        <v>1900</v>
      </c>
      <c r="P2327" s="196" t="s">
        <v>4019</v>
      </c>
      <c r="Q2327" s="217" t="s">
        <v>4613</v>
      </c>
      <c r="R2327" s="218"/>
      <c r="S2327" s="218"/>
      <c r="T2327" s="218"/>
      <c r="U2327" s="219"/>
      <c r="V2327" s="197" t="s">
        <v>776</v>
      </c>
      <c r="W2327" s="220">
        <v>1</v>
      </c>
      <c r="X2327" s="223">
        <v>484</v>
      </c>
      <c r="Y2327" s="223">
        <v>469</v>
      </c>
      <c r="Z2327" s="223">
        <v>440</v>
      </c>
      <c r="AA2327" s="223">
        <v>414</v>
      </c>
      <c r="AB2327" s="5"/>
      <c r="AC2327" s="224">
        <f t="shared" si="90"/>
        <v>0</v>
      </c>
      <c r="AD2327" s="270">
        <f t="shared" si="91"/>
        <v>0</v>
      </c>
      <c r="AE2327" s="198"/>
      <c r="AF2327" s="199"/>
      <c r="AG2327" s="200"/>
      <c r="AH2327" s="200"/>
      <c r="AI2327" s="169" t="str">
        <f>IF(AB2327/W2327=0,"",IF(MOD(AB2327,W2327)&gt;0,"ОШИБКА!!! неверная кратность на сорт",""))</f>
        <v/>
      </c>
    </row>
    <row r="2328" spans="2:35">
      <c r="B2328" s="251"/>
      <c r="C2328" s="168" t="s">
        <v>3394</v>
      </c>
      <c r="D2328" s="267">
        <v>11</v>
      </c>
      <c r="E2328" s="267"/>
      <c r="F2328" s="267"/>
      <c r="G2328" s="267"/>
      <c r="H2328" s="267"/>
      <c r="I2328" s="267"/>
      <c r="J2328" s="267"/>
      <c r="K2328" s="267"/>
      <c r="L2328" s="196" t="s">
        <v>37</v>
      </c>
      <c r="M2328" s="196" t="s">
        <v>980</v>
      </c>
      <c r="N2328" s="196" t="s">
        <v>1901</v>
      </c>
      <c r="O2328" s="196" t="s">
        <v>1900</v>
      </c>
      <c r="P2328" s="196" t="s">
        <v>4020</v>
      </c>
      <c r="Q2328" s="196" t="s">
        <v>19</v>
      </c>
      <c r="R2328" s="218"/>
      <c r="S2328" s="218"/>
      <c r="T2328" s="218"/>
      <c r="U2328" s="219"/>
      <c r="V2328" s="197" t="s">
        <v>776</v>
      </c>
      <c r="W2328" s="220">
        <v>1</v>
      </c>
      <c r="X2328" s="223">
        <v>202</v>
      </c>
      <c r="Y2328" s="223">
        <v>196</v>
      </c>
      <c r="Z2328" s="223">
        <v>183</v>
      </c>
      <c r="AA2328" s="223">
        <v>173</v>
      </c>
      <c r="AB2328" s="5"/>
      <c r="AC2328" s="224">
        <f t="shared" si="90"/>
        <v>0</v>
      </c>
      <c r="AD2328" s="270">
        <f t="shared" si="91"/>
        <v>0</v>
      </c>
      <c r="AE2328" s="198"/>
      <c r="AF2328" s="199"/>
      <c r="AG2328" s="200"/>
      <c r="AH2328" s="200"/>
      <c r="AI2328" s="169" t="str">
        <f>IF(AB2328/W2328=0,"",IF(MOD(AB2328,W2328)&gt;0,"ОШИБКА!!! неверная кратность на сорт",""))</f>
        <v/>
      </c>
    </row>
    <row r="2329" spans="2:35">
      <c r="B2329" s="251"/>
      <c r="C2329" s="168" t="s">
        <v>3395</v>
      </c>
      <c r="D2329" s="267"/>
      <c r="E2329" s="267"/>
      <c r="F2329" s="267"/>
      <c r="G2329" s="267"/>
      <c r="H2329" s="267"/>
      <c r="I2329" s="267"/>
      <c r="J2329" s="267"/>
      <c r="K2329" s="267"/>
      <c r="L2329" s="196" t="s">
        <v>37</v>
      </c>
      <c r="M2329" s="332" t="s">
        <v>980</v>
      </c>
      <c r="N2329" s="332" t="s">
        <v>1901</v>
      </c>
      <c r="O2329" s="332" t="s">
        <v>1900</v>
      </c>
      <c r="P2329" s="332" t="s">
        <v>4021</v>
      </c>
      <c r="Q2329" s="332" t="s">
        <v>19</v>
      </c>
      <c r="R2329" s="334"/>
      <c r="S2329" s="334"/>
      <c r="T2329" s="334"/>
      <c r="U2329" s="219"/>
      <c r="V2329" s="197" t="s">
        <v>776</v>
      </c>
      <c r="W2329" s="220">
        <v>1</v>
      </c>
      <c r="X2329" s="223">
        <v>345</v>
      </c>
      <c r="Y2329" s="223">
        <v>335</v>
      </c>
      <c r="Z2329" s="223">
        <v>314</v>
      </c>
      <c r="AA2329" s="223">
        <v>295</v>
      </c>
      <c r="AB2329" s="5"/>
      <c r="AC2329" s="224">
        <f t="shared" si="90"/>
        <v>0</v>
      </c>
      <c r="AD2329" s="270">
        <f t="shared" si="91"/>
        <v>0</v>
      </c>
      <c r="AE2329" s="198" t="s">
        <v>4484</v>
      </c>
      <c r="AF2329" s="199"/>
      <c r="AG2329" s="200"/>
      <c r="AH2329" s="200"/>
      <c r="AI2329" s="169" t="str">
        <f>IF(AB2329/W2329=0,"",IF(MOD(AB2329,W2329)&gt;0,"ОШИБКА!!! неверная кратность на сорт",""))</f>
        <v/>
      </c>
    </row>
    <row r="2330" spans="2:35">
      <c r="B2330" s="251"/>
      <c r="C2330" s="168" t="s">
        <v>3396</v>
      </c>
      <c r="D2330" s="267">
        <v>23</v>
      </c>
      <c r="E2330" s="267"/>
      <c r="F2330" s="267"/>
      <c r="G2330" s="267"/>
      <c r="H2330" s="267"/>
      <c r="I2330" s="267"/>
      <c r="J2330" s="267"/>
      <c r="K2330" s="267"/>
      <c r="L2330" s="196" t="s">
        <v>37</v>
      </c>
      <c r="M2330" s="196" t="s">
        <v>980</v>
      </c>
      <c r="N2330" s="196" t="s">
        <v>1901</v>
      </c>
      <c r="O2330" s="196" t="s">
        <v>1900</v>
      </c>
      <c r="P2330" s="196" t="s">
        <v>4022</v>
      </c>
      <c r="Q2330" s="196" t="s">
        <v>19</v>
      </c>
      <c r="R2330" s="218"/>
      <c r="S2330" s="218"/>
      <c r="T2330" s="218"/>
      <c r="U2330" s="219"/>
      <c r="V2330" s="197" t="s">
        <v>776</v>
      </c>
      <c r="W2330" s="220">
        <v>1</v>
      </c>
      <c r="X2330" s="223">
        <v>260</v>
      </c>
      <c r="Y2330" s="223">
        <v>252</v>
      </c>
      <c r="Z2330" s="223">
        <v>236</v>
      </c>
      <c r="AA2330" s="223">
        <v>222</v>
      </c>
      <c r="AB2330" s="5"/>
      <c r="AC2330" s="224">
        <f t="shared" si="90"/>
        <v>0</v>
      </c>
      <c r="AD2330" s="270">
        <f t="shared" si="91"/>
        <v>0</v>
      </c>
      <c r="AE2330" s="198"/>
      <c r="AF2330" s="199"/>
      <c r="AG2330" s="200"/>
      <c r="AH2330" s="200"/>
      <c r="AI2330" s="169" t="str">
        <f>IF(AB2330/W2330=0,"",IF(MOD(AB2330,W2330)&gt;0,"ОШИБКА!!! неверная кратность на сорт",""))</f>
        <v/>
      </c>
    </row>
    <row r="2331" spans="2:35">
      <c r="B2331" s="251"/>
      <c r="C2331" s="168" t="s">
        <v>1907</v>
      </c>
      <c r="D2331" s="267">
        <v>29</v>
      </c>
      <c r="E2331" s="267"/>
      <c r="F2331" s="267"/>
      <c r="G2331" s="267"/>
      <c r="H2331" s="267"/>
      <c r="I2331" s="267"/>
      <c r="J2331" s="267"/>
      <c r="K2331" s="267"/>
      <c r="L2331" s="196" t="s">
        <v>37</v>
      </c>
      <c r="M2331" s="196" t="s">
        <v>980</v>
      </c>
      <c r="N2331" s="196" t="s">
        <v>1901</v>
      </c>
      <c r="O2331" s="196" t="s">
        <v>1900</v>
      </c>
      <c r="P2331" s="196" t="s">
        <v>1908</v>
      </c>
      <c r="Q2331" s="196" t="s">
        <v>19</v>
      </c>
      <c r="R2331" s="218"/>
      <c r="S2331" s="218"/>
      <c r="T2331" s="218"/>
      <c r="U2331" s="219"/>
      <c r="V2331" s="197" t="s">
        <v>776</v>
      </c>
      <c r="W2331" s="220">
        <v>1</v>
      </c>
      <c r="X2331" s="223">
        <v>461</v>
      </c>
      <c r="Y2331" s="223">
        <v>447</v>
      </c>
      <c r="Z2331" s="223">
        <v>419</v>
      </c>
      <c r="AA2331" s="223">
        <v>394</v>
      </c>
      <c r="AB2331" s="5"/>
      <c r="AC2331" s="224">
        <f t="shared" si="90"/>
        <v>0</v>
      </c>
      <c r="AD2331" s="270">
        <f t="shared" si="91"/>
        <v>0</v>
      </c>
      <c r="AE2331" s="198"/>
      <c r="AF2331" s="199"/>
      <c r="AG2331" s="200"/>
      <c r="AH2331" s="200"/>
      <c r="AI2331" s="169" t="str">
        <f>IF(AB2331/W2331=0,"",IF(MOD(AB2331,W2331)&gt;0,"ОШИБКА!!! неверная кратность на сорт",""))</f>
        <v/>
      </c>
    </row>
    <row r="2332" spans="2:35">
      <c r="B2332" s="251"/>
      <c r="C2332" s="168" t="s">
        <v>3397</v>
      </c>
      <c r="D2332" s="267">
        <v>14</v>
      </c>
      <c r="E2332" s="267"/>
      <c r="F2332" s="267"/>
      <c r="G2332" s="267"/>
      <c r="H2332" s="267"/>
      <c r="I2332" s="267"/>
      <c r="J2332" s="267"/>
      <c r="K2332" s="267"/>
      <c r="L2332" s="196" t="s">
        <v>37</v>
      </c>
      <c r="M2332" s="196" t="s">
        <v>980</v>
      </c>
      <c r="N2332" s="196" t="s">
        <v>1901</v>
      </c>
      <c r="O2332" s="196" t="s">
        <v>1900</v>
      </c>
      <c r="P2332" s="196" t="s">
        <v>4023</v>
      </c>
      <c r="Q2332" s="217" t="s">
        <v>4623</v>
      </c>
      <c r="R2332" s="218"/>
      <c r="S2332" s="218"/>
      <c r="T2332" s="218"/>
      <c r="U2332" s="219"/>
      <c r="V2332" s="197" t="s">
        <v>776</v>
      </c>
      <c r="W2332" s="220">
        <v>1</v>
      </c>
      <c r="X2332" s="223">
        <v>725</v>
      </c>
      <c r="Y2332" s="223">
        <v>703</v>
      </c>
      <c r="Z2332" s="223">
        <v>659</v>
      </c>
      <c r="AA2332" s="223">
        <v>619</v>
      </c>
      <c r="AB2332" s="5"/>
      <c r="AC2332" s="224">
        <f t="shared" si="90"/>
        <v>0</v>
      </c>
      <c r="AD2332" s="270">
        <f t="shared" si="91"/>
        <v>0</v>
      </c>
      <c r="AE2332" s="198"/>
      <c r="AF2332" s="199"/>
      <c r="AG2332" s="200"/>
      <c r="AH2332" s="200"/>
      <c r="AI2332" s="169" t="str">
        <f>IF(AB2332/W2332=0,"",IF(MOD(AB2332,W2332)&gt;0,"ОШИБКА!!! неверная кратность на сорт",""))</f>
        <v/>
      </c>
    </row>
    <row r="2333" spans="2:35">
      <c r="B2333" s="251"/>
      <c r="C2333" s="168" t="s">
        <v>3399</v>
      </c>
      <c r="D2333" s="267">
        <v>1</v>
      </c>
      <c r="E2333" s="267"/>
      <c r="F2333" s="267"/>
      <c r="G2333" s="267"/>
      <c r="H2333" s="267"/>
      <c r="I2333" s="267"/>
      <c r="J2333" s="267"/>
      <c r="K2333" s="267"/>
      <c r="L2333" s="196" t="s">
        <v>37</v>
      </c>
      <c r="M2333" s="196" t="s">
        <v>980</v>
      </c>
      <c r="N2333" s="196" t="s">
        <v>1901</v>
      </c>
      <c r="O2333" s="196" t="s">
        <v>1900</v>
      </c>
      <c r="P2333" s="196" t="s">
        <v>4024</v>
      </c>
      <c r="Q2333" s="196" t="s">
        <v>19</v>
      </c>
      <c r="R2333" s="218"/>
      <c r="S2333" s="218"/>
      <c r="T2333" s="218"/>
      <c r="U2333" s="219"/>
      <c r="V2333" s="197" t="s">
        <v>776</v>
      </c>
      <c r="W2333" s="220">
        <v>1</v>
      </c>
      <c r="X2333" s="223">
        <v>489</v>
      </c>
      <c r="Y2333" s="223">
        <v>474</v>
      </c>
      <c r="Z2333" s="223">
        <v>444</v>
      </c>
      <c r="AA2333" s="223">
        <v>418</v>
      </c>
      <c r="AB2333" s="5"/>
      <c r="AC2333" s="224">
        <f t="shared" si="90"/>
        <v>0</v>
      </c>
      <c r="AD2333" s="270">
        <f t="shared" si="91"/>
        <v>0</v>
      </c>
      <c r="AE2333" s="198"/>
      <c r="AF2333" s="199"/>
      <c r="AG2333" s="200"/>
      <c r="AH2333" s="200"/>
      <c r="AI2333" s="169" t="str">
        <f>IF(AB2333/W2333=0,"",IF(MOD(AB2333,W2333)&gt;0,"ОШИБКА!!! неверная кратность на сорт",""))</f>
        <v/>
      </c>
    </row>
    <row r="2334" spans="2:35">
      <c r="B2334" s="251"/>
      <c r="C2334" s="168" t="s">
        <v>3400</v>
      </c>
      <c r="D2334" s="267"/>
      <c r="E2334" s="267"/>
      <c r="F2334" s="267"/>
      <c r="G2334" s="267"/>
      <c r="H2334" s="267"/>
      <c r="I2334" s="267"/>
      <c r="J2334" s="267"/>
      <c r="K2334" s="267"/>
      <c r="L2334" s="196" t="s">
        <v>37</v>
      </c>
      <c r="M2334" s="332" t="s">
        <v>980</v>
      </c>
      <c r="N2334" s="332" t="s">
        <v>1901</v>
      </c>
      <c r="O2334" s="332" t="s">
        <v>1900</v>
      </c>
      <c r="P2334" s="332" t="s">
        <v>4025</v>
      </c>
      <c r="Q2334" s="332" t="s">
        <v>19</v>
      </c>
      <c r="R2334" s="334"/>
      <c r="S2334" s="334"/>
      <c r="T2334" s="334"/>
      <c r="U2334" s="219"/>
      <c r="V2334" s="197" t="s">
        <v>776</v>
      </c>
      <c r="W2334" s="220">
        <v>1</v>
      </c>
      <c r="X2334" s="223">
        <v>390</v>
      </c>
      <c r="Y2334" s="223">
        <v>378</v>
      </c>
      <c r="Z2334" s="223">
        <v>354</v>
      </c>
      <c r="AA2334" s="223">
        <v>333</v>
      </c>
      <c r="AB2334" s="5"/>
      <c r="AC2334" s="224">
        <f t="shared" si="90"/>
        <v>0</v>
      </c>
      <c r="AD2334" s="270">
        <f t="shared" si="91"/>
        <v>0</v>
      </c>
      <c r="AE2334" s="198" t="s">
        <v>4484</v>
      </c>
      <c r="AF2334" s="199"/>
      <c r="AG2334" s="200"/>
      <c r="AH2334" s="200"/>
      <c r="AI2334" s="169" t="str">
        <f>IF(AB2334/W2334=0,"",IF(MOD(AB2334,W2334)&gt;0,"ОШИБКА!!! неверная кратность на сорт",""))</f>
        <v/>
      </c>
    </row>
    <row r="2335" spans="2:35">
      <c r="B2335" s="251"/>
      <c r="C2335" s="168" t="s">
        <v>1909</v>
      </c>
      <c r="D2335" s="267">
        <v>19</v>
      </c>
      <c r="E2335" s="267"/>
      <c r="F2335" s="267"/>
      <c r="G2335" s="267"/>
      <c r="H2335" s="267"/>
      <c r="I2335" s="267"/>
      <c r="J2335" s="267"/>
      <c r="K2335" s="267"/>
      <c r="L2335" s="196" t="s">
        <v>37</v>
      </c>
      <c r="M2335" s="196" t="s">
        <v>980</v>
      </c>
      <c r="N2335" s="196" t="s">
        <v>1901</v>
      </c>
      <c r="O2335" s="196" t="s">
        <v>1900</v>
      </c>
      <c r="P2335" s="196" t="s">
        <v>1910</v>
      </c>
      <c r="Q2335" s="196" t="s">
        <v>19</v>
      </c>
      <c r="R2335" s="218"/>
      <c r="S2335" s="218"/>
      <c r="T2335" s="218"/>
      <c r="U2335" s="219"/>
      <c r="V2335" s="197" t="s">
        <v>776</v>
      </c>
      <c r="W2335" s="220">
        <v>1</v>
      </c>
      <c r="X2335" s="223">
        <v>500</v>
      </c>
      <c r="Y2335" s="223">
        <v>485</v>
      </c>
      <c r="Z2335" s="223">
        <v>455</v>
      </c>
      <c r="AA2335" s="223">
        <v>428</v>
      </c>
      <c r="AB2335" s="5"/>
      <c r="AC2335" s="224">
        <f t="shared" si="90"/>
        <v>0</v>
      </c>
      <c r="AD2335" s="270">
        <f t="shared" si="91"/>
        <v>0</v>
      </c>
      <c r="AE2335" s="198"/>
      <c r="AF2335" s="199"/>
      <c r="AG2335" s="200"/>
      <c r="AH2335" s="200"/>
      <c r="AI2335" s="169" t="str">
        <f>IF(AB2335/W2335=0,"",IF(MOD(AB2335,W2335)&gt;0,"ОШИБКА!!! неверная кратность на сорт",""))</f>
        <v/>
      </c>
    </row>
    <row r="2336" spans="2:35">
      <c r="B2336" s="251"/>
      <c r="C2336" s="168" t="s">
        <v>3402</v>
      </c>
      <c r="D2336" s="267">
        <v>13</v>
      </c>
      <c r="E2336" s="267"/>
      <c r="F2336" s="267"/>
      <c r="G2336" s="267"/>
      <c r="H2336" s="267"/>
      <c r="I2336" s="267"/>
      <c r="J2336" s="267"/>
      <c r="K2336" s="267"/>
      <c r="L2336" s="196" t="s">
        <v>37</v>
      </c>
      <c r="M2336" s="196" t="s">
        <v>980</v>
      </c>
      <c r="N2336" s="196" t="s">
        <v>1901</v>
      </c>
      <c r="O2336" s="196" t="s">
        <v>1900</v>
      </c>
      <c r="P2336" s="196" t="s">
        <v>4026</v>
      </c>
      <c r="Q2336" s="196" t="s">
        <v>19</v>
      </c>
      <c r="R2336" s="218"/>
      <c r="S2336" s="218"/>
      <c r="T2336" s="218"/>
      <c r="U2336" s="219"/>
      <c r="V2336" s="197" t="s">
        <v>776</v>
      </c>
      <c r="W2336" s="220">
        <v>1</v>
      </c>
      <c r="X2336" s="223">
        <v>230</v>
      </c>
      <c r="Y2336" s="223">
        <v>223</v>
      </c>
      <c r="Z2336" s="223">
        <v>209</v>
      </c>
      <c r="AA2336" s="223">
        <v>196</v>
      </c>
      <c r="AB2336" s="5"/>
      <c r="AC2336" s="224">
        <f t="shared" si="90"/>
        <v>0</v>
      </c>
      <c r="AD2336" s="270">
        <f t="shared" si="91"/>
        <v>0</v>
      </c>
      <c r="AE2336" s="198"/>
      <c r="AF2336" s="199"/>
      <c r="AG2336" s="200"/>
      <c r="AH2336" s="200"/>
      <c r="AI2336" s="169" t="str">
        <f>IF(AB2336/W2336=0,"",IF(MOD(AB2336,W2336)&gt;0,"ОШИБКА!!! неверная кратность на сорт",""))</f>
        <v/>
      </c>
    </row>
    <row r="2337" spans="2:35">
      <c r="B2337" s="251"/>
      <c r="C2337" s="168" t="s">
        <v>1911</v>
      </c>
      <c r="D2337" s="267">
        <v>26</v>
      </c>
      <c r="E2337" s="267"/>
      <c r="F2337" s="267"/>
      <c r="G2337" s="267"/>
      <c r="H2337" s="267"/>
      <c r="I2337" s="267"/>
      <c r="J2337" s="267"/>
      <c r="K2337" s="267"/>
      <c r="L2337" s="196" t="s">
        <v>37</v>
      </c>
      <c r="M2337" s="196" t="s">
        <v>980</v>
      </c>
      <c r="N2337" s="196" t="s">
        <v>1901</v>
      </c>
      <c r="O2337" s="196" t="s">
        <v>1900</v>
      </c>
      <c r="P2337" s="196" t="s">
        <v>1912</v>
      </c>
      <c r="Q2337" s="196" t="s">
        <v>19</v>
      </c>
      <c r="R2337" s="218"/>
      <c r="S2337" s="218"/>
      <c r="T2337" s="218"/>
      <c r="U2337" s="219"/>
      <c r="V2337" s="197" t="s">
        <v>776</v>
      </c>
      <c r="W2337" s="220">
        <v>1</v>
      </c>
      <c r="X2337" s="223">
        <v>438</v>
      </c>
      <c r="Y2337" s="223">
        <v>424</v>
      </c>
      <c r="Z2337" s="223">
        <v>398</v>
      </c>
      <c r="AA2337" s="223">
        <v>374</v>
      </c>
      <c r="AB2337" s="5"/>
      <c r="AC2337" s="224">
        <f t="shared" si="90"/>
        <v>0</v>
      </c>
      <c r="AD2337" s="270">
        <f t="shared" si="91"/>
        <v>0</v>
      </c>
      <c r="AE2337" s="198"/>
      <c r="AF2337" s="199"/>
      <c r="AG2337" s="200"/>
      <c r="AH2337" s="200"/>
      <c r="AI2337" s="169" t="str">
        <f>IF(AB2337/W2337=0,"",IF(MOD(AB2337,W2337)&gt;0,"ОШИБКА!!! неверная кратность на сорт",""))</f>
        <v/>
      </c>
    </row>
    <row r="2338" spans="2:35">
      <c r="B2338" s="251"/>
      <c r="C2338" s="168" t="s">
        <v>3405</v>
      </c>
      <c r="D2338" s="267">
        <v>48</v>
      </c>
      <c r="E2338" s="267">
        <v>71</v>
      </c>
      <c r="F2338" s="267">
        <v>71</v>
      </c>
      <c r="G2338" s="267"/>
      <c r="H2338" s="267"/>
      <c r="I2338" s="267"/>
      <c r="J2338" s="267"/>
      <c r="K2338" s="267"/>
      <c r="L2338" s="196" t="s">
        <v>37</v>
      </c>
      <c r="M2338" s="196" t="s">
        <v>980</v>
      </c>
      <c r="N2338" s="196" t="s">
        <v>1901</v>
      </c>
      <c r="O2338" s="196" t="s">
        <v>1900</v>
      </c>
      <c r="P2338" s="196" t="s">
        <v>4093</v>
      </c>
      <c r="Q2338" s="196" t="s">
        <v>19</v>
      </c>
      <c r="R2338" s="218"/>
      <c r="S2338" s="218"/>
      <c r="T2338" s="218"/>
      <c r="U2338" s="219"/>
      <c r="V2338" s="197" t="s">
        <v>776</v>
      </c>
      <c r="W2338" s="220">
        <v>1</v>
      </c>
      <c r="X2338" s="223">
        <v>563</v>
      </c>
      <c r="Y2338" s="223">
        <v>546</v>
      </c>
      <c r="Z2338" s="223">
        <v>512</v>
      </c>
      <c r="AA2338" s="223">
        <v>481</v>
      </c>
      <c r="AB2338" s="5"/>
      <c r="AC2338" s="224">
        <f t="shared" si="90"/>
        <v>0</v>
      </c>
      <c r="AD2338" s="270">
        <f t="shared" si="91"/>
        <v>0</v>
      </c>
      <c r="AE2338" s="198"/>
      <c r="AF2338" s="199"/>
      <c r="AG2338" s="200"/>
      <c r="AH2338" s="200"/>
      <c r="AI2338" s="169" t="str">
        <f>IF(AB2338/W2338=0,"",IF(MOD(AB2338,W2338)&gt;0,"ОШИБКА!!! неверная кратность на сорт",""))</f>
        <v/>
      </c>
    </row>
    <row r="2339" spans="2:35">
      <c r="B2339" s="251"/>
      <c r="C2339" s="168" t="s">
        <v>3403</v>
      </c>
      <c r="D2339" s="267"/>
      <c r="E2339" s="267"/>
      <c r="F2339" s="267"/>
      <c r="G2339" s="267"/>
      <c r="H2339" s="267"/>
      <c r="I2339" s="267"/>
      <c r="J2339" s="267"/>
      <c r="K2339" s="267"/>
      <c r="L2339" s="196" t="s">
        <v>37</v>
      </c>
      <c r="M2339" s="332" t="s">
        <v>980</v>
      </c>
      <c r="N2339" s="332" t="s">
        <v>1901</v>
      </c>
      <c r="O2339" s="332" t="s">
        <v>1900</v>
      </c>
      <c r="P2339" s="332" t="s">
        <v>4027</v>
      </c>
      <c r="Q2339" s="332" t="s">
        <v>141</v>
      </c>
      <c r="R2339" s="334"/>
      <c r="S2339" s="334"/>
      <c r="T2339" s="334"/>
      <c r="U2339" s="219"/>
      <c r="V2339" s="197" t="s">
        <v>776</v>
      </c>
      <c r="W2339" s="220">
        <v>1</v>
      </c>
      <c r="X2339" s="223">
        <v>337</v>
      </c>
      <c r="Y2339" s="223">
        <v>327</v>
      </c>
      <c r="Z2339" s="223">
        <v>306</v>
      </c>
      <c r="AA2339" s="223">
        <v>288</v>
      </c>
      <c r="AB2339" s="5"/>
      <c r="AC2339" s="224">
        <f t="shared" si="90"/>
        <v>0</v>
      </c>
      <c r="AD2339" s="270">
        <f t="shared" si="91"/>
        <v>0</v>
      </c>
      <c r="AE2339" s="198" t="s">
        <v>4484</v>
      </c>
      <c r="AF2339" s="199"/>
      <c r="AG2339" s="200"/>
      <c r="AH2339" s="200"/>
      <c r="AI2339" s="169" t="str">
        <f>IF(AB2339/W2339=0,"",IF(MOD(AB2339,W2339)&gt;0,"ОШИБКА!!! неверная кратность на сорт",""))</f>
        <v/>
      </c>
    </row>
    <row r="2340" spans="2:35">
      <c r="B2340" s="251"/>
      <c r="C2340" s="168" t="s">
        <v>3404</v>
      </c>
      <c r="D2340" s="267"/>
      <c r="E2340" s="267"/>
      <c r="F2340" s="267"/>
      <c r="G2340" s="267"/>
      <c r="H2340" s="267"/>
      <c r="I2340" s="267"/>
      <c r="J2340" s="267"/>
      <c r="K2340" s="267"/>
      <c r="L2340" s="196" t="s">
        <v>37</v>
      </c>
      <c r="M2340" s="332" t="s">
        <v>980</v>
      </c>
      <c r="N2340" s="332" t="s">
        <v>1901</v>
      </c>
      <c r="O2340" s="332" t="s">
        <v>1900</v>
      </c>
      <c r="P2340" s="332" t="s">
        <v>4027</v>
      </c>
      <c r="Q2340" s="332" t="s">
        <v>19</v>
      </c>
      <c r="R2340" s="334"/>
      <c r="S2340" s="334"/>
      <c r="T2340" s="334"/>
      <c r="U2340" s="219"/>
      <c r="V2340" s="197" t="s">
        <v>776</v>
      </c>
      <c r="W2340" s="220">
        <v>1</v>
      </c>
      <c r="X2340" s="223">
        <v>319</v>
      </c>
      <c r="Y2340" s="223">
        <v>309</v>
      </c>
      <c r="Z2340" s="223">
        <v>290</v>
      </c>
      <c r="AA2340" s="223">
        <v>273</v>
      </c>
      <c r="AB2340" s="5"/>
      <c r="AC2340" s="224">
        <f t="shared" si="90"/>
        <v>0</v>
      </c>
      <c r="AD2340" s="270">
        <f t="shared" si="91"/>
        <v>0</v>
      </c>
      <c r="AE2340" s="198" t="s">
        <v>4484</v>
      </c>
      <c r="AF2340" s="199"/>
      <c r="AG2340" s="200"/>
      <c r="AH2340" s="200"/>
      <c r="AI2340" s="169" t="str">
        <f>IF(AB2340/W2340=0,"",IF(MOD(AB2340,W2340)&gt;0,"ОШИБКА!!! неверная кратность на сорт",""))</f>
        <v/>
      </c>
    </row>
    <row r="2341" spans="2:35">
      <c r="B2341" s="251"/>
      <c r="C2341" s="168" t="s">
        <v>3407</v>
      </c>
      <c r="D2341" s="267">
        <v>5</v>
      </c>
      <c r="E2341" s="267"/>
      <c r="F2341" s="267"/>
      <c r="G2341" s="267"/>
      <c r="H2341" s="267"/>
      <c r="I2341" s="267"/>
      <c r="J2341" s="267"/>
      <c r="K2341" s="267"/>
      <c r="L2341" s="196" t="s">
        <v>37</v>
      </c>
      <c r="M2341" s="196" t="s">
        <v>980</v>
      </c>
      <c r="N2341" s="196" t="s">
        <v>1901</v>
      </c>
      <c r="O2341" s="196" t="s">
        <v>1900</v>
      </c>
      <c r="P2341" s="196" t="s">
        <v>4028</v>
      </c>
      <c r="Q2341" s="196" t="s">
        <v>19</v>
      </c>
      <c r="R2341" s="218"/>
      <c r="S2341" s="218"/>
      <c r="T2341" s="218"/>
      <c r="U2341" s="219"/>
      <c r="V2341" s="197" t="s">
        <v>776</v>
      </c>
      <c r="W2341" s="220">
        <v>1</v>
      </c>
      <c r="X2341" s="223">
        <v>297</v>
      </c>
      <c r="Y2341" s="223">
        <v>288</v>
      </c>
      <c r="Z2341" s="223">
        <v>270</v>
      </c>
      <c r="AA2341" s="223">
        <v>254</v>
      </c>
      <c r="AB2341" s="5"/>
      <c r="AC2341" s="224">
        <f t="shared" si="90"/>
        <v>0</v>
      </c>
      <c r="AD2341" s="270">
        <f t="shared" si="91"/>
        <v>0</v>
      </c>
      <c r="AE2341" s="198"/>
      <c r="AF2341" s="199"/>
      <c r="AG2341" s="200"/>
      <c r="AH2341" s="200"/>
      <c r="AI2341" s="169" t="str">
        <f>IF(AB2341/W2341=0,"",IF(MOD(AB2341,W2341)&gt;0,"ОШИБКА!!! неверная кратность на сорт",""))</f>
        <v/>
      </c>
    </row>
    <row r="2342" spans="2:35">
      <c r="B2342" s="251"/>
      <c r="C2342" s="168" t="s">
        <v>3408</v>
      </c>
      <c r="D2342" s="267">
        <v>8</v>
      </c>
      <c r="E2342" s="267"/>
      <c r="F2342" s="267"/>
      <c r="G2342" s="267"/>
      <c r="H2342" s="267"/>
      <c r="I2342" s="267"/>
      <c r="J2342" s="267"/>
      <c r="K2342" s="267"/>
      <c r="L2342" s="196" t="s">
        <v>37</v>
      </c>
      <c r="M2342" s="196" t="s">
        <v>980</v>
      </c>
      <c r="N2342" s="196" t="s">
        <v>1901</v>
      </c>
      <c r="O2342" s="196" t="s">
        <v>1900</v>
      </c>
      <c r="P2342" s="196" t="s">
        <v>4029</v>
      </c>
      <c r="Q2342" s="217" t="s">
        <v>4623</v>
      </c>
      <c r="R2342" s="218"/>
      <c r="S2342" s="218"/>
      <c r="T2342" s="218"/>
      <c r="U2342" s="219"/>
      <c r="V2342" s="197" t="s">
        <v>776</v>
      </c>
      <c r="W2342" s="220">
        <v>1</v>
      </c>
      <c r="X2342" s="223">
        <v>642</v>
      </c>
      <c r="Y2342" s="223">
        <v>623</v>
      </c>
      <c r="Z2342" s="223">
        <v>584</v>
      </c>
      <c r="AA2342" s="223">
        <v>549</v>
      </c>
      <c r="AB2342" s="5"/>
      <c r="AC2342" s="224">
        <f t="shared" si="90"/>
        <v>0</v>
      </c>
      <c r="AD2342" s="270">
        <f t="shared" si="91"/>
        <v>0</v>
      </c>
      <c r="AE2342" s="198"/>
      <c r="AF2342" s="199"/>
      <c r="AG2342" s="200"/>
      <c r="AH2342" s="200"/>
      <c r="AI2342" s="169" t="str">
        <f>IF(AB2342/W2342=0,"",IF(MOD(AB2342,W2342)&gt;0,"ОШИБКА!!! неверная кратность на сорт",""))</f>
        <v/>
      </c>
    </row>
    <row r="2343" spans="2:35">
      <c r="B2343" s="251"/>
      <c r="C2343" s="168" t="s">
        <v>1913</v>
      </c>
      <c r="D2343" s="267">
        <v>63</v>
      </c>
      <c r="E2343" s="267"/>
      <c r="F2343" s="267"/>
      <c r="G2343" s="267"/>
      <c r="H2343" s="267"/>
      <c r="I2343" s="267"/>
      <c r="J2343" s="267">
        <v>10</v>
      </c>
      <c r="K2343" s="267"/>
      <c r="L2343" s="196" t="s">
        <v>37</v>
      </c>
      <c r="M2343" s="196" t="s">
        <v>980</v>
      </c>
      <c r="N2343" s="196" t="s">
        <v>1901</v>
      </c>
      <c r="O2343" s="196" t="s">
        <v>1900</v>
      </c>
      <c r="P2343" s="196" t="s">
        <v>1914</v>
      </c>
      <c r="Q2343" s="196" t="s">
        <v>19</v>
      </c>
      <c r="R2343" s="218"/>
      <c r="S2343" s="218"/>
      <c r="T2343" s="218"/>
      <c r="U2343" s="219"/>
      <c r="V2343" s="197" t="s">
        <v>776</v>
      </c>
      <c r="W2343" s="220">
        <v>1</v>
      </c>
      <c r="X2343" s="223">
        <v>438</v>
      </c>
      <c r="Y2343" s="223">
        <v>424</v>
      </c>
      <c r="Z2343" s="223">
        <v>398</v>
      </c>
      <c r="AA2343" s="223">
        <v>374</v>
      </c>
      <c r="AB2343" s="5"/>
      <c r="AC2343" s="224">
        <f t="shared" si="90"/>
        <v>0</v>
      </c>
      <c r="AD2343" s="270">
        <f t="shared" si="91"/>
        <v>0</v>
      </c>
      <c r="AE2343" s="198"/>
      <c r="AF2343" s="199"/>
      <c r="AG2343" s="200"/>
      <c r="AH2343" s="200"/>
      <c r="AI2343" s="169" t="str">
        <f>IF(AB2343/W2343=0,"",IF(MOD(AB2343,W2343)&gt;0,"ОШИБКА!!! неверная кратность на сорт",""))</f>
        <v/>
      </c>
    </row>
    <row r="2344" spans="2:35">
      <c r="B2344" s="251"/>
      <c r="C2344" s="168" t="s">
        <v>3410</v>
      </c>
      <c r="D2344" s="267">
        <v>48</v>
      </c>
      <c r="E2344" s="267">
        <v>18</v>
      </c>
      <c r="F2344" s="267">
        <v>18</v>
      </c>
      <c r="G2344" s="267"/>
      <c r="H2344" s="267"/>
      <c r="I2344" s="267"/>
      <c r="J2344" s="267"/>
      <c r="K2344" s="267"/>
      <c r="L2344" s="196" t="s">
        <v>37</v>
      </c>
      <c r="M2344" s="196" t="s">
        <v>980</v>
      </c>
      <c r="N2344" s="196" t="s">
        <v>1901</v>
      </c>
      <c r="O2344" s="196" t="s">
        <v>1900</v>
      </c>
      <c r="P2344" s="196" t="s">
        <v>4030</v>
      </c>
      <c r="Q2344" s="196" t="s">
        <v>19</v>
      </c>
      <c r="R2344" s="218"/>
      <c r="S2344" s="218"/>
      <c r="T2344" s="218"/>
      <c r="U2344" s="252"/>
      <c r="V2344" s="197" t="s">
        <v>776</v>
      </c>
      <c r="W2344" s="220">
        <v>1</v>
      </c>
      <c r="X2344" s="227">
        <v>363</v>
      </c>
      <c r="Y2344" s="227">
        <v>352</v>
      </c>
      <c r="Z2344" s="227">
        <v>330</v>
      </c>
      <c r="AA2344" s="227">
        <v>311</v>
      </c>
      <c r="AB2344" s="5"/>
      <c r="AC2344" s="224">
        <f t="shared" si="90"/>
        <v>0</v>
      </c>
      <c r="AD2344" s="270">
        <f t="shared" si="91"/>
        <v>0</v>
      </c>
      <c r="AE2344" s="198"/>
      <c r="AF2344" s="199"/>
      <c r="AG2344" s="200"/>
      <c r="AH2344" s="200"/>
      <c r="AI2344" s="169" t="str">
        <f>IF(AB2344/W2344=0,"",IF(MOD(AB2344,W2344)&gt;0,"ОШИБКА!!! неверная кратность на сорт",""))</f>
        <v/>
      </c>
    </row>
    <row r="2345" spans="2:35">
      <c r="B2345" s="251"/>
      <c r="C2345" s="168" t="s">
        <v>3409</v>
      </c>
      <c r="D2345" s="267"/>
      <c r="E2345" s="267"/>
      <c r="F2345" s="267"/>
      <c r="G2345" s="267"/>
      <c r="H2345" s="267"/>
      <c r="I2345" s="267"/>
      <c r="J2345" s="267"/>
      <c r="K2345" s="267"/>
      <c r="L2345" s="196" t="s">
        <v>37</v>
      </c>
      <c r="M2345" s="332" t="s">
        <v>980</v>
      </c>
      <c r="N2345" s="332" t="s">
        <v>1901</v>
      </c>
      <c r="O2345" s="332" t="s">
        <v>1900</v>
      </c>
      <c r="P2345" s="332" t="s">
        <v>4030</v>
      </c>
      <c r="Q2345" s="338" t="s">
        <v>4623</v>
      </c>
      <c r="R2345" s="334"/>
      <c r="S2345" s="334"/>
      <c r="T2345" s="334"/>
      <c r="U2345" s="219"/>
      <c r="V2345" s="197" t="s">
        <v>776</v>
      </c>
      <c r="W2345" s="220">
        <v>1</v>
      </c>
      <c r="X2345" s="223">
        <v>416</v>
      </c>
      <c r="Y2345" s="223">
        <v>404</v>
      </c>
      <c r="Z2345" s="223">
        <v>378</v>
      </c>
      <c r="AA2345" s="223">
        <v>356</v>
      </c>
      <c r="AB2345" s="5"/>
      <c r="AC2345" s="224">
        <f t="shared" si="90"/>
        <v>0</v>
      </c>
      <c r="AD2345" s="270">
        <f t="shared" si="91"/>
        <v>0</v>
      </c>
      <c r="AE2345" s="198" t="s">
        <v>4484</v>
      </c>
      <c r="AF2345" s="199"/>
      <c r="AG2345" s="200"/>
      <c r="AH2345" s="200"/>
      <c r="AI2345" s="169" t="str">
        <f>IF(AB2345/W2345=0,"",IF(MOD(AB2345,W2345)&gt;0,"ОШИБКА!!! неверная кратность на сорт",""))</f>
        <v/>
      </c>
    </row>
    <row r="2346" spans="2:35">
      <c r="B2346" s="251"/>
      <c r="C2346" s="168" t="s">
        <v>3411</v>
      </c>
      <c r="D2346" s="267">
        <v>18</v>
      </c>
      <c r="E2346" s="267"/>
      <c r="F2346" s="267"/>
      <c r="G2346" s="267"/>
      <c r="H2346" s="267"/>
      <c r="I2346" s="267"/>
      <c r="J2346" s="267"/>
      <c r="K2346" s="267"/>
      <c r="L2346" s="196" t="s">
        <v>37</v>
      </c>
      <c r="M2346" s="196" t="s">
        <v>980</v>
      </c>
      <c r="N2346" s="196" t="s">
        <v>1901</v>
      </c>
      <c r="O2346" s="196" t="s">
        <v>1900</v>
      </c>
      <c r="P2346" s="196" t="s">
        <v>4031</v>
      </c>
      <c r="Q2346" s="217" t="s">
        <v>4623</v>
      </c>
      <c r="R2346" s="218"/>
      <c r="S2346" s="218"/>
      <c r="T2346" s="218"/>
      <c r="U2346" s="219"/>
      <c r="V2346" s="197" t="s">
        <v>776</v>
      </c>
      <c r="W2346" s="220">
        <v>1</v>
      </c>
      <c r="X2346" s="223">
        <v>276</v>
      </c>
      <c r="Y2346" s="223">
        <v>268</v>
      </c>
      <c r="Z2346" s="223">
        <v>251</v>
      </c>
      <c r="AA2346" s="223">
        <v>236</v>
      </c>
      <c r="AB2346" s="5"/>
      <c r="AC2346" s="224">
        <f t="shared" si="90"/>
        <v>0</v>
      </c>
      <c r="AD2346" s="270">
        <f t="shared" si="91"/>
        <v>0</v>
      </c>
      <c r="AE2346" s="198"/>
      <c r="AF2346" s="199"/>
      <c r="AG2346" s="200"/>
      <c r="AH2346" s="200"/>
      <c r="AI2346" s="169" t="str">
        <f>IF(AB2346/W2346=0,"",IF(MOD(AB2346,W2346)&gt;0,"ОШИБКА!!! неверная кратность на сорт",""))</f>
        <v/>
      </c>
    </row>
    <row r="2347" spans="2:35">
      <c r="B2347" s="251"/>
      <c r="C2347" s="168" t="s">
        <v>1915</v>
      </c>
      <c r="D2347" s="267">
        <v>31</v>
      </c>
      <c r="E2347" s="267"/>
      <c r="F2347" s="267"/>
      <c r="G2347" s="267"/>
      <c r="H2347" s="267"/>
      <c r="I2347" s="267"/>
      <c r="J2347" s="267"/>
      <c r="K2347" s="267"/>
      <c r="L2347" s="196" t="s">
        <v>37</v>
      </c>
      <c r="M2347" s="196" t="s">
        <v>980</v>
      </c>
      <c r="N2347" s="196" t="s">
        <v>1901</v>
      </c>
      <c r="O2347" s="196" t="s">
        <v>1900</v>
      </c>
      <c r="P2347" s="196" t="s">
        <v>1916</v>
      </c>
      <c r="Q2347" s="196" t="s">
        <v>19</v>
      </c>
      <c r="R2347" s="218"/>
      <c r="S2347" s="218"/>
      <c r="T2347" s="218"/>
      <c r="U2347" s="219"/>
      <c r="V2347" s="197" t="s">
        <v>776</v>
      </c>
      <c r="W2347" s="220">
        <v>1</v>
      </c>
      <c r="X2347" s="223">
        <v>527</v>
      </c>
      <c r="Y2347" s="223">
        <v>511</v>
      </c>
      <c r="Z2347" s="223">
        <v>479</v>
      </c>
      <c r="AA2347" s="223">
        <v>450</v>
      </c>
      <c r="AB2347" s="5"/>
      <c r="AC2347" s="224">
        <f t="shared" si="90"/>
        <v>0</v>
      </c>
      <c r="AD2347" s="270">
        <f t="shared" si="91"/>
        <v>0</v>
      </c>
      <c r="AE2347" s="198"/>
      <c r="AF2347" s="199"/>
      <c r="AG2347" s="200"/>
      <c r="AH2347" s="200"/>
      <c r="AI2347" s="169" t="str">
        <f>IF(AB2347/W2347=0,"",IF(MOD(AB2347,W2347)&gt;0,"ОШИБКА!!! неверная кратность на сорт",""))</f>
        <v/>
      </c>
    </row>
    <row r="2348" spans="2:35">
      <c r="B2348" s="251"/>
      <c r="C2348" s="168" t="s">
        <v>3412</v>
      </c>
      <c r="D2348" s="267">
        <v>18</v>
      </c>
      <c r="E2348" s="267"/>
      <c r="F2348" s="267"/>
      <c r="G2348" s="267"/>
      <c r="H2348" s="267"/>
      <c r="I2348" s="267"/>
      <c r="J2348" s="267"/>
      <c r="K2348" s="267"/>
      <c r="L2348" s="196" t="s">
        <v>37</v>
      </c>
      <c r="M2348" s="196" t="s">
        <v>980</v>
      </c>
      <c r="N2348" s="196" t="s">
        <v>1901</v>
      </c>
      <c r="O2348" s="196" t="s">
        <v>1900</v>
      </c>
      <c r="P2348" s="196" t="s">
        <v>1918</v>
      </c>
      <c r="Q2348" s="196" t="s">
        <v>19</v>
      </c>
      <c r="R2348" s="218"/>
      <c r="S2348" s="218"/>
      <c r="T2348" s="218"/>
      <c r="U2348" s="219"/>
      <c r="V2348" s="197" t="s">
        <v>776</v>
      </c>
      <c r="W2348" s="220">
        <v>1</v>
      </c>
      <c r="X2348" s="223">
        <v>311</v>
      </c>
      <c r="Y2348" s="223">
        <v>301</v>
      </c>
      <c r="Z2348" s="223">
        <v>282</v>
      </c>
      <c r="AA2348" s="223">
        <v>266</v>
      </c>
      <c r="AB2348" s="5"/>
      <c r="AC2348" s="224">
        <f t="shared" si="90"/>
        <v>0</v>
      </c>
      <c r="AD2348" s="270">
        <f t="shared" si="91"/>
        <v>0</v>
      </c>
      <c r="AE2348" s="198"/>
      <c r="AF2348" s="199"/>
      <c r="AG2348" s="200"/>
      <c r="AH2348" s="200"/>
      <c r="AI2348" s="169" t="str">
        <f>IF(AB2348/W2348=0,"",IF(MOD(AB2348,W2348)&gt;0,"ОШИБКА!!! неверная кратность на сорт",""))</f>
        <v/>
      </c>
    </row>
    <row r="2349" spans="2:35">
      <c r="B2349" s="251"/>
      <c r="C2349" s="168" t="s">
        <v>1917</v>
      </c>
      <c r="D2349" s="267">
        <v>26</v>
      </c>
      <c r="E2349" s="267"/>
      <c r="F2349" s="267"/>
      <c r="G2349" s="267"/>
      <c r="H2349" s="267"/>
      <c r="I2349" s="267"/>
      <c r="J2349" s="267"/>
      <c r="K2349" s="267"/>
      <c r="L2349" s="196" t="s">
        <v>37</v>
      </c>
      <c r="M2349" s="196" t="s">
        <v>980</v>
      </c>
      <c r="N2349" s="196" t="s">
        <v>1901</v>
      </c>
      <c r="O2349" s="196" t="s">
        <v>1900</v>
      </c>
      <c r="P2349" s="196" t="s">
        <v>1918</v>
      </c>
      <c r="Q2349" s="196" t="s">
        <v>19</v>
      </c>
      <c r="R2349" s="218"/>
      <c r="S2349" s="218"/>
      <c r="T2349" s="218"/>
      <c r="U2349" s="219"/>
      <c r="V2349" s="197" t="s">
        <v>776</v>
      </c>
      <c r="W2349" s="220">
        <v>1</v>
      </c>
      <c r="X2349" s="223">
        <v>477</v>
      </c>
      <c r="Y2349" s="223">
        <v>463</v>
      </c>
      <c r="Z2349" s="223">
        <v>434</v>
      </c>
      <c r="AA2349" s="223">
        <v>408</v>
      </c>
      <c r="AB2349" s="5"/>
      <c r="AC2349" s="224">
        <f t="shared" si="90"/>
        <v>0</v>
      </c>
      <c r="AD2349" s="270">
        <f t="shared" si="91"/>
        <v>0</v>
      </c>
      <c r="AE2349" s="198"/>
      <c r="AF2349" s="199"/>
      <c r="AG2349" s="200"/>
      <c r="AH2349" s="200"/>
      <c r="AI2349" s="169" t="str">
        <f>IF(AB2349/W2349=0,"",IF(MOD(AB2349,W2349)&gt;0,"ОШИБКА!!! неверная кратность на сорт",""))</f>
        <v/>
      </c>
    </row>
    <row r="2350" spans="2:35">
      <c r="B2350" s="251"/>
      <c r="C2350" s="168" t="s">
        <v>3413</v>
      </c>
      <c r="D2350" s="267">
        <v>13</v>
      </c>
      <c r="E2350" s="267"/>
      <c r="F2350" s="267"/>
      <c r="G2350" s="267"/>
      <c r="H2350" s="267"/>
      <c r="I2350" s="267"/>
      <c r="J2350" s="267"/>
      <c r="K2350" s="267"/>
      <c r="L2350" s="196" t="s">
        <v>37</v>
      </c>
      <c r="M2350" s="196" t="s">
        <v>980</v>
      </c>
      <c r="N2350" s="196" t="s">
        <v>1901</v>
      </c>
      <c r="O2350" s="196" t="s">
        <v>1900</v>
      </c>
      <c r="P2350" s="196" t="s">
        <v>4032</v>
      </c>
      <c r="Q2350" s="196" t="s">
        <v>19</v>
      </c>
      <c r="R2350" s="218"/>
      <c r="S2350" s="218"/>
      <c r="T2350" s="218"/>
      <c r="U2350" s="219"/>
      <c r="V2350" s="197" t="s">
        <v>776</v>
      </c>
      <c r="W2350" s="220">
        <v>1</v>
      </c>
      <c r="X2350" s="223">
        <v>372</v>
      </c>
      <c r="Y2350" s="223">
        <v>360</v>
      </c>
      <c r="Z2350" s="223">
        <v>338</v>
      </c>
      <c r="AA2350" s="223">
        <v>318</v>
      </c>
      <c r="AB2350" s="5"/>
      <c r="AC2350" s="224">
        <f t="shared" si="90"/>
        <v>0</v>
      </c>
      <c r="AD2350" s="270">
        <f t="shared" si="91"/>
        <v>0</v>
      </c>
      <c r="AE2350" s="198"/>
      <c r="AF2350" s="199"/>
      <c r="AG2350" s="200"/>
      <c r="AH2350" s="200"/>
      <c r="AI2350" s="169" t="str">
        <f>IF(AB2350/W2350=0,"",IF(MOD(AB2350,W2350)&gt;0,"ОШИБКА!!! неверная кратность на сорт",""))</f>
        <v/>
      </c>
    </row>
    <row r="2351" spans="2:35">
      <c r="B2351" s="251"/>
      <c r="C2351" s="168" t="s">
        <v>3414</v>
      </c>
      <c r="D2351" s="267">
        <v>2</v>
      </c>
      <c r="E2351" s="267"/>
      <c r="F2351" s="267"/>
      <c r="G2351" s="267"/>
      <c r="H2351" s="267"/>
      <c r="I2351" s="267"/>
      <c r="J2351" s="267"/>
      <c r="K2351" s="267"/>
      <c r="L2351" s="196" t="s">
        <v>37</v>
      </c>
      <c r="M2351" s="196" t="s">
        <v>980</v>
      </c>
      <c r="N2351" s="196" t="s">
        <v>1901</v>
      </c>
      <c r="O2351" s="196" t="s">
        <v>1900</v>
      </c>
      <c r="P2351" s="196" t="s">
        <v>4033</v>
      </c>
      <c r="Q2351" s="196" t="s">
        <v>19</v>
      </c>
      <c r="R2351" s="218"/>
      <c r="S2351" s="218"/>
      <c r="T2351" s="218"/>
      <c r="U2351" s="219"/>
      <c r="V2351" s="197" t="s">
        <v>776</v>
      </c>
      <c r="W2351" s="220">
        <v>1</v>
      </c>
      <c r="X2351" s="223">
        <v>268</v>
      </c>
      <c r="Y2351" s="223">
        <v>260</v>
      </c>
      <c r="Z2351" s="223">
        <v>243</v>
      </c>
      <c r="AA2351" s="223">
        <v>229</v>
      </c>
      <c r="AB2351" s="5"/>
      <c r="AC2351" s="224">
        <f t="shared" si="90"/>
        <v>0</v>
      </c>
      <c r="AD2351" s="270">
        <f t="shared" si="91"/>
        <v>0</v>
      </c>
      <c r="AE2351" s="198"/>
      <c r="AF2351" s="199"/>
      <c r="AG2351" s="200"/>
      <c r="AH2351" s="200"/>
      <c r="AI2351" s="169" t="str">
        <f>IF(AB2351/W2351=0,"",IF(MOD(AB2351,W2351)&gt;0,"ОШИБКА!!! неверная кратность на сорт",""))</f>
        <v/>
      </c>
    </row>
    <row r="2352" spans="2:35">
      <c r="B2352" s="251"/>
      <c r="C2352" s="168" t="s">
        <v>1919</v>
      </c>
      <c r="D2352" s="267">
        <v>2</v>
      </c>
      <c r="E2352" s="267"/>
      <c r="F2352" s="267"/>
      <c r="G2352" s="267"/>
      <c r="H2352" s="267"/>
      <c r="I2352" s="267"/>
      <c r="J2352" s="267"/>
      <c r="K2352" s="267"/>
      <c r="L2352" s="196" t="s">
        <v>37</v>
      </c>
      <c r="M2352" s="196" t="s">
        <v>980</v>
      </c>
      <c r="N2352" s="196" t="s">
        <v>1901</v>
      </c>
      <c r="O2352" s="196" t="s">
        <v>1900</v>
      </c>
      <c r="P2352" s="196" t="s">
        <v>1920</v>
      </c>
      <c r="Q2352" s="196" t="s">
        <v>19</v>
      </c>
      <c r="R2352" s="218"/>
      <c r="S2352" s="218"/>
      <c r="T2352" s="218"/>
      <c r="U2352" s="219"/>
      <c r="V2352" s="197" t="s">
        <v>776</v>
      </c>
      <c r="W2352" s="220">
        <v>1</v>
      </c>
      <c r="X2352" s="223">
        <v>557</v>
      </c>
      <c r="Y2352" s="223">
        <v>540</v>
      </c>
      <c r="Z2352" s="223">
        <v>506</v>
      </c>
      <c r="AA2352" s="223">
        <v>476</v>
      </c>
      <c r="AB2352" s="5"/>
      <c r="AC2352" s="224">
        <f t="shared" si="90"/>
        <v>0</v>
      </c>
      <c r="AD2352" s="270">
        <f t="shared" si="91"/>
        <v>0</v>
      </c>
      <c r="AE2352" s="198"/>
      <c r="AF2352" s="199"/>
      <c r="AG2352" s="200"/>
      <c r="AH2352" s="200"/>
      <c r="AI2352" s="169" t="str">
        <f>IF(AB2352/W2352=0,"",IF(MOD(AB2352,W2352)&gt;0,"ОШИБКА!!! неверная кратность на сорт",""))</f>
        <v/>
      </c>
    </row>
    <row r="2353" spans="2:35">
      <c r="B2353" s="251"/>
      <c r="C2353" s="168" t="s">
        <v>1921</v>
      </c>
      <c r="D2353" s="267">
        <v>23</v>
      </c>
      <c r="E2353" s="267"/>
      <c r="F2353" s="267"/>
      <c r="G2353" s="267"/>
      <c r="H2353" s="267"/>
      <c r="I2353" s="267"/>
      <c r="J2353" s="267"/>
      <c r="K2353" s="267"/>
      <c r="L2353" s="196" t="s">
        <v>37</v>
      </c>
      <c r="M2353" s="196" t="s">
        <v>980</v>
      </c>
      <c r="N2353" s="196" t="s">
        <v>1901</v>
      </c>
      <c r="O2353" s="196" t="s">
        <v>1900</v>
      </c>
      <c r="P2353" s="196" t="s">
        <v>1606</v>
      </c>
      <c r="Q2353" s="196" t="s">
        <v>19</v>
      </c>
      <c r="R2353" s="218"/>
      <c r="S2353" s="218"/>
      <c r="T2353" s="218"/>
      <c r="U2353" s="219"/>
      <c r="V2353" s="197" t="s">
        <v>776</v>
      </c>
      <c r="W2353" s="220">
        <v>1</v>
      </c>
      <c r="X2353" s="223">
        <v>458</v>
      </c>
      <c r="Y2353" s="223">
        <v>444</v>
      </c>
      <c r="Z2353" s="223">
        <v>416</v>
      </c>
      <c r="AA2353" s="223">
        <v>391</v>
      </c>
      <c r="AB2353" s="5"/>
      <c r="AC2353" s="224">
        <f t="shared" si="90"/>
        <v>0</v>
      </c>
      <c r="AD2353" s="270">
        <f t="shared" si="91"/>
        <v>0</v>
      </c>
      <c r="AE2353" s="198"/>
      <c r="AF2353" s="199"/>
      <c r="AG2353" s="200"/>
      <c r="AH2353" s="200"/>
      <c r="AI2353" s="169" t="str">
        <f>IF(AB2353/W2353=0,"",IF(MOD(AB2353,W2353)&gt;0,"ОШИБКА!!! неверная кратность на сорт",""))</f>
        <v/>
      </c>
    </row>
    <row r="2354" spans="2:35">
      <c r="B2354" s="251"/>
      <c r="C2354" s="168" t="s">
        <v>3417</v>
      </c>
      <c r="D2354" s="267">
        <v>11</v>
      </c>
      <c r="E2354" s="267"/>
      <c r="F2354" s="267"/>
      <c r="G2354" s="267"/>
      <c r="H2354" s="267"/>
      <c r="I2354" s="267"/>
      <c r="J2354" s="267"/>
      <c r="K2354" s="267"/>
      <c r="L2354" s="196" t="s">
        <v>37</v>
      </c>
      <c r="M2354" s="196" t="s">
        <v>980</v>
      </c>
      <c r="N2354" s="196" t="s">
        <v>1901</v>
      </c>
      <c r="O2354" s="196" t="s">
        <v>1900</v>
      </c>
      <c r="P2354" s="196" t="s">
        <v>1606</v>
      </c>
      <c r="Q2354" s="217" t="s">
        <v>4623</v>
      </c>
      <c r="R2354" s="218"/>
      <c r="S2354" s="218"/>
      <c r="T2354" s="218"/>
      <c r="U2354" s="219"/>
      <c r="V2354" s="197" t="s">
        <v>776</v>
      </c>
      <c r="W2354" s="220">
        <v>1</v>
      </c>
      <c r="X2354" s="223">
        <v>293</v>
      </c>
      <c r="Y2354" s="223">
        <v>284</v>
      </c>
      <c r="Z2354" s="223">
        <v>266</v>
      </c>
      <c r="AA2354" s="223">
        <v>250</v>
      </c>
      <c r="AB2354" s="5"/>
      <c r="AC2354" s="224">
        <f t="shared" si="90"/>
        <v>0</v>
      </c>
      <c r="AD2354" s="270">
        <f t="shared" si="91"/>
        <v>0</v>
      </c>
      <c r="AE2354" s="198"/>
      <c r="AF2354" s="199"/>
      <c r="AG2354" s="200"/>
      <c r="AH2354" s="200"/>
      <c r="AI2354" s="169" t="str">
        <f>IF(AB2354/W2354=0,"",IF(MOD(AB2354,W2354)&gt;0,"ОШИБКА!!! неверная кратность на сорт",""))</f>
        <v/>
      </c>
    </row>
    <row r="2355" spans="2:35">
      <c r="B2355" s="251"/>
      <c r="C2355" s="168" t="s">
        <v>3418</v>
      </c>
      <c r="D2355" s="267">
        <v>7</v>
      </c>
      <c r="E2355" s="267"/>
      <c r="F2355" s="267"/>
      <c r="G2355" s="267"/>
      <c r="H2355" s="267"/>
      <c r="I2355" s="267"/>
      <c r="J2355" s="267"/>
      <c r="K2355" s="267"/>
      <c r="L2355" s="196" t="s">
        <v>37</v>
      </c>
      <c r="M2355" s="196" t="s">
        <v>980</v>
      </c>
      <c r="N2355" s="196" t="s">
        <v>1901</v>
      </c>
      <c r="O2355" s="196" t="s">
        <v>1900</v>
      </c>
      <c r="P2355" s="196" t="s">
        <v>4034</v>
      </c>
      <c r="Q2355" s="196" t="s">
        <v>19</v>
      </c>
      <c r="R2355" s="218"/>
      <c r="S2355" s="218"/>
      <c r="T2355" s="218"/>
      <c r="U2355" s="219"/>
      <c r="V2355" s="197" t="s">
        <v>776</v>
      </c>
      <c r="W2355" s="220">
        <v>1</v>
      </c>
      <c r="X2355" s="223">
        <v>334</v>
      </c>
      <c r="Y2355" s="223">
        <v>324</v>
      </c>
      <c r="Z2355" s="223">
        <v>303</v>
      </c>
      <c r="AA2355" s="223">
        <v>285</v>
      </c>
      <c r="AB2355" s="5"/>
      <c r="AC2355" s="224">
        <f t="shared" si="90"/>
        <v>0</v>
      </c>
      <c r="AD2355" s="270">
        <f t="shared" si="91"/>
        <v>0</v>
      </c>
      <c r="AE2355" s="198"/>
      <c r="AF2355" s="199"/>
      <c r="AG2355" s="200"/>
      <c r="AH2355" s="200"/>
      <c r="AI2355" s="169" t="str">
        <f>IF(AB2355/W2355=0,"",IF(MOD(AB2355,W2355)&gt;0,"ОШИБКА!!! неверная кратность на сорт",""))</f>
        <v/>
      </c>
    </row>
    <row r="2356" spans="2:35">
      <c r="B2356" s="251"/>
      <c r="C2356" s="168" t="s">
        <v>3421</v>
      </c>
      <c r="D2356" s="267">
        <v>23</v>
      </c>
      <c r="E2356" s="267"/>
      <c r="F2356" s="267"/>
      <c r="G2356" s="267"/>
      <c r="H2356" s="267"/>
      <c r="I2356" s="267"/>
      <c r="J2356" s="267"/>
      <c r="K2356" s="267"/>
      <c r="L2356" s="196" t="s">
        <v>37</v>
      </c>
      <c r="M2356" s="196" t="s">
        <v>980</v>
      </c>
      <c r="N2356" s="196" t="s">
        <v>1901</v>
      </c>
      <c r="O2356" s="196" t="s">
        <v>1900</v>
      </c>
      <c r="P2356" s="196" t="s">
        <v>4036</v>
      </c>
      <c r="Q2356" s="196" t="s">
        <v>141</v>
      </c>
      <c r="R2356" s="218"/>
      <c r="S2356" s="218"/>
      <c r="T2356" s="218"/>
      <c r="U2356" s="219"/>
      <c r="V2356" s="197" t="s">
        <v>776</v>
      </c>
      <c r="W2356" s="220">
        <v>1</v>
      </c>
      <c r="X2356" s="223">
        <v>301</v>
      </c>
      <c r="Y2356" s="223">
        <v>292</v>
      </c>
      <c r="Z2356" s="223">
        <v>273</v>
      </c>
      <c r="AA2356" s="223">
        <v>257</v>
      </c>
      <c r="AB2356" s="5"/>
      <c r="AC2356" s="224">
        <f t="shared" si="90"/>
        <v>0</v>
      </c>
      <c r="AD2356" s="270">
        <f t="shared" si="91"/>
        <v>0</v>
      </c>
      <c r="AE2356" s="198"/>
      <c r="AF2356" s="199"/>
      <c r="AG2356" s="200"/>
      <c r="AH2356" s="200"/>
      <c r="AI2356" s="169" t="str">
        <f>IF(AB2356/W2356=0,"",IF(MOD(AB2356,W2356)&gt;0,"ОШИБКА!!! неверная кратность на сорт",""))</f>
        <v/>
      </c>
    </row>
    <row r="2357" spans="2:35">
      <c r="B2357" s="251"/>
      <c r="C2357" s="168" t="s">
        <v>3422</v>
      </c>
      <c r="D2357" s="267"/>
      <c r="E2357" s="267"/>
      <c r="F2357" s="267"/>
      <c r="G2357" s="267"/>
      <c r="H2357" s="267"/>
      <c r="I2357" s="267"/>
      <c r="J2357" s="267"/>
      <c r="K2357" s="267"/>
      <c r="L2357" s="196" t="s">
        <v>37</v>
      </c>
      <c r="M2357" s="332" t="s">
        <v>980</v>
      </c>
      <c r="N2357" s="332" t="s">
        <v>1901</v>
      </c>
      <c r="O2357" s="332" t="s">
        <v>1900</v>
      </c>
      <c r="P2357" s="332" t="s">
        <v>4037</v>
      </c>
      <c r="Q2357" s="338" t="s">
        <v>4623</v>
      </c>
      <c r="R2357" s="334"/>
      <c r="S2357" s="334"/>
      <c r="T2357" s="334"/>
      <c r="U2357" s="219"/>
      <c r="V2357" s="197" t="s">
        <v>776</v>
      </c>
      <c r="W2357" s="220">
        <v>1</v>
      </c>
      <c r="X2357" s="223">
        <v>444</v>
      </c>
      <c r="Y2357" s="223">
        <v>431</v>
      </c>
      <c r="Z2357" s="223">
        <v>404</v>
      </c>
      <c r="AA2357" s="223">
        <v>380</v>
      </c>
      <c r="AB2357" s="5"/>
      <c r="AC2357" s="224">
        <f t="shared" si="90"/>
        <v>0</v>
      </c>
      <c r="AD2357" s="270">
        <f t="shared" si="91"/>
        <v>0</v>
      </c>
      <c r="AE2357" s="198" t="s">
        <v>4484</v>
      </c>
      <c r="AF2357" s="199"/>
      <c r="AG2357" s="200"/>
      <c r="AH2357" s="200"/>
      <c r="AI2357" s="169" t="str">
        <f>IF(AB2357/W2357=0,"",IF(MOD(AB2357,W2357)&gt;0,"ОШИБКА!!! неверная кратность на сорт",""))</f>
        <v/>
      </c>
    </row>
    <row r="2358" spans="2:35">
      <c r="B2358" s="251"/>
      <c r="C2358" s="168" t="s">
        <v>3423</v>
      </c>
      <c r="D2358" s="267">
        <v>10</v>
      </c>
      <c r="E2358" s="267"/>
      <c r="F2358" s="267"/>
      <c r="G2358" s="267"/>
      <c r="H2358" s="267"/>
      <c r="I2358" s="267"/>
      <c r="J2358" s="267"/>
      <c r="K2358" s="267"/>
      <c r="L2358" s="196" t="s">
        <v>37</v>
      </c>
      <c r="M2358" s="196" t="s">
        <v>980</v>
      </c>
      <c r="N2358" s="196" t="s">
        <v>1901</v>
      </c>
      <c r="O2358" s="196" t="s">
        <v>1900</v>
      </c>
      <c r="P2358" s="196" t="s">
        <v>1923</v>
      </c>
      <c r="Q2358" s="196" t="s">
        <v>19</v>
      </c>
      <c r="R2358" s="218"/>
      <c r="S2358" s="218"/>
      <c r="T2358" s="218"/>
      <c r="U2358" s="219"/>
      <c r="V2358" s="197" t="s">
        <v>776</v>
      </c>
      <c r="W2358" s="220">
        <v>1</v>
      </c>
      <c r="X2358" s="223">
        <v>245</v>
      </c>
      <c r="Y2358" s="223">
        <v>237</v>
      </c>
      <c r="Z2358" s="223">
        <v>222</v>
      </c>
      <c r="AA2358" s="223">
        <v>209</v>
      </c>
      <c r="AB2358" s="5"/>
      <c r="AC2358" s="224">
        <f t="shared" si="90"/>
        <v>0</v>
      </c>
      <c r="AD2358" s="270">
        <f t="shared" si="91"/>
        <v>0</v>
      </c>
      <c r="AE2358" s="198"/>
      <c r="AF2358" s="199"/>
      <c r="AG2358" s="200"/>
      <c r="AH2358" s="200"/>
      <c r="AI2358" s="169" t="str">
        <f>IF(AB2358/W2358=0,"",IF(MOD(AB2358,W2358)&gt;0,"ОШИБКА!!! неверная кратность на сорт",""))</f>
        <v/>
      </c>
    </row>
    <row r="2359" spans="2:35">
      <c r="B2359" s="251"/>
      <c r="C2359" s="168" t="s">
        <v>1922</v>
      </c>
      <c r="D2359" s="267">
        <v>26</v>
      </c>
      <c r="E2359" s="267"/>
      <c r="F2359" s="267"/>
      <c r="G2359" s="267"/>
      <c r="H2359" s="267"/>
      <c r="I2359" s="267"/>
      <c r="J2359" s="267"/>
      <c r="K2359" s="267"/>
      <c r="L2359" s="196" t="s">
        <v>37</v>
      </c>
      <c r="M2359" s="196" t="s">
        <v>980</v>
      </c>
      <c r="N2359" s="196" t="s">
        <v>1901</v>
      </c>
      <c r="O2359" s="196" t="s">
        <v>1900</v>
      </c>
      <c r="P2359" s="196" t="s">
        <v>1923</v>
      </c>
      <c r="Q2359" s="196" t="s">
        <v>19</v>
      </c>
      <c r="R2359" s="218"/>
      <c r="S2359" s="218"/>
      <c r="T2359" s="218"/>
      <c r="U2359" s="219"/>
      <c r="V2359" s="197" t="s">
        <v>776</v>
      </c>
      <c r="W2359" s="220">
        <v>1</v>
      </c>
      <c r="X2359" s="223">
        <v>443</v>
      </c>
      <c r="Y2359" s="223">
        <v>429</v>
      </c>
      <c r="Z2359" s="223">
        <v>402</v>
      </c>
      <c r="AA2359" s="223">
        <v>378</v>
      </c>
      <c r="AB2359" s="5"/>
      <c r="AC2359" s="224">
        <f t="shared" si="90"/>
        <v>0</v>
      </c>
      <c r="AD2359" s="270">
        <f t="shared" si="91"/>
        <v>0</v>
      </c>
      <c r="AE2359" s="198"/>
      <c r="AF2359" s="199"/>
      <c r="AG2359" s="200"/>
      <c r="AH2359" s="200"/>
      <c r="AI2359" s="169" t="str">
        <f>IF(AB2359/W2359=0,"",IF(MOD(AB2359,W2359)&gt;0,"ОШИБКА!!! неверная кратность на сорт",""))</f>
        <v/>
      </c>
    </row>
    <row r="2360" spans="2:35">
      <c r="B2360" s="251"/>
      <c r="C2360" s="168" t="s">
        <v>3424</v>
      </c>
      <c r="D2360" s="267">
        <v>25</v>
      </c>
      <c r="E2360" s="267"/>
      <c r="F2360" s="267"/>
      <c r="G2360" s="267"/>
      <c r="H2360" s="267"/>
      <c r="I2360" s="267"/>
      <c r="J2360" s="267"/>
      <c r="K2360" s="267"/>
      <c r="L2360" s="196" t="s">
        <v>37</v>
      </c>
      <c r="M2360" s="196" t="s">
        <v>980</v>
      </c>
      <c r="N2360" s="196" t="s">
        <v>1901</v>
      </c>
      <c r="O2360" s="196" t="s">
        <v>1900</v>
      </c>
      <c r="P2360" s="196" t="s">
        <v>4038</v>
      </c>
      <c r="Q2360" s="196" t="s">
        <v>141</v>
      </c>
      <c r="R2360" s="218"/>
      <c r="S2360" s="218"/>
      <c r="T2360" s="218"/>
      <c r="U2360" s="321" t="s">
        <v>4482</v>
      </c>
      <c r="V2360" s="197" t="s">
        <v>776</v>
      </c>
      <c r="W2360" s="220">
        <v>1</v>
      </c>
      <c r="X2360" s="227">
        <v>291</v>
      </c>
      <c r="Y2360" s="227">
        <v>282</v>
      </c>
      <c r="Z2360" s="227">
        <v>264</v>
      </c>
      <c r="AA2360" s="227">
        <v>249</v>
      </c>
      <c r="AB2360" s="5"/>
      <c r="AC2360" s="224">
        <f t="shared" si="90"/>
        <v>0</v>
      </c>
      <c r="AD2360" s="270">
        <f t="shared" si="91"/>
        <v>0</v>
      </c>
      <c r="AE2360" s="198"/>
      <c r="AF2360" s="199"/>
      <c r="AG2360" s="200"/>
      <c r="AH2360" s="200"/>
      <c r="AI2360" s="169" t="str">
        <f>IF(AB2360/W2360=0,"",IF(MOD(AB2360,W2360)&gt;0,"ОШИБКА!!! неверная кратность на сорт",""))</f>
        <v/>
      </c>
    </row>
    <row r="2361" spans="2:35">
      <c r="B2361" s="251"/>
      <c r="C2361" s="168" t="s">
        <v>3425</v>
      </c>
      <c r="D2361" s="267">
        <v>60</v>
      </c>
      <c r="E2361" s="267"/>
      <c r="F2361" s="267"/>
      <c r="G2361" s="267"/>
      <c r="H2361" s="267"/>
      <c r="I2361" s="267"/>
      <c r="J2361" s="267"/>
      <c r="K2361" s="267"/>
      <c r="L2361" s="196" t="s">
        <v>37</v>
      </c>
      <c r="M2361" s="196" t="s">
        <v>980</v>
      </c>
      <c r="N2361" s="196" t="s">
        <v>1901</v>
      </c>
      <c r="O2361" s="196" t="s">
        <v>1900</v>
      </c>
      <c r="P2361" s="196" t="s">
        <v>4039</v>
      </c>
      <c r="Q2361" s="196" t="s">
        <v>141</v>
      </c>
      <c r="R2361" s="218"/>
      <c r="S2361" s="218"/>
      <c r="T2361" s="218"/>
      <c r="U2361" s="219"/>
      <c r="V2361" s="197" t="s">
        <v>776</v>
      </c>
      <c r="W2361" s="220">
        <v>1</v>
      </c>
      <c r="X2361" s="223">
        <v>604</v>
      </c>
      <c r="Y2361" s="223">
        <v>586</v>
      </c>
      <c r="Z2361" s="223">
        <v>549</v>
      </c>
      <c r="AA2361" s="223">
        <v>517</v>
      </c>
      <c r="AB2361" s="5"/>
      <c r="AC2361" s="224">
        <f t="shared" si="90"/>
        <v>0</v>
      </c>
      <c r="AD2361" s="270">
        <f t="shared" si="91"/>
        <v>0</v>
      </c>
      <c r="AE2361" s="198"/>
      <c r="AF2361" s="199"/>
      <c r="AG2361" s="200"/>
      <c r="AH2361" s="200"/>
      <c r="AI2361" s="169" t="str">
        <f>IF(AB2361/W2361=0,"",IF(MOD(AB2361,W2361)&gt;0,"ОШИБКА!!! неверная кратность на сорт",""))</f>
        <v/>
      </c>
    </row>
    <row r="2362" spans="2:35">
      <c r="B2362" s="251"/>
      <c r="C2362" s="168" t="s">
        <v>1924</v>
      </c>
      <c r="D2362" s="267">
        <v>31</v>
      </c>
      <c r="E2362" s="267"/>
      <c r="F2362" s="267"/>
      <c r="G2362" s="267"/>
      <c r="H2362" s="267"/>
      <c r="I2362" s="267"/>
      <c r="J2362" s="267"/>
      <c r="K2362" s="267"/>
      <c r="L2362" s="196" t="s">
        <v>37</v>
      </c>
      <c r="M2362" s="196" t="s">
        <v>980</v>
      </c>
      <c r="N2362" s="196" t="s">
        <v>1901</v>
      </c>
      <c r="O2362" s="196" t="s">
        <v>1900</v>
      </c>
      <c r="P2362" s="196" t="s">
        <v>1925</v>
      </c>
      <c r="Q2362" s="196" t="s">
        <v>19</v>
      </c>
      <c r="R2362" s="218"/>
      <c r="S2362" s="218"/>
      <c r="T2362" s="218"/>
      <c r="U2362" s="219"/>
      <c r="V2362" s="197" t="s">
        <v>776</v>
      </c>
      <c r="W2362" s="220">
        <v>1</v>
      </c>
      <c r="X2362" s="223">
        <v>500</v>
      </c>
      <c r="Y2362" s="223">
        <v>485</v>
      </c>
      <c r="Z2362" s="223">
        <v>455</v>
      </c>
      <c r="AA2362" s="223">
        <v>428</v>
      </c>
      <c r="AB2362" s="5"/>
      <c r="AC2362" s="224">
        <f t="shared" si="90"/>
        <v>0</v>
      </c>
      <c r="AD2362" s="270">
        <f t="shared" si="91"/>
        <v>0</v>
      </c>
      <c r="AE2362" s="198"/>
      <c r="AF2362" s="199"/>
      <c r="AG2362" s="200"/>
      <c r="AH2362" s="200"/>
      <c r="AI2362" s="169" t="str">
        <f>IF(AB2362/W2362=0,"",IF(MOD(AB2362,W2362)&gt;0,"ОШИБКА!!! неверная кратность на сорт",""))</f>
        <v/>
      </c>
    </row>
    <row r="2363" spans="2:35">
      <c r="B2363" s="251"/>
      <c r="C2363" s="168" t="s">
        <v>3426</v>
      </c>
      <c r="D2363" s="267">
        <v>7</v>
      </c>
      <c r="E2363" s="267"/>
      <c r="F2363" s="267"/>
      <c r="G2363" s="267"/>
      <c r="H2363" s="267"/>
      <c r="I2363" s="267"/>
      <c r="J2363" s="267"/>
      <c r="K2363" s="267"/>
      <c r="L2363" s="196" t="s">
        <v>37</v>
      </c>
      <c r="M2363" s="196" t="s">
        <v>980</v>
      </c>
      <c r="N2363" s="196" t="s">
        <v>1901</v>
      </c>
      <c r="O2363" s="196" t="s">
        <v>1900</v>
      </c>
      <c r="P2363" s="196" t="s">
        <v>4040</v>
      </c>
      <c r="Q2363" s="196" t="s">
        <v>19</v>
      </c>
      <c r="R2363" s="218"/>
      <c r="S2363" s="218"/>
      <c r="T2363" s="218"/>
      <c r="U2363" s="219"/>
      <c r="V2363" s="197" t="s">
        <v>776</v>
      </c>
      <c r="W2363" s="220">
        <v>1</v>
      </c>
      <c r="X2363" s="223">
        <v>368</v>
      </c>
      <c r="Y2363" s="223">
        <v>357</v>
      </c>
      <c r="Z2363" s="223">
        <v>335</v>
      </c>
      <c r="AA2363" s="223">
        <v>315</v>
      </c>
      <c r="AB2363" s="5"/>
      <c r="AC2363" s="224">
        <f t="shared" si="90"/>
        <v>0</v>
      </c>
      <c r="AD2363" s="270">
        <f t="shared" si="91"/>
        <v>0</v>
      </c>
      <c r="AE2363" s="198"/>
      <c r="AF2363" s="199"/>
      <c r="AG2363" s="200"/>
      <c r="AH2363" s="200"/>
      <c r="AI2363" s="169" t="str">
        <f>IF(AB2363/W2363=0,"",IF(MOD(AB2363,W2363)&gt;0,"ОШИБКА!!! неверная кратность на сорт",""))</f>
        <v/>
      </c>
    </row>
    <row r="2364" spans="2:35">
      <c r="B2364" s="251"/>
      <c r="C2364" s="168" t="s">
        <v>3427</v>
      </c>
      <c r="D2364" s="267">
        <v>24</v>
      </c>
      <c r="E2364" s="267"/>
      <c r="F2364" s="267"/>
      <c r="G2364" s="267"/>
      <c r="H2364" s="267"/>
      <c r="I2364" s="267"/>
      <c r="J2364" s="267"/>
      <c r="K2364" s="267"/>
      <c r="L2364" s="196" t="s">
        <v>37</v>
      </c>
      <c r="M2364" s="196" t="s">
        <v>980</v>
      </c>
      <c r="N2364" s="196" t="s">
        <v>1901</v>
      </c>
      <c r="O2364" s="196" t="s">
        <v>1900</v>
      </c>
      <c r="P2364" s="196" t="s">
        <v>4041</v>
      </c>
      <c r="Q2364" s="196" t="s">
        <v>19</v>
      </c>
      <c r="R2364" s="218"/>
      <c r="S2364" s="218"/>
      <c r="T2364" s="218"/>
      <c r="U2364" s="219"/>
      <c r="V2364" s="197" t="s">
        <v>776</v>
      </c>
      <c r="W2364" s="220">
        <v>1</v>
      </c>
      <c r="X2364" s="223">
        <v>297</v>
      </c>
      <c r="Y2364" s="223">
        <v>288</v>
      </c>
      <c r="Z2364" s="223">
        <v>270</v>
      </c>
      <c r="AA2364" s="223">
        <v>254</v>
      </c>
      <c r="AB2364" s="5"/>
      <c r="AC2364" s="224">
        <f t="shared" si="90"/>
        <v>0</v>
      </c>
      <c r="AD2364" s="270">
        <f t="shared" si="91"/>
        <v>0</v>
      </c>
      <c r="AE2364" s="198"/>
      <c r="AF2364" s="199"/>
      <c r="AG2364" s="200"/>
      <c r="AH2364" s="200"/>
      <c r="AI2364" s="169" t="str">
        <f>IF(AB2364/W2364=0,"",IF(MOD(AB2364,W2364)&gt;0,"ОШИБКА!!! неверная кратность на сорт",""))</f>
        <v/>
      </c>
    </row>
    <row r="2365" spans="2:35">
      <c r="B2365" s="251"/>
      <c r="C2365" s="168" t="s">
        <v>3428</v>
      </c>
      <c r="D2365" s="267">
        <v>2</v>
      </c>
      <c r="E2365" s="267"/>
      <c r="F2365" s="267"/>
      <c r="G2365" s="267"/>
      <c r="H2365" s="267"/>
      <c r="I2365" s="267"/>
      <c r="J2365" s="267"/>
      <c r="K2365" s="267"/>
      <c r="L2365" s="196" t="s">
        <v>37</v>
      </c>
      <c r="M2365" s="196" t="s">
        <v>980</v>
      </c>
      <c r="N2365" s="196" t="s">
        <v>1901</v>
      </c>
      <c r="O2365" s="196" t="s">
        <v>1900</v>
      </c>
      <c r="P2365" s="196" t="s">
        <v>4042</v>
      </c>
      <c r="Q2365" s="196" t="s">
        <v>19</v>
      </c>
      <c r="R2365" s="218"/>
      <c r="S2365" s="218"/>
      <c r="T2365" s="218"/>
      <c r="U2365" s="219"/>
      <c r="V2365" s="197" t="s">
        <v>776</v>
      </c>
      <c r="W2365" s="220">
        <v>1</v>
      </c>
      <c r="X2365" s="223">
        <v>448</v>
      </c>
      <c r="Y2365" s="223">
        <v>434</v>
      </c>
      <c r="Z2365" s="223">
        <v>407</v>
      </c>
      <c r="AA2365" s="223">
        <v>383</v>
      </c>
      <c r="AB2365" s="5"/>
      <c r="AC2365" s="224">
        <f t="shared" si="90"/>
        <v>0</v>
      </c>
      <c r="AD2365" s="270">
        <f t="shared" si="91"/>
        <v>0</v>
      </c>
      <c r="AE2365" s="198"/>
      <c r="AF2365" s="199"/>
      <c r="AG2365" s="200"/>
      <c r="AH2365" s="200"/>
      <c r="AI2365" s="169" t="str">
        <f>IF(AB2365/W2365=0,"",IF(MOD(AB2365,W2365)&gt;0,"ОШИБКА!!! неверная кратность на сорт",""))</f>
        <v/>
      </c>
    </row>
    <row r="2366" spans="2:35">
      <c r="B2366" s="251"/>
      <c r="C2366" s="168" t="s">
        <v>3429</v>
      </c>
      <c r="D2366" s="267">
        <v>15</v>
      </c>
      <c r="E2366" s="267"/>
      <c r="F2366" s="267"/>
      <c r="G2366" s="267"/>
      <c r="H2366" s="267"/>
      <c r="I2366" s="267"/>
      <c r="J2366" s="267"/>
      <c r="K2366" s="267"/>
      <c r="L2366" s="196" t="s">
        <v>37</v>
      </c>
      <c r="M2366" s="196" t="s">
        <v>980</v>
      </c>
      <c r="N2366" s="196" t="s">
        <v>1901</v>
      </c>
      <c r="O2366" s="196" t="s">
        <v>1900</v>
      </c>
      <c r="P2366" s="196" t="s">
        <v>4043</v>
      </c>
      <c r="Q2366" s="196" t="s">
        <v>19</v>
      </c>
      <c r="R2366" s="218"/>
      <c r="S2366" s="218"/>
      <c r="T2366" s="218"/>
      <c r="U2366" s="219"/>
      <c r="V2366" s="197" t="s">
        <v>776</v>
      </c>
      <c r="W2366" s="220">
        <v>1</v>
      </c>
      <c r="X2366" s="223">
        <v>428</v>
      </c>
      <c r="Y2366" s="223">
        <v>415</v>
      </c>
      <c r="Z2366" s="223">
        <v>389</v>
      </c>
      <c r="AA2366" s="223">
        <v>366</v>
      </c>
      <c r="AB2366" s="5"/>
      <c r="AC2366" s="224">
        <f t="shared" si="90"/>
        <v>0</v>
      </c>
      <c r="AD2366" s="270">
        <f t="shared" si="91"/>
        <v>0</v>
      </c>
      <c r="AE2366" s="198"/>
      <c r="AF2366" s="199"/>
      <c r="AG2366" s="200"/>
      <c r="AH2366" s="200"/>
      <c r="AI2366" s="169" t="str">
        <f>IF(AB2366/W2366=0,"",IF(MOD(AB2366,W2366)&gt;0,"ОШИБКА!!! неверная кратность на сорт",""))</f>
        <v/>
      </c>
    </row>
    <row r="2367" spans="2:35">
      <c r="B2367" s="251"/>
      <c r="C2367" s="168" t="s">
        <v>3430</v>
      </c>
      <c r="D2367" s="267"/>
      <c r="E2367" s="267"/>
      <c r="F2367" s="267"/>
      <c r="G2367" s="267"/>
      <c r="H2367" s="267"/>
      <c r="I2367" s="267"/>
      <c r="J2367" s="267"/>
      <c r="K2367" s="267"/>
      <c r="L2367" s="196" t="s">
        <v>37</v>
      </c>
      <c r="M2367" s="332" t="s">
        <v>980</v>
      </c>
      <c r="N2367" s="332" t="s">
        <v>1901</v>
      </c>
      <c r="O2367" s="332" t="s">
        <v>1900</v>
      </c>
      <c r="P2367" s="332" t="s">
        <v>1927</v>
      </c>
      <c r="Q2367" s="332" t="s">
        <v>19</v>
      </c>
      <c r="R2367" s="334"/>
      <c r="S2367" s="334"/>
      <c r="T2367" s="334"/>
      <c r="U2367" s="219"/>
      <c r="V2367" s="197" t="s">
        <v>776</v>
      </c>
      <c r="W2367" s="220">
        <v>1</v>
      </c>
      <c r="X2367" s="223">
        <v>297</v>
      </c>
      <c r="Y2367" s="223">
        <v>288</v>
      </c>
      <c r="Z2367" s="223">
        <v>270</v>
      </c>
      <c r="AA2367" s="223">
        <v>254</v>
      </c>
      <c r="AB2367" s="5"/>
      <c r="AC2367" s="224">
        <f t="shared" si="90"/>
        <v>0</v>
      </c>
      <c r="AD2367" s="270">
        <f t="shared" si="91"/>
        <v>0</v>
      </c>
      <c r="AE2367" s="198" t="s">
        <v>4484</v>
      </c>
      <c r="AF2367" s="199"/>
      <c r="AG2367" s="200"/>
      <c r="AH2367" s="200"/>
      <c r="AI2367" s="169" t="str">
        <f>IF(AB2367/W2367=0,"",IF(MOD(AB2367,W2367)&gt;0,"ОШИБКА!!! неверная кратность на сорт",""))</f>
        <v/>
      </c>
    </row>
    <row r="2368" spans="2:35">
      <c r="B2368" s="251"/>
      <c r="C2368" s="168" t="s">
        <v>1926</v>
      </c>
      <c r="D2368" s="267">
        <v>31</v>
      </c>
      <c r="E2368" s="267"/>
      <c r="F2368" s="267"/>
      <c r="G2368" s="267"/>
      <c r="H2368" s="267"/>
      <c r="I2368" s="267"/>
      <c r="J2368" s="267"/>
      <c r="K2368" s="267"/>
      <c r="L2368" s="196" t="s">
        <v>37</v>
      </c>
      <c r="M2368" s="196" t="s">
        <v>980</v>
      </c>
      <c r="N2368" s="196" t="s">
        <v>1901</v>
      </c>
      <c r="O2368" s="196" t="s">
        <v>1900</v>
      </c>
      <c r="P2368" s="196" t="s">
        <v>1927</v>
      </c>
      <c r="Q2368" s="196" t="s">
        <v>19</v>
      </c>
      <c r="R2368" s="218"/>
      <c r="S2368" s="218"/>
      <c r="T2368" s="218"/>
      <c r="U2368" s="219"/>
      <c r="V2368" s="197" t="s">
        <v>776</v>
      </c>
      <c r="W2368" s="220">
        <v>1</v>
      </c>
      <c r="X2368" s="223">
        <v>494</v>
      </c>
      <c r="Y2368" s="223">
        <v>479</v>
      </c>
      <c r="Z2368" s="223">
        <v>449</v>
      </c>
      <c r="AA2368" s="223">
        <v>422</v>
      </c>
      <c r="AB2368" s="5"/>
      <c r="AC2368" s="224">
        <f t="shared" si="90"/>
        <v>0</v>
      </c>
      <c r="AD2368" s="270">
        <f t="shared" si="91"/>
        <v>0</v>
      </c>
      <c r="AE2368" s="198"/>
      <c r="AF2368" s="199"/>
      <c r="AG2368" s="200"/>
      <c r="AH2368" s="200"/>
      <c r="AI2368" s="169" t="str">
        <f>IF(AB2368/W2368=0,"",IF(MOD(AB2368,W2368)&gt;0,"ОШИБКА!!! неверная кратность на сорт",""))</f>
        <v/>
      </c>
    </row>
    <row r="2369" spans="2:35">
      <c r="B2369" s="251"/>
      <c r="C2369" s="168" t="s">
        <v>1928</v>
      </c>
      <c r="D2369" s="267">
        <v>20</v>
      </c>
      <c r="E2369" s="267"/>
      <c r="F2369" s="267"/>
      <c r="G2369" s="267"/>
      <c r="H2369" s="267"/>
      <c r="I2369" s="267"/>
      <c r="J2369" s="267"/>
      <c r="K2369" s="267"/>
      <c r="L2369" s="196" t="s">
        <v>37</v>
      </c>
      <c r="M2369" s="196" t="s">
        <v>980</v>
      </c>
      <c r="N2369" s="196" t="s">
        <v>1901</v>
      </c>
      <c r="O2369" s="196" t="s">
        <v>1900</v>
      </c>
      <c r="P2369" s="196" t="s">
        <v>1929</v>
      </c>
      <c r="Q2369" s="196" t="s">
        <v>19</v>
      </c>
      <c r="R2369" s="218"/>
      <c r="S2369" s="218"/>
      <c r="T2369" s="218"/>
      <c r="U2369" s="219"/>
      <c r="V2369" s="197" t="s">
        <v>776</v>
      </c>
      <c r="W2369" s="220">
        <v>1</v>
      </c>
      <c r="X2369" s="223">
        <v>487</v>
      </c>
      <c r="Y2369" s="223">
        <v>472</v>
      </c>
      <c r="Z2369" s="223">
        <v>443</v>
      </c>
      <c r="AA2369" s="223">
        <v>416</v>
      </c>
      <c r="AB2369" s="5"/>
      <c r="AC2369" s="224">
        <f t="shared" si="90"/>
        <v>0</v>
      </c>
      <c r="AD2369" s="270">
        <f t="shared" si="91"/>
        <v>0</v>
      </c>
      <c r="AE2369" s="198"/>
      <c r="AF2369" s="199"/>
      <c r="AG2369" s="200"/>
      <c r="AH2369" s="200"/>
      <c r="AI2369" s="169" t="str">
        <f>IF(AB2369/W2369=0,"",IF(MOD(AB2369,W2369)&gt;0,"ОШИБКА!!! неверная кратность на сорт",""))</f>
        <v/>
      </c>
    </row>
    <row r="2370" spans="2:35">
      <c r="B2370" s="251"/>
      <c r="C2370" s="168" t="s">
        <v>3432</v>
      </c>
      <c r="D2370" s="267">
        <v>18</v>
      </c>
      <c r="E2370" s="267"/>
      <c r="F2370" s="267"/>
      <c r="G2370" s="267"/>
      <c r="H2370" s="267"/>
      <c r="I2370" s="267"/>
      <c r="J2370" s="267">
        <v>10</v>
      </c>
      <c r="K2370" s="267"/>
      <c r="L2370" s="196" t="s">
        <v>37</v>
      </c>
      <c r="M2370" s="196" t="s">
        <v>980</v>
      </c>
      <c r="N2370" s="196" t="s">
        <v>1901</v>
      </c>
      <c r="O2370" s="196" t="s">
        <v>1900</v>
      </c>
      <c r="P2370" s="196" t="s">
        <v>1929</v>
      </c>
      <c r="Q2370" s="217" t="s">
        <v>3130</v>
      </c>
      <c r="R2370" s="218"/>
      <c r="S2370" s="218"/>
      <c r="T2370" s="218"/>
      <c r="U2370" s="219"/>
      <c r="V2370" s="197" t="s">
        <v>776</v>
      </c>
      <c r="W2370" s="220">
        <v>1</v>
      </c>
      <c r="X2370" s="223">
        <v>329</v>
      </c>
      <c r="Y2370" s="223">
        <v>319</v>
      </c>
      <c r="Z2370" s="223">
        <v>299</v>
      </c>
      <c r="AA2370" s="223">
        <v>281</v>
      </c>
      <c r="AB2370" s="5"/>
      <c r="AC2370" s="224">
        <f t="shared" si="90"/>
        <v>0</v>
      </c>
      <c r="AD2370" s="270">
        <f t="shared" si="91"/>
        <v>0</v>
      </c>
      <c r="AE2370" s="198"/>
      <c r="AF2370" s="199"/>
      <c r="AG2370" s="200"/>
      <c r="AH2370" s="200"/>
      <c r="AI2370" s="169" t="str">
        <f>IF(AB2370/W2370=0,"",IF(MOD(AB2370,W2370)&gt;0,"ОШИБКА!!! неверная кратность на сорт",""))</f>
        <v/>
      </c>
    </row>
    <row r="2371" spans="2:35">
      <c r="B2371" s="251"/>
      <c r="C2371" s="168" t="s">
        <v>3433</v>
      </c>
      <c r="D2371" s="267">
        <v>45</v>
      </c>
      <c r="E2371" s="267"/>
      <c r="F2371" s="267"/>
      <c r="G2371" s="267"/>
      <c r="H2371" s="267"/>
      <c r="I2371" s="267"/>
      <c r="J2371" s="267"/>
      <c r="K2371" s="267"/>
      <c r="L2371" s="196" t="s">
        <v>37</v>
      </c>
      <c r="M2371" s="196" t="s">
        <v>980</v>
      </c>
      <c r="N2371" s="196" t="s">
        <v>1901</v>
      </c>
      <c r="O2371" s="196" t="s">
        <v>1900</v>
      </c>
      <c r="P2371" s="196" t="s">
        <v>4044</v>
      </c>
      <c r="Q2371" s="196" t="s">
        <v>141</v>
      </c>
      <c r="R2371" s="218"/>
      <c r="S2371" s="218"/>
      <c r="T2371" s="218"/>
      <c r="U2371" s="219"/>
      <c r="V2371" s="197" t="s">
        <v>776</v>
      </c>
      <c r="W2371" s="220">
        <v>1</v>
      </c>
      <c r="X2371" s="223">
        <v>387</v>
      </c>
      <c r="Y2371" s="223">
        <v>375</v>
      </c>
      <c r="Z2371" s="223">
        <v>351</v>
      </c>
      <c r="AA2371" s="223">
        <v>330</v>
      </c>
      <c r="AB2371" s="5"/>
      <c r="AC2371" s="224">
        <f t="shared" si="90"/>
        <v>0</v>
      </c>
      <c r="AD2371" s="270">
        <f t="shared" si="91"/>
        <v>0</v>
      </c>
      <c r="AE2371" s="198"/>
      <c r="AF2371" s="199"/>
      <c r="AG2371" s="200"/>
      <c r="AH2371" s="200"/>
      <c r="AI2371" s="169" t="str">
        <f>IF(AB2371/W2371=0,"",IF(MOD(AB2371,W2371)&gt;0,"ОШИБКА!!! неверная кратность на сорт",""))</f>
        <v/>
      </c>
    </row>
    <row r="2372" spans="2:35">
      <c r="B2372" s="251"/>
      <c r="C2372" s="168" t="s">
        <v>3434</v>
      </c>
      <c r="D2372" s="267">
        <v>14</v>
      </c>
      <c r="E2372" s="267"/>
      <c r="F2372" s="267"/>
      <c r="G2372" s="267"/>
      <c r="H2372" s="267"/>
      <c r="I2372" s="267"/>
      <c r="J2372" s="267"/>
      <c r="K2372" s="267"/>
      <c r="L2372" s="196" t="s">
        <v>37</v>
      </c>
      <c r="M2372" s="196" t="s">
        <v>980</v>
      </c>
      <c r="N2372" s="196" t="s">
        <v>1901</v>
      </c>
      <c r="O2372" s="196" t="s">
        <v>1900</v>
      </c>
      <c r="P2372" s="196" t="s">
        <v>4044</v>
      </c>
      <c r="Q2372" s="196" t="s">
        <v>19</v>
      </c>
      <c r="R2372" s="218"/>
      <c r="S2372" s="218"/>
      <c r="T2372" s="218"/>
      <c r="U2372" s="219"/>
      <c r="V2372" s="197" t="s">
        <v>776</v>
      </c>
      <c r="W2372" s="220">
        <v>1</v>
      </c>
      <c r="X2372" s="223">
        <v>215</v>
      </c>
      <c r="Y2372" s="223">
        <v>208</v>
      </c>
      <c r="Z2372" s="223">
        <v>195</v>
      </c>
      <c r="AA2372" s="223">
        <v>184</v>
      </c>
      <c r="AB2372" s="5"/>
      <c r="AC2372" s="224">
        <f t="shared" si="90"/>
        <v>0</v>
      </c>
      <c r="AD2372" s="270">
        <f t="shared" si="91"/>
        <v>0</v>
      </c>
      <c r="AE2372" s="198"/>
      <c r="AF2372" s="199"/>
      <c r="AG2372" s="200"/>
      <c r="AH2372" s="200"/>
      <c r="AI2372" s="169" t="str">
        <f>IF(AB2372/W2372=0,"",IF(MOD(AB2372,W2372)&gt;0,"ОШИБКА!!! неверная кратность на сорт",""))</f>
        <v/>
      </c>
    </row>
    <row r="2373" spans="2:35">
      <c r="B2373" s="251"/>
      <c r="C2373" s="168" t="s">
        <v>3435</v>
      </c>
      <c r="D2373" s="267">
        <v>9</v>
      </c>
      <c r="E2373" s="267"/>
      <c r="F2373" s="267"/>
      <c r="G2373" s="267"/>
      <c r="H2373" s="267"/>
      <c r="I2373" s="267"/>
      <c r="J2373" s="267"/>
      <c r="K2373" s="267"/>
      <c r="L2373" s="196" t="s">
        <v>37</v>
      </c>
      <c r="M2373" s="196" t="s">
        <v>980</v>
      </c>
      <c r="N2373" s="196" t="s">
        <v>1901</v>
      </c>
      <c r="O2373" s="196" t="s">
        <v>1900</v>
      </c>
      <c r="P2373" s="196" t="s">
        <v>4045</v>
      </c>
      <c r="Q2373" s="196" t="s">
        <v>19</v>
      </c>
      <c r="R2373" s="218"/>
      <c r="S2373" s="218"/>
      <c r="T2373" s="218"/>
      <c r="U2373" s="219"/>
      <c r="V2373" s="197" t="s">
        <v>776</v>
      </c>
      <c r="W2373" s="220">
        <v>1</v>
      </c>
      <c r="X2373" s="223">
        <v>357</v>
      </c>
      <c r="Y2373" s="223">
        <v>346</v>
      </c>
      <c r="Z2373" s="223">
        <v>324</v>
      </c>
      <c r="AA2373" s="223">
        <v>305</v>
      </c>
      <c r="AB2373" s="5"/>
      <c r="AC2373" s="224">
        <f t="shared" si="90"/>
        <v>0</v>
      </c>
      <c r="AD2373" s="270">
        <f t="shared" si="91"/>
        <v>0</v>
      </c>
      <c r="AE2373" s="198"/>
      <c r="AF2373" s="199"/>
      <c r="AG2373" s="200"/>
      <c r="AH2373" s="200"/>
      <c r="AI2373" s="169" t="str">
        <f>IF(AB2373/W2373=0,"",IF(MOD(AB2373,W2373)&gt;0,"ОШИБКА!!! неверная кратность на сорт",""))</f>
        <v/>
      </c>
    </row>
    <row r="2374" spans="2:35">
      <c r="B2374" s="251"/>
      <c r="C2374" s="168" t="s">
        <v>3436</v>
      </c>
      <c r="D2374" s="267">
        <v>7</v>
      </c>
      <c r="E2374" s="267"/>
      <c r="F2374" s="267"/>
      <c r="G2374" s="267"/>
      <c r="H2374" s="267"/>
      <c r="I2374" s="267"/>
      <c r="J2374" s="267"/>
      <c r="K2374" s="267"/>
      <c r="L2374" s="196" t="s">
        <v>37</v>
      </c>
      <c r="M2374" s="196" t="s">
        <v>980</v>
      </c>
      <c r="N2374" s="196" t="s">
        <v>1901</v>
      </c>
      <c r="O2374" s="196" t="s">
        <v>1900</v>
      </c>
      <c r="P2374" s="196" t="s">
        <v>4046</v>
      </c>
      <c r="Q2374" s="196" t="s">
        <v>19</v>
      </c>
      <c r="R2374" s="218"/>
      <c r="S2374" s="218"/>
      <c r="T2374" s="218"/>
      <c r="U2374" s="219"/>
      <c r="V2374" s="197" t="s">
        <v>776</v>
      </c>
      <c r="W2374" s="220">
        <v>1</v>
      </c>
      <c r="X2374" s="223">
        <v>439</v>
      </c>
      <c r="Y2374" s="223">
        <v>426</v>
      </c>
      <c r="Z2374" s="223">
        <v>399</v>
      </c>
      <c r="AA2374" s="223">
        <v>376</v>
      </c>
      <c r="AB2374" s="5"/>
      <c r="AC2374" s="224">
        <f t="shared" si="90"/>
        <v>0</v>
      </c>
      <c r="AD2374" s="270">
        <f t="shared" si="91"/>
        <v>0</v>
      </c>
      <c r="AE2374" s="198"/>
      <c r="AF2374" s="199"/>
      <c r="AG2374" s="200"/>
      <c r="AH2374" s="200"/>
      <c r="AI2374" s="169" t="str">
        <f>IF(AB2374/W2374=0,"",IF(MOD(AB2374,W2374)&gt;0,"ОШИБКА!!! неверная кратность на сорт",""))</f>
        <v/>
      </c>
    </row>
    <row r="2375" spans="2:35">
      <c r="B2375" s="251"/>
      <c r="C2375" s="168" t="s">
        <v>1930</v>
      </c>
      <c r="D2375" s="267">
        <v>21</v>
      </c>
      <c r="E2375" s="267"/>
      <c r="F2375" s="267"/>
      <c r="G2375" s="267"/>
      <c r="H2375" s="267"/>
      <c r="I2375" s="267"/>
      <c r="J2375" s="267"/>
      <c r="K2375" s="267"/>
      <c r="L2375" s="196" t="s">
        <v>37</v>
      </c>
      <c r="M2375" s="196" t="s">
        <v>980</v>
      </c>
      <c r="N2375" s="196" t="s">
        <v>1901</v>
      </c>
      <c r="O2375" s="196" t="s">
        <v>1900</v>
      </c>
      <c r="P2375" s="196" t="s">
        <v>1931</v>
      </c>
      <c r="Q2375" s="196" t="s">
        <v>19</v>
      </c>
      <c r="R2375" s="218"/>
      <c r="S2375" s="218"/>
      <c r="T2375" s="218"/>
      <c r="U2375" s="219"/>
      <c r="V2375" s="197" t="s">
        <v>776</v>
      </c>
      <c r="W2375" s="220">
        <v>1</v>
      </c>
      <c r="X2375" s="223">
        <v>462</v>
      </c>
      <c r="Y2375" s="223">
        <v>448</v>
      </c>
      <c r="Z2375" s="223">
        <v>420</v>
      </c>
      <c r="AA2375" s="223">
        <v>395</v>
      </c>
      <c r="AB2375" s="5"/>
      <c r="AC2375" s="224">
        <f t="shared" si="90"/>
        <v>0</v>
      </c>
      <c r="AD2375" s="270">
        <f t="shared" si="91"/>
        <v>0</v>
      </c>
      <c r="AE2375" s="198"/>
      <c r="AF2375" s="199"/>
      <c r="AG2375" s="200"/>
      <c r="AH2375" s="200"/>
      <c r="AI2375" s="169" t="str">
        <f>IF(AB2375/W2375=0,"",IF(MOD(AB2375,W2375)&gt;0,"ОШИБКА!!! неверная кратность на сорт",""))</f>
        <v/>
      </c>
    </row>
    <row r="2376" spans="2:35">
      <c r="B2376" s="251"/>
      <c r="C2376" s="168" t="s">
        <v>3438</v>
      </c>
      <c r="D2376" s="267">
        <v>4</v>
      </c>
      <c r="E2376" s="267"/>
      <c r="F2376" s="267"/>
      <c r="G2376" s="267"/>
      <c r="H2376" s="267"/>
      <c r="I2376" s="267"/>
      <c r="J2376" s="267"/>
      <c r="K2376" s="267"/>
      <c r="L2376" s="196" t="s">
        <v>37</v>
      </c>
      <c r="M2376" s="196" t="s">
        <v>980</v>
      </c>
      <c r="N2376" s="196" t="s">
        <v>1901</v>
      </c>
      <c r="O2376" s="196" t="s">
        <v>1900</v>
      </c>
      <c r="P2376" s="196" t="s">
        <v>4047</v>
      </c>
      <c r="Q2376" s="196" t="s">
        <v>141</v>
      </c>
      <c r="R2376" s="218"/>
      <c r="S2376" s="218"/>
      <c r="T2376" s="218"/>
      <c r="U2376" s="219"/>
      <c r="V2376" s="197" t="s">
        <v>776</v>
      </c>
      <c r="W2376" s="220">
        <v>1</v>
      </c>
      <c r="X2376" s="223">
        <v>604</v>
      </c>
      <c r="Y2376" s="223">
        <v>586</v>
      </c>
      <c r="Z2376" s="223">
        <v>549</v>
      </c>
      <c r="AA2376" s="223">
        <v>517</v>
      </c>
      <c r="AB2376" s="5"/>
      <c r="AC2376" s="224">
        <f t="shared" si="90"/>
        <v>0</v>
      </c>
      <c r="AD2376" s="270">
        <f t="shared" si="91"/>
        <v>0</v>
      </c>
      <c r="AE2376" s="198"/>
      <c r="AF2376" s="199"/>
      <c r="AG2376" s="200"/>
      <c r="AH2376" s="200"/>
      <c r="AI2376" s="169" t="str">
        <f>IF(AB2376/W2376=0,"",IF(MOD(AB2376,W2376)&gt;0,"ОШИБКА!!! неверная кратность на сорт",""))</f>
        <v/>
      </c>
    </row>
    <row r="2377" spans="2:35">
      <c r="B2377" s="251"/>
      <c r="C2377" s="168" t="s">
        <v>3440</v>
      </c>
      <c r="D2377" s="267">
        <v>4</v>
      </c>
      <c r="E2377" s="267"/>
      <c r="F2377" s="267"/>
      <c r="G2377" s="267"/>
      <c r="H2377" s="267"/>
      <c r="I2377" s="267"/>
      <c r="J2377" s="267"/>
      <c r="K2377" s="267"/>
      <c r="L2377" s="196" t="s">
        <v>37</v>
      </c>
      <c r="M2377" s="196" t="s">
        <v>980</v>
      </c>
      <c r="N2377" s="196" t="s">
        <v>1901</v>
      </c>
      <c r="O2377" s="196" t="s">
        <v>1900</v>
      </c>
      <c r="P2377" s="196" t="s">
        <v>4049</v>
      </c>
      <c r="Q2377" s="217" t="s">
        <v>3130</v>
      </c>
      <c r="R2377" s="218"/>
      <c r="S2377" s="218"/>
      <c r="T2377" s="218"/>
      <c r="U2377" s="219"/>
      <c r="V2377" s="197" t="s">
        <v>776</v>
      </c>
      <c r="W2377" s="220">
        <v>1</v>
      </c>
      <c r="X2377" s="223">
        <v>299</v>
      </c>
      <c r="Y2377" s="223">
        <v>290</v>
      </c>
      <c r="Z2377" s="223">
        <v>272</v>
      </c>
      <c r="AA2377" s="223">
        <v>256</v>
      </c>
      <c r="AB2377" s="5"/>
      <c r="AC2377" s="224">
        <f t="shared" si="90"/>
        <v>0</v>
      </c>
      <c r="AD2377" s="270">
        <f t="shared" si="91"/>
        <v>0</v>
      </c>
      <c r="AE2377" s="198"/>
      <c r="AF2377" s="199"/>
      <c r="AG2377" s="200"/>
      <c r="AH2377" s="200"/>
      <c r="AI2377" s="169" t="str">
        <f>IF(AB2377/W2377=0,"",IF(MOD(AB2377,W2377)&gt;0,"ОШИБКА!!! неверная кратность на сорт",""))</f>
        <v/>
      </c>
    </row>
    <row r="2378" spans="2:35">
      <c r="B2378" s="251"/>
      <c r="C2378" s="168" t="s">
        <v>3441</v>
      </c>
      <c r="D2378" s="267">
        <v>10</v>
      </c>
      <c r="E2378" s="267"/>
      <c r="F2378" s="267"/>
      <c r="G2378" s="267"/>
      <c r="H2378" s="267"/>
      <c r="I2378" s="267"/>
      <c r="J2378" s="267"/>
      <c r="K2378" s="267"/>
      <c r="L2378" s="196" t="s">
        <v>37</v>
      </c>
      <c r="M2378" s="196" t="s">
        <v>980</v>
      </c>
      <c r="N2378" s="196" t="s">
        <v>1901</v>
      </c>
      <c r="O2378" s="196" t="s">
        <v>1900</v>
      </c>
      <c r="P2378" s="196" t="s">
        <v>4050</v>
      </c>
      <c r="Q2378" s="196" t="s">
        <v>19</v>
      </c>
      <c r="R2378" s="218"/>
      <c r="S2378" s="218"/>
      <c r="T2378" s="218"/>
      <c r="U2378" s="219"/>
      <c r="V2378" s="197" t="s">
        <v>776</v>
      </c>
      <c r="W2378" s="220">
        <v>1</v>
      </c>
      <c r="X2378" s="223">
        <v>380</v>
      </c>
      <c r="Y2378" s="223">
        <v>368</v>
      </c>
      <c r="Z2378" s="223">
        <v>345</v>
      </c>
      <c r="AA2378" s="223">
        <v>325</v>
      </c>
      <c r="AB2378" s="5"/>
      <c r="AC2378" s="224">
        <f t="shared" ref="AC2378:AC2441" si="92">X2378*AB2378</f>
        <v>0</v>
      </c>
      <c r="AD2378" s="270">
        <f t="shared" ref="AD2378:AD2441" si="93">IF(Y2378&lt;&gt;"",IF(AND($AC$25&gt;=200000,AB2378&gt;=20),AB2378*AA2378,IF(AND($AC$25&gt;=200000,AB2378&lt;20),AB2378*Z2378,IF(AND($AC$25&lt;200000,AB2378&gt;=20),AB2378*Y2378,AB2378*X2378))),IF($AC$25&gt;=200000,AB2378*Z2378,AB2378*X2378))</f>
        <v>0</v>
      </c>
      <c r="AE2378" s="198"/>
      <c r="AF2378" s="199"/>
      <c r="AG2378" s="200"/>
      <c r="AH2378" s="200"/>
      <c r="AI2378" s="169" t="str">
        <f>IF(AB2378/W2378=0,"",IF(MOD(AB2378,W2378)&gt;0,"ОШИБКА!!! неверная кратность на сорт",""))</f>
        <v/>
      </c>
    </row>
    <row r="2379" spans="2:35">
      <c r="B2379" s="251"/>
      <c r="C2379" s="168" t="s">
        <v>3442</v>
      </c>
      <c r="D2379" s="267">
        <v>1</v>
      </c>
      <c r="E2379" s="267"/>
      <c r="F2379" s="267"/>
      <c r="G2379" s="267"/>
      <c r="H2379" s="267"/>
      <c r="I2379" s="267"/>
      <c r="J2379" s="267"/>
      <c r="K2379" s="267"/>
      <c r="L2379" s="196" t="s">
        <v>37</v>
      </c>
      <c r="M2379" s="196" t="s">
        <v>980</v>
      </c>
      <c r="N2379" s="196" t="s">
        <v>1901</v>
      </c>
      <c r="O2379" s="196" t="s">
        <v>1900</v>
      </c>
      <c r="P2379" s="196" t="s">
        <v>2970</v>
      </c>
      <c r="Q2379" s="196" t="s">
        <v>141</v>
      </c>
      <c r="R2379" s="218"/>
      <c r="S2379" s="218"/>
      <c r="T2379" s="218"/>
      <c r="U2379" s="219"/>
      <c r="V2379" s="197" t="s">
        <v>776</v>
      </c>
      <c r="W2379" s="220">
        <v>1</v>
      </c>
      <c r="X2379" s="223">
        <v>235</v>
      </c>
      <c r="Y2379" s="223">
        <v>228</v>
      </c>
      <c r="Z2379" s="223">
        <v>213</v>
      </c>
      <c r="AA2379" s="223">
        <v>201</v>
      </c>
      <c r="AB2379" s="5"/>
      <c r="AC2379" s="224">
        <f t="shared" si="92"/>
        <v>0</v>
      </c>
      <c r="AD2379" s="270">
        <f t="shared" si="93"/>
        <v>0</v>
      </c>
      <c r="AE2379" s="198"/>
      <c r="AF2379" s="199"/>
      <c r="AG2379" s="200"/>
      <c r="AH2379" s="200"/>
      <c r="AI2379" s="169" t="str">
        <f>IF(AB2379/W2379=0,"",IF(MOD(AB2379,W2379)&gt;0,"ОШИБКА!!! неверная кратность на сорт",""))</f>
        <v/>
      </c>
    </row>
    <row r="2380" spans="2:35">
      <c r="B2380" s="251"/>
      <c r="C2380" s="168" t="s">
        <v>3444</v>
      </c>
      <c r="D2380" s="267"/>
      <c r="E2380" s="267"/>
      <c r="F2380" s="267"/>
      <c r="G2380" s="267"/>
      <c r="H2380" s="267"/>
      <c r="I2380" s="267"/>
      <c r="J2380" s="267"/>
      <c r="K2380" s="267"/>
      <c r="L2380" s="196" t="s">
        <v>37</v>
      </c>
      <c r="M2380" s="332" t="s">
        <v>980</v>
      </c>
      <c r="N2380" s="332" t="s">
        <v>1901</v>
      </c>
      <c r="O2380" s="332" t="s">
        <v>1900</v>
      </c>
      <c r="P2380" s="332" t="s">
        <v>4051</v>
      </c>
      <c r="Q2380" s="332" t="s">
        <v>19</v>
      </c>
      <c r="R2380" s="334"/>
      <c r="S2380" s="334"/>
      <c r="T2380" s="334"/>
      <c r="U2380" s="219"/>
      <c r="V2380" s="197" t="s">
        <v>776</v>
      </c>
      <c r="W2380" s="220">
        <v>1</v>
      </c>
      <c r="X2380" s="223">
        <v>332</v>
      </c>
      <c r="Y2380" s="223">
        <v>322</v>
      </c>
      <c r="Z2380" s="223">
        <v>302</v>
      </c>
      <c r="AA2380" s="223">
        <v>284</v>
      </c>
      <c r="AB2380" s="5"/>
      <c r="AC2380" s="224">
        <f t="shared" si="92"/>
        <v>0</v>
      </c>
      <c r="AD2380" s="270">
        <f t="shared" si="93"/>
        <v>0</v>
      </c>
      <c r="AE2380" s="198" t="s">
        <v>4484</v>
      </c>
      <c r="AF2380" s="199"/>
      <c r="AG2380" s="200"/>
      <c r="AH2380" s="200"/>
      <c r="AI2380" s="169" t="str">
        <f>IF(AB2380/W2380=0,"",IF(MOD(AB2380,W2380)&gt;0,"ОШИБКА!!! неверная кратность на сорт",""))</f>
        <v/>
      </c>
    </row>
    <row r="2381" spans="2:35">
      <c r="B2381" s="251"/>
      <c r="C2381" s="168" t="s">
        <v>1932</v>
      </c>
      <c r="D2381" s="267">
        <v>42</v>
      </c>
      <c r="E2381" s="267"/>
      <c r="F2381" s="267"/>
      <c r="G2381" s="267"/>
      <c r="H2381" s="267"/>
      <c r="I2381" s="267"/>
      <c r="J2381" s="267"/>
      <c r="K2381" s="267"/>
      <c r="L2381" s="196" t="s">
        <v>37</v>
      </c>
      <c r="M2381" s="196" t="s">
        <v>980</v>
      </c>
      <c r="N2381" s="196" t="s">
        <v>1901</v>
      </c>
      <c r="O2381" s="196" t="s">
        <v>1900</v>
      </c>
      <c r="P2381" s="196" t="s">
        <v>1933</v>
      </c>
      <c r="Q2381" s="196" t="s">
        <v>19</v>
      </c>
      <c r="R2381" s="218"/>
      <c r="S2381" s="218"/>
      <c r="T2381" s="218"/>
      <c r="U2381" s="219"/>
      <c r="V2381" s="197" t="s">
        <v>776</v>
      </c>
      <c r="W2381" s="220">
        <v>1</v>
      </c>
      <c r="X2381" s="223">
        <v>355</v>
      </c>
      <c r="Y2381" s="223">
        <v>344</v>
      </c>
      <c r="Z2381" s="223">
        <v>323</v>
      </c>
      <c r="AA2381" s="223">
        <v>304</v>
      </c>
      <c r="AB2381" s="5"/>
      <c r="AC2381" s="224">
        <f t="shared" si="92"/>
        <v>0</v>
      </c>
      <c r="AD2381" s="270">
        <f t="shared" si="93"/>
        <v>0</v>
      </c>
      <c r="AE2381" s="198"/>
      <c r="AF2381" s="199"/>
      <c r="AG2381" s="200"/>
      <c r="AH2381" s="200"/>
      <c r="AI2381" s="169" t="str">
        <f>IF(AB2381/W2381=0,"",IF(MOD(AB2381,W2381)&gt;0,"ОШИБКА!!! неверная кратность на сорт",""))</f>
        <v/>
      </c>
    </row>
    <row r="2382" spans="2:35">
      <c r="B2382" s="251"/>
      <c r="C2382" s="168" t="s">
        <v>3445</v>
      </c>
      <c r="D2382" s="267">
        <v>9</v>
      </c>
      <c r="E2382" s="267"/>
      <c r="F2382" s="267"/>
      <c r="G2382" s="267"/>
      <c r="H2382" s="267"/>
      <c r="I2382" s="267"/>
      <c r="J2382" s="267"/>
      <c r="K2382" s="267"/>
      <c r="L2382" s="196" t="s">
        <v>37</v>
      </c>
      <c r="M2382" s="196" t="s">
        <v>980</v>
      </c>
      <c r="N2382" s="196" t="s">
        <v>1901</v>
      </c>
      <c r="O2382" s="196" t="s">
        <v>1900</v>
      </c>
      <c r="P2382" s="196" t="s">
        <v>4052</v>
      </c>
      <c r="Q2382" s="196" t="s">
        <v>19</v>
      </c>
      <c r="R2382" s="218"/>
      <c r="S2382" s="218"/>
      <c r="T2382" s="218"/>
      <c r="U2382" s="219"/>
      <c r="V2382" s="197" t="s">
        <v>776</v>
      </c>
      <c r="W2382" s="220">
        <v>1</v>
      </c>
      <c r="X2382" s="223">
        <v>533</v>
      </c>
      <c r="Y2382" s="223">
        <v>517</v>
      </c>
      <c r="Z2382" s="223">
        <v>485</v>
      </c>
      <c r="AA2382" s="223">
        <v>456</v>
      </c>
      <c r="AB2382" s="5"/>
      <c r="AC2382" s="224">
        <f t="shared" si="92"/>
        <v>0</v>
      </c>
      <c r="AD2382" s="270">
        <f t="shared" si="93"/>
        <v>0</v>
      </c>
      <c r="AE2382" s="198"/>
      <c r="AF2382" s="199"/>
      <c r="AG2382" s="200"/>
      <c r="AH2382" s="200"/>
      <c r="AI2382" s="169" t="str">
        <f>IF(AB2382/W2382=0,"",IF(MOD(AB2382,W2382)&gt;0,"ОШИБКА!!! неверная кратность на сорт",""))</f>
        <v/>
      </c>
    </row>
    <row r="2383" spans="2:35">
      <c r="B2383" s="251"/>
      <c r="C2383" s="168" t="s">
        <v>3447</v>
      </c>
      <c r="D2383" s="267"/>
      <c r="E2383" s="267"/>
      <c r="F2383" s="267"/>
      <c r="G2383" s="267"/>
      <c r="H2383" s="267"/>
      <c r="I2383" s="267"/>
      <c r="J2383" s="267"/>
      <c r="K2383" s="267"/>
      <c r="L2383" s="196" t="s">
        <v>37</v>
      </c>
      <c r="M2383" s="332" t="s">
        <v>980</v>
      </c>
      <c r="N2383" s="332" t="s">
        <v>1901</v>
      </c>
      <c r="O2383" s="332" t="s">
        <v>1900</v>
      </c>
      <c r="P2383" s="332" t="s">
        <v>4054</v>
      </c>
      <c r="Q2383" s="332" t="s">
        <v>19</v>
      </c>
      <c r="R2383" s="334"/>
      <c r="S2383" s="334"/>
      <c r="T2383" s="334"/>
      <c r="U2383" s="219"/>
      <c r="V2383" s="197" t="s">
        <v>776</v>
      </c>
      <c r="W2383" s="220">
        <v>1</v>
      </c>
      <c r="X2383" s="223">
        <v>260</v>
      </c>
      <c r="Y2383" s="223">
        <v>252</v>
      </c>
      <c r="Z2383" s="223">
        <v>236</v>
      </c>
      <c r="AA2383" s="223">
        <v>222</v>
      </c>
      <c r="AB2383" s="5"/>
      <c r="AC2383" s="224">
        <f t="shared" si="92"/>
        <v>0</v>
      </c>
      <c r="AD2383" s="270">
        <f t="shared" si="93"/>
        <v>0</v>
      </c>
      <c r="AE2383" s="198" t="s">
        <v>4484</v>
      </c>
      <c r="AF2383" s="199"/>
      <c r="AG2383" s="200"/>
      <c r="AH2383" s="200"/>
      <c r="AI2383" s="169" t="str">
        <f>IF(AB2383/W2383=0,"",IF(MOD(AB2383,W2383)&gt;0,"ОШИБКА!!! неверная кратность на сорт",""))</f>
        <v/>
      </c>
    </row>
    <row r="2384" spans="2:35">
      <c r="B2384" s="251"/>
      <c r="C2384" s="168" t="s">
        <v>1934</v>
      </c>
      <c r="D2384" s="267">
        <v>26</v>
      </c>
      <c r="E2384" s="267"/>
      <c r="F2384" s="267"/>
      <c r="G2384" s="267"/>
      <c r="H2384" s="267"/>
      <c r="I2384" s="267"/>
      <c r="J2384" s="267"/>
      <c r="K2384" s="267"/>
      <c r="L2384" s="196" t="s">
        <v>37</v>
      </c>
      <c r="M2384" s="196" t="s">
        <v>980</v>
      </c>
      <c r="N2384" s="196" t="s">
        <v>1901</v>
      </c>
      <c r="O2384" s="196" t="s">
        <v>1900</v>
      </c>
      <c r="P2384" s="196" t="s">
        <v>1935</v>
      </c>
      <c r="Q2384" s="196" t="s">
        <v>19</v>
      </c>
      <c r="R2384" s="218"/>
      <c r="S2384" s="218"/>
      <c r="T2384" s="218"/>
      <c r="U2384" s="219"/>
      <c r="V2384" s="197" t="s">
        <v>776</v>
      </c>
      <c r="W2384" s="220">
        <v>1</v>
      </c>
      <c r="X2384" s="223">
        <v>448</v>
      </c>
      <c r="Y2384" s="223">
        <v>434</v>
      </c>
      <c r="Z2384" s="223">
        <v>407</v>
      </c>
      <c r="AA2384" s="223">
        <v>383</v>
      </c>
      <c r="AB2384" s="5"/>
      <c r="AC2384" s="224">
        <f t="shared" si="92"/>
        <v>0</v>
      </c>
      <c r="AD2384" s="270">
        <f t="shared" si="93"/>
        <v>0</v>
      </c>
      <c r="AE2384" s="198"/>
      <c r="AF2384" s="199"/>
      <c r="AG2384" s="200"/>
      <c r="AH2384" s="200"/>
      <c r="AI2384" s="169" t="str">
        <f>IF(AB2384/W2384=0,"",IF(MOD(AB2384,W2384)&gt;0,"ОШИБКА!!! неверная кратность на сорт",""))</f>
        <v/>
      </c>
    </row>
    <row r="2385" spans="2:35">
      <c r="B2385" s="251"/>
      <c r="C2385" s="168" t="s">
        <v>3448</v>
      </c>
      <c r="D2385" s="267">
        <v>2</v>
      </c>
      <c r="E2385" s="267"/>
      <c r="F2385" s="267"/>
      <c r="G2385" s="267"/>
      <c r="H2385" s="267"/>
      <c r="I2385" s="267"/>
      <c r="J2385" s="267"/>
      <c r="K2385" s="267"/>
      <c r="L2385" s="196" t="s">
        <v>37</v>
      </c>
      <c r="M2385" s="196" t="s">
        <v>980</v>
      </c>
      <c r="N2385" s="196" t="s">
        <v>1901</v>
      </c>
      <c r="O2385" s="196" t="s">
        <v>1900</v>
      </c>
      <c r="P2385" s="196" t="s">
        <v>4055</v>
      </c>
      <c r="Q2385" s="196" t="s">
        <v>19</v>
      </c>
      <c r="R2385" s="218"/>
      <c r="S2385" s="218"/>
      <c r="T2385" s="218"/>
      <c r="U2385" s="219"/>
      <c r="V2385" s="197" t="s">
        <v>776</v>
      </c>
      <c r="W2385" s="220">
        <v>1</v>
      </c>
      <c r="X2385" s="223">
        <v>400</v>
      </c>
      <c r="Y2385" s="223">
        <v>388</v>
      </c>
      <c r="Z2385" s="223">
        <v>363</v>
      </c>
      <c r="AA2385" s="223">
        <v>342</v>
      </c>
      <c r="AB2385" s="5"/>
      <c r="AC2385" s="224">
        <f t="shared" si="92"/>
        <v>0</v>
      </c>
      <c r="AD2385" s="270">
        <f t="shared" si="93"/>
        <v>0</v>
      </c>
      <c r="AE2385" s="198"/>
      <c r="AF2385" s="199"/>
      <c r="AG2385" s="200"/>
      <c r="AH2385" s="200"/>
      <c r="AI2385" s="169" t="str">
        <f>IF(AB2385/W2385=0,"",IF(MOD(AB2385,W2385)&gt;0,"ОШИБКА!!! неверная кратность на сорт",""))</f>
        <v/>
      </c>
    </row>
    <row r="2386" spans="2:35">
      <c r="B2386" s="251"/>
      <c r="C2386" s="168" t="s">
        <v>3449</v>
      </c>
      <c r="D2386" s="267">
        <v>22</v>
      </c>
      <c r="E2386" s="267"/>
      <c r="F2386" s="267"/>
      <c r="G2386" s="267"/>
      <c r="H2386" s="267"/>
      <c r="I2386" s="267"/>
      <c r="J2386" s="267"/>
      <c r="K2386" s="267"/>
      <c r="L2386" s="196" t="s">
        <v>37</v>
      </c>
      <c r="M2386" s="196" t="s">
        <v>980</v>
      </c>
      <c r="N2386" s="196" t="s">
        <v>1901</v>
      </c>
      <c r="O2386" s="196" t="s">
        <v>1900</v>
      </c>
      <c r="P2386" s="196" t="s">
        <v>1375</v>
      </c>
      <c r="Q2386" s="196" t="s">
        <v>141</v>
      </c>
      <c r="R2386" s="218"/>
      <c r="S2386" s="218"/>
      <c r="T2386" s="218"/>
      <c r="U2386" s="219"/>
      <c r="V2386" s="197" t="s">
        <v>776</v>
      </c>
      <c r="W2386" s="220">
        <v>1</v>
      </c>
      <c r="X2386" s="223">
        <v>253</v>
      </c>
      <c r="Y2386" s="223">
        <v>245</v>
      </c>
      <c r="Z2386" s="223">
        <v>230</v>
      </c>
      <c r="AA2386" s="223">
        <v>216</v>
      </c>
      <c r="AB2386" s="5"/>
      <c r="AC2386" s="224">
        <f t="shared" si="92"/>
        <v>0</v>
      </c>
      <c r="AD2386" s="270">
        <f t="shared" si="93"/>
        <v>0</v>
      </c>
      <c r="AE2386" s="198"/>
      <c r="AF2386" s="199"/>
      <c r="AG2386" s="200"/>
      <c r="AH2386" s="200"/>
      <c r="AI2386" s="169" t="str">
        <f>IF(AB2386/W2386=0,"",IF(MOD(AB2386,W2386)&gt;0,"ОШИБКА!!! неверная кратность на сорт",""))</f>
        <v/>
      </c>
    </row>
    <row r="2387" spans="2:35">
      <c r="B2387" s="251"/>
      <c r="C2387" s="168" t="s">
        <v>3450</v>
      </c>
      <c r="D2387" s="267">
        <v>7</v>
      </c>
      <c r="E2387" s="267"/>
      <c r="F2387" s="267"/>
      <c r="G2387" s="267"/>
      <c r="H2387" s="267"/>
      <c r="I2387" s="267"/>
      <c r="J2387" s="267"/>
      <c r="K2387" s="267"/>
      <c r="L2387" s="196" t="s">
        <v>37</v>
      </c>
      <c r="M2387" s="196" t="s">
        <v>980</v>
      </c>
      <c r="N2387" s="196" t="s">
        <v>1901</v>
      </c>
      <c r="O2387" s="196" t="s">
        <v>1900</v>
      </c>
      <c r="P2387" s="196" t="s">
        <v>1375</v>
      </c>
      <c r="Q2387" s="196" t="s">
        <v>19</v>
      </c>
      <c r="R2387" s="218"/>
      <c r="S2387" s="218"/>
      <c r="T2387" s="218"/>
      <c r="U2387" s="219"/>
      <c r="V2387" s="197" t="s">
        <v>776</v>
      </c>
      <c r="W2387" s="220">
        <v>1</v>
      </c>
      <c r="X2387" s="223">
        <v>208</v>
      </c>
      <c r="Y2387" s="223">
        <v>202</v>
      </c>
      <c r="Z2387" s="223">
        <v>189</v>
      </c>
      <c r="AA2387" s="223">
        <v>178</v>
      </c>
      <c r="AB2387" s="5"/>
      <c r="AC2387" s="224">
        <f t="shared" si="92"/>
        <v>0</v>
      </c>
      <c r="AD2387" s="270">
        <f t="shared" si="93"/>
        <v>0</v>
      </c>
      <c r="AE2387" s="198"/>
      <c r="AF2387" s="199"/>
      <c r="AG2387" s="200"/>
      <c r="AH2387" s="200"/>
      <c r="AI2387" s="169" t="str">
        <f>IF(AB2387/W2387=0,"",IF(MOD(AB2387,W2387)&gt;0,"ОШИБКА!!! неверная кратность на сорт",""))</f>
        <v/>
      </c>
    </row>
    <row r="2388" spans="2:35">
      <c r="B2388" s="251"/>
      <c r="C2388" s="168" t="s">
        <v>3451</v>
      </c>
      <c r="D2388" s="267">
        <v>22</v>
      </c>
      <c r="E2388" s="267"/>
      <c r="F2388" s="267"/>
      <c r="G2388" s="267"/>
      <c r="H2388" s="267"/>
      <c r="I2388" s="267"/>
      <c r="J2388" s="267"/>
      <c r="K2388" s="267"/>
      <c r="L2388" s="196" t="s">
        <v>37</v>
      </c>
      <c r="M2388" s="196" t="s">
        <v>980</v>
      </c>
      <c r="N2388" s="196" t="s">
        <v>1901</v>
      </c>
      <c r="O2388" s="196" t="s">
        <v>1900</v>
      </c>
      <c r="P2388" s="196" t="s">
        <v>4056</v>
      </c>
      <c r="Q2388" s="196" t="s">
        <v>141</v>
      </c>
      <c r="R2388" s="218"/>
      <c r="S2388" s="218"/>
      <c r="T2388" s="218"/>
      <c r="U2388" s="219"/>
      <c r="V2388" s="197" t="s">
        <v>776</v>
      </c>
      <c r="W2388" s="220">
        <v>1</v>
      </c>
      <c r="X2388" s="223">
        <v>500</v>
      </c>
      <c r="Y2388" s="223">
        <v>485</v>
      </c>
      <c r="Z2388" s="223">
        <v>455</v>
      </c>
      <c r="AA2388" s="223">
        <v>428</v>
      </c>
      <c r="AB2388" s="5"/>
      <c r="AC2388" s="224">
        <f t="shared" si="92"/>
        <v>0</v>
      </c>
      <c r="AD2388" s="270">
        <f t="shared" si="93"/>
        <v>0</v>
      </c>
      <c r="AE2388" s="198"/>
      <c r="AF2388" s="199"/>
      <c r="AG2388" s="200"/>
      <c r="AH2388" s="200"/>
      <c r="AI2388" s="169" t="str">
        <f>IF(AB2388/W2388=0,"",IF(MOD(AB2388,W2388)&gt;0,"ОШИБКА!!! неверная кратность на сорт",""))</f>
        <v/>
      </c>
    </row>
    <row r="2389" spans="2:35">
      <c r="B2389" s="251"/>
      <c r="C2389" s="168" t="s">
        <v>3452</v>
      </c>
      <c r="D2389" s="267">
        <v>8</v>
      </c>
      <c r="E2389" s="267"/>
      <c r="F2389" s="267"/>
      <c r="G2389" s="267"/>
      <c r="H2389" s="267"/>
      <c r="I2389" s="267"/>
      <c r="J2389" s="267"/>
      <c r="K2389" s="267"/>
      <c r="L2389" s="196" t="s">
        <v>37</v>
      </c>
      <c r="M2389" s="196" t="s">
        <v>980</v>
      </c>
      <c r="N2389" s="196" t="s">
        <v>1901</v>
      </c>
      <c r="O2389" s="196" t="s">
        <v>1900</v>
      </c>
      <c r="P2389" s="196" t="s">
        <v>4056</v>
      </c>
      <c r="Q2389" s="196" t="s">
        <v>19</v>
      </c>
      <c r="R2389" s="218"/>
      <c r="S2389" s="218"/>
      <c r="T2389" s="218"/>
      <c r="U2389" s="219"/>
      <c r="V2389" s="197" t="s">
        <v>776</v>
      </c>
      <c r="W2389" s="220">
        <v>1</v>
      </c>
      <c r="X2389" s="223">
        <v>423</v>
      </c>
      <c r="Y2389" s="223">
        <v>410</v>
      </c>
      <c r="Z2389" s="223">
        <v>384</v>
      </c>
      <c r="AA2389" s="223">
        <v>361</v>
      </c>
      <c r="AB2389" s="5"/>
      <c r="AC2389" s="224">
        <f t="shared" si="92"/>
        <v>0</v>
      </c>
      <c r="AD2389" s="270">
        <f t="shared" si="93"/>
        <v>0</v>
      </c>
      <c r="AE2389" s="198"/>
      <c r="AF2389" s="199"/>
      <c r="AG2389" s="200"/>
      <c r="AH2389" s="200"/>
      <c r="AI2389" s="169" t="str">
        <f>IF(AB2389/W2389=0,"",IF(MOD(AB2389,W2389)&gt;0,"ОШИБКА!!! неверная кратность на сорт",""))</f>
        <v/>
      </c>
    </row>
    <row r="2390" spans="2:35">
      <c r="B2390" s="251"/>
      <c r="C2390" s="168" t="s">
        <v>3453</v>
      </c>
      <c r="D2390" s="267">
        <v>12</v>
      </c>
      <c r="E2390" s="267"/>
      <c r="F2390" s="267"/>
      <c r="G2390" s="267"/>
      <c r="H2390" s="267"/>
      <c r="I2390" s="267"/>
      <c r="J2390" s="267"/>
      <c r="K2390" s="267"/>
      <c r="L2390" s="196" t="s">
        <v>37</v>
      </c>
      <c r="M2390" s="196" t="s">
        <v>980</v>
      </c>
      <c r="N2390" s="196" t="s">
        <v>1901</v>
      </c>
      <c r="O2390" s="196" t="s">
        <v>1900</v>
      </c>
      <c r="P2390" s="196" t="s">
        <v>4057</v>
      </c>
      <c r="Q2390" s="196" t="s">
        <v>19</v>
      </c>
      <c r="R2390" s="218"/>
      <c r="S2390" s="218"/>
      <c r="T2390" s="218"/>
      <c r="U2390" s="219"/>
      <c r="V2390" s="197" t="s">
        <v>776</v>
      </c>
      <c r="W2390" s="220">
        <v>1</v>
      </c>
      <c r="X2390" s="223">
        <v>352</v>
      </c>
      <c r="Y2390" s="223">
        <v>341</v>
      </c>
      <c r="Z2390" s="223">
        <v>320</v>
      </c>
      <c r="AA2390" s="223">
        <v>301</v>
      </c>
      <c r="AB2390" s="5"/>
      <c r="AC2390" s="224">
        <f t="shared" si="92"/>
        <v>0</v>
      </c>
      <c r="AD2390" s="270">
        <f t="shared" si="93"/>
        <v>0</v>
      </c>
      <c r="AE2390" s="198"/>
      <c r="AF2390" s="199"/>
      <c r="AG2390" s="200"/>
      <c r="AH2390" s="200"/>
      <c r="AI2390" s="169" t="str">
        <f>IF(AB2390/W2390=0,"",IF(MOD(AB2390,W2390)&gt;0,"ОШИБКА!!! неверная кратность на сорт",""))</f>
        <v/>
      </c>
    </row>
    <row r="2391" spans="2:35">
      <c r="B2391" s="251"/>
      <c r="C2391" s="168" t="s">
        <v>3454</v>
      </c>
      <c r="D2391" s="267">
        <v>1</v>
      </c>
      <c r="E2391" s="267"/>
      <c r="F2391" s="267"/>
      <c r="G2391" s="267"/>
      <c r="H2391" s="267"/>
      <c r="I2391" s="267"/>
      <c r="J2391" s="267"/>
      <c r="K2391" s="267"/>
      <c r="L2391" s="196" t="s">
        <v>37</v>
      </c>
      <c r="M2391" s="196" t="s">
        <v>980</v>
      </c>
      <c r="N2391" s="196" t="s">
        <v>1901</v>
      </c>
      <c r="O2391" s="196" t="s">
        <v>1900</v>
      </c>
      <c r="P2391" s="196" t="s">
        <v>4058</v>
      </c>
      <c r="Q2391" s="196" t="s">
        <v>19</v>
      </c>
      <c r="R2391" s="218"/>
      <c r="S2391" s="218"/>
      <c r="T2391" s="218"/>
      <c r="U2391" s="219"/>
      <c r="V2391" s="197" t="s">
        <v>776</v>
      </c>
      <c r="W2391" s="220">
        <v>1</v>
      </c>
      <c r="X2391" s="223">
        <v>533</v>
      </c>
      <c r="Y2391" s="223">
        <v>517</v>
      </c>
      <c r="Z2391" s="223">
        <v>485</v>
      </c>
      <c r="AA2391" s="223">
        <v>456</v>
      </c>
      <c r="AB2391" s="5"/>
      <c r="AC2391" s="224">
        <f t="shared" si="92"/>
        <v>0</v>
      </c>
      <c r="AD2391" s="270">
        <f t="shared" si="93"/>
        <v>0</v>
      </c>
      <c r="AE2391" s="198"/>
      <c r="AF2391" s="199"/>
      <c r="AG2391" s="200"/>
      <c r="AH2391" s="200"/>
      <c r="AI2391" s="169" t="str">
        <f>IF(AB2391/W2391=0,"",IF(MOD(AB2391,W2391)&gt;0,"ОШИБКА!!! неверная кратность на сорт",""))</f>
        <v/>
      </c>
    </row>
    <row r="2392" spans="2:35">
      <c r="B2392" s="251"/>
      <c r="C2392" s="168" t="s">
        <v>3455</v>
      </c>
      <c r="D2392" s="267">
        <v>7</v>
      </c>
      <c r="E2392" s="267"/>
      <c r="F2392" s="267"/>
      <c r="G2392" s="267"/>
      <c r="H2392" s="267"/>
      <c r="I2392" s="267"/>
      <c r="J2392" s="267"/>
      <c r="K2392" s="267"/>
      <c r="L2392" s="196" t="s">
        <v>37</v>
      </c>
      <c r="M2392" s="196" t="s">
        <v>980</v>
      </c>
      <c r="N2392" s="196" t="s">
        <v>1901</v>
      </c>
      <c r="O2392" s="196" t="s">
        <v>1900</v>
      </c>
      <c r="P2392" s="196" t="s">
        <v>4059</v>
      </c>
      <c r="Q2392" s="196" t="s">
        <v>19</v>
      </c>
      <c r="R2392" s="218"/>
      <c r="S2392" s="218"/>
      <c r="T2392" s="218"/>
      <c r="U2392" s="219"/>
      <c r="V2392" s="197" t="s">
        <v>776</v>
      </c>
      <c r="W2392" s="220">
        <v>1</v>
      </c>
      <c r="X2392" s="223">
        <v>266</v>
      </c>
      <c r="Y2392" s="223">
        <v>258</v>
      </c>
      <c r="Z2392" s="223">
        <v>242</v>
      </c>
      <c r="AA2392" s="223">
        <v>228</v>
      </c>
      <c r="AB2392" s="5"/>
      <c r="AC2392" s="224">
        <f t="shared" si="92"/>
        <v>0</v>
      </c>
      <c r="AD2392" s="270">
        <f t="shared" si="93"/>
        <v>0</v>
      </c>
      <c r="AE2392" s="198"/>
      <c r="AF2392" s="199"/>
      <c r="AG2392" s="200"/>
      <c r="AH2392" s="200"/>
      <c r="AI2392" s="169" t="str">
        <f>IF(AB2392/W2392=0,"",IF(MOD(AB2392,W2392)&gt;0,"ОШИБКА!!! неверная кратность на сорт",""))</f>
        <v/>
      </c>
    </row>
    <row r="2393" spans="2:35">
      <c r="B2393" s="251"/>
      <c r="C2393" s="168" t="s">
        <v>3456</v>
      </c>
      <c r="D2393" s="267">
        <v>42</v>
      </c>
      <c r="E2393" s="267"/>
      <c r="F2393" s="267"/>
      <c r="G2393" s="267"/>
      <c r="H2393" s="267"/>
      <c r="I2393" s="267"/>
      <c r="J2393" s="267"/>
      <c r="K2393" s="267"/>
      <c r="L2393" s="196" t="s">
        <v>37</v>
      </c>
      <c r="M2393" s="196" t="s">
        <v>980</v>
      </c>
      <c r="N2393" s="196" t="s">
        <v>1901</v>
      </c>
      <c r="O2393" s="196" t="s">
        <v>1900</v>
      </c>
      <c r="P2393" s="196" t="s">
        <v>4060</v>
      </c>
      <c r="Q2393" s="196" t="s">
        <v>19</v>
      </c>
      <c r="R2393" s="218"/>
      <c r="S2393" s="218"/>
      <c r="T2393" s="218"/>
      <c r="U2393" s="219"/>
      <c r="V2393" s="197" t="s">
        <v>776</v>
      </c>
      <c r="W2393" s="220">
        <v>1</v>
      </c>
      <c r="X2393" s="223">
        <v>462</v>
      </c>
      <c r="Y2393" s="223">
        <v>448</v>
      </c>
      <c r="Z2393" s="223">
        <v>420</v>
      </c>
      <c r="AA2393" s="223">
        <v>395</v>
      </c>
      <c r="AB2393" s="5"/>
      <c r="AC2393" s="224">
        <f t="shared" si="92"/>
        <v>0</v>
      </c>
      <c r="AD2393" s="270">
        <f t="shared" si="93"/>
        <v>0</v>
      </c>
      <c r="AE2393" s="198"/>
      <c r="AF2393" s="199"/>
      <c r="AG2393" s="200"/>
      <c r="AH2393" s="200"/>
      <c r="AI2393" s="169" t="str">
        <f>IF(AB2393/W2393=0,"",IF(MOD(AB2393,W2393)&gt;0,"ОШИБКА!!! неверная кратность на сорт",""))</f>
        <v/>
      </c>
    </row>
    <row r="2394" spans="2:35">
      <c r="B2394" s="251"/>
      <c r="C2394" s="168" t="s">
        <v>3458</v>
      </c>
      <c r="D2394" s="267">
        <v>19</v>
      </c>
      <c r="E2394" s="267"/>
      <c r="F2394" s="267"/>
      <c r="G2394" s="267"/>
      <c r="H2394" s="267"/>
      <c r="I2394" s="267"/>
      <c r="J2394" s="267"/>
      <c r="K2394" s="267"/>
      <c r="L2394" s="196" t="s">
        <v>37</v>
      </c>
      <c r="M2394" s="196" t="s">
        <v>980</v>
      </c>
      <c r="N2394" s="196" t="s">
        <v>1901</v>
      </c>
      <c r="O2394" s="196" t="s">
        <v>1900</v>
      </c>
      <c r="P2394" s="196" t="s">
        <v>4061</v>
      </c>
      <c r="Q2394" s="196" t="s">
        <v>19</v>
      </c>
      <c r="R2394" s="218"/>
      <c r="S2394" s="218"/>
      <c r="T2394" s="218"/>
      <c r="U2394" s="219"/>
      <c r="V2394" s="197" t="s">
        <v>776</v>
      </c>
      <c r="W2394" s="220">
        <v>1</v>
      </c>
      <c r="X2394" s="223">
        <v>462</v>
      </c>
      <c r="Y2394" s="223">
        <v>448</v>
      </c>
      <c r="Z2394" s="223">
        <v>420</v>
      </c>
      <c r="AA2394" s="223">
        <v>395</v>
      </c>
      <c r="AB2394" s="5"/>
      <c r="AC2394" s="224">
        <f t="shared" si="92"/>
        <v>0</v>
      </c>
      <c r="AD2394" s="270">
        <f t="shared" si="93"/>
        <v>0</v>
      </c>
      <c r="AE2394" s="198"/>
      <c r="AF2394" s="199"/>
      <c r="AG2394" s="200"/>
      <c r="AH2394" s="200"/>
      <c r="AI2394" s="169" t="str">
        <f>IF(AB2394/W2394=0,"",IF(MOD(AB2394,W2394)&gt;0,"ОШИБКА!!! неверная кратность на сорт",""))</f>
        <v/>
      </c>
    </row>
    <row r="2395" spans="2:35">
      <c r="B2395" s="251"/>
      <c r="C2395" s="168" t="s">
        <v>3459</v>
      </c>
      <c r="D2395" s="267">
        <v>36</v>
      </c>
      <c r="E2395" s="267"/>
      <c r="F2395" s="267"/>
      <c r="G2395" s="267"/>
      <c r="H2395" s="267"/>
      <c r="I2395" s="267"/>
      <c r="J2395" s="267"/>
      <c r="K2395" s="267"/>
      <c r="L2395" s="196" t="s">
        <v>37</v>
      </c>
      <c r="M2395" s="196" t="s">
        <v>980</v>
      </c>
      <c r="N2395" s="196" t="s">
        <v>1901</v>
      </c>
      <c r="O2395" s="196" t="s">
        <v>1900</v>
      </c>
      <c r="P2395" s="196" t="s">
        <v>4062</v>
      </c>
      <c r="Q2395" s="196" t="s">
        <v>19</v>
      </c>
      <c r="R2395" s="218"/>
      <c r="S2395" s="218"/>
      <c r="T2395" s="218"/>
      <c r="U2395" s="219"/>
      <c r="V2395" s="197" t="s">
        <v>776</v>
      </c>
      <c r="W2395" s="220">
        <v>1</v>
      </c>
      <c r="X2395" s="223">
        <v>245</v>
      </c>
      <c r="Y2395" s="223">
        <v>237</v>
      </c>
      <c r="Z2395" s="223">
        <v>222</v>
      </c>
      <c r="AA2395" s="223">
        <v>209</v>
      </c>
      <c r="AB2395" s="5"/>
      <c r="AC2395" s="224">
        <f t="shared" si="92"/>
        <v>0</v>
      </c>
      <c r="AD2395" s="270">
        <f t="shared" si="93"/>
        <v>0</v>
      </c>
      <c r="AE2395" s="198"/>
      <c r="AF2395" s="199"/>
      <c r="AG2395" s="200"/>
      <c r="AH2395" s="200"/>
      <c r="AI2395" s="169" t="str">
        <f>IF(AB2395/W2395=0,"",IF(MOD(AB2395,W2395)&gt;0,"ОШИБКА!!! неверная кратность на сорт",""))</f>
        <v/>
      </c>
    </row>
    <row r="2396" spans="2:35">
      <c r="B2396" s="251"/>
      <c r="C2396" s="168" t="s">
        <v>3460</v>
      </c>
      <c r="D2396" s="267">
        <v>2</v>
      </c>
      <c r="E2396" s="267"/>
      <c r="F2396" s="267"/>
      <c r="G2396" s="267"/>
      <c r="H2396" s="267"/>
      <c r="I2396" s="267"/>
      <c r="J2396" s="267"/>
      <c r="K2396" s="267"/>
      <c r="L2396" s="196" t="s">
        <v>37</v>
      </c>
      <c r="M2396" s="196" t="s">
        <v>980</v>
      </c>
      <c r="N2396" s="196" t="s">
        <v>1901</v>
      </c>
      <c r="O2396" s="196" t="s">
        <v>1900</v>
      </c>
      <c r="P2396" s="196" t="s">
        <v>4063</v>
      </c>
      <c r="Q2396" s="196" t="s">
        <v>19</v>
      </c>
      <c r="R2396" s="218"/>
      <c r="S2396" s="218"/>
      <c r="T2396" s="218"/>
      <c r="U2396" s="219"/>
      <c r="V2396" s="197" t="s">
        <v>776</v>
      </c>
      <c r="W2396" s="220">
        <v>1</v>
      </c>
      <c r="X2396" s="223">
        <v>154</v>
      </c>
      <c r="Y2396" s="223">
        <v>149</v>
      </c>
      <c r="Z2396" s="223">
        <v>140</v>
      </c>
      <c r="AA2396" s="223">
        <v>132</v>
      </c>
      <c r="AB2396" s="5"/>
      <c r="AC2396" s="224">
        <f t="shared" si="92"/>
        <v>0</v>
      </c>
      <c r="AD2396" s="270">
        <f t="shared" si="93"/>
        <v>0</v>
      </c>
      <c r="AE2396" s="198"/>
      <c r="AF2396" s="199"/>
      <c r="AG2396" s="200"/>
      <c r="AH2396" s="200"/>
      <c r="AI2396" s="169" t="str">
        <f>IF(AB2396/W2396=0,"",IF(MOD(AB2396,W2396)&gt;0,"ОШИБКА!!! неверная кратность на сорт",""))</f>
        <v/>
      </c>
    </row>
    <row r="2397" spans="2:35">
      <c r="B2397" s="251"/>
      <c r="C2397" s="168" t="s">
        <v>3462</v>
      </c>
      <c r="D2397" s="267">
        <v>30</v>
      </c>
      <c r="E2397" s="267"/>
      <c r="F2397" s="267"/>
      <c r="G2397" s="267"/>
      <c r="H2397" s="267"/>
      <c r="I2397" s="267"/>
      <c r="J2397" s="267">
        <v>10</v>
      </c>
      <c r="K2397" s="267"/>
      <c r="L2397" s="196" t="s">
        <v>37</v>
      </c>
      <c r="M2397" s="196" t="s">
        <v>980</v>
      </c>
      <c r="N2397" s="196" t="s">
        <v>1901</v>
      </c>
      <c r="O2397" s="196" t="s">
        <v>1900</v>
      </c>
      <c r="P2397" s="196" t="s">
        <v>4064</v>
      </c>
      <c r="Q2397" s="196" t="s">
        <v>141</v>
      </c>
      <c r="R2397" s="218"/>
      <c r="S2397" s="218"/>
      <c r="T2397" s="218"/>
      <c r="U2397" s="219"/>
      <c r="V2397" s="197" t="s">
        <v>776</v>
      </c>
      <c r="W2397" s="220">
        <v>1</v>
      </c>
      <c r="X2397" s="223">
        <v>235</v>
      </c>
      <c r="Y2397" s="223">
        <v>228</v>
      </c>
      <c r="Z2397" s="223">
        <v>213</v>
      </c>
      <c r="AA2397" s="223">
        <v>201</v>
      </c>
      <c r="AB2397" s="5"/>
      <c r="AC2397" s="224">
        <f t="shared" si="92"/>
        <v>0</v>
      </c>
      <c r="AD2397" s="270">
        <f t="shared" si="93"/>
        <v>0</v>
      </c>
      <c r="AE2397" s="198"/>
      <c r="AF2397" s="199"/>
      <c r="AG2397" s="200"/>
      <c r="AH2397" s="200"/>
      <c r="AI2397" s="169" t="str">
        <f>IF(AB2397/W2397=0,"",IF(MOD(AB2397,W2397)&gt;0,"ОШИБКА!!! неверная кратность на сорт",""))</f>
        <v/>
      </c>
    </row>
    <row r="2398" spans="2:35">
      <c r="B2398" s="251"/>
      <c r="C2398" s="168" t="s">
        <v>1936</v>
      </c>
      <c r="D2398" s="267">
        <v>21</v>
      </c>
      <c r="E2398" s="267"/>
      <c r="F2398" s="267"/>
      <c r="G2398" s="267"/>
      <c r="H2398" s="267"/>
      <c r="I2398" s="267"/>
      <c r="J2398" s="267"/>
      <c r="K2398" s="267"/>
      <c r="L2398" s="196" t="s">
        <v>37</v>
      </c>
      <c r="M2398" s="196" t="s">
        <v>980</v>
      </c>
      <c r="N2398" s="196" t="s">
        <v>1901</v>
      </c>
      <c r="O2398" s="196" t="s">
        <v>1900</v>
      </c>
      <c r="P2398" s="196" t="s">
        <v>1937</v>
      </c>
      <c r="Q2398" s="196" t="s">
        <v>19</v>
      </c>
      <c r="R2398" s="218"/>
      <c r="S2398" s="218"/>
      <c r="T2398" s="218"/>
      <c r="U2398" s="219"/>
      <c r="V2398" s="197" t="s">
        <v>776</v>
      </c>
      <c r="W2398" s="220">
        <v>1</v>
      </c>
      <c r="X2398" s="223">
        <v>408</v>
      </c>
      <c r="Y2398" s="223">
        <v>396</v>
      </c>
      <c r="Z2398" s="223">
        <v>371</v>
      </c>
      <c r="AA2398" s="223">
        <v>349</v>
      </c>
      <c r="AB2398" s="5"/>
      <c r="AC2398" s="224">
        <f t="shared" si="92"/>
        <v>0</v>
      </c>
      <c r="AD2398" s="270">
        <f t="shared" si="93"/>
        <v>0</v>
      </c>
      <c r="AE2398" s="198"/>
      <c r="AF2398" s="199"/>
      <c r="AG2398" s="200"/>
      <c r="AH2398" s="200"/>
      <c r="AI2398" s="169" t="str">
        <f>IF(AB2398/W2398=0,"",IF(MOD(AB2398,W2398)&gt;0,"ОШИБКА!!! неверная кратность на сорт",""))</f>
        <v/>
      </c>
    </row>
    <row r="2399" spans="2:35">
      <c r="B2399" s="251"/>
      <c r="C2399" s="168" t="s">
        <v>3463</v>
      </c>
      <c r="D2399" s="267">
        <v>73</v>
      </c>
      <c r="E2399" s="267"/>
      <c r="F2399" s="267"/>
      <c r="G2399" s="267"/>
      <c r="H2399" s="267"/>
      <c r="I2399" s="267"/>
      <c r="J2399" s="267"/>
      <c r="K2399" s="267"/>
      <c r="L2399" s="196" t="s">
        <v>37</v>
      </c>
      <c r="M2399" s="196" t="s">
        <v>980</v>
      </c>
      <c r="N2399" s="196" t="s">
        <v>1901</v>
      </c>
      <c r="O2399" s="196" t="s">
        <v>1900</v>
      </c>
      <c r="P2399" s="196" t="s">
        <v>2883</v>
      </c>
      <c r="Q2399" s="196" t="s">
        <v>19</v>
      </c>
      <c r="R2399" s="218"/>
      <c r="S2399" s="218"/>
      <c r="T2399" s="218"/>
      <c r="U2399" s="219"/>
      <c r="V2399" s="197" t="s">
        <v>776</v>
      </c>
      <c r="W2399" s="220">
        <v>1</v>
      </c>
      <c r="X2399" s="223">
        <v>177</v>
      </c>
      <c r="Y2399" s="223">
        <v>172</v>
      </c>
      <c r="Z2399" s="223">
        <v>161</v>
      </c>
      <c r="AA2399" s="223">
        <v>151</v>
      </c>
      <c r="AB2399" s="5"/>
      <c r="AC2399" s="224">
        <f t="shared" si="92"/>
        <v>0</v>
      </c>
      <c r="AD2399" s="270">
        <f t="shared" si="93"/>
        <v>0</v>
      </c>
      <c r="AE2399" s="198"/>
      <c r="AF2399" s="199"/>
      <c r="AG2399" s="200"/>
      <c r="AH2399" s="200"/>
      <c r="AI2399" s="169" t="str">
        <f>IF(AB2399/W2399=0,"",IF(MOD(AB2399,W2399)&gt;0,"ОШИБКА!!! неверная кратность на сорт",""))</f>
        <v/>
      </c>
    </row>
    <row r="2400" spans="2:35">
      <c r="B2400" s="251"/>
      <c r="C2400" s="168" t="s">
        <v>3464</v>
      </c>
      <c r="D2400" s="267">
        <v>1</v>
      </c>
      <c r="E2400" s="267"/>
      <c r="F2400" s="267"/>
      <c r="G2400" s="267"/>
      <c r="H2400" s="267"/>
      <c r="I2400" s="267"/>
      <c r="J2400" s="267"/>
      <c r="K2400" s="267"/>
      <c r="L2400" s="196" t="s">
        <v>37</v>
      </c>
      <c r="M2400" s="196" t="s">
        <v>980</v>
      </c>
      <c r="N2400" s="196" t="s">
        <v>1901</v>
      </c>
      <c r="O2400" s="196" t="s">
        <v>1900</v>
      </c>
      <c r="P2400" s="196" t="s">
        <v>1939</v>
      </c>
      <c r="Q2400" s="196" t="s">
        <v>19</v>
      </c>
      <c r="R2400" s="218"/>
      <c r="S2400" s="218"/>
      <c r="T2400" s="218"/>
      <c r="U2400" s="219"/>
      <c r="V2400" s="197" t="s">
        <v>776</v>
      </c>
      <c r="W2400" s="220">
        <v>1</v>
      </c>
      <c r="X2400" s="223">
        <v>329</v>
      </c>
      <c r="Y2400" s="223">
        <v>319</v>
      </c>
      <c r="Z2400" s="223">
        <v>299</v>
      </c>
      <c r="AA2400" s="223">
        <v>281</v>
      </c>
      <c r="AB2400" s="5"/>
      <c r="AC2400" s="224">
        <f t="shared" si="92"/>
        <v>0</v>
      </c>
      <c r="AD2400" s="270">
        <f t="shared" si="93"/>
        <v>0</v>
      </c>
      <c r="AE2400" s="198"/>
      <c r="AF2400" s="199"/>
      <c r="AG2400" s="200"/>
      <c r="AH2400" s="200"/>
      <c r="AI2400" s="169" t="str">
        <f>IF(AB2400/W2400=0,"",IF(MOD(AB2400,W2400)&gt;0,"ОШИБКА!!! неверная кратность на сорт",""))</f>
        <v/>
      </c>
    </row>
    <row r="2401" spans="2:35">
      <c r="B2401" s="251"/>
      <c r="C2401" s="168" t="s">
        <v>1938</v>
      </c>
      <c r="D2401" s="267">
        <v>20</v>
      </c>
      <c r="E2401" s="267"/>
      <c r="F2401" s="267"/>
      <c r="G2401" s="267"/>
      <c r="H2401" s="267"/>
      <c r="I2401" s="267"/>
      <c r="J2401" s="267"/>
      <c r="K2401" s="267"/>
      <c r="L2401" s="196" t="s">
        <v>37</v>
      </c>
      <c r="M2401" s="196" t="s">
        <v>980</v>
      </c>
      <c r="N2401" s="196" t="s">
        <v>1901</v>
      </c>
      <c r="O2401" s="196" t="s">
        <v>1900</v>
      </c>
      <c r="P2401" s="196" t="s">
        <v>1939</v>
      </c>
      <c r="Q2401" s="196" t="s">
        <v>19</v>
      </c>
      <c r="R2401" s="218"/>
      <c r="S2401" s="218"/>
      <c r="T2401" s="218"/>
      <c r="U2401" s="219"/>
      <c r="V2401" s="197" t="s">
        <v>776</v>
      </c>
      <c r="W2401" s="220">
        <v>1</v>
      </c>
      <c r="X2401" s="223">
        <v>495</v>
      </c>
      <c r="Y2401" s="223">
        <v>480</v>
      </c>
      <c r="Z2401" s="223">
        <v>450</v>
      </c>
      <c r="AA2401" s="223">
        <v>423</v>
      </c>
      <c r="AB2401" s="5"/>
      <c r="AC2401" s="224">
        <f t="shared" si="92"/>
        <v>0</v>
      </c>
      <c r="AD2401" s="270">
        <f t="shared" si="93"/>
        <v>0</v>
      </c>
      <c r="AE2401" s="198"/>
      <c r="AF2401" s="199"/>
      <c r="AG2401" s="200"/>
      <c r="AH2401" s="200"/>
      <c r="AI2401" s="169" t="str">
        <f>IF(AB2401/W2401=0,"",IF(MOD(AB2401,W2401)&gt;0,"ОШИБКА!!! неверная кратность на сорт",""))</f>
        <v/>
      </c>
    </row>
    <row r="2402" spans="2:35">
      <c r="B2402" s="251"/>
      <c r="C2402" s="168" t="s">
        <v>3465</v>
      </c>
      <c r="D2402" s="267">
        <v>12</v>
      </c>
      <c r="E2402" s="267"/>
      <c r="F2402" s="267"/>
      <c r="G2402" s="267"/>
      <c r="H2402" s="267"/>
      <c r="I2402" s="267"/>
      <c r="J2402" s="267"/>
      <c r="K2402" s="267"/>
      <c r="L2402" s="196" t="s">
        <v>37</v>
      </c>
      <c r="M2402" s="196" t="s">
        <v>980</v>
      </c>
      <c r="N2402" s="196" t="s">
        <v>1901</v>
      </c>
      <c r="O2402" s="196" t="s">
        <v>1900</v>
      </c>
      <c r="P2402" s="196" t="s">
        <v>1377</v>
      </c>
      <c r="Q2402" s="196" t="s">
        <v>19</v>
      </c>
      <c r="R2402" s="218"/>
      <c r="S2402" s="218"/>
      <c r="T2402" s="218"/>
      <c r="U2402" s="219"/>
      <c r="V2402" s="197" t="s">
        <v>776</v>
      </c>
      <c r="W2402" s="220">
        <v>1</v>
      </c>
      <c r="X2402" s="223">
        <v>515</v>
      </c>
      <c r="Y2402" s="223">
        <v>500</v>
      </c>
      <c r="Z2402" s="223">
        <v>468</v>
      </c>
      <c r="AA2402" s="223">
        <v>440</v>
      </c>
      <c r="AB2402" s="5"/>
      <c r="AC2402" s="224">
        <f t="shared" si="92"/>
        <v>0</v>
      </c>
      <c r="AD2402" s="270">
        <f t="shared" si="93"/>
        <v>0</v>
      </c>
      <c r="AE2402" s="198"/>
      <c r="AF2402" s="199"/>
      <c r="AG2402" s="200"/>
      <c r="AH2402" s="200"/>
      <c r="AI2402" s="169" t="str">
        <f>IF(AB2402/W2402=0,"",IF(MOD(AB2402,W2402)&gt;0,"ОШИБКА!!! неверная кратность на сорт",""))</f>
        <v/>
      </c>
    </row>
    <row r="2403" spans="2:35">
      <c r="B2403" s="251"/>
      <c r="C2403" s="168" t="s">
        <v>3466</v>
      </c>
      <c r="D2403" s="267">
        <v>33</v>
      </c>
      <c r="E2403" s="267"/>
      <c r="F2403" s="267"/>
      <c r="G2403" s="267"/>
      <c r="H2403" s="267"/>
      <c r="I2403" s="267"/>
      <c r="J2403" s="267"/>
      <c r="K2403" s="267"/>
      <c r="L2403" s="196" t="s">
        <v>37</v>
      </c>
      <c r="M2403" s="196" t="s">
        <v>980</v>
      </c>
      <c r="N2403" s="196" t="s">
        <v>1901</v>
      </c>
      <c r="O2403" s="196" t="s">
        <v>1900</v>
      </c>
      <c r="P2403" s="196" t="s">
        <v>1380</v>
      </c>
      <c r="Q2403" s="196" t="s">
        <v>141</v>
      </c>
      <c r="R2403" s="218"/>
      <c r="S2403" s="218"/>
      <c r="T2403" s="218"/>
      <c r="U2403" s="219"/>
      <c r="V2403" s="197" t="s">
        <v>776</v>
      </c>
      <c r="W2403" s="220">
        <v>1</v>
      </c>
      <c r="X2403" s="223">
        <v>253</v>
      </c>
      <c r="Y2403" s="223">
        <v>245</v>
      </c>
      <c r="Z2403" s="223">
        <v>230</v>
      </c>
      <c r="AA2403" s="223">
        <v>216</v>
      </c>
      <c r="AB2403" s="5"/>
      <c r="AC2403" s="224">
        <f t="shared" si="92"/>
        <v>0</v>
      </c>
      <c r="AD2403" s="270">
        <f t="shared" si="93"/>
        <v>0</v>
      </c>
      <c r="AE2403" s="198"/>
      <c r="AF2403" s="199"/>
      <c r="AG2403" s="200"/>
      <c r="AH2403" s="200"/>
      <c r="AI2403" s="169" t="str">
        <f>IF(AB2403/W2403=0,"",IF(MOD(AB2403,W2403)&gt;0,"ОШИБКА!!! неверная кратность на сорт",""))</f>
        <v/>
      </c>
    </row>
    <row r="2404" spans="2:35">
      <c r="B2404" s="251"/>
      <c r="C2404" s="168" t="s">
        <v>1940</v>
      </c>
      <c r="D2404" s="267">
        <v>18</v>
      </c>
      <c r="E2404" s="267"/>
      <c r="F2404" s="267"/>
      <c r="G2404" s="267"/>
      <c r="H2404" s="267"/>
      <c r="I2404" s="267"/>
      <c r="J2404" s="267"/>
      <c r="K2404" s="267"/>
      <c r="L2404" s="196" t="s">
        <v>37</v>
      </c>
      <c r="M2404" s="196" t="s">
        <v>980</v>
      </c>
      <c r="N2404" s="196" t="s">
        <v>1901</v>
      </c>
      <c r="O2404" s="196" t="s">
        <v>1900</v>
      </c>
      <c r="P2404" s="196" t="s">
        <v>1380</v>
      </c>
      <c r="Q2404" s="196" t="s">
        <v>19</v>
      </c>
      <c r="R2404" s="218"/>
      <c r="S2404" s="218"/>
      <c r="T2404" s="218"/>
      <c r="U2404" s="219"/>
      <c r="V2404" s="197" t="s">
        <v>776</v>
      </c>
      <c r="W2404" s="220">
        <v>1</v>
      </c>
      <c r="X2404" s="223">
        <v>433</v>
      </c>
      <c r="Y2404" s="223">
        <v>420</v>
      </c>
      <c r="Z2404" s="223">
        <v>393</v>
      </c>
      <c r="AA2404" s="223">
        <v>370</v>
      </c>
      <c r="AB2404" s="5"/>
      <c r="AC2404" s="224">
        <f t="shared" si="92"/>
        <v>0</v>
      </c>
      <c r="AD2404" s="270">
        <f t="shared" si="93"/>
        <v>0</v>
      </c>
      <c r="AE2404" s="198"/>
      <c r="AF2404" s="199"/>
      <c r="AG2404" s="200"/>
      <c r="AH2404" s="200"/>
      <c r="AI2404" s="169" t="str">
        <f>IF(AB2404/W2404=0,"",IF(MOD(AB2404,W2404)&gt;0,"ОШИБКА!!! неверная кратность на сорт",""))</f>
        <v/>
      </c>
    </row>
    <row r="2405" spans="2:35">
      <c r="B2405" s="251"/>
      <c r="C2405" s="168" t="s">
        <v>1941</v>
      </c>
      <c r="D2405" s="267">
        <v>59</v>
      </c>
      <c r="E2405" s="267"/>
      <c r="F2405" s="267"/>
      <c r="G2405" s="267"/>
      <c r="H2405" s="267"/>
      <c r="I2405" s="267"/>
      <c r="J2405" s="267"/>
      <c r="K2405" s="267"/>
      <c r="L2405" s="196" t="s">
        <v>37</v>
      </c>
      <c r="M2405" s="196" t="s">
        <v>980</v>
      </c>
      <c r="N2405" s="196" t="s">
        <v>1901</v>
      </c>
      <c r="O2405" s="196" t="s">
        <v>1900</v>
      </c>
      <c r="P2405" s="196" t="s">
        <v>1942</v>
      </c>
      <c r="Q2405" s="196" t="s">
        <v>19</v>
      </c>
      <c r="R2405" s="218"/>
      <c r="S2405" s="218"/>
      <c r="T2405" s="218"/>
      <c r="U2405" s="219"/>
      <c r="V2405" s="197" t="s">
        <v>776</v>
      </c>
      <c r="W2405" s="220">
        <v>1</v>
      </c>
      <c r="X2405" s="223">
        <v>448</v>
      </c>
      <c r="Y2405" s="223">
        <v>434</v>
      </c>
      <c r="Z2405" s="223">
        <v>407</v>
      </c>
      <c r="AA2405" s="223">
        <v>383</v>
      </c>
      <c r="AB2405" s="5"/>
      <c r="AC2405" s="224">
        <f t="shared" si="92"/>
        <v>0</v>
      </c>
      <c r="AD2405" s="270">
        <f t="shared" si="93"/>
        <v>0</v>
      </c>
      <c r="AE2405" s="198"/>
      <c r="AF2405" s="199"/>
      <c r="AG2405" s="200"/>
      <c r="AH2405" s="200"/>
      <c r="AI2405" s="169" t="str">
        <f>IF(AB2405/W2405=0,"",IF(MOD(AB2405,W2405)&gt;0,"ОШИБКА!!! неверная кратность на сорт",""))</f>
        <v/>
      </c>
    </row>
    <row r="2406" spans="2:35">
      <c r="B2406" s="251"/>
      <c r="C2406" s="168" t="s">
        <v>3467</v>
      </c>
      <c r="D2406" s="267">
        <v>9</v>
      </c>
      <c r="E2406" s="267"/>
      <c r="F2406" s="267"/>
      <c r="G2406" s="267"/>
      <c r="H2406" s="267"/>
      <c r="I2406" s="267"/>
      <c r="J2406" s="267"/>
      <c r="K2406" s="267"/>
      <c r="L2406" s="196" t="s">
        <v>37</v>
      </c>
      <c r="M2406" s="196" t="s">
        <v>980</v>
      </c>
      <c r="N2406" s="196" t="s">
        <v>1901</v>
      </c>
      <c r="O2406" s="196" t="s">
        <v>1900</v>
      </c>
      <c r="P2406" s="196" t="s">
        <v>1944</v>
      </c>
      <c r="Q2406" s="196" t="s">
        <v>19</v>
      </c>
      <c r="R2406" s="218"/>
      <c r="S2406" s="218"/>
      <c r="T2406" s="218"/>
      <c r="U2406" s="219"/>
      <c r="V2406" s="197" t="s">
        <v>776</v>
      </c>
      <c r="W2406" s="220">
        <v>1</v>
      </c>
      <c r="X2406" s="223">
        <v>428</v>
      </c>
      <c r="Y2406" s="223">
        <v>415</v>
      </c>
      <c r="Z2406" s="223">
        <v>389</v>
      </c>
      <c r="AA2406" s="223">
        <v>366</v>
      </c>
      <c r="AB2406" s="5"/>
      <c r="AC2406" s="224">
        <f t="shared" si="92"/>
        <v>0</v>
      </c>
      <c r="AD2406" s="270">
        <f t="shared" si="93"/>
        <v>0</v>
      </c>
      <c r="AE2406" s="198"/>
      <c r="AF2406" s="199"/>
      <c r="AG2406" s="200"/>
      <c r="AH2406" s="200"/>
      <c r="AI2406" s="169" t="str">
        <f>IF(AB2406/W2406=0,"",IF(MOD(AB2406,W2406)&gt;0,"ОШИБКА!!! неверная кратность на сорт",""))</f>
        <v/>
      </c>
    </row>
    <row r="2407" spans="2:35">
      <c r="B2407" s="251"/>
      <c r="C2407" s="168" t="s">
        <v>1943</v>
      </c>
      <c r="D2407" s="267">
        <v>13</v>
      </c>
      <c r="E2407" s="267"/>
      <c r="F2407" s="267"/>
      <c r="G2407" s="267"/>
      <c r="H2407" s="267"/>
      <c r="I2407" s="267"/>
      <c r="J2407" s="267"/>
      <c r="K2407" s="267"/>
      <c r="L2407" s="196" t="s">
        <v>37</v>
      </c>
      <c r="M2407" s="196" t="s">
        <v>980</v>
      </c>
      <c r="N2407" s="196" t="s">
        <v>1901</v>
      </c>
      <c r="O2407" s="196" t="s">
        <v>1900</v>
      </c>
      <c r="P2407" s="196" t="s">
        <v>1944</v>
      </c>
      <c r="Q2407" s="196" t="s">
        <v>19</v>
      </c>
      <c r="R2407" s="218"/>
      <c r="S2407" s="218"/>
      <c r="T2407" s="218"/>
      <c r="U2407" s="219"/>
      <c r="V2407" s="197" t="s">
        <v>776</v>
      </c>
      <c r="W2407" s="220">
        <v>1</v>
      </c>
      <c r="X2407" s="223">
        <v>492</v>
      </c>
      <c r="Y2407" s="223">
        <v>477</v>
      </c>
      <c r="Z2407" s="223">
        <v>447</v>
      </c>
      <c r="AA2407" s="223">
        <v>421</v>
      </c>
      <c r="AB2407" s="5"/>
      <c r="AC2407" s="224">
        <f t="shared" si="92"/>
        <v>0</v>
      </c>
      <c r="AD2407" s="270">
        <f t="shared" si="93"/>
        <v>0</v>
      </c>
      <c r="AE2407" s="198"/>
      <c r="AF2407" s="199"/>
      <c r="AG2407" s="200"/>
      <c r="AH2407" s="200"/>
      <c r="AI2407" s="169" t="str">
        <f>IF(AB2407/W2407=0,"",IF(MOD(AB2407,W2407)&gt;0,"ОШИБКА!!! неверная кратность на сорт",""))</f>
        <v/>
      </c>
    </row>
    <row r="2408" spans="2:35">
      <c r="B2408" s="251"/>
      <c r="C2408" s="168" t="s">
        <v>3468</v>
      </c>
      <c r="D2408" s="267">
        <v>13</v>
      </c>
      <c r="E2408" s="267"/>
      <c r="F2408" s="267"/>
      <c r="G2408" s="267"/>
      <c r="H2408" s="267"/>
      <c r="I2408" s="267"/>
      <c r="J2408" s="267"/>
      <c r="K2408" s="267"/>
      <c r="L2408" s="196" t="s">
        <v>37</v>
      </c>
      <c r="M2408" s="196" t="s">
        <v>980</v>
      </c>
      <c r="N2408" s="196" t="s">
        <v>1901</v>
      </c>
      <c r="O2408" s="196" t="s">
        <v>1900</v>
      </c>
      <c r="P2408" s="196" t="s">
        <v>4065</v>
      </c>
      <c r="Q2408" s="196" t="s">
        <v>19</v>
      </c>
      <c r="R2408" s="218"/>
      <c r="S2408" s="218"/>
      <c r="T2408" s="218"/>
      <c r="U2408" s="219"/>
      <c r="V2408" s="197" t="s">
        <v>776</v>
      </c>
      <c r="W2408" s="220">
        <v>1</v>
      </c>
      <c r="X2408" s="223">
        <v>319</v>
      </c>
      <c r="Y2408" s="223">
        <v>309</v>
      </c>
      <c r="Z2408" s="223">
        <v>290</v>
      </c>
      <c r="AA2408" s="223">
        <v>273</v>
      </c>
      <c r="AB2408" s="5"/>
      <c r="AC2408" s="224">
        <f t="shared" si="92"/>
        <v>0</v>
      </c>
      <c r="AD2408" s="270">
        <f t="shared" si="93"/>
        <v>0</v>
      </c>
      <c r="AE2408" s="198"/>
      <c r="AF2408" s="199"/>
      <c r="AG2408" s="200"/>
      <c r="AH2408" s="200"/>
      <c r="AI2408" s="169" t="str">
        <f>IF(AB2408/W2408=0,"",IF(MOD(AB2408,W2408)&gt;0,"ОШИБКА!!! неверная кратность на сорт",""))</f>
        <v/>
      </c>
    </row>
    <row r="2409" spans="2:35">
      <c r="B2409" s="251"/>
      <c r="C2409" s="168" t="s">
        <v>3470</v>
      </c>
      <c r="D2409" s="267">
        <v>10</v>
      </c>
      <c r="E2409" s="267"/>
      <c r="F2409" s="267"/>
      <c r="G2409" s="267"/>
      <c r="H2409" s="267"/>
      <c r="I2409" s="267"/>
      <c r="J2409" s="267"/>
      <c r="K2409" s="267"/>
      <c r="L2409" s="196" t="s">
        <v>37</v>
      </c>
      <c r="M2409" s="196" t="s">
        <v>980</v>
      </c>
      <c r="N2409" s="196" t="s">
        <v>1901</v>
      </c>
      <c r="O2409" s="196" t="s">
        <v>1900</v>
      </c>
      <c r="P2409" s="196" t="s">
        <v>4066</v>
      </c>
      <c r="Q2409" s="196" t="s">
        <v>19</v>
      </c>
      <c r="R2409" s="218"/>
      <c r="S2409" s="218"/>
      <c r="T2409" s="218"/>
      <c r="U2409" s="219"/>
      <c r="V2409" s="197" t="s">
        <v>776</v>
      </c>
      <c r="W2409" s="220">
        <v>1</v>
      </c>
      <c r="X2409" s="223">
        <v>345</v>
      </c>
      <c r="Y2409" s="223">
        <v>335</v>
      </c>
      <c r="Z2409" s="223">
        <v>314</v>
      </c>
      <c r="AA2409" s="223">
        <v>295</v>
      </c>
      <c r="AB2409" s="5"/>
      <c r="AC2409" s="224">
        <f t="shared" si="92"/>
        <v>0</v>
      </c>
      <c r="AD2409" s="270">
        <f t="shared" si="93"/>
        <v>0</v>
      </c>
      <c r="AE2409" s="198"/>
      <c r="AF2409" s="199"/>
      <c r="AG2409" s="200"/>
      <c r="AH2409" s="200"/>
      <c r="AI2409" s="169" t="str">
        <f>IF(AB2409/W2409=0,"",IF(MOD(AB2409,W2409)&gt;0,"ОШИБКА!!! неверная кратность на сорт",""))</f>
        <v/>
      </c>
    </row>
    <row r="2410" spans="2:35">
      <c r="B2410" s="251"/>
      <c r="C2410" s="168" t="s">
        <v>3471</v>
      </c>
      <c r="D2410" s="267">
        <v>25</v>
      </c>
      <c r="E2410" s="267"/>
      <c r="F2410" s="267"/>
      <c r="G2410" s="267"/>
      <c r="H2410" s="267"/>
      <c r="I2410" s="267"/>
      <c r="J2410" s="267"/>
      <c r="K2410" s="267"/>
      <c r="L2410" s="196" t="s">
        <v>37</v>
      </c>
      <c r="M2410" s="196" t="s">
        <v>980</v>
      </c>
      <c r="N2410" s="196" t="s">
        <v>1901</v>
      </c>
      <c r="O2410" s="196" t="s">
        <v>1900</v>
      </c>
      <c r="P2410" s="196" t="s">
        <v>4067</v>
      </c>
      <c r="Q2410" s="196" t="s">
        <v>141</v>
      </c>
      <c r="R2410" s="218"/>
      <c r="S2410" s="218"/>
      <c r="T2410" s="218"/>
      <c r="U2410" s="219"/>
      <c r="V2410" s="197" t="s">
        <v>776</v>
      </c>
      <c r="W2410" s="220">
        <v>1</v>
      </c>
      <c r="X2410" s="223">
        <v>319</v>
      </c>
      <c r="Y2410" s="223">
        <v>309</v>
      </c>
      <c r="Z2410" s="223">
        <v>290</v>
      </c>
      <c r="AA2410" s="223">
        <v>273</v>
      </c>
      <c r="AB2410" s="5"/>
      <c r="AC2410" s="224">
        <f t="shared" si="92"/>
        <v>0</v>
      </c>
      <c r="AD2410" s="270">
        <f t="shared" si="93"/>
        <v>0</v>
      </c>
      <c r="AE2410" s="198"/>
      <c r="AF2410" s="199"/>
      <c r="AG2410" s="200"/>
      <c r="AH2410" s="200"/>
      <c r="AI2410" s="169" t="str">
        <f>IF(AB2410/W2410=0,"",IF(MOD(AB2410,W2410)&gt;0,"ОШИБКА!!! неверная кратность на сорт",""))</f>
        <v/>
      </c>
    </row>
    <row r="2411" spans="2:35">
      <c r="B2411" s="251"/>
      <c r="C2411" s="168" t="s">
        <v>3472</v>
      </c>
      <c r="D2411" s="267">
        <v>9</v>
      </c>
      <c r="E2411" s="267"/>
      <c r="F2411" s="267"/>
      <c r="G2411" s="267"/>
      <c r="H2411" s="267"/>
      <c r="I2411" s="267"/>
      <c r="J2411" s="267"/>
      <c r="K2411" s="267"/>
      <c r="L2411" s="196" t="s">
        <v>37</v>
      </c>
      <c r="M2411" s="196" t="s">
        <v>980</v>
      </c>
      <c r="N2411" s="196" t="s">
        <v>1901</v>
      </c>
      <c r="O2411" s="196" t="s">
        <v>1900</v>
      </c>
      <c r="P2411" s="196" t="s">
        <v>4068</v>
      </c>
      <c r="Q2411" s="217" t="s">
        <v>3130</v>
      </c>
      <c r="R2411" s="218"/>
      <c r="S2411" s="218"/>
      <c r="T2411" s="218"/>
      <c r="U2411" s="219"/>
      <c r="V2411" s="197" t="s">
        <v>776</v>
      </c>
      <c r="W2411" s="220">
        <v>1</v>
      </c>
      <c r="X2411" s="223">
        <v>266</v>
      </c>
      <c r="Y2411" s="223">
        <v>258</v>
      </c>
      <c r="Z2411" s="223">
        <v>242</v>
      </c>
      <c r="AA2411" s="223">
        <v>228</v>
      </c>
      <c r="AB2411" s="5"/>
      <c r="AC2411" s="224">
        <f t="shared" si="92"/>
        <v>0</v>
      </c>
      <c r="AD2411" s="270">
        <f t="shared" si="93"/>
        <v>0</v>
      </c>
      <c r="AE2411" s="198"/>
      <c r="AF2411" s="199"/>
      <c r="AG2411" s="200"/>
      <c r="AH2411" s="200"/>
      <c r="AI2411" s="169" t="str">
        <f>IF(AB2411/W2411=0,"",IF(MOD(AB2411,W2411)&gt;0,"ОШИБКА!!! неверная кратность на сорт",""))</f>
        <v/>
      </c>
    </row>
    <row r="2412" spans="2:35">
      <c r="B2412" s="251"/>
      <c r="C2412" s="168" t="s">
        <v>3473</v>
      </c>
      <c r="D2412" s="267">
        <v>8</v>
      </c>
      <c r="E2412" s="267"/>
      <c r="F2412" s="267"/>
      <c r="G2412" s="267"/>
      <c r="H2412" s="267"/>
      <c r="I2412" s="267"/>
      <c r="J2412" s="267"/>
      <c r="K2412" s="267"/>
      <c r="L2412" s="196" t="s">
        <v>37</v>
      </c>
      <c r="M2412" s="196" t="s">
        <v>980</v>
      </c>
      <c r="N2412" s="196" t="s">
        <v>1901</v>
      </c>
      <c r="O2412" s="196" t="s">
        <v>1900</v>
      </c>
      <c r="P2412" s="196" t="s">
        <v>4069</v>
      </c>
      <c r="Q2412" s="196" t="s">
        <v>19</v>
      </c>
      <c r="R2412" s="218"/>
      <c r="S2412" s="218"/>
      <c r="T2412" s="218"/>
      <c r="U2412" s="219"/>
      <c r="V2412" s="197" t="s">
        <v>776</v>
      </c>
      <c r="W2412" s="220">
        <v>1</v>
      </c>
      <c r="X2412" s="223">
        <v>345</v>
      </c>
      <c r="Y2412" s="223">
        <v>335</v>
      </c>
      <c r="Z2412" s="223">
        <v>314</v>
      </c>
      <c r="AA2412" s="223">
        <v>295</v>
      </c>
      <c r="AB2412" s="5"/>
      <c r="AC2412" s="224">
        <f t="shared" si="92"/>
        <v>0</v>
      </c>
      <c r="AD2412" s="270">
        <f t="shared" si="93"/>
        <v>0</v>
      </c>
      <c r="AE2412" s="198"/>
      <c r="AF2412" s="199"/>
      <c r="AG2412" s="200"/>
      <c r="AH2412" s="200"/>
      <c r="AI2412" s="169" t="str">
        <f>IF(AB2412/W2412=0,"",IF(MOD(AB2412,W2412)&gt;0,"ОШИБКА!!! неверная кратность на сорт",""))</f>
        <v/>
      </c>
    </row>
    <row r="2413" spans="2:35">
      <c r="B2413" s="251"/>
      <c r="C2413" s="168" t="s">
        <v>1945</v>
      </c>
      <c r="D2413" s="267">
        <v>37</v>
      </c>
      <c r="E2413" s="267"/>
      <c r="F2413" s="267"/>
      <c r="G2413" s="267"/>
      <c r="H2413" s="267"/>
      <c r="I2413" s="267"/>
      <c r="J2413" s="267"/>
      <c r="K2413" s="267"/>
      <c r="L2413" s="196" t="s">
        <v>37</v>
      </c>
      <c r="M2413" s="196" t="s">
        <v>980</v>
      </c>
      <c r="N2413" s="196" t="s">
        <v>1901</v>
      </c>
      <c r="O2413" s="196" t="s">
        <v>1900</v>
      </c>
      <c r="P2413" s="196" t="s">
        <v>1946</v>
      </c>
      <c r="Q2413" s="196" t="s">
        <v>19</v>
      </c>
      <c r="R2413" s="218"/>
      <c r="S2413" s="218"/>
      <c r="T2413" s="218"/>
      <c r="U2413" s="219"/>
      <c r="V2413" s="197" t="s">
        <v>776</v>
      </c>
      <c r="W2413" s="220">
        <v>1</v>
      </c>
      <c r="X2413" s="223">
        <v>367</v>
      </c>
      <c r="Y2413" s="223">
        <v>356</v>
      </c>
      <c r="Z2413" s="223">
        <v>333</v>
      </c>
      <c r="AA2413" s="223">
        <v>314</v>
      </c>
      <c r="AB2413" s="5"/>
      <c r="AC2413" s="224">
        <f t="shared" si="92"/>
        <v>0</v>
      </c>
      <c r="AD2413" s="270">
        <f t="shared" si="93"/>
        <v>0</v>
      </c>
      <c r="AE2413" s="198"/>
      <c r="AF2413" s="199"/>
      <c r="AG2413" s="200"/>
      <c r="AH2413" s="200"/>
      <c r="AI2413" s="169" t="str">
        <f>IF(AB2413/W2413=0,"",IF(MOD(AB2413,W2413)&gt;0,"ОШИБКА!!! неверная кратность на сорт",""))</f>
        <v/>
      </c>
    </row>
    <row r="2414" spans="2:35">
      <c r="B2414" s="251"/>
      <c r="C2414" s="168" t="s">
        <v>1947</v>
      </c>
      <c r="D2414" s="267">
        <v>51</v>
      </c>
      <c r="E2414" s="267"/>
      <c r="F2414" s="267"/>
      <c r="G2414" s="267"/>
      <c r="H2414" s="267"/>
      <c r="I2414" s="267"/>
      <c r="J2414" s="267"/>
      <c r="K2414" s="267"/>
      <c r="L2414" s="196" t="s">
        <v>37</v>
      </c>
      <c r="M2414" s="196" t="s">
        <v>980</v>
      </c>
      <c r="N2414" s="196" t="s">
        <v>1901</v>
      </c>
      <c r="O2414" s="196" t="s">
        <v>1900</v>
      </c>
      <c r="P2414" s="196" t="s">
        <v>1948</v>
      </c>
      <c r="Q2414" s="196" t="s">
        <v>19</v>
      </c>
      <c r="R2414" s="218"/>
      <c r="S2414" s="218"/>
      <c r="T2414" s="218"/>
      <c r="U2414" s="219"/>
      <c r="V2414" s="197" t="s">
        <v>776</v>
      </c>
      <c r="W2414" s="220">
        <v>1</v>
      </c>
      <c r="X2414" s="223">
        <v>477</v>
      </c>
      <c r="Y2414" s="223">
        <v>463</v>
      </c>
      <c r="Z2414" s="223">
        <v>434</v>
      </c>
      <c r="AA2414" s="223">
        <v>408</v>
      </c>
      <c r="AB2414" s="5"/>
      <c r="AC2414" s="224">
        <f t="shared" si="92"/>
        <v>0</v>
      </c>
      <c r="AD2414" s="270">
        <f t="shared" si="93"/>
        <v>0</v>
      </c>
      <c r="AE2414" s="198"/>
      <c r="AF2414" s="199"/>
      <c r="AG2414" s="200"/>
      <c r="AH2414" s="200"/>
      <c r="AI2414" s="169" t="str">
        <f>IF(AB2414/W2414=0,"",IF(MOD(AB2414,W2414)&gt;0,"ОШИБКА!!! неверная кратность на сорт",""))</f>
        <v/>
      </c>
    </row>
    <row r="2415" spans="2:35">
      <c r="B2415" s="251"/>
      <c r="C2415" s="168" t="s">
        <v>3474</v>
      </c>
      <c r="D2415" s="267">
        <v>28</v>
      </c>
      <c r="E2415" s="267"/>
      <c r="F2415" s="267"/>
      <c r="G2415" s="267"/>
      <c r="H2415" s="267"/>
      <c r="I2415" s="267"/>
      <c r="J2415" s="267"/>
      <c r="K2415" s="267"/>
      <c r="L2415" s="196" t="s">
        <v>37</v>
      </c>
      <c r="M2415" s="196" t="s">
        <v>980</v>
      </c>
      <c r="N2415" s="196" t="s">
        <v>1901</v>
      </c>
      <c r="O2415" s="196" t="s">
        <v>1900</v>
      </c>
      <c r="P2415" s="196" t="s">
        <v>4070</v>
      </c>
      <c r="Q2415" s="196" t="s">
        <v>19</v>
      </c>
      <c r="R2415" s="218"/>
      <c r="S2415" s="218"/>
      <c r="T2415" s="218"/>
      <c r="U2415" s="219"/>
      <c r="V2415" s="197" t="s">
        <v>776</v>
      </c>
      <c r="W2415" s="220">
        <v>1</v>
      </c>
      <c r="X2415" s="223">
        <v>340</v>
      </c>
      <c r="Y2415" s="223">
        <v>330</v>
      </c>
      <c r="Z2415" s="223">
        <v>309</v>
      </c>
      <c r="AA2415" s="223">
        <v>291</v>
      </c>
      <c r="AB2415" s="5"/>
      <c r="AC2415" s="224">
        <f t="shared" si="92"/>
        <v>0</v>
      </c>
      <c r="AD2415" s="270">
        <f t="shared" si="93"/>
        <v>0</v>
      </c>
      <c r="AE2415" s="198"/>
      <c r="AF2415" s="199"/>
      <c r="AG2415" s="200"/>
      <c r="AH2415" s="200"/>
      <c r="AI2415" s="169" t="str">
        <f>IF(AB2415/W2415=0,"",IF(MOD(AB2415,W2415)&gt;0,"ОШИБКА!!! неверная кратность на сорт",""))</f>
        <v/>
      </c>
    </row>
    <row r="2416" spans="2:35">
      <c r="B2416" s="251"/>
      <c r="C2416" s="168" t="s">
        <v>3475</v>
      </c>
      <c r="D2416" s="267">
        <v>16</v>
      </c>
      <c r="E2416" s="267"/>
      <c r="F2416" s="267"/>
      <c r="G2416" s="267"/>
      <c r="H2416" s="267"/>
      <c r="I2416" s="267"/>
      <c r="J2416" s="267"/>
      <c r="K2416" s="267"/>
      <c r="L2416" s="196" t="s">
        <v>37</v>
      </c>
      <c r="M2416" s="196" t="s">
        <v>980</v>
      </c>
      <c r="N2416" s="196" t="s">
        <v>1901</v>
      </c>
      <c r="O2416" s="196" t="s">
        <v>1900</v>
      </c>
      <c r="P2416" s="196" t="s">
        <v>4071</v>
      </c>
      <c r="Q2416" s="196" t="s">
        <v>19</v>
      </c>
      <c r="R2416" s="218"/>
      <c r="S2416" s="218"/>
      <c r="T2416" s="218"/>
      <c r="U2416" s="219"/>
      <c r="V2416" s="197" t="s">
        <v>776</v>
      </c>
      <c r="W2416" s="220">
        <v>1</v>
      </c>
      <c r="X2416" s="223">
        <v>345</v>
      </c>
      <c r="Y2416" s="223">
        <v>335</v>
      </c>
      <c r="Z2416" s="223">
        <v>314</v>
      </c>
      <c r="AA2416" s="223">
        <v>295</v>
      </c>
      <c r="AB2416" s="5"/>
      <c r="AC2416" s="224">
        <f t="shared" si="92"/>
        <v>0</v>
      </c>
      <c r="AD2416" s="270">
        <f t="shared" si="93"/>
        <v>0</v>
      </c>
      <c r="AE2416" s="198"/>
      <c r="AF2416" s="199"/>
      <c r="AG2416" s="200"/>
      <c r="AH2416" s="200"/>
      <c r="AI2416" s="169" t="str">
        <f>IF(AB2416/W2416=0,"",IF(MOD(AB2416,W2416)&gt;0,"ОШИБКА!!! неверная кратность на сорт",""))</f>
        <v/>
      </c>
    </row>
    <row r="2417" spans="2:35">
      <c r="B2417" s="251"/>
      <c r="C2417" s="168" t="s">
        <v>3476</v>
      </c>
      <c r="D2417" s="267">
        <v>9</v>
      </c>
      <c r="E2417" s="267"/>
      <c r="F2417" s="267"/>
      <c r="G2417" s="267"/>
      <c r="H2417" s="267"/>
      <c r="I2417" s="267"/>
      <c r="J2417" s="267"/>
      <c r="K2417" s="267"/>
      <c r="L2417" s="196" t="s">
        <v>37</v>
      </c>
      <c r="M2417" s="196" t="s">
        <v>980</v>
      </c>
      <c r="N2417" s="196" t="s">
        <v>1901</v>
      </c>
      <c r="O2417" s="196" t="s">
        <v>1900</v>
      </c>
      <c r="P2417" s="196" t="s">
        <v>4072</v>
      </c>
      <c r="Q2417" s="196" t="s">
        <v>19</v>
      </c>
      <c r="R2417" s="218"/>
      <c r="S2417" s="218"/>
      <c r="T2417" s="218"/>
      <c r="U2417" s="321" t="s">
        <v>4482</v>
      </c>
      <c r="V2417" s="197" t="s">
        <v>776</v>
      </c>
      <c r="W2417" s="220">
        <v>1</v>
      </c>
      <c r="X2417" s="227">
        <v>291</v>
      </c>
      <c r="Y2417" s="227">
        <v>282</v>
      </c>
      <c r="Z2417" s="227">
        <v>264</v>
      </c>
      <c r="AA2417" s="227">
        <v>249</v>
      </c>
      <c r="AB2417" s="5"/>
      <c r="AC2417" s="224">
        <f t="shared" si="92"/>
        <v>0</v>
      </c>
      <c r="AD2417" s="270">
        <f t="shared" si="93"/>
        <v>0</v>
      </c>
      <c r="AE2417" s="198"/>
      <c r="AF2417" s="199"/>
      <c r="AG2417" s="200"/>
      <c r="AH2417" s="200"/>
      <c r="AI2417" s="169" t="str">
        <f>IF(AB2417/W2417=0,"",IF(MOD(AB2417,W2417)&gt;0,"ОШИБКА!!! неверная кратность на сорт",""))</f>
        <v/>
      </c>
    </row>
    <row r="2418" spans="2:35">
      <c r="B2418" s="251"/>
      <c r="C2418" s="168" t="s">
        <v>3477</v>
      </c>
      <c r="D2418" s="267"/>
      <c r="E2418" s="267"/>
      <c r="F2418" s="267"/>
      <c r="G2418" s="267"/>
      <c r="H2418" s="267"/>
      <c r="I2418" s="267"/>
      <c r="J2418" s="267"/>
      <c r="K2418" s="267"/>
      <c r="L2418" s="196" t="s">
        <v>37</v>
      </c>
      <c r="M2418" s="332" t="s">
        <v>980</v>
      </c>
      <c r="N2418" s="332" t="s">
        <v>1901</v>
      </c>
      <c r="O2418" s="332" t="s">
        <v>1900</v>
      </c>
      <c r="P2418" s="332" t="s">
        <v>4073</v>
      </c>
      <c r="Q2418" s="332" t="s">
        <v>19</v>
      </c>
      <c r="R2418" s="334"/>
      <c r="S2418" s="334"/>
      <c r="T2418" s="334"/>
      <c r="U2418" s="219"/>
      <c r="V2418" s="197" t="s">
        <v>776</v>
      </c>
      <c r="W2418" s="220">
        <v>1</v>
      </c>
      <c r="X2418" s="223">
        <v>345</v>
      </c>
      <c r="Y2418" s="223">
        <v>335</v>
      </c>
      <c r="Z2418" s="223">
        <v>314</v>
      </c>
      <c r="AA2418" s="223">
        <v>295</v>
      </c>
      <c r="AB2418" s="5"/>
      <c r="AC2418" s="224">
        <f t="shared" si="92"/>
        <v>0</v>
      </c>
      <c r="AD2418" s="270">
        <f t="shared" si="93"/>
        <v>0</v>
      </c>
      <c r="AE2418" s="198" t="s">
        <v>4484</v>
      </c>
      <c r="AF2418" s="199"/>
      <c r="AG2418" s="200"/>
      <c r="AH2418" s="200"/>
      <c r="AI2418" s="169" t="str">
        <f>IF(AB2418/W2418=0,"",IF(MOD(AB2418,W2418)&gt;0,"ОШИБКА!!! неверная кратность на сорт",""))</f>
        <v/>
      </c>
    </row>
    <row r="2419" spans="2:35">
      <c r="B2419" s="251"/>
      <c r="C2419" s="168" t="s">
        <v>3478</v>
      </c>
      <c r="D2419" s="267"/>
      <c r="E2419" s="267"/>
      <c r="F2419" s="267"/>
      <c r="G2419" s="267"/>
      <c r="H2419" s="267"/>
      <c r="I2419" s="267"/>
      <c r="J2419" s="267"/>
      <c r="K2419" s="267"/>
      <c r="L2419" s="196" t="s">
        <v>37</v>
      </c>
      <c r="M2419" s="332" t="s">
        <v>980</v>
      </c>
      <c r="N2419" s="332" t="s">
        <v>1901</v>
      </c>
      <c r="O2419" s="332" t="s">
        <v>1900</v>
      </c>
      <c r="P2419" s="332" t="s">
        <v>4074</v>
      </c>
      <c r="Q2419" s="332" t="s">
        <v>19</v>
      </c>
      <c r="R2419" s="334"/>
      <c r="S2419" s="334"/>
      <c r="T2419" s="334"/>
      <c r="U2419" s="219"/>
      <c r="V2419" s="197" t="s">
        <v>776</v>
      </c>
      <c r="W2419" s="220">
        <v>1</v>
      </c>
      <c r="X2419" s="223">
        <v>260</v>
      </c>
      <c r="Y2419" s="223">
        <v>252</v>
      </c>
      <c r="Z2419" s="223">
        <v>236</v>
      </c>
      <c r="AA2419" s="223">
        <v>222</v>
      </c>
      <c r="AB2419" s="5"/>
      <c r="AC2419" s="224">
        <f t="shared" si="92"/>
        <v>0</v>
      </c>
      <c r="AD2419" s="270">
        <f t="shared" si="93"/>
        <v>0</v>
      </c>
      <c r="AE2419" s="198" t="s">
        <v>4484</v>
      </c>
      <c r="AF2419" s="199"/>
      <c r="AG2419" s="200"/>
      <c r="AH2419" s="200"/>
      <c r="AI2419" s="169" t="str">
        <f>IF(AB2419/W2419=0,"",IF(MOD(AB2419,W2419)&gt;0,"ОШИБКА!!! неверная кратность на сорт",""))</f>
        <v/>
      </c>
    </row>
    <row r="2420" spans="2:35">
      <c r="B2420" s="251"/>
      <c r="C2420" s="168" t="s">
        <v>1949</v>
      </c>
      <c r="D2420" s="267">
        <v>67</v>
      </c>
      <c r="E2420" s="267"/>
      <c r="F2420" s="267"/>
      <c r="G2420" s="267"/>
      <c r="H2420" s="267"/>
      <c r="I2420" s="267"/>
      <c r="J2420" s="267"/>
      <c r="K2420" s="267"/>
      <c r="L2420" s="196" t="s">
        <v>37</v>
      </c>
      <c r="M2420" s="196" t="s">
        <v>980</v>
      </c>
      <c r="N2420" s="196" t="s">
        <v>1901</v>
      </c>
      <c r="O2420" s="196" t="s">
        <v>1900</v>
      </c>
      <c r="P2420" s="196" t="s">
        <v>1950</v>
      </c>
      <c r="Q2420" s="196" t="s">
        <v>19</v>
      </c>
      <c r="R2420" s="218"/>
      <c r="S2420" s="218"/>
      <c r="T2420" s="218"/>
      <c r="U2420" s="219"/>
      <c r="V2420" s="197" t="s">
        <v>776</v>
      </c>
      <c r="W2420" s="220">
        <v>1</v>
      </c>
      <c r="X2420" s="223">
        <v>550</v>
      </c>
      <c r="Y2420" s="223">
        <v>533</v>
      </c>
      <c r="Z2420" s="223">
        <v>500</v>
      </c>
      <c r="AA2420" s="223">
        <v>470</v>
      </c>
      <c r="AB2420" s="5"/>
      <c r="AC2420" s="224">
        <f t="shared" si="92"/>
        <v>0</v>
      </c>
      <c r="AD2420" s="270">
        <f t="shared" si="93"/>
        <v>0</v>
      </c>
      <c r="AE2420" s="198"/>
      <c r="AF2420" s="199"/>
      <c r="AG2420" s="200"/>
      <c r="AH2420" s="200"/>
      <c r="AI2420" s="169" t="str">
        <f>IF(AB2420/W2420=0,"",IF(MOD(AB2420,W2420)&gt;0,"ОШИБКА!!! неверная кратность на сорт",""))</f>
        <v/>
      </c>
    </row>
    <row r="2421" spans="2:35">
      <c r="B2421" s="251"/>
      <c r="C2421" s="168" t="s">
        <v>3479</v>
      </c>
      <c r="D2421" s="267">
        <v>4</v>
      </c>
      <c r="E2421" s="267"/>
      <c r="F2421" s="267"/>
      <c r="G2421" s="267"/>
      <c r="H2421" s="267"/>
      <c r="I2421" s="267"/>
      <c r="J2421" s="267"/>
      <c r="K2421" s="267"/>
      <c r="L2421" s="196" t="s">
        <v>37</v>
      </c>
      <c r="M2421" s="196" t="s">
        <v>980</v>
      </c>
      <c r="N2421" s="196" t="s">
        <v>1901</v>
      </c>
      <c r="O2421" s="196" t="s">
        <v>1900</v>
      </c>
      <c r="P2421" s="196" t="s">
        <v>4075</v>
      </c>
      <c r="Q2421" s="196" t="s">
        <v>19</v>
      </c>
      <c r="R2421" s="218"/>
      <c r="S2421" s="218"/>
      <c r="T2421" s="218"/>
      <c r="U2421" s="219"/>
      <c r="V2421" s="197" t="s">
        <v>776</v>
      </c>
      <c r="W2421" s="220">
        <v>1</v>
      </c>
      <c r="X2421" s="223">
        <v>357</v>
      </c>
      <c r="Y2421" s="223">
        <v>346</v>
      </c>
      <c r="Z2421" s="223">
        <v>324</v>
      </c>
      <c r="AA2421" s="223">
        <v>305</v>
      </c>
      <c r="AB2421" s="5"/>
      <c r="AC2421" s="224">
        <f t="shared" si="92"/>
        <v>0</v>
      </c>
      <c r="AD2421" s="270">
        <f t="shared" si="93"/>
        <v>0</v>
      </c>
      <c r="AE2421" s="198"/>
      <c r="AF2421" s="199"/>
      <c r="AG2421" s="200"/>
      <c r="AH2421" s="200"/>
      <c r="AI2421" s="169" t="str">
        <f>IF(AB2421/W2421=0,"",IF(MOD(AB2421,W2421)&gt;0,"ОШИБКА!!! неверная кратность на сорт",""))</f>
        <v/>
      </c>
    </row>
    <row r="2422" spans="2:35">
      <c r="B2422" s="251"/>
      <c r="C2422" s="168" t="s">
        <v>3480</v>
      </c>
      <c r="D2422" s="267">
        <v>26</v>
      </c>
      <c r="E2422" s="267"/>
      <c r="F2422" s="267"/>
      <c r="G2422" s="267"/>
      <c r="H2422" s="267"/>
      <c r="I2422" s="267"/>
      <c r="J2422" s="267">
        <v>10</v>
      </c>
      <c r="K2422" s="267"/>
      <c r="L2422" s="196" t="s">
        <v>37</v>
      </c>
      <c r="M2422" s="196" t="s">
        <v>980</v>
      </c>
      <c r="N2422" s="196" t="s">
        <v>1901</v>
      </c>
      <c r="O2422" s="196" t="s">
        <v>1900</v>
      </c>
      <c r="P2422" s="196" t="s">
        <v>4076</v>
      </c>
      <c r="Q2422" s="196" t="s">
        <v>19</v>
      </c>
      <c r="R2422" s="218"/>
      <c r="S2422" s="218"/>
      <c r="T2422" s="218"/>
      <c r="U2422" s="219"/>
      <c r="V2422" s="197" t="s">
        <v>776</v>
      </c>
      <c r="W2422" s="220">
        <v>1</v>
      </c>
      <c r="X2422" s="223">
        <v>355</v>
      </c>
      <c r="Y2422" s="223">
        <v>344</v>
      </c>
      <c r="Z2422" s="223">
        <v>323</v>
      </c>
      <c r="AA2422" s="223">
        <v>304</v>
      </c>
      <c r="AB2422" s="5"/>
      <c r="AC2422" s="224">
        <f t="shared" si="92"/>
        <v>0</v>
      </c>
      <c r="AD2422" s="270">
        <f t="shared" si="93"/>
        <v>0</v>
      </c>
      <c r="AE2422" s="198"/>
      <c r="AF2422" s="199"/>
      <c r="AG2422" s="200"/>
      <c r="AH2422" s="200"/>
      <c r="AI2422" s="169" t="str">
        <f>IF(AB2422/W2422=0,"",IF(MOD(AB2422,W2422)&gt;0,"ОШИБКА!!! неверная кратность на сорт",""))</f>
        <v/>
      </c>
    </row>
    <row r="2423" spans="2:35">
      <c r="B2423" s="251"/>
      <c r="C2423" s="168" t="s">
        <v>3481</v>
      </c>
      <c r="D2423" s="267">
        <v>22</v>
      </c>
      <c r="E2423" s="267"/>
      <c r="F2423" s="267"/>
      <c r="G2423" s="267"/>
      <c r="H2423" s="267"/>
      <c r="I2423" s="267"/>
      <c r="J2423" s="267"/>
      <c r="K2423" s="267"/>
      <c r="L2423" s="196" t="s">
        <v>37</v>
      </c>
      <c r="M2423" s="196" t="s">
        <v>980</v>
      </c>
      <c r="N2423" s="196" t="s">
        <v>1901</v>
      </c>
      <c r="O2423" s="196" t="s">
        <v>1900</v>
      </c>
      <c r="P2423" s="196" t="s">
        <v>4077</v>
      </c>
      <c r="Q2423" s="196" t="s">
        <v>19</v>
      </c>
      <c r="R2423" s="218"/>
      <c r="S2423" s="218"/>
      <c r="T2423" s="218"/>
      <c r="U2423" s="219"/>
      <c r="V2423" s="197" t="s">
        <v>776</v>
      </c>
      <c r="W2423" s="220">
        <v>1</v>
      </c>
      <c r="X2423" s="223">
        <v>261</v>
      </c>
      <c r="Y2423" s="223">
        <v>253</v>
      </c>
      <c r="Z2423" s="223">
        <v>237</v>
      </c>
      <c r="AA2423" s="223">
        <v>223</v>
      </c>
      <c r="AB2423" s="5"/>
      <c r="AC2423" s="224">
        <f t="shared" si="92"/>
        <v>0</v>
      </c>
      <c r="AD2423" s="270">
        <f t="shared" si="93"/>
        <v>0</v>
      </c>
      <c r="AE2423" s="198"/>
      <c r="AF2423" s="199"/>
      <c r="AG2423" s="200"/>
      <c r="AH2423" s="200"/>
      <c r="AI2423" s="169" t="str">
        <f>IF(AB2423/W2423=0,"",IF(MOD(AB2423,W2423)&gt;0,"ОШИБКА!!! неверная кратность на сорт",""))</f>
        <v/>
      </c>
    </row>
    <row r="2424" spans="2:35">
      <c r="B2424" s="251"/>
      <c r="C2424" s="168" t="s">
        <v>1951</v>
      </c>
      <c r="D2424" s="267">
        <v>66</v>
      </c>
      <c r="E2424" s="267"/>
      <c r="F2424" s="267"/>
      <c r="G2424" s="267"/>
      <c r="H2424" s="267"/>
      <c r="I2424" s="267"/>
      <c r="J2424" s="267"/>
      <c r="K2424" s="267"/>
      <c r="L2424" s="196" t="s">
        <v>37</v>
      </c>
      <c r="M2424" s="196" t="s">
        <v>980</v>
      </c>
      <c r="N2424" s="196" t="s">
        <v>1901</v>
      </c>
      <c r="O2424" s="196" t="s">
        <v>1900</v>
      </c>
      <c r="P2424" s="196" t="s">
        <v>1952</v>
      </c>
      <c r="Q2424" s="196" t="s">
        <v>19</v>
      </c>
      <c r="R2424" s="218"/>
      <c r="S2424" s="218"/>
      <c r="T2424" s="218"/>
      <c r="U2424" s="219"/>
      <c r="V2424" s="197" t="s">
        <v>776</v>
      </c>
      <c r="W2424" s="220">
        <v>1</v>
      </c>
      <c r="X2424" s="223">
        <v>517</v>
      </c>
      <c r="Y2424" s="223">
        <v>501</v>
      </c>
      <c r="Z2424" s="223">
        <v>470</v>
      </c>
      <c r="AA2424" s="223">
        <v>442</v>
      </c>
      <c r="AB2424" s="5"/>
      <c r="AC2424" s="224">
        <f t="shared" si="92"/>
        <v>0</v>
      </c>
      <c r="AD2424" s="270">
        <f t="shared" si="93"/>
        <v>0</v>
      </c>
      <c r="AE2424" s="198"/>
      <c r="AF2424" s="199"/>
      <c r="AG2424" s="200"/>
      <c r="AH2424" s="200"/>
      <c r="AI2424" s="169" t="str">
        <f>IF(AB2424/W2424=0,"",IF(MOD(AB2424,W2424)&gt;0,"ОШИБКА!!! неверная кратность на сорт",""))</f>
        <v/>
      </c>
    </row>
    <row r="2425" spans="2:35">
      <c r="B2425" s="251"/>
      <c r="C2425" s="168" t="s">
        <v>3483</v>
      </c>
      <c r="D2425" s="267">
        <v>23</v>
      </c>
      <c r="E2425" s="267"/>
      <c r="F2425" s="267"/>
      <c r="G2425" s="267"/>
      <c r="H2425" s="267"/>
      <c r="I2425" s="267"/>
      <c r="J2425" s="267"/>
      <c r="K2425" s="267"/>
      <c r="L2425" s="196" t="s">
        <v>37</v>
      </c>
      <c r="M2425" s="196" t="s">
        <v>980</v>
      </c>
      <c r="N2425" s="196" t="s">
        <v>1901</v>
      </c>
      <c r="O2425" s="196" t="s">
        <v>1900</v>
      </c>
      <c r="P2425" s="196" t="s">
        <v>4078</v>
      </c>
      <c r="Q2425" s="196" t="s">
        <v>19</v>
      </c>
      <c r="R2425" s="218"/>
      <c r="S2425" s="218"/>
      <c r="T2425" s="218"/>
      <c r="U2425" s="219"/>
      <c r="V2425" s="197" t="s">
        <v>776</v>
      </c>
      <c r="W2425" s="220">
        <v>1</v>
      </c>
      <c r="X2425" s="223">
        <v>306</v>
      </c>
      <c r="Y2425" s="223">
        <v>296</v>
      </c>
      <c r="Z2425" s="223">
        <v>278</v>
      </c>
      <c r="AA2425" s="223">
        <v>261</v>
      </c>
      <c r="AB2425" s="5"/>
      <c r="AC2425" s="224">
        <f t="shared" si="92"/>
        <v>0</v>
      </c>
      <c r="AD2425" s="270">
        <f t="shared" si="93"/>
        <v>0</v>
      </c>
      <c r="AE2425" s="198"/>
      <c r="AF2425" s="199"/>
      <c r="AG2425" s="200"/>
      <c r="AH2425" s="200"/>
      <c r="AI2425" s="169" t="str">
        <f>IF(AB2425/W2425=0,"",IF(MOD(AB2425,W2425)&gt;0,"ОШИБКА!!! неверная кратность на сорт",""))</f>
        <v/>
      </c>
    </row>
    <row r="2426" spans="2:35">
      <c r="B2426" s="251"/>
      <c r="C2426" s="168" t="s">
        <v>3484</v>
      </c>
      <c r="D2426" s="267">
        <v>14</v>
      </c>
      <c r="E2426" s="267"/>
      <c r="F2426" s="267"/>
      <c r="G2426" s="267"/>
      <c r="H2426" s="267"/>
      <c r="I2426" s="267"/>
      <c r="J2426" s="267"/>
      <c r="K2426" s="267"/>
      <c r="L2426" s="196" t="s">
        <v>37</v>
      </c>
      <c r="M2426" s="196" t="s">
        <v>980</v>
      </c>
      <c r="N2426" s="196" t="s">
        <v>1901</v>
      </c>
      <c r="O2426" s="196" t="s">
        <v>1900</v>
      </c>
      <c r="P2426" s="196" t="s">
        <v>4079</v>
      </c>
      <c r="Q2426" s="196" t="s">
        <v>19</v>
      </c>
      <c r="R2426" s="218"/>
      <c r="S2426" s="218"/>
      <c r="T2426" s="218"/>
      <c r="U2426" s="219"/>
      <c r="V2426" s="197" t="s">
        <v>776</v>
      </c>
      <c r="W2426" s="220">
        <v>1</v>
      </c>
      <c r="X2426" s="223">
        <v>319</v>
      </c>
      <c r="Y2426" s="223">
        <v>309</v>
      </c>
      <c r="Z2426" s="223">
        <v>290</v>
      </c>
      <c r="AA2426" s="223">
        <v>273</v>
      </c>
      <c r="AB2426" s="5"/>
      <c r="AC2426" s="224">
        <f t="shared" si="92"/>
        <v>0</v>
      </c>
      <c r="AD2426" s="270">
        <f t="shared" si="93"/>
        <v>0</v>
      </c>
      <c r="AE2426" s="198"/>
      <c r="AF2426" s="199"/>
      <c r="AG2426" s="200"/>
      <c r="AH2426" s="200"/>
      <c r="AI2426" s="169" t="str">
        <f>IF(AB2426/W2426=0,"",IF(MOD(AB2426,W2426)&gt;0,"ОШИБКА!!! неверная кратность на сорт",""))</f>
        <v/>
      </c>
    </row>
    <row r="2427" spans="2:35">
      <c r="B2427" s="251"/>
      <c r="C2427" s="168" t="s">
        <v>3485</v>
      </c>
      <c r="D2427" s="267">
        <v>14</v>
      </c>
      <c r="E2427" s="267"/>
      <c r="F2427" s="267"/>
      <c r="G2427" s="267"/>
      <c r="H2427" s="267"/>
      <c r="I2427" s="267"/>
      <c r="J2427" s="267"/>
      <c r="K2427" s="267"/>
      <c r="L2427" s="196" t="s">
        <v>37</v>
      </c>
      <c r="M2427" s="196" t="s">
        <v>980</v>
      </c>
      <c r="N2427" s="196" t="s">
        <v>1901</v>
      </c>
      <c r="O2427" s="196" t="s">
        <v>1900</v>
      </c>
      <c r="P2427" s="196" t="s">
        <v>4080</v>
      </c>
      <c r="Q2427" s="196" t="s">
        <v>19</v>
      </c>
      <c r="R2427" s="218"/>
      <c r="S2427" s="218"/>
      <c r="T2427" s="218"/>
      <c r="U2427" s="219"/>
      <c r="V2427" s="197" t="s">
        <v>776</v>
      </c>
      <c r="W2427" s="220">
        <v>1</v>
      </c>
      <c r="X2427" s="223">
        <v>462</v>
      </c>
      <c r="Y2427" s="223">
        <v>448</v>
      </c>
      <c r="Z2427" s="223">
        <v>420</v>
      </c>
      <c r="AA2427" s="223">
        <v>395</v>
      </c>
      <c r="AB2427" s="5"/>
      <c r="AC2427" s="224">
        <f t="shared" si="92"/>
        <v>0</v>
      </c>
      <c r="AD2427" s="270">
        <f t="shared" si="93"/>
        <v>0</v>
      </c>
      <c r="AE2427" s="198"/>
      <c r="AF2427" s="199"/>
      <c r="AG2427" s="200"/>
      <c r="AH2427" s="200"/>
      <c r="AI2427" s="169" t="str">
        <f>IF(AB2427/W2427=0,"",IF(MOD(AB2427,W2427)&gt;0,"ОШИБКА!!! неверная кратность на сорт",""))</f>
        <v/>
      </c>
    </row>
    <row r="2428" spans="2:35">
      <c r="B2428" s="251"/>
      <c r="C2428" s="168" t="s">
        <v>1953</v>
      </c>
      <c r="D2428" s="267">
        <v>8</v>
      </c>
      <c r="E2428" s="267"/>
      <c r="F2428" s="267"/>
      <c r="G2428" s="267"/>
      <c r="H2428" s="267"/>
      <c r="I2428" s="267"/>
      <c r="J2428" s="267"/>
      <c r="K2428" s="267"/>
      <c r="L2428" s="196" t="s">
        <v>37</v>
      </c>
      <c r="M2428" s="196" t="s">
        <v>980</v>
      </c>
      <c r="N2428" s="196" t="s">
        <v>1901</v>
      </c>
      <c r="O2428" s="196" t="s">
        <v>1900</v>
      </c>
      <c r="P2428" s="196" t="s">
        <v>1954</v>
      </c>
      <c r="Q2428" s="196" t="s">
        <v>19</v>
      </c>
      <c r="R2428" s="218"/>
      <c r="S2428" s="218"/>
      <c r="T2428" s="218"/>
      <c r="U2428" s="219"/>
      <c r="V2428" s="197" t="s">
        <v>776</v>
      </c>
      <c r="W2428" s="220">
        <v>1</v>
      </c>
      <c r="X2428" s="223">
        <v>517</v>
      </c>
      <c r="Y2428" s="223">
        <v>501</v>
      </c>
      <c r="Z2428" s="223">
        <v>470</v>
      </c>
      <c r="AA2428" s="223">
        <v>442</v>
      </c>
      <c r="AB2428" s="5"/>
      <c r="AC2428" s="224">
        <f t="shared" si="92"/>
        <v>0</v>
      </c>
      <c r="AD2428" s="270">
        <f t="shared" si="93"/>
        <v>0</v>
      </c>
      <c r="AE2428" s="198"/>
      <c r="AF2428" s="199"/>
      <c r="AG2428" s="200"/>
      <c r="AH2428" s="200"/>
      <c r="AI2428" s="169" t="str">
        <f>IF(AB2428/W2428=0,"",IF(MOD(AB2428,W2428)&gt;0,"ОШИБКА!!! неверная кратность на сорт",""))</f>
        <v/>
      </c>
    </row>
    <row r="2429" spans="2:35">
      <c r="B2429" s="251"/>
      <c r="C2429" s="168" t="s">
        <v>3488</v>
      </c>
      <c r="D2429" s="267">
        <v>4</v>
      </c>
      <c r="E2429" s="267"/>
      <c r="F2429" s="267"/>
      <c r="G2429" s="267"/>
      <c r="H2429" s="267"/>
      <c r="I2429" s="267"/>
      <c r="J2429" s="267"/>
      <c r="K2429" s="267"/>
      <c r="L2429" s="196" t="s">
        <v>37</v>
      </c>
      <c r="M2429" s="196" t="s">
        <v>980</v>
      </c>
      <c r="N2429" s="196" t="s">
        <v>1901</v>
      </c>
      <c r="O2429" s="196" t="s">
        <v>1900</v>
      </c>
      <c r="P2429" s="196" t="s">
        <v>4081</v>
      </c>
      <c r="Q2429" s="196" t="s">
        <v>19</v>
      </c>
      <c r="R2429" s="218"/>
      <c r="S2429" s="218"/>
      <c r="T2429" s="218"/>
      <c r="U2429" s="219"/>
      <c r="V2429" s="197" t="s">
        <v>776</v>
      </c>
      <c r="W2429" s="220">
        <v>1</v>
      </c>
      <c r="X2429" s="223">
        <v>297</v>
      </c>
      <c r="Y2429" s="223">
        <v>288</v>
      </c>
      <c r="Z2429" s="223">
        <v>270</v>
      </c>
      <c r="AA2429" s="223">
        <v>254</v>
      </c>
      <c r="AB2429" s="5"/>
      <c r="AC2429" s="224">
        <f t="shared" si="92"/>
        <v>0</v>
      </c>
      <c r="AD2429" s="270">
        <f t="shared" si="93"/>
        <v>0</v>
      </c>
      <c r="AE2429" s="198"/>
      <c r="AF2429" s="199"/>
      <c r="AG2429" s="200"/>
      <c r="AH2429" s="200"/>
      <c r="AI2429" s="169" t="str">
        <f>IF(AB2429/W2429=0,"",IF(MOD(AB2429,W2429)&gt;0,"ОШИБКА!!! неверная кратность на сорт",""))</f>
        <v/>
      </c>
    </row>
    <row r="2430" spans="2:35">
      <c r="B2430" s="251"/>
      <c r="C2430" s="168" t="s">
        <v>1955</v>
      </c>
      <c r="D2430" s="267">
        <v>53</v>
      </c>
      <c r="E2430" s="267"/>
      <c r="F2430" s="267"/>
      <c r="G2430" s="267"/>
      <c r="H2430" s="267"/>
      <c r="I2430" s="267"/>
      <c r="J2430" s="267"/>
      <c r="K2430" s="267"/>
      <c r="L2430" s="196" t="s">
        <v>37</v>
      </c>
      <c r="M2430" s="196" t="s">
        <v>980</v>
      </c>
      <c r="N2430" s="196" t="s">
        <v>1901</v>
      </c>
      <c r="O2430" s="196" t="s">
        <v>1900</v>
      </c>
      <c r="P2430" s="196" t="s">
        <v>1956</v>
      </c>
      <c r="Q2430" s="196" t="s">
        <v>19</v>
      </c>
      <c r="R2430" s="218"/>
      <c r="S2430" s="218"/>
      <c r="T2430" s="218"/>
      <c r="U2430" s="219"/>
      <c r="V2430" s="197" t="s">
        <v>776</v>
      </c>
      <c r="W2430" s="220">
        <v>1</v>
      </c>
      <c r="X2430" s="223">
        <v>500</v>
      </c>
      <c r="Y2430" s="223">
        <v>485</v>
      </c>
      <c r="Z2430" s="223">
        <v>455</v>
      </c>
      <c r="AA2430" s="223">
        <v>428</v>
      </c>
      <c r="AB2430" s="5"/>
      <c r="AC2430" s="224">
        <f t="shared" si="92"/>
        <v>0</v>
      </c>
      <c r="AD2430" s="270">
        <f t="shared" si="93"/>
        <v>0</v>
      </c>
      <c r="AE2430" s="198"/>
      <c r="AF2430" s="199"/>
      <c r="AG2430" s="200"/>
      <c r="AH2430" s="200"/>
      <c r="AI2430" s="169" t="str">
        <f>IF(AB2430/W2430=0,"",IF(MOD(AB2430,W2430)&gt;0,"ОШИБКА!!! неверная кратность на сорт",""))</f>
        <v/>
      </c>
    </row>
    <row r="2431" spans="2:35">
      <c r="B2431" s="251"/>
      <c r="C2431" s="168" t="s">
        <v>3490</v>
      </c>
      <c r="D2431" s="267">
        <v>16</v>
      </c>
      <c r="E2431" s="267"/>
      <c r="F2431" s="267"/>
      <c r="G2431" s="267"/>
      <c r="H2431" s="267"/>
      <c r="I2431" s="267"/>
      <c r="J2431" s="267"/>
      <c r="K2431" s="267"/>
      <c r="L2431" s="196" t="s">
        <v>37</v>
      </c>
      <c r="M2431" s="196" t="s">
        <v>980</v>
      </c>
      <c r="N2431" s="196" t="s">
        <v>1901</v>
      </c>
      <c r="O2431" s="196" t="s">
        <v>1900</v>
      </c>
      <c r="P2431" s="196" t="s">
        <v>1958</v>
      </c>
      <c r="Q2431" s="196" t="s">
        <v>19</v>
      </c>
      <c r="R2431" s="218"/>
      <c r="S2431" s="218"/>
      <c r="T2431" s="218"/>
      <c r="U2431" s="219"/>
      <c r="V2431" s="197" t="s">
        <v>776</v>
      </c>
      <c r="W2431" s="220">
        <v>1</v>
      </c>
      <c r="X2431" s="223">
        <v>208</v>
      </c>
      <c r="Y2431" s="223">
        <v>202</v>
      </c>
      <c r="Z2431" s="223">
        <v>189</v>
      </c>
      <c r="AA2431" s="223">
        <v>178</v>
      </c>
      <c r="AB2431" s="5"/>
      <c r="AC2431" s="224">
        <f t="shared" si="92"/>
        <v>0</v>
      </c>
      <c r="AD2431" s="270">
        <f t="shared" si="93"/>
        <v>0</v>
      </c>
      <c r="AE2431" s="198"/>
      <c r="AF2431" s="199"/>
      <c r="AG2431" s="200"/>
      <c r="AH2431" s="200"/>
      <c r="AI2431" s="169" t="str">
        <f>IF(AB2431/W2431=0,"",IF(MOD(AB2431,W2431)&gt;0,"ОШИБКА!!! неверная кратность на сорт",""))</f>
        <v/>
      </c>
    </row>
    <row r="2432" spans="2:35">
      <c r="B2432" s="251"/>
      <c r="C2432" s="168" t="s">
        <v>1957</v>
      </c>
      <c r="D2432" s="267">
        <v>50</v>
      </c>
      <c r="E2432" s="267"/>
      <c r="F2432" s="267"/>
      <c r="G2432" s="267"/>
      <c r="H2432" s="267"/>
      <c r="I2432" s="267"/>
      <c r="J2432" s="267"/>
      <c r="K2432" s="267"/>
      <c r="L2432" s="196" t="s">
        <v>37</v>
      </c>
      <c r="M2432" s="196" t="s">
        <v>980</v>
      </c>
      <c r="N2432" s="196" t="s">
        <v>1901</v>
      </c>
      <c r="O2432" s="196" t="s">
        <v>1900</v>
      </c>
      <c r="P2432" s="196" t="s">
        <v>1958</v>
      </c>
      <c r="Q2432" s="217" t="s">
        <v>3168</v>
      </c>
      <c r="R2432" s="218"/>
      <c r="S2432" s="218"/>
      <c r="T2432" s="218"/>
      <c r="U2432" s="219"/>
      <c r="V2432" s="197" t="s">
        <v>776</v>
      </c>
      <c r="W2432" s="220">
        <v>1</v>
      </c>
      <c r="X2432" s="223">
        <v>446</v>
      </c>
      <c r="Y2432" s="223">
        <v>432</v>
      </c>
      <c r="Z2432" s="223">
        <v>405</v>
      </c>
      <c r="AA2432" s="223">
        <v>381</v>
      </c>
      <c r="AB2432" s="5"/>
      <c r="AC2432" s="224">
        <f t="shared" si="92"/>
        <v>0</v>
      </c>
      <c r="AD2432" s="270">
        <f t="shared" si="93"/>
        <v>0</v>
      </c>
      <c r="AE2432" s="198"/>
      <c r="AF2432" s="199"/>
      <c r="AG2432" s="200"/>
      <c r="AH2432" s="200"/>
      <c r="AI2432" s="169" t="str">
        <f>IF(AB2432/W2432=0,"",IF(MOD(AB2432,W2432)&gt;0,"ОШИБКА!!! неверная кратность на сорт",""))</f>
        <v/>
      </c>
    </row>
    <row r="2433" spans="2:35">
      <c r="B2433" s="251"/>
      <c r="C2433" s="168" t="s">
        <v>3491</v>
      </c>
      <c r="D2433" s="267">
        <v>42</v>
      </c>
      <c r="E2433" s="267"/>
      <c r="F2433" s="267"/>
      <c r="G2433" s="267"/>
      <c r="H2433" s="267"/>
      <c r="I2433" s="267"/>
      <c r="J2433" s="267"/>
      <c r="K2433" s="267"/>
      <c r="L2433" s="196" t="s">
        <v>37</v>
      </c>
      <c r="M2433" s="196" t="s">
        <v>980</v>
      </c>
      <c r="N2433" s="196" t="s">
        <v>1901</v>
      </c>
      <c r="O2433" s="196" t="s">
        <v>1900</v>
      </c>
      <c r="P2433" s="196" t="s">
        <v>4082</v>
      </c>
      <c r="Q2433" s="196" t="s">
        <v>141</v>
      </c>
      <c r="R2433" s="218"/>
      <c r="S2433" s="218"/>
      <c r="T2433" s="218"/>
      <c r="U2433" s="321" t="s">
        <v>4482</v>
      </c>
      <c r="V2433" s="197" t="s">
        <v>776</v>
      </c>
      <c r="W2433" s="220">
        <v>1</v>
      </c>
      <c r="X2433" s="227">
        <v>291</v>
      </c>
      <c r="Y2433" s="227">
        <v>282</v>
      </c>
      <c r="Z2433" s="227">
        <v>264</v>
      </c>
      <c r="AA2433" s="227">
        <v>249</v>
      </c>
      <c r="AB2433" s="5"/>
      <c r="AC2433" s="224">
        <f t="shared" si="92"/>
        <v>0</v>
      </c>
      <c r="AD2433" s="270">
        <f t="shared" si="93"/>
        <v>0</v>
      </c>
      <c r="AE2433" s="198"/>
      <c r="AF2433" s="199"/>
      <c r="AG2433" s="200"/>
      <c r="AH2433" s="200"/>
      <c r="AI2433" s="169" t="str">
        <f>IF(AB2433/W2433=0,"",IF(MOD(AB2433,W2433)&gt;0,"ОШИБКА!!! неверная кратность на сорт",""))</f>
        <v/>
      </c>
    </row>
    <row r="2434" spans="2:35">
      <c r="B2434" s="251"/>
      <c r="C2434" s="168" t="s">
        <v>3492</v>
      </c>
      <c r="D2434" s="267">
        <v>8</v>
      </c>
      <c r="E2434" s="267"/>
      <c r="F2434" s="267"/>
      <c r="G2434" s="267"/>
      <c r="H2434" s="267"/>
      <c r="I2434" s="267"/>
      <c r="J2434" s="267"/>
      <c r="K2434" s="267"/>
      <c r="L2434" s="196" t="s">
        <v>37</v>
      </c>
      <c r="M2434" s="196" t="s">
        <v>980</v>
      </c>
      <c r="N2434" s="196" t="s">
        <v>1901</v>
      </c>
      <c r="O2434" s="196" t="s">
        <v>1900</v>
      </c>
      <c r="P2434" s="196" t="s">
        <v>4082</v>
      </c>
      <c r="Q2434" s="196" t="s">
        <v>19</v>
      </c>
      <c r="R2434" s="218"/>
      <c r="S2434" s="218"/>
      <c r="T2434" s="218"/>
      <c r="U2434" s="219"/>
      <c r="V2434" s="197" t="s">
        <v>776</v>
      </c>
      <c r="W2434" s="220">
        <v>1</v>
      </c>
      <c r="X2434" s="223">
        <v>261</v>
      </c>
      <c r="Y2434" s="223">
        <v>253</v>
      </c>
      <c r="Z2434" s="223">
        <v>237</v>
      </c>
      <c r="AA2434" s="223">
        <v>223</v>
      </c>
      <c r="AB2434" s="5"/>
      <c r="AC2434" s="224">
        <f t="shared" si="92"/>
        <v>0</v>
      </c>
      <c r="AD2434" s="270">
        <f t="shared" si="93"/>
        <v>0</v>
      </c>
      <c r="AE2434" s="198"/>
      <c r="AF2434" s="199"/>
      <c r="AG2434" s="200"/>
      <c r="AH2434" s="200"/>
      <c r="AI2434" s="169" t="str">
        <f>IF(AB2434/W2434=0,"",IF(MOD(AB2434,W2434)&gt;0,"ОШИБКА!!! неверная кратность на сорт",""))</f>
        <v/>
      </c>
    </row>
    <row r="2435" spans="2:35">
      <c r="B2435" s="251"/>
      <c r="C2435" s="168" t="s">
        <v>3493</v>
      </c>
      <c r="D2435" s="267">
        <v>16</v>
      </c>
      <c r="E2435" s="267"/>
      <c r="F2435" s="267"/>
      <c r="G2435" s="267"/>
      <c r="H2435" s="267"/>
      <c r="I2435" s="267"/>
      <c r="J2435" s="267"/>
      <c r="K2435" s="267"/>
      <c r="L2435" s="196" t="s">
        <v>37</v>
      </c>
      <c r="M2435" s="196" t="s">
        <v>980</v>
      </c>
      <c r="N2435" s="196" t="s">
        <v>1901</v>
      </c>
      <c r="O2435" s="196" t="s">
        <v>1900</v>
      </c>
      <c r="P2435" s="196" t="s">
        <v>4083</v>
      </c>
      <c r="Q2435" s="196" t="s">
        <v>19</v>
      </c>
      <c r="R2435" s="218"/>
      <c r="S2435" s="218"/>
      <c r="T2435" s="218"/>
      <c r="U2435" s="219"/>
      <c r="V2435" s="197" t="s">
        <v>776</v>
      </c>
      <c r="W2435" s="220">
        <v>1</v>
      </c>
      <c r="X2435" s="223">
        <v>357</v>
      </c>
      <c r="Y2435" s="223">
        <v>346</v>
      </c>
      <c r="Z2435" s="223">
        <v>324</v>
      </c>
      <c r="AA2435" s="223">
        <v>305</v>
      </c>
      <c r="AB2435" s="5"/>
      <c r="AC2435" s="224">
        <f t="shared" si="92"/>
        <v>0</v>
      </c>
      <c r="AD2435" s="270">
        <f t="shared" si="93"/>
        <v>0</v>
      </c>
      <c r="AE2435" s="198"/>
      <c r="AF2435" s="199"/>
      <c r="AG2435" s="200"/>
      <c r="AH2435" s="200"/>
      <c r="AI2435" s="169" t="str">
        <f>IF(AB2435/W2435=0,"",IF(MOD(AB2435,W2435)&gt;0,"ОШИБКА!!! неверная кратность на сорт",""))</f>
        <v/>
      </c>
    </row>
    <row r="2436" spans="2:35">
      <c r="B2436" s="251"/>
      <c r="C2436" s="168" t="s">
        <v>3494</v>
      </c>
      <c r="D2436" s="267"/>
      <c r="E2436" s="267"/>
      <c r="F2436" s="267"/>
      <c r="G2436" s="267"/>
      <c r="H2436" s="267"/>
      <c r="I2436" s="267"/>
      <c r="J2436" s="267">
        <v>4</v>
      </c>
      <c r="K2436" s="267"/>
      <c r="L2436" s="196" t="s">
        <v>37</v>
      </c>
      <c r="M2436" s="196" t="s">
        <v>980</v>
      </c>
      <c r="N2436" s="196" t="s">
        <v>1901</v>
      </c>
      <c r="O2436" s="196" t="s">
        <v>1900</v>
      </c>
      <c r="P2436" s="196" t="s">
        <v>4084</v>
      </c>
      <c r="Q2436" s="217" t="s">
        <v>3130</v>
      </c>
      <c r="R2436" s="218"/>
      <c r="S2436" s="218"/>
      <c r="T2436" s="218"/>
      <c r="U2436" s="219"/>
      <c r="V2436" s="197" t="s">
        <v>776</v>
      </c>
      <c r="W2436" s="220">
        <v>1</v>
      </c>
      <c r="X2436" s="223">
        <v>266</v>
      </c>
      <c r="Y2436" s="223">
        <v>258</v>
      </c>
      <c r="Z2436" s="223">
        <v>242</v>
      </c>
      <c r="AA2436" s="223">
        <v>228</v>
      </c>
      <c r="AB2436" s="5"/>
      <c r="AC2436" s="224">
        <f t="shared" si="92"/>
        <v>0</v>
      </c>
      <c r="AD2436" s="270">
        <f t="shared" si="93"/>
        <v>0</v>
      </c>
      <c r="AE2436" s="198"/>
      <c r="AF2436" s="199"/>
      <c r="AG2436" s="200"/>
      <c r="AH2436" s="200"/>
      <c r="AI2436" s="169" t="str">
        <f>IF(AB2436/W2436=0,"",IF(MOD(AB2436,W2436)&gt;0,"ОШИБКА!!! неверная кратность на сорт",""))</f>
        <v/>
      </c>
    </row>
    <row r="2437" spans="2:35">
      <c r="B2437" s="251"/>
      <c r="C2437" s="168" t="s">
        <v>3495</v>
      </c>
      <c r="D2437" s="267">
        <v>21</v>
      </c>
      <c r="E2437" s="267"/>
      <c r="F2437" s="267"/>
      <c r="G2437" s="267"/>
      <c r="H2437" s="267"/>
      <c r="I2437" s="267"/>
      <c r="J2437" s="267">
        <v>7</v>
      </c>
      <c r="K2437" s="267"/>
      <c r="L2437" s="196" t="s">
        <v>37</v>
      </c>
      <c r="M2437" s="196" t="s">
        <v>980</v>
      </c>
      <c r="N2437" s="196" t="s">
        <v>1901</v>
      </c>
      <c r="O2437" s="196" t="s">
        <v>1900</v>
      </c>
      <c r="P2437" s="196" t="s">
        <v>4085</v>
      </c>
      <c r="Q2437" s="196" t="s">
        <v>19</v>
      </c>
      <c r="R2437" s="218"/>
      <c r="S2437" s="218"/>
      <c r="T2437" s="218"/>
      <c r="U2437" s="219"/>
      <c r="V2437" s="197" t="s">
        <v>776</v>
      </c>
      <c r="W2437" s="220">
        <v>1</v>
      </c>
      <c r="X2437" s="223">
        <v>340</v>
      </c>
      <c r="Y2437" s="223">
        <v>330</v>
      </c>
      <c r="Z2437" s="223">
        <v>309</v>
      </c>
      <c r="AA2437" s="223">
        <v>291</v>
      </c>
      <c r="AB2437" s="5"/>
      <c r="AC2437" s="224">
        <f t="shared" si="92"/>
        <v>0</v>
      </c>
      <c r="AD2437" s="270">
        <f t="shared" si="93"/>
        <v>0</v>
      </c>
      <c r="AE2437" s="198"/>
      <c r="AF2437" s="199"/>
      <c r="AG2437" s="200"/>
      <c r="AH2437" s="200"/>
      <c r="AI2437" s="169" t="str">
        <f>IF(AB2437/W2437=0,"",IF(MOD(AB2437,W2437)&gt;0,"ОШИБКА!!! неверная кратность на сорт",""))</f>
        <v/>
      </c>
    </row>
    <row r="2438" spans="2:35">
      <c r="B2438" s="251"/>
      <c r="C2438" s="168" t="s">
        <v>3496</v>
      </c>
      <c r="D2438" s="267"/>
      <c r="E2438" s="267"/>
      <c r="F2438" s="267"/>
      <c r="G2438" s="267"/>
      <c r="H2438" s="267"/>
      <c r="I2438" s="267"/>
      <c r="J2438" s="267"/>
      <c r="K2438" s="267"/>
      <c r="L2438" s="196" t="s">
        <v>37</v>
      </c>
      <c r="M2438" s="332" t="s">
        <v>980</v>
      </c>
      <c r="N2438" s="332" t="s">
        <v>1901</v>
      </c>
      <c r="O2438" s="332" t="s">
        <v>1900</v>
      </c>
      <c r="P2438" s="332" t="s">
        <v>4086</v>
      </c>
      <c r="Q2438" s="332" t="s">
        <v>19</v>
      </c>
      <c r="R2438" s="334"/>
      <c r="S2438" s="334"/>
      <c r="T2438" s="334"/>
      <c r="U2438" s="219"/>
      <c r="V2438" s="197" t="s">
        <v>776</v>
      </c>
      <c r="W2438" s="220">
        <v>1</v>
      </c>
      <c r="X2438" s="223">
        <v>319</v>
      </c>
      <c r="Y2438" s="223">
        <v>309</v>
      </c>
      <c r="Z2438" s="223">
        <v>290</v>
      </c>
      <c r="AA2438" s="223">
        <v>273</v>
      </c>
      <c r="AB2438" s="5"/>
      <c r="AC2438" s="224">
        <f t="shared" si="92"/>
        <v>0</v>
      </c>
      <c r="AD2438" s="270">
        <f t="shared" si="93"/>
        <v>0</v>
      </c>
      <c r="AE2438" s="198" t="s">
        <v>4484</v>
      </c>
      <c r="AF2438" s="199"/>
      <c r="AG2438" s="200"/>
      <c r="AH2438" s="200"/>
      <c r="AI2438" s="169" t="str">
        <f>IF(AB2438/W2438=0,"",IF(MOD(AB2438,W2438)&gt;0,"ОШИБКА!!! неверная кратность на сорт",""))</f>
        <v/>
      </c>
    </row>
    <row r="2439" spans="2:35">
      <c r="B2439" s="251"/>
      <c r="C2439" s="168" t="s">
        <v>3497</v>
      </c>
      <c r="D2439" s="267"/>
      <c r="E2439" s="267"/>
      <c r="F2439" s="267"/>
      <c r="G2439" s="267"/>
      <c r="H2439" s="267"/>
      <c r="I2439" s="267"/>
      <c r="J2439" s="267"/>
      <c r="K2439" s="267"/>
      <c r="L2439" s="196" t="s">
        <v>37</v>
      </c>
      <c r="M2439" s="332" t="s">
        <v>980</v>
      </c>
      <c r="N2439" s="332" t="s">
        <v>1901</v>
      </c>
      <c r="O2439" s="332" t="s">
        <v>1900</v>
      </c>
      <c r="P2439" s="332" t="s">
        <v>4087</v>
      </c>
      <c r="Q2439" s="332" t="s">
        <v>19</v>
      </c>
      <c r="R2439" s="334"/>
      <c r="S2439" s="334"/>
      <c r="T2439" s="334"/>
      <c r="U2439" s="219"/>
      <c r="V2439" s="197" t="s">
        <v>776</v>
      </c>
      <c r="W2439" s="220">
        <v>1</v>
      </c>
      <c r="X2439" s="223">
        <v>416</v>
      </c>
      <c r="Y2439" s="223">
        <v>404</v>
      </c>
      <c r="Z2439" s="223">
        <v>378</v>
      </c>
      <c r="AA2439" s="223">
        <v>356</v>
      </c>
      <c r="AB2439" s="5"/>
      <c r="AC2439" s="224">
        <f t="shared" si="92"/>
        <v>0</v>
      </c>
      <c r="AD2439" s="270">
        <f t="shared" si="93"/>
        <v>0</v>
      </c>
      <c r="AE2439" s="198" t="s">
        <v>4484</v>
      </c>
      <c r="AF2439" s="199"/>
      <c r="AG2439" s="200"/>
      <c r="AH2439" s="200"/>
      <c r="AI2439" s="169" t="str">
        <f>IF(AB2439/W2439=0,"",IF(MOD(AB2439,W2439)&gt;0,"ОШИБКА!!! неверная кратность на сорт",""))</f>
        <v/>
      </c>
    </row>
    <row r="2440" spans="2:35">
      <c r="B2440" s="251"/>
      <c r="C2440" s="168" t="s">
        <v>3498</v>
      </c>
      <c r="D2440" s="267">
        <v>1</v>
      </c>
      <c r="E2440" s="267"/>
      <c r="F2440" s="267"/>
      <c r="G2440" s="267"/>
      <c r="H2440" s="267"/>
      <c r="I2440" s="267"/>
      <c r="J2440" s="267"/>
      <c r="K2440" s="267"/>
      <c r="L2440" s="196" t="s">
        <v>37</v>
      </c>
      <c r="M2440" s="196" t="s">
        <v>980</v>
      </c>
      <c r="N2440" s="196" t="s">
        <v>1901</v>
      </c>
      <c r="O2440" s="196" t="s">
        <v>1900</v>
      </c>
      <c r="P2440" s="196" t="s">
        <v>4088</v>
      </c>
      <c r="Q2440" s="196" t="s">
        <v>19</v>
      </c>
      <c r="R2440" s="218"/>
      <c r="S2440" s="218"/>
      <c r="T2440" s="218"/>
      <c r="U2440" s="219"/>
      <c r="V2440" s="197" t="s">
        <v>776</v>
      </c>
      <c r="W2440" s="220">
        <v>1</v>
      </c>
      <c r="X2440" s="223">
        <v>360</v>
      </c>
      <c r="Y2440" s="223">
        <v>349</v>
      </c>
      <c r="Z2440" s="223">
        <v>327</v>
      </c>
      <c r="AA2440" s="223">
        <v>308</v>
      </c>
      <c r="AB2440" s="5"/>
      <c r="AC2440" s="224">
        <f t="shared" si="92"/>
        <v>0</v>
      </c>
      <c r="AD2440" s="270">
        <f t="shared" si="93"/>
        <v>0</v>
      </c>
      <c r="AE2440" s="198"/>
      <c r="AF2440" s="199"/>
      <c r="AG2440" s="200"/>
      <c r="AH2440" s="200"/>
      <c r="AI2440" s="169" t="str">
        <f>IF(AB2440/W2440=0,"",IF(MOD(AB2440,W2440)&gt;0,"ОШИБКА!!! неверная кратность на сорт",""))</f>
        <v/>
      </c>
    </row>
    <row r="2441" spans="2:35">
      <c r="B2441" s="251"/>
      <c r="C2441" s="168" t="s">
        <v>3499</v>
      </c>
      <c r="D2441" s="267">
        <v>25</v>
      </c>
      <c r="E2441" s="267"/>
      <c r="F2441" s="267"/>
      <c r="G2441" s="267"/>
      <c r="H2441" s="267"/>
      <c r="I2441" s="267"/>
      <c r="J2441" s="267"/>
      <c r="K2441" s="267"/>
      <c r="L2441" s="196" t="s">
        <v>37</v>
      </c>
      <c r="M2441" s="196" t="s">
        <v>980</v>
      </c>
      <c r="N2441" s="196" t="s">
        <v>1901</v>
      </c>
      <c r="O2441" s="196" t="s">
        <v>1900</v>
      </c>
      <c r="P2441" s="196" t="s">
        <v>4088</v>
      </c>
      <c r="Q2441" s="196" t="s">
        <v>19</v>
      </c>
      <c r="R2441" s="218"/>
      <c r="S2441" s="218"/>
      <c r="T2441" s="218"/>
      <c r="U2441" s="219"/>
      <c r="V2441" s="197" t="s">
        <v>776</v>
      </c>
      <c r="W2441" s="220">
        <v>1</v>
      </c>
      <c r="X2441" s="223">
        <v>316</v>
      </c>
      <c r="Y2441" s="223">
        <v>306</v>
      </c>
      <c r="Z2441" s="223">
        <v>287</v>
      </c>
      <c r="AA2441" s="223">
        <v>270</v>
      </c>
      <c r="AB2441" s="5"/>
      <c r="AC2441" s="224">
        <f t="shared" si="92"/>
        <v>0</v>
      </c>
      <c r="AD2441" s="270">
        <f t="shared" si="93"/>
        <v>0</v>
      </c>
      <c r="AE2441" s="198"/>
      <c r="AF2441" s="199"/>
      <c r="AG2441" s="200"/>
      <c r="AH2441" s="200"/>
      <c r="AI2441" s="169" t="str">
        <f>IF(AB2441/W2441=0,"",IF(MOD(AB2441,W2441)&gt;0,"ОШИБКА!!! неверная кратность на сорт",""))</f>
        <v/>
      </c>
    </row>
    <row r="2442" spans="2:35">
      <c r="B2442" s="251"/>
      <c r="C2442" s="168" t="s">
        <v>3501</v>
      </c>
      <c r="D2442" s="267"/>
      <c r="E2442" s="267"/>
      <c r="F2442" s="267"/>
      <c r="G2442" s="267"/>
      <c r="H2442" s="267"/>
      <c r="I2442" s="267"/>
      <c r="J2442" s="267"/>
      <c r="K2442" s="267"/>
      <c r="L2442" s="196" t="s">
        <v>37</v>
      </c>
      <c r="M2442" s="332" t="s">
        <v>980</v>
      </c>
      <c r="N2442" s="332" t="s">
        <v>1901</v>
      </c>
      <c r="O2442" s="332" t="s">
        <v>1900</v>
      </c>
      <c r="P2442" s="332" t="s">
        <v>4089</v>
      </c>
      <c r="Q2442" s="332" t="s">
        <v>19</v>
      </c>
      <c r="R2442" s="334"/>
      <c r="S2442" s="334"/>
      <c r="T2442" s="334"/>
      <c r="U2442" s="219"/>
      <c r="V2442" s="197" t="s">
        <v>776</v>
      </c>
      <c r="W2442" s="220">
        <v>1</v>
      </c>
      <c r="X2442" s="223">
        <v>380</v>
      </c>
      <c r="Y2442" s="223">
        <v>368</v>
      </c>
      <c r="Z2442" s="223">
        <v>345</v>
      </c>
      <c r="AA2442" s="223">
        <v>325</v>
      </c>
      <c r="AB2442" s="5"/>
      <c r="AC2442" s="224">
        <f t="shared" ref="AC2442:AC2505" si="94">X2442*AB2442</f>
        <v>0</v>
      </c>
      <c r="AD2442" s="270">
        <f t="shared" ref="AD2442:AD2505" si="95">IF(Y2442&lt;&gt;"",IF(AND($AC$25&gt;=200000,AB2442&gt;=20),AB2442*AA2442,IF(AND($AC$25&gt;=200000,AB2442&lt;20),AB2442*Z2442,IF(AND($AC$25&lt;200000,AB2442&gt;=20),AB2442*Y2442,AB2442*X2442))),IF($AC$25&gt;=200000,AB2442*Z2442,AB2442*X2442))</f>
        <v>0</v>
      </c>
      <c r="AE2442" s="198" t="s">
        <v>4484</v>
      </c>
      <c r="AF2442" s="199"/>
      <c r="AG2442" s="200"/>
      <c r="AH2442" s="200"/>
      <c r="AI2442" s="169" t="str">
        <f>IF(AB2442/W2442=0,"",IF(MOD(AB2442,W2442)&gt;0,"ОШИБКА!!! неверная кратность на сорт",""))</f>
        <v/>
      </c>
    </row>
    <row r="2443" spans="2:35">
      <c r="B2443" s="251"/>
      <c r="C2443" s="168" t="s">
        <v>3502</v>
      </c>
      <c r="D2443" s="267">
        <v>11</v>
      </c>
      <c r="E2443" s="267"/>
      <c r="F2443" s="267"/>
      <c r="G2443" s="267"/>
      <c r="H2443" s="267"/>
      <c r="I2443" s="267"/>
      <c r="J2443" s="267"/>
      <c r="K2443" s="267"/>
      <c r="L2443" s="196" t="s">
        <v>37</v>
      </c>
      <c r="M2443" s="196" t="s">
        <v>980</v>
      </c>
      <c r="N2443" s="196" t="s">
        <v>1901</v>
      </c>
      <c r="O2443" s="196" t="s">
        <v>1900</v>
      </c>
      <c r="P2443" s="196" t="s">
        <v>4090</v>
      </c>
      <c r="Q2443" s="196" t="s">
        <v>19</v>
      </c>
      <c r="R2443" s="218"/>
      <c r="S2443" s="218"/>
      <c r="T2443" s="218"/>
      <c r="U2443" s="219"/>
      <c r="V2443" s="197" t="s">
        <v>776</v>
      </c>
      <c r="W2443" s="220">
        <v>1</v>
      </c>
      <c r="X2443" s="223">
        <v>533</v>
      </c>
      <c r="Y2443" s="223">
        <v>517</v>
      </c>
      <c r="Z2443" s="223">
        <v>485</v>
      </c>
      <c r="AA2443" s="223">
        <v>456</v>
      </c>
      <c r="AB2443" s="5"/>
      <c r="AC2443" s="224">
        <f t="shared" si="94"/>
        <v>0</v>
      </c>
      <c r="AD2443" s="270">
        <f t="shared" si="95"/>
        <v>0</v>
      </c>
      <c r="AE2443" s="198"/>
      <c r="AF2443" s="199"/>
      <c r="AG2443" s="200"/>
      <c r="AH2443" s="200"/>
      <c r="AI2443" s="169" t="str">
        <f>IF(AB2443/W2443=0,"",IF(MOD(AB2443,W2443)&gt;0,"ОШИБКА!!! неверная кратность на сорт",""))</f>
        <v/>
      </c>
    </row>
    <row r="2444" spans="2:35">
      <c r="B2444" s="251"/>
      <c r="C2444" s="168" t="s">
        <v>3503</v>
      </c>
      <c r="D2444" s="267">
        <v>7</v>
      </c>
      <c r="E2444" s="267"/>
      <c r="F2444" s="267"/>
      <c r="G2444" s="267"/>
      <c r="H2444" s="267"/>
      <c r="I2444" s="267"/>
      <c r="J2444" s="267"/>
      <c r="K2444" s="267"/>
      <c r="L2444" s="196" t="s">
        <v>37</v>
      </c>
      <c r="M2444" s="196" t="s">
        <v>980</v>
      </c>
      <c r="N2444" s="196" t="s">
        <v>1901</v>
      </c>
      <c r="O2444" s="196" t="s">
        <v>1900</v>
      </c>
      <c r="P2444" s="196" t="s">
        <v>4091</v>
      </c>
      <c r="Q2444" s="196" t="s">
        <v>19</v>
      </c>
      <c r="R2444" s="218"/>
      <c r="S2444" s="218"/>
      <c r="T2444" s="218"/>
      <c r="U2444" s="219"/>
      <c r="V2444" s="197" t="s">
        <v>776</v>
      </c>
      <c r="W2444" s="220">
        <v>1</v>
      </c>
      <c r="X2444" s="223">
        <v>416</v>
      </c>
      <c r="Y2444" s="223">
        <v>404</v>
      </c>
      <c r="Z2444" s="223">
        <v>378</v>
      </c>
      <c r="AA2444" s="223">
        <v>356</v>
      </c>
      <c r="AB2444" s="5"/>
      <c r="AC2444" s="224">
        <f t="shared" si="94"/>
        <v>0</v>
      </c>
      <c r="AD2444" s="270">
        <f t="shared" si="95"/>
        <v>0</v>
      </c>
      <c r="AE2444" s="198"/>
      <c r="AF2444" s="199"/>
      <c r="AG2444" s="200"/>
      <c r="AH2444" s="200"/>
      <c r="AI2444" s="169" t="str">
        <f>IF(AB2444/W2444=0,"",IF(MOD(AB2444,W2444)&gt;0,"ОШИБКА!!! неверная кратность на сорт",""))</f>
        <v/>
      </c>
    </row>
    <row r="2445" spans="2:35">
      <c r="B2445" s="251"/>
      <c r="C2445" s="168" t="s">
        <v>3504</v>
      </c>
      <c r="D2445" s="267">
        <v>74</v>
      </c>
      <c r="E2445" s="267"/>
      <c r="F2445" s="267"/>
      <c r="G2445" s="267"/>
      <c r="H2445" s="267"/>
      <c r="I2445" s="267"/>
      <c r="J2445" s="267"/>
      <c r="K2445" s="267"/>
      <c r="L2445" s="196" t="s">
        <v>37</v>
      </c>
      <c r="M2445" s="196" t="s">
        <v>980</v>
      </c>
      <c r="N2445" s="196" t="s">
        <v>1901</v>
      </c>
      <c r="O2445" s="196" t="s">
        <v>1900</v>
      </c>
      <c r="P2445" s="196" t="s">
        <v>4092</v>
      </c>
      <c r="Q2445" s="196" t="s">
        <v>141</v>
      </c>
      <c r="R2445" s="218"/>
      <c r="S2445" s="218"/>
      <c r="T2445" s="218"/>
      <c r="U2445" s="219"/>
      <c r="V2445" s="197" t="s">
        <v>776</v>
      </c>
      <c r="W2445" s="220">
        <v>1</v>
      </c>
      <c r="X2445" s="223">
        <v>669</v>
      </c>
      <c r="Y2445" s="223">
        <v>648</v>
      </c>
      <c r="Z2445" s="223">
        <v>608</v>
      </c>
      <c r="AA2445" s="223">
        <v>572</v>
      </c>
      <c r="AB2445" s="5"/>
      <c r="AC2445" s="224">
        <f t="shared" si="94"/>
        <v>0</v>
      </c>
      <c r="AD2445" s="270">
        <f t="shared" si="95"/>
        <v>0</v>
      </c>
      <c r="AE2445" s="198"/>
      <c r="AF2445" s="199"/>
      <c r="AG2445" s="200"/>
      <c r="AH2445" s="200"/>
      <c r="AI2445" s="169" t="str">
        <f>IF(AB2445/W2445=0,"",IF(MOD(AB2445,W2445)&gt;0,"ОШИБКА!!! неверная кратность на сорт",""))</f>
        <v/>
      </c>
    </row>
    <row r="2446" spans="2:35">
      <c r="B2446" s="251"/>
      <c r="C2446" s="168"/>
      <c r="D2446" s="267"/>
      <c r="E2446" s="267"/>
      <c r="F2446" s="267"/>
      <c r="G2446" s="267"/>
      <c r="H2446" s="267"/>
      <c r="I2446" s="267"/>
      <c r="J2446" s="267"/>
      <c r="K2446" s="267">
        <v>705</v>
      </c>
      <c r="L2446" s="196" t="s">
        <v>37</v>
      </c>
      <c r="M2446" s="196" t="s">
        <v>980</v>
      </c>
      <c r="N2446" s="196" t="s">
        <v>5177</v>
      </c>
      <c r="O2446" s="196"/>
      <c r="P2446" s="196"/>
      <c r="Q2446" s="196" t="s">
        <v>4940</v>
      </c>
      <c r="R2446" s="218"/>
      <c r="S2446" s="218"/>
      <c r="T2446" s="218"/>
      <c r="U2446" s="281" t="s">
        <v>4764</v>
      </c>
      <c r="V2446" s="197" t="s">
        <v>776</v>
      </c>
      <c r="W2446" s="220">
        <v>1</v>
      </c>
      <c r="X2446" s="285">
        <v>515</v>
      </c>
      <c r="Y2446" s="285">
        <v>500</v>
      </c>
      <c r="Z2446" s="285">
        <v>469</v>
      </c>
      <c r="AA2446" s="285">
        <v>440</v>
      </c>
      <c r="AB2446" s="5"/>
      <c r="AC2446" s="224">
        <f t="shared" si="94"/>
        <v>0</v>
      </c>
      <c r="AD2446" s="270">
        <f t="shared" si="95"/>
        <v>0</v>
      </c>
      <c r="AE2446" s="282" t="s">
        <v>7069</v>
      </c>
      <c r="AF2446" s="283" t="s">
        <v>4765</v>
      </c>
      <c r="AG2446" s="200"/>
      <c r="AH2446" s="200"/>
      <c r="AI2446" s="169" t="str">
        <f>IF(AB2446/W2446=0,"",IF(MOD(AB2446,W2446)&gt;0,"ОШИБКА!!! неверная кратность на сорт",""))</f>
        <v/>
      </c>
    </row>
    <row r="2447" spans="2:35">
      <c r="B2447" s="251"/>
      <c r="C2447" s="168"/>
      <c r="D2447" s="267"/>
      <c r="E2447" s="267"/>
      <c r="F2447" s="267"/>
      <c r="G2447" s="267"/>
      <c r="H2447" s="267"/>
      <c r="I2447" s="267"/>
      <c r="J2447" s="267"/>
      <c r="K2447" s="267">
        <v>651</v>
      </c>
      <c r="L2447" s="196" t="s">
        <v>37</v>
      </c>
      <c r="M2447" s="196" t="s">
        <v>980</v>
      </c>
      <c r="N2447" s="196" t="s">
        <v>5178</v>
      </c>
      <c r="O2447" s="196"/>
      <c r="P2447" s="196"/>
      <c r="Q2447" s="196" t="s">
        <v>4940</v>
      </c>
      <c r="R2447" s="218"/>
      <c r="S2447" s="218"/>
      <c r="T2447" s="218"/>
      <c r="U2447" s="281" t="s">
        <v>4764</v>
      </c>
      <c r="V2447" s="197" t="s">
        <v>776</v>
      </c>
      <c r="W2447" s="220">
        <v>1</v>
      </c>
      <c r="X2447" s="285">
        <v>574</v>
      </c>
      <c r="Y2447" s="285">
        <v>557</v>
      </c>
      <c r="Z2447" s="285">
        <v>522</v>
      </c>
      <c r="AA2447" s="285">
        <v>490</v>
      </c>
      <c r="AB2447" s="5"/>
      <c r="AC2447" s="224">
        <f t="shared" si="94"/>
        <v>0</v>
      </c>
      <c r="AD2447" s="270">
        <f t="shared" si="95"/>
        <v>0</v>
      </c>
      <c r="AE2447" s="282" t="s">
        <v>7069</v>
      </c>
      <c r="AF2447" s="283" t="s">
        <v>4765</v>
      </c>
      <c r="AG2447" s="200"/>
      <c r="AH2447" s="200"/>
      <c r="AI2447" s="169" t="str">
        <f>IF(AB2447/W2447=0,"",IF(MOD(AB2447,W2447)&gt;0,"ОШИБКА!!! неверная кратность на сорт",""))</f>
        <v/>
      </c>
    </row>
    <row r="2448" spans="2:35">
      <c r="B2448" s="251"/>
      <c r="C2448" s="168"/>
      <c r="D2448" s="267"/>
      <c r="E2448" s="267"/>
      <c r="F2448" s="267"/>
      <c r="G2448" s="267"/>
      <c r="H2448" s="267"/>
      <c r="I2448" s="267"/>
      <c r="J2448" s="267"/>
      <c r="K2448" s="267">
        <v>1357</v>
      </c>
      <c r="L2448" s="196" t="s">
        <v>37</v>
      </c>
      <c r="M2448" s="196" t="s">
        <v>980</v>
      </c>
      <c r="N2448" s="196" t="s">
        <v>5179</v>
      </c>
      <c r="O2448" s="196"/>
      <c r="P2448" s="196"/>
      <c r="Q2448" s="196" t="s">
        <v>4940</v>
      </c>
      <c r="R2448" s="218"/>
      <c r="S2448" s="218"/>
      <c r="T2448" s="218"/>
      <c r="U2448" s="281" t="s">
        <v>4764</v>
      </c>
      <c r="V2448" s="197" t="s">
        <v>776</v>
      </c>
      <c r="W2448" s="220">
        <v>1</v>
      </c>
      <c r="X2448" s="285">
        <v>586</v>
      </c>
      <c r="Y2448" s="285">
        <v>568</v>
      </c>
      <c r="Z2448" s="285">
        <v>533</v>
      </c>
      <c r="AA2448" s="285">
        <v>500</v>
      </c>
      <c r="AB2448" s="5"/>
      <c r="AC2448" s="224">
        <f t="shared" si="94"/>
        <v>0</v>
      </c>
      <c r="AD2448" s="270">
        <f t="shared" si="95"/>
        <v>0</v>
      </c>
      <c r="AE2448" s="282" t="s">
        <v>7069</v>
      </c>
      <c r="AF2448" s="283" t="s">
        <v>4765</v>
      </c>
      <c r="AG2448" s="200"/>
      <c r="AH2448" s="200"/>
      <c r="AI2448" s="169" t="str">
        <f>IF(AB2448/W2448=0,"",IF(MOD(AB2448,W2448)&gt;0,"ОШИБКА!!! неверная кратность на сорт",""))</f>
        <v/>
      </c>
    </row>
    <row r="2449" spans="2:35">
      <c r="B2449" s="251"/>
      <c r="C2449" s="168"/>
      <c r="D2449" s="267"/>
      <c r="E2449" s="267"/>
      <c r="F2449" s="267"/>
      <c r="G2449" s="267"/>
      <c r="H2449" s="267"/>
      <c r="I2449" s="267"/>
      <c r="J2449" s="267"/>
      <c r="K2449" s="267">
        <v>8</v>
      </c>
      <c r="L2449" s="196" t="s">
        <v>37</v>
      </c>
      <c r="M2449" s="196" t="s">
        <v>980</v>
      </c>
      <c r="N2449" s="196" t="s">
        <v>5180</v>
      </c>
      <c r="O2449" s="196"/>
      <c r="P2449" s="196"/>
      <c r="Q2449" s="196" t="s">
        <v>4940</v>
      </c>
      <c r="R2449" s="218"/>
      <c r="S2449" s="218"/>
      <c r="T2449" s="218"/>
      <c r="U2449" s="281" t="s">
        <v>4764</v>
      </c>
      <c r="V2449" s="197" t="s">
        <v>776</v>
      </c>
      <c r="W2449" s="220">
        <v>1</v>
      </c>
      <c r="X2449" s="285">
        <v>466</v>
      </c>
      <c r="Y2449" s="285">
        <v>452</v>
      </c>
      <c r="Z2449" s="285">
        <v>424</v>
      </c>
      <c r="AA2449" s="285">
        <v>398</v>
      </c>
      <c r="AB2449" s="5"/>
      <c r="AC2449" s="224">
        <f t="shared" si="94"/>
        <v>0</v>
      </c>
      <c r="AD2449" s="270">
        <f t="shared" si="95"/>
        <v>0</v>
      </c>
      <c r="AE2449" s="282" t="s">
        <v>7069</v>
      </c>
      <c r="AF2449" s="283" t="s">
        <v>4765</v>
      </c>
      <c r="AG2449" s="200"/>
      <c r="AH2449" s="200"/>
      <c r="AI2449" s="169" t="str">
        <f>IF(AB2449/W2449=0,"",IF(MOD(AB2449,W2449)&gt;0,"ОШИБКА!!! неверная кратность на сорт",""))</f>
        <v/>
      </c>
    </row>
    <row r="2450" spans="2:35">
      <c r="B2450" s="251"/>
      <c r="C2450" s="168"/>
      <c r="D2450" s="267"/>
      <c r="E2450" s="267"/>
      <c r="F2450" s="267"/>
      <c r="G2450" s="267"/>
      <c r="H2450" s="267"/>
      <c r="I2450" s="267"/>
      <c r="J2450" s="267"/>
      <c r="K2450" s="267">
        <v>1960</v>
      </c>
      <c r="L2450" s="196" t="s">
        <v>37</v>
      </c>
      <c r="M2450" s="196" t="s">
        <v>980</v>
      </c>
      <c r="N2450" s="196" t="s">
        <v>5181</v>
      </c>
      <c r="O2450" s="196"/>
      <c r="P2450" s="196"/>
      <c r="Q2450" s="196" t="s">
        <v>4940</v>
      </c>
      <c r="R2450" s="218"/>
      <c r="S2450" s="218"/>
      <c r="T2450" s="218"/>
      <c r="U2450" s="281" t="s">
        <v>4764</v>
      </c>
      <c r="V2450" s="197" t="s">
        <v>776</v>
      </c>
      <c r="W2450" s="220">
        <v>1</v>
      </c>
      <c r="X2450" s="285">
        <v>422</v>
      </c>
      <c r="Y2450" s="285">
        <v>409</v>
      </c>
      <c r="Z2450" s="285">
        <v>384</v>
      </c>
      <c r="AA2450" s="285">
        <v>360</v>
      </c>
      <c r="AB2450" s="5"/>
      <c r="AC2450" s="224">
        <f t="shared" si="94"/>
        <v>0</v>
      </c>
      <c r="AD2450" s="270">
        <f t="shared" si="95"/>
        <v>0</v>
      </c>
      <c r="AE2450" s="282" t="s">
        <v>7069</v>
      </c>
      <c r="AF2450" s="283" t="s">
        <v>4765</v>
      </c>
      <c r="AG2450" s="200"/>
      <c r="AH2450" s="200"/>
      <c r="AI2450" s="169" t="str">
        <f>IF(AB2450/W2450=0,"",IF(MOD(AB2450,W2450)&gt;0,"ОШИБКА!!! неверная кратность на сорт",""))</f>
        <v/>
      </c>
    </row>
    <row r="2451" spans="2:35">
      <c r="B2451" s="251"/>
      <c r="C2451" s="168"/>
      <c r="D2451" s="267"/>
      <c r="E2451" s="267"/>
      <c r="F2451" s="267"/>
      <c r="G2451" s="267"/>
      <c r="H2451" s="267"/>
      <c r="I2451" s="267"/>
      <c r="J2451" s="267"/>
      <c r="K2451" s="267">
        <v>2</v>
      </c>
      <c r="L2451" s="196" t="s">
        <v>37</v>
      </c>
      <c r="M2451" s="196" t="s">
        <v>980</v>
      </c>
      <c r="N2451" s="196" t="s">
        <v>5182</v>
      </c>
      <c r="O2451" s="196"/>
      <c r="P2451" s="196"/>
      <c r="Q2451" s="196" t="s">
        <v>4940</v>
      </c>
      <c r="R2451" s="218"/>
      <c r="S2451" s="218"/>
      <c r="T2451" s="218"/>
      <c r="U2451" s="281" t="s">
        <v>4764</v>
      </c>
      <c r="V2451" s="197" t="s">
        <v>776</v>
      </c>
      <c r="W2451" s="220">
        <v>1</v>
      </c>
      <c r="X2451" s="285">
        <v>466</v>
      </c>
      <c r="Y2451" s="285">
        <v>452</v>
      </c>
      <c r="Z2451" s="285">
        <v>424</v>
      </c>
      <c r="AA2451" s="285">
        <v>398</v>
      </c>
      <c r="AB2451" s="5"/>
      <c r="AC2451" s="224">
        <f t="shared" si="94"/>
        <v>0</v>
      </c>
      <c r="AD2451" s="270">
        <f t="shared" si="95"/>
        <v>0</v>
      </c>
      <c r="AE2451" s="282" t="s">
        <v>7069</v>
      </c>
      <c r="AF2451" s="283" t="s">
        <v>4765</v>
      </c>
      <c r="AG2451" s="200"/>
      <c r="AH2451" s="200"/>
      <c r="AI2451" s="169" t="str">
        <f>IF(AB2451/W2451=0,"",IF(MOD(AB2451,W2451)&gt;0,"ОШИБКА!!! неверная кратность на сорт",""))</f>
        <v/>
      </c>
    </row>
    <row r="2452" spans="2:35">
      <c r="B2452" s="251"/>
      <c r="C2452" s="168"/>
      <c r="D2452" s="267"/>
      <c r="E2452" s="267"/>
      <c r="F2452" s="267"/>
      <c r="G2452" s="267"/>
      <c r="H2452" s="267"/>
      <c r="I2452" s="267"/>
      <c r="J2452" s="267"/>
      <c r="K2452" s="267">
        <v>827</v>
      </c>
      <c r="L2452" s="196" t="s">
        <v>37</v>
      </c>
      <c r="M2452" s="196" t="s">
        <v>980</v>
      </c>
      <c r="N2452" s="196" t="s">
        <v>5183</v>
      </c>
      <c r="O2452" s="196"/>
      <c r="P2452" s="196"/>
      <c r="Q2452" s="196" t="s">
        <v>4940</v>
      </c>
      <c r="R2452" s="218"/>
      <c r="S2452" s="218"/>
      <c r="T2452" s="218"/>
      <c r="U2452" s="281" t="s">
        <v>4764</v>
      </c>
      <c r="V2452" s="197" t="s">
        <v>776</v>
      </c>
      <c r="W2452" s="220">
        <v>1</v>
      </c>
      <c r="X2452" s="285">
        <v>538</v>
      </c>
      <c r="Y2452" s="285">
        <v>521</v>
      </c>
      <c r="Z2452" s="285">
        <v>489</v>
      </c>
      <c r="AA2452" s="285">
        <v>459</v>
      </c>
      <c r="AB2452" s="5"/>
      <c r="AC2452" s="224">
        <f t="shared" si="94"/>
        <v>0</v>
      </c>
      <c r="AD2452" s="270">
        <f t="shared" si="95"/>
        <v>0</v>
      </c>
      <c r="AE2452" s="282" t="s">
        <v>7069</v>
      </c>
      <c r="AF2452" s="283" t="s">
        <v>4765</v>
      </c>
      <c r="AG2452" s="200"/>
      <c r="AH2452" s="200"/>
      <c r="AI2452" s="169" t="str">
        <f>IF(AB2452/W2452=0,"",IF(MOD(AB2452,W2452)&gt;0,"ОШИБКА!!! неверная кратность на сорт",""))</f>
        <v/>
      </c>
    </row>
    <row r="2453" spans="2:35">
      <c r="B2453" s="251"/>
      <c r="C2453" s="168"/>
      <c r="D2453" s="267"/>
      <c r="E2453" s="267"/>
      <c r="F2453" s="267"/>
      <c r="G2453" s="267"/>
      <c r="H2453" s="267"/>
      <c r="I2453" s="267"/>
      <c r="J2453" s="267"/>
      <c r="K2453" s="267"/>
      <c r="L2453" s="196" t="s">
        <v>37</v>
      </c>
      <c r="M2453" s="196" t="s">
        <v>980</v>
      </c>
      <c r="N2453" s="196" t="s">
        <v>5184</v>
      </c>
      <c r="O2453" s="196"/>
      <c r="P2453" s="196"/>
      <c r="Q2453" s="196" t="s">
        <v>4940</v>
      </c>
      <c r="R2453" s="218"/>
      <c r="S2453" s="218"/>
      <c r="T2453" s="218"/>
      <c r="U2453" s="281" t="s">
        <v>4764</v>
      </c>
      <c r="V2453" s="197" t="s">
        <v>776</v>
      </c>
      <c r="W2453" s="220">
        <v>1</v>
      </c>
      <c r="X2453" s="285">
        <v>574</v>
      </c>
      <c r="Y2453" s="285">
        <v>557</v>
      </c>
      <c r="Z2453" s="285">
        <v>522</v>
      </c>
      <c r="AA2453" s="285">
        <v>490</v>
      </c>
      <c r="AB2453" s="5"/>
      <c r="AC2453" s="224">
        <f t="shared" si="94"/>
        <v>0</v>
      </c>
      <c r="AD2453" s="270">
        <f t="shared" si="95"/>
        <v>0</v>
      </c>
      <c r="AE2453" s="282" t="s">
        <v>7069</v>
      </c>
      <c r="AF2453" s="283" t="s">
        <v>4765</v>
      </c>
      <c r="AG2453" s="200"/>
      <c r="AH2453" s="200"/>
      <c r="AI2453" s="169" t="str">
        <f>IF(AB2453/W2453=0,"",IF(MOD(AB2453,W2453)&gt;0,"ОШИБКА!!! неверная кратность на сорт",""))</f>
        <v/>
      </c>
    </row>
    <row r="2454" spans="2:35">
      <c r="B2454" s="251"/>
      <c r="C2454" s="168"/>
      <c r="D2454" s="267"/>
      <c r="E2454" s="267"/>
      <c r="F2454" s="267"/>
      <c r="G2454" s="267"/>
      <c r="H2454" s="267"/>
      <c r="I2454" s="267"/>
      <c r="J2454" s="267"/>
      <c r="K2454" s="267">
        <v>6</v>
      </c>
      <c r="L2454" s="196" t="s">
        <v>37</v>
      </c>
      <c r="M2454" s="196" t="s">
        <v>980</v>
      </c>
      <c r="N2454" s="196" t="s">
        <v>5185</v>
      </c>
      <c r="O2454" s="196"/>
      <c r="P2454" s="196"/>
      <c r="Q2454" s="196" t="s">
        <v>4940</v>
      </c>
      <c r="R2454" s="218"/>
      <c r="S2454" s="218"/>
      <c r="T2454" s="218"/>
      <c r="U2454" s="281" t="s">
        <v>4764</v>
      </c>
      <c r="V2454" s="197" t="s">
        <v>776</v>
      </c>
      <c r="W2454" s="220">
        <v>1</v>
      </c>
      <c r="X2454" s="285">
        <v>512</v>
      </c>
      <c r="Y2454" s="285">
        <v>496</v>
      </c>
      <c r="Z2454" s="285">
        <v>465</v>
      </c>
      <c r="AA2454" s="285">
        <v>437</v>
      </c>
      <c r="AB2454" s="5"/>
      <c r="AC2454" s="224">
        <f t="shared" si="94"/>
        <v>0</v>
      </c>
      <c r="AD2454" s="270">
        <f t="shared" si="95"/>
        <v>0</v>
      </c>
      <c r="AE2454" s="282" t="s">
        <v>7069</v>
      </c>
      <c r="AF2454" s="283" t="s">
        <v>4765</v>
      </c>
      <c r="AG2454" s="200"/>
      <c r="AH2454" s="200"/>
      <c r="AI2454" s="169" t="str">
        <f>IF(AB2454/W2454=0,"",IF(MOD(AB2454,W2454)&gt;0,"ОШИБКА!!! неверная кратность на сорт",""))</f>
        <v/>
      </c>
    </row>
    <row r="2455" spans="2:35">
      <c r="B2455" s="251"/>
      <c r="C2455" s="168"/>
      <c r="D2455" s="267"/>
      <c r="E2455" s="267"/>
      <c r="F2455" s="267"/>
      <c r="G2455" s="267"/>
      <c r="H2455" s="267"/>
      <c r="I2455" s="267"/>
      <c r="J2455" s="267"/>
      <c r="K2455" s="267">
        <v>2879</v>
      </c>
      <c r="L2455" s="196" t="s">
        <v>37</v>
      </c>
      <c r="M2455" s="196" t="s">
        <v>980</v>
      </c>
      <c r="N2455" s="196" t="s">
        <v>5186</v>
      </c>
      <c r="O2455" s="196"/>
      <c r="P2455" s="196"/>
      <c r="Q2455" s="196" t="s">
        <v>4940</v>
      </c>
      <c r="R2455" s="218"/>
      <c r="S2455" s="218"/>
      <c r="T2455" s="218"/>
      <c r="U2455" s="281" t="s">
        <v>4764</v>
      </c>
      <c r="V2455" s="197" t="s">
        <v>776</v>
      </c>
      <c r="W2455" s="220">
        <v>1</v>
      </c>
      <c r="X2455" s="285">
        <v>574</v>
      </c>
      <c r="Y2455" s="285">
        <v>557</v>
      </c>
      <c r="Z2455" s="285">
        <v>522</v>
      </c>
      <c r="AA2455" s="285">
        <v>490</v>
      </c>
      <c r="AB2455" s="5"/>
      <c r="AC2455" s="224">
        <f t="shared" si="94"/>
        <v>0</v>
      </c>
      <c r="AD2455" s="270">
        <f t="shared" si="95"/>
        <v>0</v>
      </c>
      <c r="AE2455" s="282" t="s">
        <v>7069</v>
      </c>
      <c r="AF2455" s="283" t="s">
        <v>4765</v>
      </c>
      <c r="AG2455" s="200"/>
      <c r="AH2455" s="200"/>
      <c r="AI2455" s="169" t="str">
        <f>IF(AB2455/W2455=0,"",IF(MOD(AB2455,W2455)&gt;0,"ОШИБКА!!! неверная кратность на сорт",""))</f>
        <v/>
      </c>
    </row>
    <row r="2456" spans="2:35">
      <c r="B2456" s="251"/>
      <c r="C2456" s="168"/>
      <c r="D2456" s="267"/>
      <c r="E2456" s="267"/>
      <c r="F2456" s="267"/>
      <c r="G2456" s="267"/>
      <c r="H2456" s="267"/>
      <c r="I2456" s="267"/>
      <c r="J2456" s="267"/>
      <c r="K2456" s="267">
        <v>727</v>
      </c>
      <c r="L2456" s="196" t="s">
        <v>37</v>
      </c>
      <c r="M2456" s="196" t="s">
        <v>980</v>
      </c>
      <c r="N2456" s="196" t="s">
        <v>5187</v>
      </c>
      <c r="O2456" s="196"/>
      <c r="P2456" s="196"/>
      <c r="Q2456" s="196" t="s">
        <v>4940</v>
      </c>
      <c r="R2456" s="218"/>
      <c r="S2456" s="218"/>
      <c r="T2456" s="218"/>
      <c r="U2456" s="281" t="s">
        <v>4764</v>
      </c>
      <c r="V2456" s="197" t="s">
        <v>776</v>
      </c>
      <c r="W2456" s="220">
        <v>1</v>
      </c>
      <c r="X2456" s="285">
        <v>538</v>
      </c>
      <c r="Y2456" s="285">
        <v>521</v>
      </c>
      <c r="Z2456" s="285">
        <v>489</v>
      </c>
      <c r="AA2456" s="285">
        <v>459</v>
      </c>
      <c r="AB2456" s="5"/>
      <c r="AC2456" s="224">
        <f t="shared" si="94"/>
        <v>0</v>
      </c>
      <c r="AD2456" s="270">
        <f t="shared" si="95"/>
        <v>0</v>
      </c>
      <c r="AE2456" s="282" t="s">
        <v>7069</v>
      </c>
      <c r="AF2456" s="283" t="s">
        <v>4765</v>
      </c>
      <c r="AG2456" s="200"/>
      <c r="AH2456" s="200"/>
      <c r="AI2456" s="169" t="str">
        <f>IF(AB2456/W2456=0,"",IF(MOD(AB2456,W2456)&gt;0,"ОШИБКА!!! неверная кратность на сорт",""))</f>
        <v/>
      </c>
    </row>
    <row r="2457" spans="2:35">
      <c r="B2457" s="251"/>
      <c r="C2457" s="168"/>
      <c r="D2457" s="267"/>
      <c r="E2457" s="267"/>
      <c r="F2457" s="267"/>
      <c r="G2457" s="267"/>
      <c r="H2457" s="267"/>
      <c r="I2457" s="267"/>
      <c r="J2457" s="267"/>
      <c r="K2457" s="267">
        <v>660</v>
      </c>
      <c r="L2457" s="196" t="s">
        <v>37</v>
      </c>
      <c r="M2457" s="196" t="s">
        <v>980</v>
      </c>
      <c r="N2457" s="196" t="s">
        <v>5188</v>
      </c>
      <c r="O2457" s="196"/>
      <c r="P2457" s="196"/>
      <c r="Q2457" s="196" t="s">
        <v>4940</v>
      </c>
      <c r="R2457" s="218"/>
      <c r="S2457" s="218"/>
      <c r="T2457" s="218"/>
      <c r="U2457" s="281" t="s">
        <v>4764</v>
      </c>
      <c r="V2457" s="197" t="s">
        <v>776</v>
      </c>
      <c r="W2457" s="220">
        <v>1</v>
      </c>
      <c r="X2457" s="285">
        <v>504</v>
      </c>
      <c r="Y2457" s="285">
        <v>488</v>
      </c>
      <c r="Z2457" s="285">
        <v>458</v>
      </c>
      <c r="AA2457" s="285">
        <v>430</v>
      </c>
      <c r="AB2457" s="5"/>
      <c r="AC2457" s="224">
        <f t="shared" si="94"/>
        <v>0</v>
      </c>
      <c r="AD2457" s="270">
        <f t="shared" si="95"/>
        <v>0</v>
      </c>
      <c r="AE2457" s="282" t="s">
        <v>7069</v>
      </c>
      <c r="AF2457" s="283" t="s">
        <v>4765</v>
      </c>
      <c r="AG2457" s="200"/>
      <c r="AH2457" s="200"/>
      <c r="AI2457" s="169" t="str">
        <f>IF(AB2457/W2457=0,"",IF(MOD(AB2457,W2457)&gt;0,"ОШИБКА!!! неверная кратность на сорт",""))</f>
        <v/>
      </c>
    </row>
    <row r="2458" spans="2:35">
      <c r="B2458" s="251"/>
      <c r="C2458" s="168"/>
      <c r="D2458" s="267"/>
      <c r="E2458" s="267"/>
      <c r="F2458" s="267"/>
      <c r="G2458" s="267"/>
      <c r="H2458" s="267"/>
      <c r="I2458" s="267"/>
      <c r="J2458" s="267"/>
      <c r="K2458" s="267">
        <v>555</v>
      </c>
      <c r="L2458" s="196" t="s">
        <v>37</v>
      </c>
      <c r="M2458" s="196" t="s">
        <v>980</v>
      </c>
      <c r="N2458" s="196" t="s">
        <v>5189</v>
      </c>
      <c r="O2458" s="196"/>
      <c r="P2458" s="196"/>
      <c r="Q2458" s="196" t="s">
        <v>4940</v>
      </c>
      <c r="R2458" s="218"/>
      <c r="S2458" s="218"/>
      <c r="T2458" s="218"/>
      <c r="U2458" s="281" t="s">
        <v>4764</v>
      </c>
      <c r="V2458" s="197" t="s">
        <v>776</v>
      </c>
      <c r="W2458" s="220">
        <v>1</v>
      </c>
      <c r="X2458" s="285">
        <v>387</v>
      </c>
      <c r="Y2458" s="285">
        <v>375</v>
      </c>
      <c r="Z2458" s="285">
        <v>352</v>
      </c>
      <c r="AA2458" s="285">
        <v>330</v>
      </c>
      <c r="AB2458" s="5"/>
      <c r="AC2458" s="224">
        <f t="shared" si="94"/>
        <v>0</v>
      </c>
      <c r="AD2458" s="270">
        <f t="shared" si="95"/>
        <v>0</v>
      </c>
      <c r="AE2458" s="282" t="s">
        <v>7069</v>
      </c>
      <c r="AF2458" s="283" t="s">
        <v>4765</v>
      </c>
      <c r="AG2458" s="200"/>
      <c r="AH2458" s="200"/>
      <c r="AI2458" s="169" t="str">
        <f>IF(AB2458/W2458=0,"",IF(MOD(AB2458,W2458)&gt;0,"ОШИБКА!!! неверная кратность на сорт",""))</f>
        <v/>
      </c>
    </row>
    <row r="2459" spans="2:35">
      <c r="B2459" s="251"/>
      <c r="C2459" s="168"/>
      <c r="D2459" s="267"/>
      <c r="E2459" s="267"/>
      <c r="F2459" s="267"/>
      <c r="G2459" s="267"/>
      <c r="H2459" s="267"/>
      <c r="I2459" s="267"/>
      <c r="J2459" s="267"/>
      <c r="K2459" s="267">
        <v>246</v>
      </c>
      <c r="L2459" s="196" t="s">
        <v>37</v>
      </c>
      <c r="M2459" s="196" t="s">
        <v>980</v>
      </c>
      <c r="N2459" s="196" t="s">
        <v>5190</v>
      </c>
      <c r="O2459" s="196"/>
      <c r="P2459" s="196"/>
      <c r="Q2459" s="196" t="s">
        <v>4940</v>
      </c>
      <c r="R2459" s="218"/>
      <c r="S2459" s="218"/>
      <c r="T2459" s="218"/>
      <c r="U2459" s="281" t="s">
        <v>4764</v>
      </c>
      <c r="V2459" s="197" t="s">
        <v>776</v>
      </c>
      <c r="W2459" s="220">
        <v>1</v>
      </c>
      <c r="X2459" s="285">
        <v>504</v>
      </c>
      <c r="Y2459" s="285">
        <v>488</v>
      </c>
      <c r="Z2459" s="285">
        <v>458</v>
      </c>
      <c r="AA2459" s="285">
        <v>430</v>
      </c>
      <c r="AB2459" s="5"/>
      <c r="AC2459" s="224">
        <f t="shared" si="94"/>
        <v>0</v>
      </c>
      <c r="AD2459" s="270">
        <f t="shared" si="95"/>
        <v>0</v>
      </c>
      <c r="AE2459" s="282" t="s">
        <v>7069</v>
      </c>
      <c r="AF2459" s="283" t="s">
        <v>4765</v>
      </c>
      <c r="AG2459" s="200"/>
      <c r="AH2459" s="200"/>
      <c r="AI2459" s="169" t="str">
        <f>IF(AB2459/W2459=0,"",IF(MOD(AB2459,W2459)&gt;0,"ОШИБКА!!! неверная кратность на сорт",""))</f>
        <v/>
      </c>
    </row>
    <row r="2460" spans="2:35">
      <c r="B2460" s="251"/>
      <c r="C2460" s="168"/>
      <c r="D2460" s="267"/>
      <c r="E2460" s="267"/>
      <c r="F2460" s="267"/>
      <c r="G2460" s="267"/>
      <c r="H2460" s="267"/>
      <c r="I2460" s="267"/>
      <c r="J2460" s="267"/>
      <c r="K2460" s="267">
        <v>248</v>
      </c>
      <c r="L2460" s="196" t="s">
        <v>37</v>
      </c>
      <c r="M2460" s="196" t="s">
        <v>980</v>
      </c>
      <c r="N2460" s="196" t="s">
        <v>5191</v>
      </c>
      <c r="O2460" s="196"/>
      <c r="P2460" s="196"/>
      <c r="Q2460" s="196" t="s">
        <v>4940</v>
      </c>
      <c r="R2460" s="218"/>
      <c r="S2460" s="218"/>
      <c r="T2460" s="218"/>
      <c r="U2460" s="281" t="s">
        <v>4764</v>
      </c>
      <c r="V2460" s="197" t="s">
        <v>776</v>
      </c>
      <c r="W2460" s="220">
        <v>1</v>
      </c>
      <c r="X2460" s="285">
        <v>459</v>
      </c>
      <c r="Y2460" s="285">
        <v>445</v>
      </c>
      <c r="Z2460" s="285">
        <v>418</v>
      </c>
      <c r="AA2460" s="285">
        <v>392</v>
      </c>
      <c r="AB2460" s="5"/>
      <c r="AC2460" s="224">
        <f t="shared" si="94"/>
        <v>0</v>
      </c>
      <c r="AD2460" s="270">
        <f t="shared" si="95"/>
        <v>0</v>
      </c>
      <c r="AE2460" s="282" t="s">
        <v>7069</v>
      </c>
      <c r="AF2460" s="283" t="s">
        <v>4765</v>
      </c>
      <c r="AG2460" s="200"/>
      <c r="AH2460" s="200"/>
      <c r="AI2460" s="169" t="str">
        <f>IF(AB2460/W2460=0,"",IF(MOD(AB2460,W2460)&gt;0,"ОШИБКА!!! неверная кратность на сорт",""))</f>
        <v/>
      </c>
    </row>
    <row r="2461" spans="2:35">
      <c r="B2461" s="251"/>
      <c r="C2461" s="168"/>
      <c r="D2461" s="267"/>
      <c r="E2461" s="267"/>
      <c r="F2461" s="267"/>
      <c r="G2461" s="267"/>
      <c r="H2461" s="267"/>
      <c r="I2461" s="267"/>
      <c r="J2461" s="267"/>
      <c r="K2461" s="267">
        <v>67</v>
      </c>
      <c r="L2461" s="196" t="s">
        <v>37</v>
      </c>
      <c r="M2461" s="196" t="s">
        <v>980</v>
      </c>
      <c r="N2461" s="196" t="s">
        <v>5192</v>
      </c>
      <c r="O2461" s="196"/>
      <c r="P2461" s="196"/>
      <c r="Q2461" s="196" t="s">
        <v>4940</v>
      </c>
      <c r="R2461" s="218"/>
      <c r="S2461" s="218"/>
      <c r="T2461" s="218"/>
      <c r="U2461" s="281" t="s">
        <v>4764</v>
      </c>
      <c r="V2461" s="197" t="s">
        <v>776</v>
      </c>
      <c r="W2461" s="220">
        <v>1</v>
      </c>
      <c r="X2461" s="285">
        <v>420</v>
      </c>
      <c r="Y2461" s="285">
        <v>407</v>
      </c>
      <c r="Z2461" s="285">
        <v>381</v>
      </c>
      <c r="AA2461" s="285">
        <v>358</v>
      </c>
      <c r="AB2461" s="5"/>
      <c r="AC2461" s="224">
        <f t="shared" si="94"/>
        <v>0</v>
      </c>
      <c r="AD2461" s="270">
        <f t="shared" si="95"/>
        <v>0</v>
      </c>
      <c r="AE2461" s="282" t="s">
        <v>7069</v>
      </c>
      <c r="AF2461" s="283" t="s">
        <v>4765</v>
      </c>
      <c r="AG2461" s="200"/>
      <c r="AH2461" s="200"/>
      <c r="AI2461" s="169" t="str">
        <f>IF(AB2461/W2461=0,"",IF(MOD(AB2461,W2461)&gt;0,"ОШИБКА!!! неверная кратность на сорт",""))</f>
        <v/>
      </c>
    </row>
    <row r="2462" spans="2:35">
      <c r="B2462" s="251"/>
      <c r="C2462" s="168"/>
      <c r="D2462" s="267"/>
      <c r="E2462" s="267"/>
      <c r="F2462" s="267"/>
      <c r="G2462" s="267"/>
      <c r="H2462" s="267"/>
      <c r="I2462" s="267"/>
      <c r="J2462" s="267"/>
      <c r="K2462" s="267">
        <v>1189</v>
      </c>
      <c r="L2462" s="196" t="s">
        <v>37</v>
      </c>
      <c r="M2462" s="196" t="s">
        <v>980</v>
      </c>
      <c r="N2462" s="196" t="s">
        <v>5193</v>
      </c>
      <c r="O2462" s="196"/>
      <c r="P2462" s="196"/>
      <c r="Q2462" s="196" t="s">
        <v>4940</v>
      </c>
      <c r="R2462" s="218"/>
      <c r="S2462" s="218"/>
      <c r="T2462" s="218"/>
      <c r="U2462" s="281" t="s">
        <v>4764</v>
      </c>
      <c r="V2462" s="197" t="s">
        <v>776</v>
      </c>
      <c r="W2462" s="220">
        <v>1</v>
      </c>
      <c r="X2462" s="285">
        <v>387</v>
      </c>
      <c r="Y2462" s="285">
        <v>375</v>
      </c>
      <c r="Z2462" s="285">
        <v>352</v>
      </c>
      <c r="AA2462" s="285">
        <v>330</v>
      </c>
      <c r="AB2462" s="5"/>
      <c r="AC2462" s="224">
        <f t="shared" si="94"/>
        <v>0</v>
      </c>
      <c r="AD2462" s="270">
        <f t="shared" si="95"/>
        <v>0</v>
      </c>
      <c r="AE2462" s="282" t="s">
        <v>7069</v>
      </c>
      <c r="AF2462" s="283" t="s">
        <v>4765</v>
      </c>
      <c r="AG2462" s="200"/>
      <c r="AH2462" s="200"/>
      <c r="AI2462" s="169" t="str">
        <f>IF(AB2462/W2462=0,"",IF(MOD(AB2462,W2462)&gt;0,"ОШИБКА!!! неверная кратность на сорт",""))</f>
        <v/>
      </c>
    </row>
    <row r="2463" spans="2:35">
      <c r="B2463" s="251"/>
      <c r="C2463" s="168"/>
      <c r="D2463" s="267"/>
      <c r="E2463" s="267"/>
      <c r="F2463" s="267"/>
      <c r="G2463" s="267"/>
      <c r="H2463" s="267"/>
      <c r="I2463" s="267"/>
      <c r="J2463" s="267"/>
      <c r="K2463" s="267">
        <v>1295</v>
      </c>
      <c r="L2463" s="196" t="s">
        <v>37</v>
      </c>
      <c r="M2463" s="196" t="s">
        <v>980</v>
      </c>
      <c r="N2463" s="196" t="s">
        <v>5194</v>
      </c>
      <c r="O2463" s="196"/>
      <c r="P2463" s="196"/>
      <c r="Q2463" s="196" t="s">
        <v>4940</v>
      </c>
      <c r="R2463" s="218"/>
      <c r="S2463" s="218"/>
      <c r="T2463" s="218"/>
      <c r="U2463" s="281" t="s">
        <v>4764</v>
      </c>
      <c r="V2463" s="197" t="s">
        <v>776</v>
      </c>
      <c r="W2463" s="220">
        <v>1</v>
      </c>
      <c r="X2463" s="285">
        <v>568</v>
      </c>
      <c r="Y2463" s="285">
        <v>551</v>
      </c>
      <c r="Z2463" s="285">
        <v>516</v>
      </c>
      <c r="AA2463" s="285">
        <v>485</v>
      </c>
      <c r="AB2463" s="5"/>
      <c r="AC2463" s="224">
        <f t="shared" si="94"/>
        <v>0</v>
      </c>
      <c r="AD2463" s="270">
        <f t="shared" si="95"/>
        <v>0</v>
      </c>
      <c r="AE2463" s="282" t="s">
        <v>7069</v>
      </c>
      <c r="AF2463" s="283" t="s">
        <v>4765</v>
      </c>
      <c r="AG2463" s="200"/>
      <c r="AH2463" s="200"/>
      <c r="AI2463" s="169" t="str">
        <f>IF(AB2463/W2463=0,"",IF(MOD(AB2463,W2463)&gt;0,"ОШИБКА!!! неверная кратность на сорт",""))</f>
        <v/>
      </c>
    </row>
    <row r="2464" spans="2:35">
      <c r="B2464" s="251"/>
      <c r="C2464" s="168"/>
      <c r="D2464" s="267"/>
      <c r="E2464" s="267"/>
      <c r="F2464" s="267"/>
      <c r="G2464" s="267"/>
      <c r="H2464" s="267"/>
      <c r="I2464" s="267"/>
      <c r="J2464" s="267"/>
      <c r="K2464" s="267">
        <v>220</v>
      </c>
      <c r="L2464" s="196" t="s">
        <v>37</v>
      </c>
      <c r="M2464" s="196" t="s">
        <v>980</v>
      </c>
      <c r="N2464" s="196" t="s">
        <v>5195</v>
      </c>
      <c r="O2464" s="196"/>
      <c r="P2464" s="196"/>
      <c r="Q2464" s="196" t="s">
        <v>4940</v>
      </c>
      <c r="R2464" s="218"/>
      <c r="S2464" s="218"/>
      <c r="T2464" s="218"/>
      <c r="U2464" s="281" t="s">
        <v>4764</v>
      </c>
      <c r="V2464" s="197" t="s">
        <v>776</v>
      </c>
      <c r="W2464" s="220">
        <v>1</v>
      </c>
      <c r="X2464" s="285">
        <v>568</v>
      </c>
      <c r="Y2464" s="285">
        <v>551</v>
      </c>
      <c r="Z2464" s="285">
        <v>516</v>
      </c>
      <c r="AA2464" s="285">
        <v>485</v>
      </c>
      <c r="AB2464" s="5"/>
      <c r="AC2464" s="224">
        <f t="shared" si="94"/>
        <v>0</v>
      </c>
      <c r="AD2464" s="270">
        <f t="shared" si="95"/>
        <v>0</v>
      </c>
      <c r="AE2464" s="282" t="s">
        <v>7069</v>
      </c>
      <c r="AF2464" s="283" t="s">
        <v>4765</v>
      </c>
      <c r="AG2464" s="200"/>
      <c r="AH2464" s="200"/>
      <c r="AI2464" s="169" t="str">
        <f>IF(AB2464/W2464=0,"",IF(MOD(AB2464,W2464)&gt;0,"ОШИБКА!!! неверная кратность на сорт",""))</f>
        <v/>
      </c>
    </row>
    <row r="2465" spans="2:35">
      <c r="B2465" s="251"/>
      <c r="C2465" s="168"/>
      <c r="D2465" s="267"/>
      <c r="E2465" s="267"/>
      <c r="F2465" s="267"/>
      <c r="G2465" s="267"/>
      <c r="H2465" s="267"/>
      <c r="I2465" s="267"/>
      <c r="J2465" s="267"/>
      <c r="K2465" s="267">
        <v>111</v>
      </c>
      <c r="L2465" s="196" t="s">
        <v>37</v>
      </c>
      <c r="M2465" s="196" t="s">
        <v>980</v>
      </c>
      <c r="N2465" s="196" t="s">
        <v>5196</v>
      </c>
      <c r="O2465" s="196"/>
      <c r="P2465" s="196"/>
      <c r="Q2465" s="196" t="s">
        <v>4940</v>
      </c>
      <c r="R2465" s="218"/>
      <c r="S2465" s="218"/>
      <c r="T2465" s="218"/>
      <c r="U2465" s="281" t="s">
        <v>4764</v>
      </c>
      <c r="V2465" s="197" t="s">
        <v>776</v>
      </c>
      <c r="W2465" s="220">
        <v>1</v>
      </c>
      <c r="X2465" s="285">
        <v>504</v>
      </c>
      <c r="Y2465" s="285">
        <v>488</v>
      </c>
      <c r="Z2465" s="285">
        <v>458</v>
      </c>
      <c r="AA2465" s="285">
        <v>430</v>
      </c>
      <c r="AB2465" s="5"/>
      <c r="AC2465" s="224">
        <f t="shared" si="94"/>
        <v>0</v>
      </c>
      <c r="AD2465" s="270">
        <f t="shared" si="95"/>
        <v>0</v>
      </c>
      <c r="AE2465" s="282" t="s">
        <v>7069</v>
      </c>
      <c r="AF2465" s="283" t="s">
        <v>4765</v>
      </c>
      <c r="AG2465" s="200"/>
      <c r="AH2465" s="200"/>
      <c r="AI2465" s="169" t="str">
        <f>IF(AB2465/W2465=0,"",IF(MOD(AB2465,W2465)&gt;0,"ОШИБКА!!! неверная кратность на сорт",""))</f>
        <v/>
      </c>
    </row>
    <row r="2466" spans="2:35">
      <c r="B2466" s="251"/>
      <c r="C2466" s="168" t="s">
        <v>1961</v>
      </c>
      <c r="D2466" s="267">
        <v>24</v>
      </c>
      <c r="E2466" s="267"/>
      <c r="F2466" s="267"/>
      <c r="G2466" s="267"/>
      <c r="H2466" s="267"/>
      <c r="I2466" s="267"/>
      <c r="J2466" s="267"/>
      <c r="K2466" s="267"/>
      <c r="L2466" s="196" t="s">
        <v>37</v>
      </c>
      <c r="M2466" s="196" t="s">
        <v>980</v>
      </c>
      <c r="N2466" s="196" t="s">
        <v>1963</v>
      </c>
      <c r="O2466" s="196" t="s">
        <v>1962</v>
      </c>
      <c r="P2466" s="196" t="s">
        <v>1964</v>
      </c>
      <c r="Q2466" s="196" t="s">
        <v>19</v>
      </c>
      <c r="R2466" s="218"/>
      <c r="S2466" s="218"/>
      <c r="T2466" s="218"/>
      <c r="U2466" s="219"/>
      <c r="V2466" s="197" t="s">
        <v>776</v>
      </c>
      <c r="W2466" s="220">
        <v>1</v>
      </c>
      <c r="X2466" s="223">
        <v>380</v>
      </c>
      <c r="Y2466" s="223">
        <v>368</v>
      </c>
      <c r="Z2466" s="223">
        <v>345</v>
      </c>
      <c r="AA2466" s="223">
        <v>325</v>
      </c>
      <c r="AB2466" s="5"/>
      <c r="AC2466" s="224">
        <f t="shared" si="94"/>
        <v>0</v>
      </c>
      <c r="AD2466" s="270">
        <f t="shared" si="95"/>
        <v>0</v>
      </c>
      <c r="AE2466" s="198"/>
      <c r="AF2466" s="199"/>
      <c r="AG2466" s="200"/>
      <c r="AH2466" s="200"/>
      <c r="AI2466" s="169" t="str">
        <f>IF(AB2466/W2466=0,"",IF(MOD(AB2466,W2466)&gt;0,"ОШИБКА!!! неверная кратность на сорт",""))</f>
        <v/>
      </c>
    </row>
    <row r="2467" spans="2:35">
      <c r="B2467" s="251"/>
      <c r="C2467" s="168" t="s">
        <v>1965</v>
      </c>
      <c r="D2467" s="267">
        <v>24</v>
      </c>
      <c r="E2467" s="267"/>
      <c r="F2467" s="267"/>
      <c r="G2467" s="267"/>
      <c r="H2467" s="267"/>
      <c r="I2467" s="267"/>
      <c r="J2467" s="267"/>
      <c r="K2467" s="267"/>
      <c r="L2467" s="196" t="s">
        <v>37</v>
      </c>
      <c r="M2467" s="196" t="s">
        <v>980</v>
      </c>
      <c r="N2467" s="196" t="s">
        <v>1963</v>
      </c>
      <c r="O2467" s="196" t="s">
        <v>1962</v>
      </c>
      <c r="P2467" s="196" t="s">
        <v>1964</v>
      </c>
      <c r="Q2467" s="196" t="s">
        <v>19</v>
      </c>
      <c r="R2467" s="218" t="s">
        <v>4645</v>
      </c>
      <c r="S2467" s="218"/>
      <c r="T2467" s="218"/>
      <c r="U2467" s="219"/>
      <c r="V2467" s="197" t="s">
        <v>776</v>
      </c>
      <c r="W2467" s="220">
        <v>1</v>
      </c>
      <c r="X2467" s="223">
        <v>418</v>
      </c>
      <c r="Y2467" s="223">
        <v>405</v>
      </c>
      <c r="Z2467" s="223">
        <v>380</v>
      </c>
      <c r="AA2467" s="223">
        <v>357</v>
      </c>
      <c r="AB2467" s="5"/>
      <c r="AC2467" s="224">
        <f t="shared" si="94"/>
        <v>0</v>
      </c>
      <c r="AD2467" s="270">
        <f t="shared" si="95"/>
        <v>0</v>
      </c>
      <c r="AE2467" s="198"/>
      <c r="AF2467" s="199"/>
      <c r="AG2467" s="200"/>
      <c r="AH2467" s="200"/>
      <c r="AI2467" s="169" t="str">
        <f>IF(AB2467/W2467=0,"",IF(MOD(AB2467,W2467)&gt;0,"ОШИБКА!!! неверная кратность на сорт",""))</f>
        <v/>
      </c>
    </row>
    <row r="2468" spans="2:35">
      <c r="B2468" s="251"/>
      <c r="C2468" s="168" t="s">
        <v>1966</v>
      </c>
      <c r="D2468" s="267">
        <v>44</v>
      </c>
      <c r="E2468" s="267"/>
      <c r="F2468" s="267"/>
      <c r="G2468" s="267"/>
      <c r="H2468" s="267"/>
      <c r="I2468" s="267"/>
      <c r="J2468" s="267"/>
      <c r="K2468" s="267"/>
      <c r="L2468" s="196" t="s">
        <v>37</v>
      </c>
      <c r="M2468" s="196" t="s">
        <v>980</v>
      </c>
      <c r="N2468" s="196" t="s">
        <v>1963</v>
      </c>
      <c r="O2468" s="196" t="s">
        <v>1962</v>
      </c>
      <c r="P2468" s="196" t="s">
        <v>1967</v>
      </c>
      <c r="Q2468" s="196" t="s">
        <v>19</v>
      </c>
      <c r="R2468" s="218"/>
      <c r="S2468" s="218"/>
      <c r="T2468" s="218"/>
      <c r="U2468" s="219"/>
      <c r="V2468" s="197" t="s">
        <v>776</v>
      </c>
      <c r="W2468" s="220">
        <v>1</v>
      </c>
      <c r="X2468" s="223">
        <v>380</v>
      </c>
      <c r="Y2468" s="223">
        <v>368</v>
      </c>
      <c r="Z2468" s="223">
        <v>345</v>
      </c>
      <c r="AA2468" s="223">
        <v>325</v>
      </c>
      <c r="AB2468" s="5"/>
      <c r="AC2468" s="224">
        <f t="shared" si="94"/>
        <v>0</v>
      </c>
      <c r="AD2468" s="270">
        <f t="shared" si="95"/>
        <v>0</v>
      </c>
      <c r="AE2468" s="198"/>
      <c r="AF2468" s="199"/>
      <c r="AG2468" s="200"/>
      <c r="AH2468" s="200"/>
      <c r="AI2468" s="169" t="str">
        <f>IF(AB2468/W2468=0,"",IF(MOD(AB2468,W2468)&gt;0,"ОШИБКА!!! неверная кратность на сорт",""))</f>
        <v/>
      </c>
    </row>
    <row r="2469" spans="2:35">
      <c r="B2469" s="251"/>
      <c r="C2469" s="168" t="s">
        <v>1968</v>
      </c>
      <c r="D2469" s="267">
        <v>24</v>
      </c>
      <c r="E2469" s="267"/>
      <c r="F2469" s="267"/>
      <c r="G2469" s="267"/>
      <c r="H2469" s="267"/>
      <c r="I2469" s="267"/>
      <c r="J2469" s="267"/>
      <c r="K2469" s="267"/>
      <c r="L2469" s="196" t="s">
        <v>37</v>
      </c>
      <c r="M2469" s="196" t="s">
        <v>980</v>
      </c>
      <c r="N2469" s="196" t="s">
        <v>1963</v>
      </c>
      <c r="O2469" s="196" t="s">
        <v>1962</v>
      </c>
      <c r="P2469" s="196" t="s">
        <v>1967</v>
      </c>
      <c r="Q2469" s="196" t="s">
        <v>19</v>
      </c>
      <c r="R2469" s="218"/>
      <c r="S2469" s="218"/>
      <c r="T2469" s="218"/>
      <c r="U2469" s="219"/>
      <c r="V2469" s="197" t="s">
        <v>776</v>
      </c>
      <c r="W2469" s="220">
        <v>1</v>
      </c>
      <c r="X2469" s="223">
        <v>322</v>
      </c>
      <c r="Y2469" s="223">
        <v>312</v>
      </c>
      <c r="Z2469" s="223">
        <v>293</v>
      </c>
      <c r="AA2469" s="223">
        <v>275</v>
      </c>
      <c r="AB2469" s="5"/>
      <c r="AC2469" s="224">
        <f t="shared" si="94"/>
        <v>0</v>
      </c>
      <c r="AD2469" s="270">
        <f t="shared" si="95"/>
        <v>0</v>
      </c>
      <c r="AE2469" s="198"/>
      <c r="AF2469" s="199"/>
      <c r="AG2469" s="200"/>
      <c r="AH2469" s="200"/>
      <c r="AI2469" s="169" t="str">
        <f>IF(AB2469/W2469=0,"",IF(MOD(AB2469,W2469)&gt;0,"ОШИБКА!!! неверная кратность на сорт",""))</f>
        <v/>
      </c>
    </row>
    <row r="2470" spans="2:35">
      <c r="B2470" s="251"/>
      <c r="C2470" s="168" t="s">
        <v>1969</v>
      </c>
      <c r="D2470" s="267">
        <v>255</v>
      </c>
      <c r="E2470" s="267"/>
      <c r="F2470" s="267"/>
      <c r="G2470" s="267"/>
      <c r="H2470" s="267"/>
      <c r="I2470" s="267"/>
      <c r="J2470" s="267"/>
      <c r="K2470" s="267"/>
      <c r="L2470" s="196" t="s">
        <v>37</v>
      </c>
      <c r="M2470" s="196" t="s">
        <v>980</v>
      </c>
      <c r="N2470" s="196" t="s">
        <v>1963</v>
      </c>
      <c r="O2470" s="196" t="s">
        <v>1962</v>
      </c>
      <c r="P2470" s="196" t="s">
        <v>1967</v>
      </c>
      <c r="Q2470" s="217" t="s">
        <v>48</v>
      </c>
      <c r="R2470" s="218"/>
      <c r="S2470" s="218"/>
      <c r="T2470" s="218"/>
      <c r="U2470" s="219"/>
      <c r="V2470" s="197" t="s">
        <v>776</v>
      </c>
      <c r="W2470" s="220">
        <v>1</v>
      </c>
      <c r="X2470" s="223">
        <v>375</v>
      </c>
      <c r="Y2470" s="223">
        <v>364</v>
      </c>
      <c r="Z2470" s="223">
        <v>341</v>
      </c>
      <c r="AA2470" s="223">
        <v>321</v>
      </c>
      <c r="AB2470" s="5"/>
      <c r="AC2470" s="224">
        <f t="shared" si="94"/>
        <v>0</v>
      </c>
      <c r="AD2470" s="270">
        <f t="shared" si="95"/>
        <v>0</v>
      </c>
      <c r="AE2470" s="198"/>
      <c r="AF2470" s="199"/>
      <c r="AG2470" s="200"/>
      <c r="AH2470" s="200"/>
      <c r="AI2470" s="169" t="str">
        <f>IF(AB2470/W2470=0,"",IF(MOD(AB2470,W2470)&gt;0,"ОШИБКА!!! неверная кратность на сорт",""))</f>
        <v/>
      </c>
    </row>
    <row r="2471" spans="2:35">
      <c r="B2471" s="251"/>
      <c r="C2471" s="168" t="s">
        <v>1970</v>
      </c>
      <c r="D2471" s="267">
        <v>23</v>
      </c>
      <c r="E2471" s="267"/>
      <c r="F2471" s="267"/>
      <c r="G2471" s="267"/>
      <c r="H2471" s="267"/>
      <c r="I2471" s="267"/>
      <c r="J2471" s="267"/>
      <c r="K2471" s="267"/>
      <c r="L2471" s="196" t="s">
        <v>37</v>
      </c>
      <c r="M2471" s="196" t="s">
        <v>980</v>
      </c>
      <c r="N2471" s="196" t="s">
        <v>1963</v>
      </c>
      <c r="O2471" s="196" t="s">
        <v>1962</v>
      </c>
      <c r="P2471" s="196" t="s">
        <v>1971</v>
      </c>
      <c r="Q2471" s="196" t="s">
        <v>19</v>
      </c>
      <c r="R2471" s="218"/>
      <c r="S2471" s="218"/>
      <c r="T2471" s="218"/>
      <c r="U2471" s="219"/>
      <c r="V2471" s="197" t="s">
        <v>776</v>
      </c>
      <c r="W2471" s="220">
        <v>1</v>
      </c>
      <c r="X2471" s="223">
        <v>380</v>
      </c>
      <c r="Y2471" s="223">
        <v>368</v>
      </c>
      <c r="Z2471" s="223">
        <v>345</v>
      </c>
      <c r="AA2471" s="223">
        <v>325</v>
      </c>
      <c r="AB2471" s="5"/>
      <c r="AC2471" s="224">
        <f t="shared" si="94"/>
        <v>0</v>
      </c>
      <c r="AD2471" s="270">
        <f t="shared" si="95"/>
        <v>0</v>
      </c>
      <c r="AE2471" s="198"/>
      <c r="AF2471" s="199"/>
      <c r="AG2471" s="200"/>
      <c r="AH2471" s="200"/>
      <c r="AI2471" s="169" t="str">
        <f>IF(AB2471/W2471=0,"",IF(MOD(AB2471,W2471)&gt;0,"ОШИБКА!!! неверная кратность на сорт",""))</f>
        <v/>
      </c>
    </row>
    <row r="2472" spans="2:35">
      <c r="B2472" s="251"/>
      <c r="C2472" s="168" t="s">
        <v>3505</v>
      </c>
      <c r="D2472" s="267">
        <v>5</v>
      </c>
      <c r="E2472" s="267"/>
      <c r="F2472" s="267"/>
      <c r="G2472" s="267"/>
      <c r="H2472" s="267"/>
      <c r="I2472" s="267"/>
      <c r="J2472" s="267"/>
      <c r="K2472" s="267"/>
      <c r="L2472" s="196" t="s">
        <v>37</v>
      </c>
      <c r="M2472" s="196" t="s">
        <v>980</v>
      </c>
      <c r="N2472" s="196" t="s">
        <v>1963</v>
      </c>
      <c r="O2472" s="196" t="s">
        <v>1962</v>
      </c>
      <c r="P2472" s="196" t="s">
        <v>1971</v>
      </c>
      <c r="Q2472" s="196" t="s">
        <v>19</v>
      </c>
      <c r="R2472" s="218"/>
      <c r="S2472" s="218"/>
      <c r="T2472" s="218"/>
      <c r="U2472" s="219"/>
      <c r="V2472" s="197" t="s">
        <v>776</v>
      </c>
      <c r="W2472" s="220">
        <v>1</v>
      </c>
      <c r="X2472" s="223">
        <v>337</v>
      </c>
      <c r="Y2472" s="223">
        <v>327</v>
      </c>
      <c r="Z2472" s="223">
        <v>306</v>
      </c>
      <c r="AA2472" s="223">
        <v>288</v>
      </c>
      <c r="AB2472" s="5"/>
      <c r="AC2472" s="224">
        <f t="shared" si="94"/>
        <v>0</v>
      </c>
      <c r="AD2472" s="270">
        <f t="shared" si="95"/>
        <v>0</v>
      </c>
      <c r="AE2472" s="198"/>
      <c r="AF2472" s="199"/>
      <c r="AG2472" s="200"/>
      <c r="AH2472" s="200"/>
      <c r="AI2472" s="169" t="str">
        <f>IF(AB2472/W2472=0,"",IF(MOD(AB2472,W2472)&gt;0,"ОШИБКА!!! неверная кратность на сорт",""))</f>
        <v/>
      </c>
    </row>
    <row r="2473" spans="2:35">
      <c r="B2473" s="251"/>
      <c r="C2473" s="168" t="s">
        <v>3506</v>
      </c>
      <c r="D2473" s="267">
        <v>19</v>
      </c>
      <c r="E2473" s="267"/>
      <c r="F2473" s="267"/>
      <c r="G2473" s="267"/>
      <c r="H2473" s="267"/>
      <c r="I2473" s="267"/>
      <c r="J2473" s="267"/>
      <c r="K2473" s="267"/>
      <c r="L2473" s="196" t="s">
        <v>37</v>
      </c>
      <c r="M2473" s="196" t="s">
        <v>980</v>
      </c>
      <c r="N2473" s="196" t="s">
        <v>1963</v>
      </c>
      <c r="O2473" s="196" t="s">
        <v>1962</v>
      </c>
      <c r="P2473" s="196" t="s">
        <v>4427</v>
      </c>
      <c r="Q2473" s="196" t="s">
        <v>19</v>
      </c>
      <c r="R2473" s="218"/>
      <c r="S2473" s="218"/>
      <c r="T2473" s="218"/>
      <c r="U2473" s="219"/>
      <c r="V2473" s="197" t="s">
        <v>776</v>
      </c>
      <c r="W2473" s="220">
        <v>1</v>
      </c>
      <c r="X2473" s="223">
        <v>230</v>
      </c>
      <c r="Y2473" s="223">
        <v>223</v>
      </c>
      <c r="Z2473" s="223">
        <v>209</v>
      </c>
      <c r="AA2473" s="223">
        <v>196</v>
      </c>
      <c r="AB2473" s="5"/>
      <c r="AC2473" s="224">
        <f t="shared" si="94"/>
        <v>0</v>
      </c>
      <c r="AD2473" s="270">
        <f t="shared" si="95"/>
        <v>0</v>
      </c>
      <c r="AE2473" s="198"/>
      <c r="AF2473" s="199"/>
      <c r="AG2473" s="200"/>
      <c r="AH2473" s="200"/>
      <c r="AI2473" s="169" t="str">
        <f>IF(AB2473/W2473=0,"",IF(MOD(AB2473,W2473)&gt;0,"ОШИБКА!!! неверная кратность на сорт",""))</f>
        <v/>
      </c>
    </row>
    <row r="2474" spans="2:35">
      <c r="B2474" s="251"/>
      <c r="C2474" s="168"/>
      <c r="D2474" s="267"/>
      <c r="E2474" s="267"/>
      <c r="F2474" s="267"/>
      <c r="G2474" s="267"/>
      <c r="H2474" s="267"/>
      <c r="I2474" s="267"/>
      <c r="J2474" s="267"/>
      <c r="K2474" s="267">
        <v>399</v>
      </c>
      <c r="L2474" s="196" t="s">
        <v>37</v>
      </c>
      <c r="M2474" s="196" t="s">
        <v>980</v>
      </c>
      <c r="N2474" s="196" t="s">
        <v>5704</v>
      </c>
      <c r="O2474" s="196"/>
      <c r="P2474" s="196"/>
      <c r="Q2474" s="196" t="s">
        <v>4940</v>
      </c>
      <c r="R2474" s="218"/>
      <c r="S2474" s="218"/>
      <c r="T2474" s="218"/>
      <c r="U2474" s="281" t="s">
        <v>4764</v>
      </c>
      <c r="V2474" s="197" t="s">
        <v>776</v>
      </c>
      <c r="W2474" s="220">
        <v>1</v>
      </c>
      <c r="X2474" s="285">
        <v>539</v>
      </c>
      <c r="Y2474" s="285">
        <v>523</v>
      </c>
      <c r="Z2474" s="285">
        <v>490</v>
      </c>
      <c r="AA2474" s="285">
        <v>460</v>
      </c>
      <c r="AB2474" s="5"/>
      <c r="AC2474" s="224">
        <f t="shared" si="94"/>
        <v>0</v>
      </c>
      <c r="AD2474" s="270">
        <f t="shared" si="95"/>
        <v>0</v>
      </c>
      <c r="AE2474" s="282" t="s">
        <v>7069</v>
      </c>
      <c r="AF2474" s="283" t="s">
        <v>4765</v>
      </c>
      <c r="AG2474" s="200"/>
      <c r="AH2474" s="200"/>
      <c r="AI2474" s="169" t="str">
        <f>IF(AB2474/W2474=0,"",IF(MOD(AB2474,W2474)&gt;0,"ОШИБКА!!! неверная кратность на сорт",""))</f>
        <v/>
      </c>
    </row>
    <row r="2475" spans="2:35">
      <c r="B2475" s="251"/>
      <c r="C2475" s="168"/>
      <c r="D2475" s="267"/>
      <c r="E2475" s="267"/>
      <c r="F2475" s="267"/>
      <c r="G2475" s="267"/>
      <c r="H2475" s="267"/>
      <c r="I2475" s="267"/>
      <c r="J2475" s="267"/>
      <c r="K2475" s="267">
        <v>851</v>
      </c>
      <c r="L2475" s="196" t="s">
        <v>37</v>
      </c>
      <c r="M2475" s="196" t="s">
        <v>980</v>
      </c>
      <c r="N2475" s="196" t="s">
        <v>5705</v>
      </c>
      <c r="O2475" s="196"/>
      <c r="P2475" s="196"/>
      <c r="Q2475" s="196" t="s">
        <v>4956</v>
      </c>
      <c r="R2475" s="218"/>
      <c r="S2475" s="218"/>
      <c r="T2475" s="218"/>
      <c r="U2475" s="281" t="s">
        <v>4764</v>
      </c>
      <c r="V2475" s="197" t="s">
        <v>776</v>
      </c>
      <c r="W2475" s="220">
        <v>1</v>
      </c>
      <c r="X2475" s="285">
        <v>328</v>
      </c>
      <c r="Y2475" s="285">
        <v>318</v>
      </c>
      <c r="Z2475" s="285">
        <v>298</v>
      </c>
      <c r="AA2475" s="285">
        <v>280</v>
      </c>
      <c r="AB2475" s="5"/>
      <c r="AC2475" s="224">
        <f t="shared" si="94"/>
        <v>0</v>
      </c>
      <c r="AD2475" s="270">
        <f t="shared" si="95"/>
        <v>0</v>
      </c>
      <c r="AE2475" s="282" t="s">
        <v>7069</v>
      </c>
      <c r="AF2475" s="283" t="s">
        <v>4765</v>
      </c>
      <c r="AG2475" s="200"/>
      <c r="AH2475" s="200"/>
      <c r="AI2475" s="169" t="str">
        <f>IF(AB2475/W2475=0,"",IF(MOD(AB2475,W2475)&gt;0,"ОШИБКА!!! неверная кратность на сорт",""))</f>
        <v/>
      </c>
    </row>
    <row r="2476" spans="2:35">
      <c r="B2476" s="251"/>
      <c r="C2476" s="168"/>
      <c r="D2476" s="267"/>
      <c r="E2476" s="267"/>
      <c r="F2476" s="267"/>
      <c r="G2476" s="267"/>
      <c r="H2476" s="267"/>
      <c r="I2476" s="267"/>
      <c r="J2476" s="267"/>
      <c r="K2476" s="267">
        <v>1294</v>
      </c>
      <c r="L2476" s="196" t="s">
        <v>37</v>
      </c>
      <c r="M2476" s="196" t="s">
        <v>980</v>
      </c>
      <c r="N2476" s="196" t="s">
        <v>5706</v>
      </c>
      <c r="O2476" s="196"/>
      <c r="P2476" s="196"/>
      <c r="Q2476" s="196" t="s">
        <v>4940</v>
      </c>
      <c r="R2476" s="218"/>
      <c r="S2476" s="218"/>
      <c r="T2476" s="218"/>
      <c r="U2476" s="281" t="s">
        <v>4764</v>
      </c>
      <c r="V2476" s="197" t="s">
        <v>776</v>
      </c>
      <c r="W2476" s="220">
        <v>1</v>
      </c>
      <c r="X2476" s="285">
        <v>375</v>
      </c>
      <c r="Y2476" s="285">
        <v>364</v>
      </c>
      <c r="Z2476" s="285">
        <v>341</v>
      </c>
      <c r="AA2476" s="285">
        <v>320</v>
      </c>
      <c r="AB2476" s="5"/>
      <c r="AC2476" s="224">
        <f t="shared" si="94"/>
        <v>0</v>
      </c>
      <c r="AD2476" s="270">
        <f t="shared" si="95"/>
        <v>0</v>
      </c>
      <c r="AE2476" s="282" t="s">
        <v>7069</v>
      </c>
      <c r="AF2476" s="283" t="s">
        <v>4765</v>
      </c>
      <c r="AG2476" s="200"/>
      <c r="AH2476" s="200"/>
      <c r="AI2476" s="169" t="str">
        <f>IF(AB2476/W2476=0,"",IF(MOD(AB2476,W2476)&gt;0,"ОШИБКА!!! неверная кратность на сорт",""))</f>
        <v/>
      </c>
    </row>
    <row r="2477" spans="2:35">
      <c r="B2477" s="251"/>
      <c r="C2477" s="168"/>
      <c r="D2477" s="267"/>
      <c r="E2477" s="267"/>
      <c r="F2477" s="267"/>
      <c r="G2477" s="267"/>
      <c r="H2477" s="267"/>
      <c r="I2477" s="267"/>
      <c r="J2477" s="267"/>
      <c r="K2477" s="267">
        <v>6</v>
      </c>
      <c r="L2477" s="196" t="s">
        <v>37</v>
      </c>
      <c r="M2477" s="196" t="s">
        <v>980</v>
      </c>
      <c r="N2477" s="196" t="s">
        <v>5707</v>
      </c>
      <c r="O2477" s="196"/>
      <c r="P2477" s="196"/>
      <c r="Q2477" s="196" t="s">
        <v>4940</v>
      </c>
      <c r="R2477" s="218"/>
      <c r="S2477" s="218"/>
      <c r="T2477" s="218"/>
      <c r="U2477" s="281" t="s">
        <v>4764</v>
      </c>
      <c r="V2477" s="197" t="s">
        <v>776</v>
      </c>
      <c r="W2477" s="220">
        <v>1</v>
      </c>
      <c r="X2477" s="285">
        <v>387</v>
      </c>
      <c r="Y2477" s="285">
        <v>375</v>
      </c>
      <c r="Z2477" s="285">
        <v>352</v>
      </c>
      <c r="AA2477" s="285">
        <v>330</v>
      </c>
      <c r="AB2477" s="5"/>
      <c r="AC2477" s="224">
        <f t="shared" si="94"/>
        <v>0</v>
      </c>
      <c r="AD2477" s="270">
        <f t="shared" si="95"/>
        <v>0</v>
      </c>
      <c r="AE2477" s="282" t="s">
        <v>7069</v>
      </c>
      <c r="AF2477" s="283" t="s">
        <v>4765</v>
      </c>
      <c r="AG2477" s="200"/>
      <c r="AH2477" s="200"/>
      <c r="AI2477" s="169" t="str">
        <f>IF(AB2477/W2477=0,"",IF(MOD(AB2477,W2477)&gt;0,"ОШИБКА!!! неверная кратность на сорт",""))</f>
        <v/>
      </c>
    </row>
    <row r="2478" spans="2:35">
      <c r="B2478" s="251"/>
      <c r="C2478" s="168" t="s">
        <v>3508</v>
      </c>
      <c r="D2478" s="267">
        <v>38</v>
      </c>
      <c r="E2478" s="267">
        <v>390</v>
      </c>
      <c r="F2478" s="267">
        <v>380</v>
      </c>
      <c r="G2478" s="267"/>
      <c r="H2478" s="267"/>
      <c r="I2478" s="267"/>
      <c r="J2478" s="267">
        <v>14</v>
      </c>
      <c r="K2478" s="267"/>
      <c r="L2478" s="196" t="s">
        <v>37</v>
      </c>
      <c r="M2478" s="196" t="s">
        <v>980</v>
      </c>
      <c r="N2478" s="196" t="s">
        <v>1392</v>
      </c>
      <c r="O2478" s="196" t="s">
        <v>1391</v>
      </c>
      <c r="P2478" s="196" t="s">
        <v>1394</v>
      </c>
      <c r="Q2478" s="196" t="s">
        <v>19</v>
      </c>
      <c r="R2478" s="218"/>
      <c r="S2478" s="218"/>
      <c r="T2478" s="218"/>
      <c r="U2478" s="219"/>
      <c r="V2478" s="197" t="s">
        <v>776</v>
      </c>
      <c r="W2478" s="220">
        <v>1</v>
      </c>
      <c r="X2478" s="223">
        <v>321</v>
      </c>
      <c r="Y2478" s="223">
        <v>311</v>
      </c>
      <c r="Z2478" s="223">
        <v>291</v>
      </c>
      <c r="AA2478" s="223">
        <v>274</v>
      </c>
      <c r="AB2478" s="5"/>
      <c r="AC2478" s="224">
        <f t="shared" si="94"/>
        <v>0</v>
      </c>
      <c r="AD2478" s="270">
        <f t="shared" si="95"/>
        <v>0</v>
      </c>
      <c r="AE2478" s="198"/>
      <c r="AF2478" s="199"/>
      <c r="AG2478" s="200"/>
      <c r="AH2478" s="200"/>
      <c r="AI2478" s="169" t="str">
        <f>IF(AB2478/W2478=0,"",IF(MOD(AB2478,W2478)&gt;0,"ОШИБКА!!! неверная кратность на сорт",""))</f>
        <v/>
      </c>
    </row>
    <row r="2479" spans="2:35">
      <c r="B2479" s="251"/>
      <c r="C2479" s="168" t="s">
        <v>1393</v>
      </c>
      <c r="D2479" s="267">
        <v>43</v>
      </c>
      <c r="E2479" s="267">
        <v>7</v>
      </c>
      <c r="F2479" s="267">
        <v>2</v>
      </c>
      <c r="G2479" s="267"/>
      <c r="H2479" s="267"/>
      <c r="I2479" s="267"/>
      <c r="J2479" s="267">
        <v>1</v>
      </c>
      <c r="K2479" s="267"/>
      <c r="L2479" s="196" t="s">
        <v>37</v>
      </c>
      <c r="M2479" s="196" t="s">
        <v>980</v>
      </c>
      <c r="N2479" s="196" t="s">
        <v>1392</v>
      </c>
      <c r="O2479" s="196" t="s">
        <v>1391</v>
      </c>
      <c r="P2479" s="196" t="s">
        <v>1394</v>
      </c>
      <c r="Q2479" s="196" t="s">
        <v>141</v>
      </c>
      <c r="R2479" s="218"/>
      <c r="S2479" s="218"/>
      <c r="T2479" s="218"/>
      <c r="U2479" s="219"/>
      <c r="V2479" s="197" t="s">
        <v>776</v>
      </c>
      <c r="W2479" s="220">
        <v>1</v>
      </c>
      <c r="X2479" s="223">
        <v>264</v>
      </c>
      <c r="Y2479" s="223">
        <v>256</v>
      </c>
      <c r="Z2479" s="223">
        <v>240</v>
      </c>
      <c r="AA2479" s="223">
        <v>226</v>
      </c>
      <c r="AB2479" s="5"/>
      <c r="AC2479" s="224">
        <f t="shared" si="94"/>
        <v>0</v>
      </c>
      <c r="AD2479" s="270">
        <f t="shared" si="95"/>
        <v>0</v>
      </c>
      <c r="AE2479" s="198"/>
      <c r="AF2479" s="199"/>
      <c r="AG2479" s="200"/>
      <c r="AH2479" s="200"/>
      <c r="AI2479" s="169" t="str">
        <f>IF(AB2479/W2479=0,"",IF(MOD(AB2479,W2479)&gt;0,"ОШИБКА!!! неверная кратность на сорт",""))</f>
        <v/>
      </c>
    </row>
    <row r="2480" spans="2:35">
      <c r="B2480" s="251"/>
      <c r="C2480" s="168" t="s">
        <v>1390</v>
      </c>
      <c r="D2480" s="267">
        <v>48</v>
      </c>
      <c r="E2480" s="267">
        <v>54</v>
      </c>
      <c r="F2480" s="267">
        <v>34</v>
      </c>
      <c r="G2480" s="267"/>
      <c r="H2480" s="267"/>
      <c r="I2480" s="267"/>
      <c r="J2480" s="267">
        <v>6</v>
      </c>
      <c r="K2480" s="267"/>
      <c r="L2480" s="196" t="s">
        <v>37</v>
      </c>
      <c r="M2480" s="196" t="s">
        <v>980</v>
      </c>
      <c r="N2480" s="196" t="s">
        <v>1392</v>
      </c>
      <c r="O2480" s="196" t="s">
        <v>1391</v>
      </c>
      <c r="P2480" s="196"/>
      <c r="Q2480" s="196" t="s">
        <v>141</v>
      </c>
      <c r="R2480" s="218"/>
      <c r="S2480" s="218"/>
      <c r="T2480" s="218"/>
      <c r="U2480" s="219"/>
      <c r="V2480" s="197" t="s">
        <v>776</v>
      </c>
      <c r="W2480" s="220">
        <v>1</v>
      </c>
      <c r="X2480" s="223">
        <v>281</v>
      </c>
      <c r="Y2480" s="223">
        <v>272</v>
      </c>
      <c r="Z2480" s="223">
        <v>255</v>
      </c>
      <c r="AA2480" s="223">
        <v>240</v>
      </c>
      <c r="AB2480" s="5"/>
      <c r="AC2480" s="224">
        <f t="shared" si="94"/>
        <v>0</v>
      </c>
      <c r="AD2480" s="270">
        <f t="shared" si="95"/>
        <v>0</v>
      </c>
      <c r="AE2480" s="198"/>
      <c r="AF2480" s="199"/>
      <c r="AG2480" s="200"/>
      <c r="AH2480" s="200"/>
      <c r="AI2480" s="169" t="str">
        <f>IF(AB2480/W2480=0,"",IF(MOD(AB2480,W2480)&gt;0,"ОШИБКА!!! неверная кратность на сорт",""))</f>
        <v/>
      </c>
    </row>
    <row r="2481" spans="2:35">
      <c r="B2481" s="251"/>
      <c r="C2481" s="168"/>
      <c r="D2481" s="267"/>
      <c r="E2481" s="267"/>
      <c r="F2481" s="267"/>
      <c r="G2481" s="267"/>
      <c r="H2481" s="267"/>
      <c r="I2481" s="267"/>
      <c r="J2481" s="267"/>
      <c r="K2481" s="267">
        <v>16377</v>
      </c>
      <c r="L2481" s="196" t="s">
        <v>37</v>
      </c>
      <c r="M2481" s="196" t="s">
        <v>980</v>
      </c>
      <c r="N2481" s="196" t="s">
        <v>1392</v>
      </c>
      <c r="O2481" s="196"/>
      <c r="P2481" s="196"/>
      <c r="Q2481" s="196" t="s">
        <v>4956</v>
      </c>
      <c r="R2481" s="218"/>
      <c r="S2481" s="218"/>
      <c r="T2481" s="218"/>
      <c r="U2481" s="281" t="s">
        <v>4764</v>
      </c>
      <c r="V2481" s="197" t="s">
        <v>776</v>
      </c>
      <c r="W2481" s="220">
        <v>1</v>
      </c>
      <c r="X2481" s="285">
        <v>316</v>
      </c>
      <c r="Y2481" s="285">
        <v>307</v>
      </c>
      <c r="Z2481" s="285">
        <v>288</v>
      </c>
      <c r="AA2481" s="285">
        <v>270</v>
      </c>
      <c r="AB2481" s="5"/>
      <c r="AC2481" s="224">
        <f t="shared" si="94"/>
        <v>0</v>
      </c>
      <c r="AD2481" s="270">
        <f t="shared" si="95"/>
        <v>0</v>
      </c>
      <c r="AE2481" s="282" t="s">
        <v>7069</v>
      </c>
      <c r="AF2481" s="283" t="s">
        <v>4765</v>
      </c>
      <c r="AG2481" s="200"/>
      <c r="AH2481" s="200"/>
      <c r="AI2481" s="169" t="str">
        <f>IF(AB2481/W2481=0,"",IF(MOD(AB2481,W2481)&gt;0,"ОШИБКА!!! неверная кратность на сорт",""))</f>
        <v/>
      </c>
    </row>
    <row r="2482" spans="2:35">
      <c r="B2482" s="251"/>
      <c r="C2482" s="168"/>
      <c r="D2482" s="267"/>
      <c r="E2482" s="267"/>
      <c r="F2482" s="267"/>
      <c r="G2482" s="267"/>
      <c r="H2482" s="267"/>
      <c r="I2482" s="267"/>
      <c r="J2482" s="267"/>
      <c r="K2482" s="267">
        <v>217</v>
      </c>
      <c r="L2482" s="196" t="s">
        <v>37</v>
      </c>
      <c r="M2482" s="196" t="s">
        <v>980</v>
      </c>
      <c r="N2482" s="196" t="s">
        <v>1392</v>
      </c>
      <c r="O2482" s="196"/>
      <c r="P2482" s="196"/>
      <c r="Q2482" s="196" t="s">
        <v>4940</v>
      </c>
      <c r="R2482" s="218"/>
      <c r="S2482" s="218"/>
      <c r="T2482" s="218"/>
      <c r="U2482" s="281" t="s">
        <v>4764</v>
      </c>
      <c r="V2482" s="197" t="s">
        <v>776</v>
      </c>
      <c r="W2482" s="220">
        <v>1</v>
      </c>
      <c r="X2482" s="285">
        <v>352</v>
      </c>
      <c r="Y2482" s="285">
        <v>341</v>
      </c>
      <c r="Z2482" s="285">
        <v>320</v>
      </c>
      <c r="AA2482" s="285">
        <v>300</v>
      </c>
      <c r="AB2482" s="5"/>
      <c r="AC2482" s="224">
        <f t="shared" si="94"/>
        <v>0</v>
      </c>
      <c r="AD2482" s="270">
        <f t="shared" si="95"/>
        <v>0</v>
      </c>
      <c r="AE2482" s="282" t="s">
        <v>7069</v>
      </c>
      <c r="AF2482" s="283" t="s">
        <v>4765</v>
      </c>
      <c r="AG2482" s="200"/>
      <c r="AH2482" s="200"/>
      <c r="AI2482" s="169" t="str">
        <f>IF(AB2482/W2482=0,"",IF(MOD(AB2482,W2482)&gt;0,"ОШИБКА!!! неверная кратность на сорт",""))</f>
        <v/>
      </c>
    </row>
    <row r="2483" spans="2:35">
      <c r="B2483" s="251"/>
      <c r="C2483" s="168"/>
      <c r="D2483" s="267"/>
      <c r="E2483" s="267"/>
      <c r="F2483" s="267"/>
      <c r="G2483" s="267"/>
      <c r="H2483" s="267"/>
      <c r="I2483" s="267"/>
      <c r="J2483" s="267"/>
      <c r="K2483" s="267"/>
      <c r="L2483" s="196" t="s">
        <v>37</v>
      </c>
      <c r="M2483" s="196" t="s">
        <v>980</v>
      </c>
      <c r="N2483" s="196" t="s">
        <v>5629</v>
      </c>
      <c r="O2483" s="196"/>
      <c r="P2483" s="196"/>
      <c r="Q2483" s="196" t="s">
        <v>4940</v>
      </c>
      <c r="R2483" s="218"/>
      <c r="S2483" s="218"/>
      <c r="T2483" s="218"/>
      <c r="U2483" s="281" t="s">
        <v>4764</v>
      </c>
      <c r="V2483" s="197" t="s">
        <v>776</v>
      </c>
      <c r="W2483" s="220">
        <v>1</v>
      </c>
      <c r="X2483" s="285">
        <v>422</v>
      </c>
      <c r="Y2483" s="285">
        <v>409</v>
      </c>
      <c r="Z2483" s="285">
        <v>384</v>
      </c>
      <c r="AA2483" s="285">
        <v>360</v>
      </c>
      <c r="AB2483" s="5"/>
      <c r="AC2483" s="224">
        <f t="shared" si="94"/>
        <v>0</v>
      </c>
      <c r="AD2483" s="270">
        <f t="shared" si="95"/>
        <v>0</v>
      </c>
      <c r="AE2483" s="282" t="s">
        <v>7069</v>
      </c>
      <c r="AF2483" s="283" t="s">
        <v>4765</v>
      </c>
      <c r="AG2483" s="200"/>
      <c r="AH2483" s="200"/>
      <c r="AI2483" s="169" t="str">
        <f>IF(AB2483/W2483=0,"",IF(MOD(AB2483,W2483)&gt;0,"ОШИБКА!!! неверная кратность на сорт",""))</f>
        <v/>
      </c>
    </row>
    <row r="2484" spans="2:35">
      <c r="B2484" s="251"/>
      <c r="C2484" s="168"/>
      <c r="D2484" s="267"/>
      <c r="E2484" s="267"/>
      <c r="F2484" s="267"/>
      <c r="G2484" s="267"/>
      <c r="H2484" s="267"/>
      <c r="I2484" s="267"/>
      <c r="J2484" s="267"/>
      <c r="K2484" s="267">
        <v>362</v>
      </c>
      <c r="L2484" s="196" t="s">
        <v>37</v>
      </c>
      <c r="M2484" s="196" t="s">
        <v>980</v>
      </c>
      <c r="N2484" s="196" t="s">
        <v>5630</v>
      </c>
      <c r="O2484" s="196"/>
      <c r="P2484" s="196"/>
      <c r="Q2484" s="196" t="s">
        <v>4940</v>
      </c>
      <c r="R2484" s="218"/>
      <c r="S2484" s="218"/>
      <c r="T2484" s="218"/>
      <c r="U2484" s="281" t="s">
        <v>4764</v>
      </c>
      <c r="V2484" s="197" t="s">
        <v>776</v>
      </c>
      <c r="W2484" s="220">
        <v>1</v>
      </c>
      <c r="X2484" s="285">
        <v>510</v>
      </c>
      <c r="Y2484" s="285">
        <v>494</v>
      </c>
      <c r="Z2484" s="285">
        <v>463</v>
      </c>
      <c r="AA2484" s="285">
        <v>435</v>
      </c>
      <c r="AB2484" s="5"/>
      <c r="AC2484" s="224">
        <f t="shared" si="94"/>
        <v>0</v>
      </c>
      <c r="AD2484" s="270">
        <f t="shared" si="95"/>
        <v>0</v>
      </c>
      <c r="AE2484" s="282" t="s">
        <v>7069</v>
      </c>
      <c r="AF2484" s="283" t="s">
        <v>4765</v>
      </c>
      <c r="AG2484" s="200"/>
      <c r="AH2484" s="200"/>
      <c r="AI2484" s="169" t="str">
        <f>IF(AB2484/W2484=0,"",IF(MOD(AB2484,W2484)&gt;0,"ОШИБКА!!! неверная кратность на сорт",""))</f>
        <v/>
      </c>
    </row>
    <row r="2485" spans="2:35">
      <c r="B2485" s="251"/>
      <c r="C2485" s="168"/>
      <c r="D2485" s="267"/>
      <c r="E2485" s="267"/>
      <c r="F2485" s="267"/>
      <c r="G2485" s="267"/>
      <c r="H2485" s="267"/>
      <c r="I2485" s="267"/>
      <c r="J2485" s="267"/>
      <c r="K2485" s="267">
        <v>125</v>
      </c>
      <c r="L2485" s="196" t="s">
        <v>37</v>
      </c>
      <c r="M2485" s="196" t="s">
        <v>980</v>
      </c>
      <c r="N2485" s="196" t="s">
        <v>5631</v>
      </c>
      <c r="O2485" s="196"/>
      <c r="P2485" s="196"/>
      <c r="Q2485" s="196" t="s">
        <v>4940</v>
      </c>
      <c r="R2485" s="218"/>
      <c r="S2485" s="218"/>
      <c r="T2485" s="218"/>
      <c r="U2485" s="281" t="s">
        <v>4764</v>
      </c>
      <c r="V2485" s="197" t="s">
        <v>776</v>
      </c>
      <c r="W2485" s="220">
        <v>1</v>
      </c>
      <c r="X2485" s="285">
        <v>492</v>
      </c>
      <c r="Y2485" s="285">
        <v>477</v>
      </c>
      <c r="Z2485" s="285">
        <v>447</v>
      </c>
      <c r="AA2485" s="285">
        <v>420</v>
      </c>
      <c r="AB2485" s="5"/>
      <c r="AC2485" s="224">
        <f t="shared" si="94"/>
        <v>0</v>
      </c>
      <c r="AD2485" s="270">
        <f t="shared" si="95"/>
        <v>0</v>
      </c>
      <c r="AE2485" s="282" t="s">
        <v>7069</v>
      </c>
      <c r="AF2485" s="283" t="s">
        <v>4765</v>
      </c>
      <c r="AG2485" s="200"/>
      <c r="AH2485" s="200"/>
      <c r="AI2485" s="169" t="str">
        <f>IF(AB2485/W2485=0,"",IF(MOD(AB2485,W2485)&gt;0,"ОШИБКА!!! неверная кратность на сорт",""))</f>
        <v/>
      </c>
    </row>
    <row r="2486" spans="2:35">
      <c r="B2486" s="251"/>
      <c r="C2486" s="168" t="s">
        <v>3509</v>
      </c>
      <c r="D2486" s="267">
        <v>48</v>
      </c>
      <c r="E2486" s="267">
        <v>47</v>
      </c>
      <c r="F2486" s="267">
        <v>36</v>
      </c>
      <c r="G2486" s="267"/>
      <c r="H2486" s="267"/>
      <c r="I2486" s="267"/>
      <c r="J2486" s="267"/>
      <c r="K2486" s="267"/>
      <c r="L2486" s="196" t="s">
        <v>37</v>
      </c>
      <c r="M2486" s="196" t="s">
        <v>980</v>
      </c>
      <c r="N2486" s="196" t="s">
        <v>4366</v>
      </c>
      <c r="O2486" s="196" t="s">
        <v>4365</v>
      </c>
      <c r="P2486" s="196" t="s">
        <v>4367</v>
      </c>
      <c r="Q2486" s="196" t="s">
        <v>19</v>
      </c>
      <c r="R2486" s="218"/>
      <c r="S2486" s="218"/>
      <c r="T2486" s="218"/>
      <c r="U2486" s="219"/>
      <c r="V2486" s="197" t="s">
        <v>776</v>
      </c>
      <c r="W2486" s="220">
        <v>1</v>
      </c>
      <c r="X2486" s="223">
        <v>416</v>
      </c>
      <c r="Y2486" s="223">
        <v>404</v>
      </c>
      <c r="Z2486" s="223">
        <v>378</v>
      </c>
      <c r="AA2486" s="223">
        <v>356</v>
      </c>
      <c r="AB2486" s="5"/>
      <c r="AC2486" s="224">
        <f t="shared" si="94"/>
        <v>0</v>
      </c>
      <c r="AD2486" s="270">
        <f t="shared" si="95"/>
        <v>0</v>
      </c>
      <c r="AE2486" s="198"/>
      <c r="AF2486" s="199"/>
      <c r="AG2486" s="200"/>
      <c r="AH2486" s="200"/>
      <c r="AI2486" s="169" t="str">
        <f>IF(AB2486/W2486=0,"",IF(MOD(AB2486,W2486)&gt;0,"ОШИБКА!!! неверная кратность на сорт",""))</f>
        <v/>
      </c>
    </row>
    <row r="2487" spans="2:35">
      <c r="B2487" s="251"/>
      <c r="C2487" s="168" t="s">
        <v>3510</v>
      </c>
      <c r="D2487" s="267">
        <v>11</v>
      </c>
      <c r="E2487" s="267">
        <v>2</v>
      </c>
      <c r="F2487" s="267">
        <v>0</v>
      </c>
      <c r="G2487" s="267"/>
      <c r="H2487" s="267"/>
      <c r="I2487" s="267"/>
      <c r="J2487" s="267">
        <v>10</v>
      </c>
      <c r="K2487" s="267"/>
      <c r="L2487" s="196" t="s">
        <v>37</v>
      </c>
      <c r="M2487" s="196" t="s">
        <v>980</v>
      </c>
      <c r="N2487" s="196" t="s">
        <v>4369</v>
      </c>
      <c r="O2487" s="196" t="s">
        <v>4368</v>
      </c>
      <c r="P2487" s="196" t="s">
        <v>4370</v>
      </c>
      <c r="Q2487" s="196" t="s">
        <v>19</v>
      </c>
      <c r="R2487" s="218"/>
      <c r="S2487" s="218"/>
      <c r="T2487" s="218"/>
      <c r="U2487" s="219"/>
      <c r="V2487" s="197" t="s">
        <v>776</v>
      </c>
      <c r="W2487" s="220">
        <v>1</v>
      </c>
      <c r="X2487" s="223">
        <v>426</v>
      </c>
      <c r="Y2487" s="223">
        <v>413</v>
      </c>
      <c r="Z2487" s="223">
        <v>387</v>
      </c>
      <c r="AA2487" s="223">
        <v>364</v>
      </c>
      <c r="AB2487" s="5"/>
      <c r="AC2487" s="224">
        <f t="shared" si="94"/>
        <v>0</v>
      </c>
      <c r="AD2487" s="270">
        <f t="shared" si="95"/>
        <v>0</v>
      </c>
      <c r="AE2487" s="198"/>
      <c r="AF2487" s="199"/>
      <c r="AG2487" s="200"/>
      <c r="AH2487" s="200"/>
      <c r="AI2487" s="169" t="str">
        <f>IF(AB2487/W2487=0,"",IF(MOD(AB2487,W2487)&gt;0,"ОШИБКА!!! неверная кратность на сорт",""))</f>
        <v/>
      </c>
    </row>
    <row r="2488" spans="2:35">
      <c r="B2488" s="251"/>
      <c r="C2488" s="168" t="s">
        <v>3511</v>
      </c>
      <c r="D2488" s="267"/>
      <c r="E2488" s="267">
        <v>1</v>
      </c>
      <c r="F2488" s="267">
        <v>0</v>
      </c>
      <c r="G2488" s="267"/>
      <c r="H2488" s="267"/>
      <c r="I2488" s="267"/>
      <c r="J2488" s="267">
        <v>20</v>
      </c>
      <c r="K2488" s="267"/>
      <c r="L2488" s="196" t="s">
        <v>37</v>
      </c>
      <c r="M2488" s="196" t="s">
        <v>980</v>
      </c>
      <c r="N2488" s="196" t="s">
        <v>4372</v>
      </c>
      <c r="O2488" s="196" t="s">
        <v>4371</v>
      </c>
      <c r="P2488" s="196" t="s">
        <v>4373</v>
      </c>
      <c r="Q2488" s="196" t="s">
        <v>19</v>
      </c>
      <c r="R2488" s="218"/>
      <c r="S2488" s="218"/>
      <c r="T2488" s="218"/>
      <c r="U2488" s="219"/>
      <c r="V2488" s="197" t="s">
        <v>776</v>
      </c>
      <c r="W2488" s="220">
        <v>1</v>
      </c>
      <c r="X2488" s="223">
        <v>411</v>
      </c>
      <c r="Y2488" s="223">
        <v>399</v>
      </c>
      <c r="Z2488" s="223">
        <v>374</v>
      </c>
      <c r="AA2488" s="223">
        <v>352</v>
      </c>
      <c r="AB2488" s="5"/>
      <c r="AC2488" s="224">
        <f t="shared" si="94"/>
        <v>0</v>
      </c>
      <c r="AD2488" s="270">
        <f t="shared" si="95"/>
        <v>0</v>
      </c>
      <c r="AE2488" s="198"/>
      <c r="AF2488" s="199"/>
      <c r="AG2488" s="200"/>
      <c r="AH2488" s="200"/>
      <c r="AI2488" s="169" t="str">
        <f>IF(AB2488/W2488=0,"",IF(MOD(AB2488,W2488)&gt;0,"ОШИБКА!!! неверная кратность на сорт",""))</f>
        <v/>
      </c>
    </row>
    <row r="2489" spans="2:35">
      <c r="B2489" s="251"/>
      <c r="C2489" s="168" t="s">
        <v>3512</v>
      </c>
      <c r="D2489" s="267">
        <v>29</v>
      </c>
      <c r="E2489" s="267">
        <v>14</v>
      </c>
      <c r="F2489" s="267">
        <v>0</v>
      </c>
      <c r="G2489" s="267"/>
      <c r="H2489" s="267"/>
      <c r="I2489" s="267"/>
      <c r="J2489" s="267">
        <v>4</v>
      </c>
      <c r="K2489" s="267"/>
      <c r="L2489" s="196" t="s">
        <v>37</v>
      </c>
      <c r="M2489" s="196" t="s">
        <v>980</v>
      </c>
      <c r="N2489" s="196" t="s">
        <v>4375</v>
      </c>
      <c r="O2489" s="196" t="s">
        <v>4374</v>
      </c>
      <c r="P2489" s="196" t="s">
        <v>4376</v>
      </c>
      <c r="Q2489" s="196" t="s">
        <v>19</v>
      </c>
      <c r="R2489" s="218"/>
      <c r="S2489" s="218"/>
      <c r="T2489" s="218"/>
      <c r="U2489" s="219"/>
      <c r="V2489" s="197" t="s">
        <v>776</v>
      </c>
      <c r="W2489" s="220">
        <v>1</v>
      </c>
      <c r="X2489" s="223">
        <v>434</v>
      </c>
      <c r="Y2489" s="223">
        <v>421</v>
      </c>
      <c r="Z2489" s="223">
        <v>395</v>
      </c>
      <c r="AA2489" s="223">
        <v>371</v>
      </c>
      <c r="AB2489" s="5"/>
      <c r="AC2489" s="224">
        <f t="shared" si="94"/>
        <v>0</v>
      </c>
      <c r="AD2489" s="270">
        <f t="shared" si="95"/>
        <v>0</v>
      </c>
      <c r="AE2489" s="198"/>
      <c r="AF2489" s="199"/>
      <c r="AG2489" s="200"/>
      <c r="AH2489" s="200"/>
      <c r="AI2489" s="169" t="str">
        <f>IF(AB2489/W2489=0,"",IF(MOD(AB2489,W2489)&gt;0,"ОШИБКА!!! неверная кратность на сорт",""))</f>
        <v/>
      </c>
    </row>
    <row r="2490" spans="2:35">
      <c r="B2490" s="251"/>
      <c r="C2490" s="168"/>
      <c r="D2490" s="267"/>
      <c r="E2490" s="267"/>
      <c r="F2490" s="267"/>
      <c r="G2490" s="267"/>
      <c r="H2490" s="267"/>
      <c r="I2490" s="267"/>
      <c r="J2490" s="267"/>
      <c r="K2490" s="267">
        <v>290</v>
      </c>
      <c r="L2490" s="196" t="s">
        <v>37</v>
      </c>
      <c r="M2490" s="196" t="s">
        <v>980</v>
      </c>
      <c r="N2490" s="196" t="s">
        <v>5632</v>
      </c>
      <c r="O2490" s="196"/>
      <c r="P2490" s="196"/>
      <c r="Q2490" s="196" t="s">
        <v>4957</v>
      </c>
      <c r="R2490" s="218"/>
      <c r="S2490" s="218"/>
      <c r="T2490" s="218"/>
      <c r="U2490" s="281" t="s">
        <v>4764</v>
      </c>
      <c r="V2490" s="197" t="s">
        <v>776</v>
      </c>
      <c r="W2490" s="220">
        <v>1</v>
      </c>
      <c r="X2490" s="285">
        <v>311</v>
      </c>
      <c r="Y2490" s="285">
        <v>301</v>
      </c>
      <c r="Z2490" s="285">
        <v>282</v>
      </c>
      <c r="AA2490" s="285">
        <v>265</v>
      </c>
      <c r="AB2490" s="5"/>
      <c r="AC2490" s="224">
        <f t="shared" si="94"/>
        <v>0</v>
      </c>
      <c r="AD2490" s="270">
        <f t="shared" si="95"/>
        <v>0</v>
      </c>
      <c r="AE2490" s="282" t="s">
        <v>7069</v>
      </c>
      <c r="AF2490" s="283" t="s">
        <v>4765</v>
      </c>
      <c r="AG2490" s="200"/>
      <c r="AH2490" s="200"/>
      <c r="AI2490" s="169" t="str">
        <f>IF(AB2490/W2490=0,"",IF(MOD(AB2490,W2490)&gt;0,"ОШИБКА!!! неверная кратность на сорт",""))</f>
        <v/>
      </c>
    </row>
    <row r="2491" spans="2:35">
      <c r="B2491" s="251"/>
      <c r="C2491" s="168"/>
      <c r="D2491" s="267"/>
      <c r="E2491" s="267"/>
      <c r="F2491" s="267"/>
      <c r="G2491" s="267"/>
      <c r="H2491" s="267"/>
      <c r="I2491" s="267"/>
      <c r="J2491" s="267"/>
      <c r="K2491" s="267">
        <v>153</v>
      </c>
      <c r="L2491" s="196" t="s">
        <v>37</v>
      </c>
      <c r="M2491" s="196" t="s">
        <v>980</v>
      </c>
      <c r="N2491" s="196" t="s">
        <v>5632</v>
      </c>
      <c r="O2491" s="196"/>
      <c r="P2491" s="196"/>
      <c r="Q2491" s="196" t="s">
        <v>4940</v>
      </c>
      <c r="R2491" s="218"/>
      <c r="S2491" s="218"/>
      <c r="T2491" s="218"/>
      <c r="U2491" s="281" t="s">
        <v>4764</v>
      </c>
      <c r="V2491" s="197" t="s">
        <v>776</v>
      </c>
      <c r="W2491" s="220">
        <v>1</v>
      </c>
      <c r="X2491" s="285">
        <v>387</v>
      </c>
      <c r="Y2491" s="285">
        <v>375</v>
      </c>
      <c r="Z2491" s="285">
        <v>352</v>
      </c>
      <c r="AA2491" s="285">
        <v>330</v>
      </c>
      <c r="AB2491" s="5"/>
      <c r="AC2491" s="224">
        <f t="shared" si="94"/>
        <v>0</v>
      </c>
      <c r="AD2491" s="270">
        <f t="shared" si="95"/>
        <v>0</v>
      </c>
      <c r="AE2491" s="282" t="s">
        <v>7069</v>
      </c>
      <c r="AF2491" s="283" t="s">
        <v>4765</v>
      </c>
      <c r="AG2491" s="200"/>
      <c r="AH2491" s="200"/>
      <c r="AI2491" s="169" t="str">
        <f>IF(AB2491/W2491=0,"",IF(MOD(AB2491,W2491)&gt;0,"ОШИБКА!!! неверная кратность на сорт",""))</f>
        <v/>
      </c>
    </row>
    <row r="2492" spans="2:35">
      <c r="B2492" s="251"/>
      <c r="C2492" s="168"/>
      <c r="D2492" s="267"/>
      <c r="E2492" s="267"/>
      <c r="F2492" s="267"/>
      <c r="G2492" s="267"/>
      <c r="H2492" s="267"/>
      <c r="I2492" s="267"/>
      <c r="J2492" s="267"/>
      <c r="K2492" s="267">
        <v>335</v>
      </c>
      <c r="L2492" s="196" t="s">
        <v>37</v>
      </c>
      <c r="M2492" s="196" t="s">
        <v>980</v>
      </c>
      <c r="N2492" s="196" t="s">
        <v>5472</v>
      </c>
      <c r="O2492" s="196"/>
      <c r="P2492" s="196"/>
      <c r="Q2492" s="217" t="s">
        <v>4956</v>
      </c>
      <c r="R2492" s="218"/>
      <c r="S2492" s="218"/>
      <c r="T2492" s="218"/>
      <c r="U2492" s="281" t="s">
        <v>4764</v>
      </c>
      <c r="V2492" s="197" t="s">
        <v>776</v>
      </c>
      <c r="W2492" s="220">
        <v>1</v>
      </c>
      <c r="X2492" s="285">
        <v>348</v>
      </c>
      <c r="Y2492" s="285">
        <v>338</v>
      </c>
      <c r="Z2492" s="285">
        <v>317</v>
      </c>
      <c r="AA2492" s="285">
        <v>297</v>
      </c>
      <c r="AB2492" s="5"/>
      <c r="AC2492" s="224">
        <f t="shared" si="94"/>
        <v>0</v>
      </c>
      <c r="AD2492" s="270">
        <f t="shared" si="95"/>
        <v>0</v>
      </c>
      <c r="AE2492" s="282" t="s">
        <v>7069</v>
      </c>
      <c r="AF2492" s="283" t="s">
        <v>4765</v>
      </c>
      <c r="AG2492" s="200"/>
      <c r="AH2492" s="200"/>
      <c r="AI2492" s="169" t="str">
        <f>IF(AB2492/W2492=0,"",IF(MOD(AB2492,W2492)&gt;0,"ОШИБКА!!! неверная кратность на сорт",""))</f>
        <v/>
      </c>
    </row>
    <row r="2493" spans="2:35">
      <c r="B2493" s="251"/>
      <c r="C2493" s="168"/>
      <c r="D2493" s="267"/>
      <c r="E2493" s="267"/>
      <c r="F2493" s="267"/>
      <c r="G2493" s="267"/>
      <c r="H2493" s="267"/>
      <c r="I2493" s="267"/>
      <c r="J2493" s="267"/>
      <c r="K2493" s="267">
        <v>359</v>
      </c>
      <c r="L2493" s="196" t="s">
        <v>37</v>
      </c>
      <c r="M2493" s="196" t="s">
        <v>980</v>
      </c>
      <c r="N2493" s="196" t="s">
        <v>5472</v>
      </c>
      <c r="O2493" s="196"/>
      <c r="P2493" s="196"/>
      <c r="Q2493" s="217" t="s">
        <v>4940</v>
      </c>
      <c r="R2493" s="218"/>
      <c r="S2493" s="218"/>
      <c r="T2493" s="218"/>
      <c r="U2493" s="281" t="s">
        <v>4764</v>
      </c>
      <c r="V2493" s="197" t="s">
        <v>776</v>
      </c>
      <c r="W2493" s="220">
        <v>1</v>
      </c>
      <c r="X2493" s="285">
        <v>398</v>
      </c>
      <c r="Y2493" s="285">
        <v>386</v>
      </c>
      <c r="Z2493" s="285">
        <v>362</v>
      </c>
      <c r="AA2493" s="285">
        <v>340</v>
      </c>
      <c r="AB2493" s="5"/>
      <c r="AC2493" s="224">
        <f t="shared" si="94"/>
        <v>0</v>
      </c>
      <c r="AD2493" s="270">
        <f t="shared" si="95"/>
        <v>0</v>
      </c>
      <c r="AE2493" s="282" t="s">
        <v>7069</v>
      </c>
      <c r="AF2493" s="283" t="s">
        <v>4765</v>
      </c>
      <c r="AG2493" s="200"/>
      <c r="AH2493" s="200"/>
      <c r="AI2493" s="169" t="str">
        <f>IF(AB2493/W2493=0,"",IF(MOD(AB2493,W2493)&gt;0,"ОШИБКА!!! неверная кратность на сорт",""))</f>
        <v/>
      </c>
    </row>
    <row r="2494" spans="2:35">
      <c r="B2494" s="251"/>
      <c r="C2494" s="168"/>
      <c r="D2494" s="267"/>
      <c r="E2494" s="267"/>
      <c r="F2494" s="267"/>
      <c r="G2494" s="267"/>
      <c r="H2494" s="267"/>
      <c r="I2494" s="267"/>
      <c r="J2494" s="267"/>
      <c r="K2494" s="267"/>
      <c r="L2494" s="196" t="s">
        <v>37</v>
      </c>
      <c r="M2494" s="196" t="s">
        <v>980</v>
      </c>
      <c r="N2494" s="196" t="s">
        <v>5472</v>
      </c>
      <c r="O2494" s="196"/>
      <c r="P2494" s="196"/>
      <c r="Q2494" s="217" t="s">
        <v>4941</v>
      </c>
      <c r="R2494" s="218"/>
      <c r="S2494" s="218"/>
      <c r="T2494" s="218"/>
      <c r="U2494" s="281" t="s">
        <v>4764</v>
      </c>
      <c r="V2494" s="197" t="s">
        <v>776</v>
      </c>
      <c r="W2494" s="220">
        <v>1</v>
      </c>
      <c r="X2494" s="285">
        <v>1346</v>
      </c>
      <c r="Y2494" s="285">
        <v>1306</v>
      </c>
      <c r="Z2494" s="285">
        <v>1224</v>
      </c>
      <c r="AA2494" s="285">
        <v>1150</v>
      </c>
      <c r="AB2494" s="5"/>
      <c r="AC2494" s="224">
        <f t="shared" si="94"/>
        <v>0</v>
      </c>
      <c r="AD2494" s="270">
        <f t="shared" si="95"/>
        <v>0</v>
      </c>
      <c r="AE2494" s="282" t="s">
        <v>7069</v>
      </c>
      <c r="AF2494" s="283" t="s">
        <v>4765</v>
      </c>
      <c r="AG2494" s="200"/>
      <c r="AH2494" s="200"/>
      <c r="AI2494" s="169" t="str">
        <f>IF(AB2494/W2494=0,"",IF(MOD(AB2494,W2494)&gt;0,"ОШИБКА!!! неверная кратность на сорт",""))</f>
        <v/>
      </c>
    </row>
    <row r="2495" spans="2:35">
      <c r="B2495" s="251"/>
      <c r="C2495" s="168"/>
      <c r="D2495" s="267"/>
      <c r="E2495" s="267"/>
      <c r="F2495" s="267"/>
      <c r="G2495" s="267"/>
      <c r="H2495" s="267"/>
      <c r="I2495" s="267"/>
      <c r="J2495" s="267"/>
      <c r="K2495" s="267">
        <v>2133</v>
      </c>
      <c r="L2495" s="196" t="s">
        <v>37</v>
      </c>
      <c r="M2495" s="196" t="s">
        <v>980</v>
      </c>
      <c r="N2495" s="196" t="s">
        <v>5473</v>
      </c>
      <c r="O2495" s="196"/>
      <c r="P2495" s="196"/>
      <c r="Q2495" s="217" t="s">
        <v>4989</v>
      </c>
      <c r="R2495" s="218"/>
      <c r="S2495" s="218"/>
      <c r="T2495" s="218"/>
      <c r="U2495" s="281" t="s">
        <v>4764</v>
      </c>
      <c r="V2495" s="197" t="s">
        <v>776</v>
      </c>
      <c r="W2495" s="220">
        <v>24</v>
      </c>
      <c r="X2495" s="285">
        <v>258</v>
      </c>
      <c r="Y2495" s="285">
        <v>250</v>
      </c>
      <c r="Z2495" s="285">
        <v>235</v>
      </c>
      <c r="AA2495" s="285">
        <v>220</v>
      </c>
      <c r="AB2495" s="5"/>
      <c r="AC2495" s="224">
        <f t="shared" si="94"/>
        <v>0</v>
      </c>
      <c r="AD2495" s="270">
        <f t="shared" si="95"/>
        <v>0</v>
      </c>
      <c r="AE2495" s="282" t="s">
        <v>7069</v>
      </c>
      <c r="AF2495" s="283" t="s">
        <v>4765</v>
      </c>
      <c r="AG2495" s="200"/>
      <c r="AH2495" s="200"/>
      <c r="AI2495" s="169" t="str">
        <f>IF(AB2495/W2495=0,"",IF(MOD(AB2495,W2495)&gt;0,"ОШИБКА!!! неверная кратность на сорт",""))</f>
        <v/>
      </c>
    </row>
    <row r="2496" spans="2:35">
      <c r="B2496" s="251"/>
      <c r="C2496" s="168"/>
      <c r="D2496" s="267"/>
      <c r="E2496" s="267"/>
      <c r="F2496" s="267"/>
      <c r="G2496" s="267"/>
      <c r="H2496" s="267"/>
      <c r="I2496" s="267"/>
      <c r="J2496" s="267"/>
      <c r="K2496" s="267">
        <v>985</v>
      </c>
      <c r="L2496" s="196" t="s">
        <v>37</v>
      </c>
      <c r="M2496" s="196" t="s">
        <v>980</v>
      </c>
      <c r="N2496" s="196" t="s">
        <v>5473</v>
      </c>
      <c r="O2496" s="196"/>
      <c r="P2496" s="196"/>
      <c r="Q2496" s="217" t="s">
        <v>4956</v>
      </c>
      <c r="R2496" s="218"/>
      <c r="S2496" s="218"/>
      <c r="T2496" s="218"/>
      <c r="U2496" s="281" t="s">
        <v>4764</v>
      </c>
      <c r="V2496" s="197" t="s">
        <v>776</v>
      </c>
      <c r="W2496" s="220">
        <v>1</v>
      </c>
      <c r="X2496" s="285">
        <v>387</v>
      </c>
      <c r="Y2496" s="285">
        <v>375</v>
      </c>
      <c r="Z2496" s="285">
        <v>352</v>
      </c>
      <c r="AA2496" s="285">
        <v>330</v>
      </c>
      <c r="AB2496" s="5"/>
      <c r="AC2496" s="224">
        <f t="shared" si="94"/>
        <v>0</v>
      </c>
      <c r="AD2496" s="270">
        <f t="shared" si="95"/>
        <v>0</v>
      </c>
      <c r="AE2496" s="282" t="s">
        <v>7069</v>
      </c>
      <c r="AF2496" s="283" t="s">
        <v>4765</v>
      </c>
      <c r="AG2496" s="200"/>
      <c r="AH2496" s="200"/>
      <c r="AI2496" s="169" t="str">
        <f>IF(AB2496/W2496=0,"",IF(MOD(AB2496,W2496)&gt;0,"ОШИБКА!!! неверная кратность на сорт",""))</f>
        <v/>
      </c>
    </row>
    <row r="2497" spans="2:35">
      <c r="B2497" s="251"/>
      <c r="C2497" s="168"/>
      <c r="D2497" s="267"/>
      <c r="E2497" s="267"/>
      <c r="F2497" s="267"/>
      <c r="G2497" s="267"/>
      <c r="H2497" s="267"/>
      <c r="I2497" s="267"/>
      <c r="J2497" s="267"/>
      <c r="K2497" s="267">
        <v>829</v>
      </c>
      <c r="L2497" s="196" t="s">
        <v>37</v>
      </c>
      <c r="M2497" s="196" t="s">
        <v>980</v>
      </c>
      <c r="N2497" s="196" t="s">
        <v>5473</v>
      </c>
      <c r="O2497" s="196"/>
      <c r="P2497" s="196"/>
      <c r="Q2497" s="217" t="s">
        <v>4940</v>
      </c>
      <c r="R2497" s="218"/>
      <c r="S2497" s="218"/>
      <c r="T2497" s="218"/>
      <c r="U2497" s="281" t="s">
        <v>4764</v>
      </c>
      <c r="V2497" s="197" t="s">
        <v>776</v>
      </c>
      <c r="W2497" s="220">
        <v>1</v>
      </c>
      <c r="X2497" s="285">
        <v>445</v>
      </c>
      <c r="Y2497" s="285">
        <v>432</v>
      </c>
      <c r="Z2497" s="285">
        <v>405</v>
      </c>
      <c r="AA2497" s="285">
        <v>380</v>
      </c>
      <c r="AB2497" s="5"/>
      <c r="AC2497" s="224">
        <f t="shared" si="94"/>
        <v>0</v>
      </c>
      <c r="AD2497" s="270">
        <f t="shared" si="95"/>
        <v>0</v>
      </c>
      <c r="AE2497" s="282" t="s">
        <v>7069</v>
      </c>
      <c r="AF2497" s="283" t="s">
        <v>4765</v>
      </c>
      <c r="AG2497" s="200"/>
      <c r="AH2497" s="200"/>
      <c r="AI2497" s="169" t="str">
        <f>IF(AB2497/W2497=0,"",IF(MOD(AB2497,W2497)&gt;0,"ОШИБКА!!! неверная кратность на сорт",""))</f>
        <v/>
      </c>
    </row>
    <row r="2498" spans="2:35">
      <c r="B2498" s="251"/>
      <c r="C2498" s="168" t="s">
        <v>1991</v>
      </c>
      <c r="D2498" s="267">
        <v>481</v>
      </c>
      <c r="E2498" s="267"/>
      <c r="F2498" s="267"/>
      <c r="G2498" s="267"/>
      <c r="H2498" s="267"/>
      <c r="I2498" s="267"/>
      <c r="J2498" s="267"/>
      <c r="K2498" s="267"/>
      <c r="L2498" s="196" t="s">
        <v>37</v>
      </c>
      <c r="M2498" s="196" t="s">
        <v>980</v>
      </c>
      <c r="N2498" s="196" t="s">
        <v>1409</v>
      </c>
      <c r="O2498" s="196" t="s">
        <v>1408</v>
      </c>
      <c r="P2498" s="196" t="s">
        <v>1992</v>
      </c>
      <c r="Q2498" s="196" t="s">
        <v>19</v>
      </c>
      <c r="R2498" s="218"/>
      <c r="S2498" s="218"/>
      <c r="T2498" s="218"/>
      <c r="U2498" s="219"/>
      <c r="V2498" s="197" t="s">
        <v>776</v>
      </c>
      <c r="W2498" s="220">
        <v>1</v>
      </c>
      <c r="X2498" s="223">
        <v>451</v>
      </c>
      <c r="Y2498" s="223">
        <v>437</v>
      </c>
      <c r="Z2498" s="223">
        <v>410</v>
      </c>
      <c r="AA2498" s="223">
        <v>385</v>
      </c>
      <c r="AB2498" s="5"/>
      <c r="AC2498" s="224">
        <f t="shared" si="94"/>
        <v>0</v>
      </c>
      <c r="AD2498" s="270">
        <f t="shared" si="95"/>
        <v>0</v>
      </c>
      <c r="AE2498" s="198"/>
      <c r="AF2498" s="199"/>
      <c r="AG2498" s="200"/>
      <c r="AH2498" s="200"/>
      <c r="AI2498" s="169" t="str">
        <f>IF(AB2498/W2498=0,"",IF(MOD(AB2498,W2498)&gt;0,"ОШИБКА!!! неверная кратность на сорт",""))</f>
        <v/>
      </c>
    </row>
    <row r="2499" spans="2:35">
      <c r="B2499" s="251"/>
      <c r="C2499" s="168" t="s">
        <v>1993</v>
      </c>
      <c r="D2499" s="267">
        <v>50</v>
      </c>
      <c r="E2499" s="267"/>
      <c r="F2499" s="267"/>
      <c r="G2499" s="267"/>
      <c r="H2499" s="267"/>
      <c r="I2499" s="267"/>
      <c r="J2499" s="267"/>
      <c r="K2499" s="267"/>
      <c r="L2499" s="196" t="s">
        <v>37</v>
      </c>
      <c r="M2499" s="196" t="s">
        <v>980</v>
      </c>
      <c r="N2499" s="196" t="s">
        <v>1409</v>
      </c>
      <c r="O2499" s="196" t="s">
        <v>1408</v>
      </c>
      <c r="P2499" s="196" t="s">
        <v>1994</v>
      </c>
      <c r="Q2499" s="217" t="s">
        <v>4623</v>
      </c>
      <c r="R2499" s="218"/>
      <c r="S2499" s="218"/>
      <c r="T2499" s="218"/>
      <c r="U2499" s="219"/>
      <c r="V2499" s="197" t="s">
        <v>776</v>
      </c>
      <c r="W2499" s="220">
        <v>1</v>
      </c>
      <c r="X2499" s="223">
        <v>420</v>
      </c>
      <c r="Y2499" s="223">
        <v>407</v>
      </c>
      <c r="Z2499" s="223">
        <v>381</v>
      </c>
      <c r="AA2499" s="223">
        <v>359</v>
      </c>
      <c r="AB2499" s="5"/>
      <c r="AC2499" s="224">
        <f t="shared" si="94"/>
        <v>0</v>
      </c>
      <c r="AD2499" s="270">
        <f t="shared" si="95"/>
        <v>0</v>
      </c>
      <c r="AE2499" s="198"/>
      <c r="AF2499" s="199"/>
      <c r="AG2499" s="200"/>
      <c r="AH2499" s="200"/>
      <c r="AI2499" s="169" t="str">
        <f>IF(AB2499/W2499=0,"",IF(MOD(AB2499,W2499)&gt;0,"ОШИБКА!!! неверная кратность на сорт",""))</f>
        <v/>
      </c>
    </row>
    <row r="2500" spans="2:35">
      <c r="B2500" s="251"/>
      <c r="C2500" s="168" t="s">
        <v>3528</v>
      </c>
      <c r="D2500" s="267">
        <v>6</v>
      </c>
      <c r="E2500" s="267"/>
      <c r="F2500" s="267"/>
      <c r="G2500" s="267"/>
      <c r="H2500" s="267"/>
      <c r="I2500" s="267"/>
      <c r="J2500" s="267"/>
      <c r="K2500" s="267"/>
      <c r="L2500" s="196" t="s">
        <v>37</v>
      </c>
      <c r="M2500" s="196" t="s">
        <v>980</v>
      </c>
      <c r="N2500" s="196" t="s">
        <v>1409</v>
      </c>
      <c r="O2500" s="196" t="s">
        <v>1408</v>
      </c>
      <c r="P2500" s="196" t="s">
        <v>4168</v>
      </c>
      <c r="Q2500" s="196" t="s">
        <v>19</v>
      </c>
      <c r="R2500" s="218"/>
      <c r="S2500" s="218"/>
      <c r="T2500" s="218"/>
      <c r="U2500" s="219"/>
      <c r="V2500" s="197" t="s">
        <v>776</v>
      </c>
      <c r="W2500" s="220">
        <v>1</v>
      </c>
      <c r="X2500" s="223">
        <v>395</v>
      </c>
      <c r="Y2500" s="223">
        <v>383</v>
      </c>
      <c r="Z2500" s="223">
        <v>359</v>
      </c>
      <c r="AA2500" s="223">
        <v>337</v>
      </c>
      <c r="AB2500" s="5"/>
      <c r="AC2500" s="224">
        <f t="shared" si="94"/>
        <v>0</v>
      </c>
      <c r="AD2500" s="270">
        <f t="shared" si="95"/>
        <v>0</v>
      </c>
      <c r="AE2500" s="198"/>
      <c r="AF2500" s="199"/>
      <c r="AG2500" s="200"/>
      <c r="AH2500" s="200"/>
      <c r="AI2500" s="169" t="str">
        <f>IF(AB2500/W2500=0,"",IF(MOD(AB2500,W2500)&gt;0,"ОШИБКА!!! неверная кратность на сорт",""))</f>
        <v/>
      </c>
    </row>
    <row r="2501" spans="2:35">
      <c r="B2501" s="251"/>
      <c r="C2501" s="168"/>
      <c r="D2501" s="267"/>
      <c r="E2501" s="267"/>
      <c r="F2501" s="267"/>
      <c r="G2501" s="267"/>
      <c r="H2501" s="267"/>
      <c r="I2501" s="267"/>
      <c r="J2501" s="267"/>
      <c r="K2501" s="267"/>
      <c r="L2501" s="196" t="s">
        <v>37</v>
      </c>
      <c r="M2501" s="196" t="s">
        <v>980</v>
      </c>
      <c r="N2501" s="196" t="s">
        <v>1409</v>
      </c>
      <c r="O2501" s="196"/>
      <c r="P2501" s="196"/>
      <c r="Q2501" s="196" t="s">
        <v>4957</v>
      </c>
      <c r="R2501" s="218"/>
      <c r="S2501" s="218"/>
      <c r="T2501" s="218"/>
      <c r="U2501" s="281" t="s">
        <v>4764</v>
      </c>
      <c r="V2501" s="197" t="s">
        <v>776</v>
      </c>
      <c r="W2501" s="220">
        <v>1</v>
      </c>
      <c r="X2501" s="285">
        <v>416</v>
      </c>
      <c r="Y2501" s="285">
        <v>403</v>
      </c>
      <c r="Z2501" s="285">
        <v>378</v>
      </c>
      <c r="AA2501" s="285">
        <v>355</v>
      </c>
      <c r="AB2501" s="5"/>
      <c r="AC2501" s="224">
        <f t="shared" si="94"/>
        <v>0</v>
      </c>
      <c r="AD2501" s="270">
        <f t="shared" si="95"/>
        <v>0</v>
      </c>
      <c r="AE2501" s="282" t="s">
        <v>7069</v>
      </c>
      <c r="AF2501" s="283" t="s">
        <v>4765</v>
      </c>
      <c r="AG2501" s="200"/>
      <c r="AH2501" s="200"/>
      <c r="AI2501" s="169" t="str">
        <f>IF(AB2501/W2501=0,"",IF(MOD(AB2501,W2501)&gt;0,"ОШИБКА!!! неверная кратность на сорт",""))</f>
        <v/>
      </c>
    </row>
    <row r="2502" spans="2:35">
      <c r="B2502" s="251"/>
      <c r="C2502" s="168"/>
      <c r="D2502" s="267"/>
      <c r="E2502" s="267"/>
      <c r="F2502" s="267"/>
      <c r="G2502" s="267"/>
      <c r="H2502" s="267"/>
      <c r="I2502" s="267"/>
      <c r="J2502" s="267"/>
      <c r="K2502" s="267">
        <v>630</v>
      </c>
      <c r="L2502" s="196" t="s">
        <v>37</v>
      </c>
      <c r="M2502" s="196" t="s">
        <v>980</v>
      </c>
      <c r="N2502" s="196" t="s">
        <v>1409</v>
      </c>
      <c r="O2502" s="196"/>
      <c r="P2502" s="196"/>
      <c r="Q2502" s="196" t="s">
        <v>4940</v>
      </c>
      <c r="R2502" s="218"/>
      <c r="S2502" s="218"/>
      <c r="T2502" s="218"/>
      <c r="U2502" s="281" t="s">
        <v>4764</v>
      </c>
      <c r="V2502" s="197" t="s">
        <v>776</v>
      </c>
      <c r="W2502" s="220">
        <v>1</v>
      </c>
      <c r="X2502" s="285">
        <v>469</v>
      </c>
      <c r="Y2502" s="285">
        <v>454</v>
      </c>
      <c r="Z2502" s="285">
        <v>426</v>
      </c>
      <c r="AA2502" s="285">
        <v>400</v>
      </c>
      <c r="AB2502" s="5"/>
      <c r="AC2502" s="224">
        <f t="shared" si="94"/>
        <v>0</v>
      </c>
      <c r="AD2502" s="270">
        <f t="shared" si="95"/>
        <v>0</v>
      </c>
      <c r="AE2502" s="282" t="s">
        <v>7069</v>
      </c>
      <c r="AF2502" s="283" t="s">
        <v>4765</v>
      </c>
      <c r="AG2502" s="200"/>
      <c r="AH2502" s="200"/>
      <c r="AI2502" s="169" t="str">
        <f>IF(AB2502/W2502=0,"",IF(MOD(AB2502,W2502)&gt;0,"ОШИБКА!!! неверная кратность на сорт",""))</f>
        <v/>
      </c>
    </row>
    <row r="2503" spans="2:35">
      <c r="B2503" s="251"/>
      <c r="C2503" s="168"/>
      <c r="D2503" s="267"/>
      <c r="E2503" s="267"/>
      <c r="F2503" s="267"/>
      <c r="G2503" s="267"/>
      <c r="H2503" s="267"/>
      <c r="I2503" s="267"/>
      <c r="J2503" s="267"/>
      <c r="K2503" s="267">
        <v>3</v>
      </c>
      <c r="L2503" s="196" t="s">
        <v>37</v>
      </c>
      <c r="M2503" s="196" t="s">
        <v>980</v>
      </c>
      <c r="N2503" s="196" t="s">
        <v>5140</v>
      </c>
      <c r="O2503" s="196"/>
      <c r="P2503" s="196"/>
      <c r="Q2503" s="196" t="s">
        <v>4989</v>
      </c>
      <c r="R2503" s="218"/>
      <c r="S2503" s="218"/>
      <c r="T2503" s="218"/>
      <c r="U2503" s="281" t="s">
        <v>4764</v>
      </c>
      <c r="V2503" s="197" t="s">
        <v>776</v>
      </c>
      <c r="W2503" s="220">
        <v>24</v>
      </c>
      <c r="X2503" s="285">
        <v>258</v>
      </c>
      <c r="Y2503" s="285">
        <v>250</v>
      </c>
      <c r="Z2503" s="285">
        <v>235</v>
      </c>
      <c r="AA2503" s="285">
        <v>220</v>
      </c>
      <c r="AB2503" s="5"/>
      <c r="AC2503" s="224">
        <f t="shared" si="94"/>
        <v>0</v>
      </c>
      <c r="AD2503" s="270">
        <f t="shared" si="95"/>
        <v>0</v>
      </c>
      <c r="AE2503" s="282" t="s">
        <v>7069</v>
      </c>
      <c r="AF2503" s="283" t="s">
        <v>4765</v>
      </c>
      <c r="AG2503" s="200"/>
      <c r="AH2503" s="200"/>
      <c r="AI2503" s="169" t="str">
        <f>IF(AB2503/W2503=0,"",IF(MOD(AB2503,W2503)&gt;0,"ОШИБКА!!! неверная кратность на сорт",""))</f>
        <v/>
      </c>
    </row>
    <row r="2504" spans="2:35">
      <c r="B2504" s="251"/>
      <c r="C2504" s="168"/>
      <c r="D2504" s="267"/>
      <c r="E2504" s="267"/>
      <c r="F2504" s="267"/>
      <c r="G2504" s="267"/>
      <c r="H2504" s="267"/>
      <c r="I2504" s="267"/>
      <c r="J2504" s="267"/>
      <c r="K2504" s="267">
        <v>2336</v>
      </c>
      <c r="L2504" s="196" t="s">
        <v>37</v>
      </c>
      <c r="M2504" s="196" t="s">
        <v>980</v>
      </c>
      <c r="N2504" s="196" t="s">
        <v>5141</v>
      </c>
      <c r="O2504" s="196"/>
      <c r="P2504" s="196"/>
      <c r="Q2504" s="196" t="s">
        <v>4940</v>
      </c>
      <c r="R2504" s="218"/>
      <c r="S2504" s="218"/>
      <c r="T2504" s="218"/>
      <c r="U2504" s="281" t="s">
        <v>4764</v>
      </c>
      <c r="V2504" s="197" t="s">
        <v>776</v>
      </c>
      <c r="W2504" s="220">
        <v>1</v>
      </c>
      <c r="X2504" s="285">
        <v>515</v>
      </c>
      <c r="Y2504" s="285">
        <v>500</v>
      </c>
      <c r="Z2504" s="285">
        <v>469</v>
      </c>
      <c r="AA2504" s="285">
        <v>440</v>
      </c>
      <c r="AB2504" s="5"/>
      <c r="AC2504" s="224">
        <f t="shared" si="94"/>
        <v>0</v>
      </c>
      <c r="AD2504" s="270">
        <f t="shared" si="95"/>
        <v>0</v>
      </c>
      <c r="AE2504" s="282" t="s">
        <v>7069</v>
      </c>
      <c r="AF2504" s="283" t="s">
        <v>4765</v>
      </c>
      <c r="AG2504" s="200"/>
      <c r="AH2504" s="200"/>
      <c r="AI2504" s="169" t="str">
        <f>IF(AB2504/W2504=0,"",IF(MOD(AB2504,W2504)&gt;0,"ОШИБКА!!! неверная кратность на сорт",""))</f>
        <v/>
      </c>
    </row>
    <row r="2505" spans="2:35">
      <c r="B2505" s="251"/>
      <c r="C2505" s="168"/>
      <c r="D2505" s="267"/>
      <c r="E2505" s="267"/>
      <c r="F2505" s="267"/>
      <c r="G2505" s="267"/>
      <c r="H2505" s="267"/>
      <c r="I2505" s="267"/>
      <c r="J2505" s="267"/>
      <c r="K2505" s="267">
        <v>195</v>
      </c>
      <c r="L2505" s="196" t="s">
        <v>37</v>
      </c>
      <c r="M2505" s="196" t="s">
        <v>980</v>
      </c>
      <c r="N2505" s="196" t="s">
        <v>5141</v>
      </c>
      <c r="O2505" s="196"/>
      <c r="P2505" s="196"/>
      <c r="Q2505" s="196" t="s">
        <v>4941</v>
      </c>
      <c r="R2505" s="218"/>
      <c r="S2505" s="218"/>
      <c r="T2505" s="218"/>
      <c r="U2505" s="281" t="s">
        <v>4764</v>
      </c>
      <c r="V2505" s="197" t="s">
        <v>776</v>
      </c>
      <c r="W2505" s="220">
        <v>1</v>
      </c>
      <c r="X2505" s="285">
        <v>1346</v>
      </c>
      <c r="Y2505" s="285">
        <v>1306</v>
      </c>
      <c r="Z2505" s="285">
        <v>1224</v>
      </c>
      <c r="AA2505" s="285">
        <v>1150</v>
      </c>
      <c r="AB2505" s="5"/>
      <c r="AC2505" s="224">
        <f t="shared" si="94"/>
        <v>0</v>
      </c>
      <c r="AD2505" s="270">
        <f t="shared" si="95"/>
        <v>0</v>
      </c>
      <c r="AE2505" s="282" t="s">
        <v>7069</v>
      </c>
      <c r="AF2505" s="283" t="s">
        <v>4765</v>
      </c>
      <c r="AG2505" s="200"/>
      <c r="AH2505" s="200"/>
      <c r="AI2505" s="169" t="str">
        <f>IF(AB2505/W2505=0,"",IF(MOD(AB2505,W2505)&gt;0,"ОШИБКА!!! неверная кратность на сорт",""))</f>
        <v/>
      </c>
    </row>
    <row r="2506" spans="2:35">
      <c r="B2506" s="251"/>
      <c r="C2506" s="168"/>
      <c r="D2506" s="267"/>
      <c r="E2506" s="267"/>
      <c r="F2506" s="267"/>
      <c r="G2506" s="267"/>
      <c r="H2506" s="267"/>
      <c r="I2506" s="267"/>
      <c r="J2506" s="267"/>
      <c r="K2506" s="267">
        <v>1144</v>
      </c>
      <c r="L2506" s="196" t="s">
        <v>37</v>
      </c>
      <c r="M2506" s="196" t="s">
        <v>980</v>
      </c>
      <c r="N2506" s="196" t="s">
        <v>5142</v>
      </c>
      <c r="O2506" s="196"/>
      <c r="P2506" s="196"/>
      <c r="Q2506" s="196" t="s">
        <v>4940</v>
      </c>
      <c r="R2506" s="218"/>
      <c r="S2506" s="218"/>
      <c r="T2506" s="218"/>
      <c r="U2506" s="281" t="s">
        <v>4764</v>
      </c>
      <c r="V2506" s="197" t="s">
        <v>776</v>
      </c>
      <c r="W2506" s="220">
        <v>1</v>
      </c>
      <c r="X2506" s="285">
        <v>515</v>
      </c>
      <c r="Y2506" s="285">
        <v>500</v>
      </c>
      <c r="Z2506" s="285">
        <v>469</v>
      </c>
      <c r="AA2506" s="285">
        <v>440</v>
      </c>
      <c r="AB2506" s="5"/>
      <c r="AC2506" s="224">
        <f t="shared" ref="AC2506:AC2569" si="96">X2506*AB2506</f>
        <v>0</v>
      </c>
      <c r="AD2506" s="270">
        <f t="shared" ref="AD2506:AD2569" si="97">IF(Y2506&lt;&gt;"",IF(AND($AC$25&gt;=200000,AB2506&gt;=20),AB2506*AA2506,IF(AND($AC$25&gt;=200000,AB2506&lt;20),AB2506*Z2506,IF(AND($AC$25&lt;200000,AB2506&gt;=20),AB2506*Y2506,AB2506*X2506))),IF($AC$25&gt;=200000,AB2506*Z2506,AB2506*X2506))</f>
        <v>0</v>
      </c>
      <c r="AE2506" s="282" t="s">
        <v>7069</v>
      </c>
      <c r="AF2506" s="283" t="s">
        <v>4765</v>
      </c>
      <c r="AG2506" s="200"/>
      <c r="AH2506" s="200"/>
      <c r="AI2506" s="169" t="str">
        <f>IF(AB2506/W2506=0,"",IF(MOD(AB2506,W2506)&gt;0,"ОШИБКА!!! неверная кратность на сорт",""))</f>
        <v/>
      </c>
    </row>
    <row r="2507" spans="2:35">
      <c r="B2507" s="251"/>
      <c r="C2507" s="168"/>
      <c r="D2507" s="267"/>
      <c r="E2507" s="267"/>
      <c r="F2507" s="267"/>
      <c r="G2507" s="267"/>
      <c r="H2507" s="267"/>
      <c r="I2507" s="267"/>
      <c r="J2507" s="267"/>
      <c r="K2507" s="267">
        <v>68</v>
      </c>
      <c r="L2507" s="196" t="s">
        <v>37</v>
      </c>
      <c r="M2507" s="196" t="s">
        <v>980</v>
      </c>
      <c r="N2507" s="196" t="s">
        <v>5143</v>
      </c>
      <c r="O2507" s="196"/>
      <c r="P2507" s="196"/>
      <c r="Q2507" s="196" t="s">
        <v>4989</v>
      </c>
      <c r="R2507" s="218"/>
      <c r="S2507" s="218"/>
      <c r="T2507" s="218"/>
      <c r="U2507" s="281" t="s">
        <v>4764</v>
      </c>
      <c r="V2507" s="197" t="s">
        <v>776</v>
      </c>
      <c r="W2507" s="220">
        <v>24</v>
      </c>
      <c r="X2507" s="285">
        <v>258</v>
      </c>
      <c r="Y2507" s="285">
        <v>250</v>
      </c>
      <c r="Z2507" s="285">
        <v>235</v>
      </c>
      <c r="AA2507" s="285">
        <v>220</v>
      </c>
      <c r="AB2507" s="5"/>
      <c r="AC2507" s="224">
        <f t="shared" si="96"/>
        <v>0</v>
      </c>
      <c r="AD2507" s="270">
        <f t="shared" si="97"/>
        <v>0</v>
      </c>
      <c r="AE2507" s="282" t="s">
        <v>7069</v>
      </c>
      <c r="AF2507" s="283" t="s">
        <v>4765</v>
      </c>
      <c r="AG2507" s="200"/>
      <c r="AH2507" s="200"/>
      <c r="AI2507" s="169" t="str">
        <f>IF(AB2507/W2507=0,"",IF(MOD(AB2507,W2507)&gt;0,"ОШИБКА!!! неверная кратность на сорт",""))</f>
        <v/>
      </c>
    </row>
    <row r="2508" spans="2:35">
      <c r="B2508" s="251"/>
      <c r="C2508" s="168"/>
      <c r="D2508" s="267"/>
      <c r="E2508" s="267"/>
      <c r="F2508" s="267"/>
      <c r="G2508" s="267"/>
      <c r="H2508" s="267"/>
      <c r="I2508" s="267"/>
      <c r="J2508" s="267"/>
      <c r="K2508" s="267">
        <v>4370</v>
      </c>
      <c r="L2508" s="196" t="s">
        <v>37</v>
      </c>
      <c r="M2508" s="196" t="s">
        <v>980</v>
      </c>
      <c r="N2508" s="196" t="s">
        <v>5143</v>
      </c>
      <c r="O2508" s="196"/>
      <c r="P2508" s="196"/>
      <c r="Q2508" s="196" t="s">
        <v>4940</v>
      </c>
      <c r="R2508" s="218"/>
      <c r="S2508" s="218"/>
      <c r="T2508" s="218"/>
      <c r="U2508" s="281" t="s">
        <v>4764</v>
      </c>
      <c r="V2508" s="197" t="s">
        <v>776</v>
      </c>
      <c r="W2508" s="220">
        <v>1</v>
      </c>
      <c r="X2508" s="285">
        <v>515</v>
      </c>
      <c r="Y2508" s="285">
        <v>500</v>
      </c>
      <c r="Z2508" s="285">
        <v>469</v>
      </c>
      <c r="AA2508" s="285">
        <v>440</v>
      </c>
      <c r="AB2508" s="5"/>
      <c r="AC2508" s="224">
        <f t="shared" si="96"/>
        <v>0</v>
      </c>
      <c r="AD2508" s="270">
        <f t="shared" si="97"/>
        <v>0</v>
      </c>
      <c r="AE2508" s="282" t="s">
        <v>7069</v>
      </c>
      <c r="AF2508" s="283" t="s">
        <v>4765</v>
      </c>
      <c r="AG2508" s="200"/>
      <c r="AH2508" s="200"/>
      <c r="AI2508" s="169" t="str">
        <f>IF(AB2508/W2508=0,"",IF(MOD(AB2508,W2508)&gt;0,"ОШИБКА!!! неверная кратность на сорт",""))</f>
        <v/>
      </c>
    </row>
    <row r="2509" spans="2:35">
      <c r="B2509" s="251"/>
      <c r="C2509" s="168"/>
      <c r="D2509" s="267"/>
      <c r="E2509" s="267"/>
      <c r="F2509" s="267"/>
      <c r="G2509" s="267"/>
      <c r="H2509" s="267"/>
      <c r="I2509" s="267"/>
      <c r="J2509" s="267"/>
      <c r="K2509" s="267">
        <v>2695</v>
      </c>
      <c r="L2509" s="196" t="s">
        <v>37</v>
      </c>
      <c r="M2509" s="196" t="s">
        <v>980</v>
      </c>
      <c r="N2509" s="196" t="s">
        <v>5144</v>
      </c>
      <c r="O2509" s="196"/>
      <c r="P2509" s="196"/>
      <c r="Q2509" s="196" t="s">
        <v>4940</v>
      </c>
      <c r="R2509" s="218"/>
      <c r="S2509" s="218"/>
      <c r="T2509" s="218"/>
      <c r="U2509" s="281" t="s">
        <v>4764</v>
      </c>
      <c r="V2509" s="197" t="s">
        <v>776</v>
      </c>
      <c r="W2509" s="220">
        <v>1</v>
      </c>
      <c r="X2509" s="285">
        <v>515</v>
      </c>
      <c r="Y2509" s="285">
        <v>500</v>
      </c>
      <c r="Z2509" s="285">
        <v>469</v>
      </c>
      <c r="AA2509" s="285">
        <v>440</v>
      </c>
      <c r="AB2509" s="5"/>
      <c r="AC2509" s="224">
        <f t="shared" si="96"/>
        <v>0</v>
      </c>
      <c r="AD2509" s="270">
        <f t="shared" si="97"/>
        <v>0</v>
      </c>
      <c r="AE2509" s="282" t="s">
        <v>7069</v>
      </c>
      <c r="AF2509" s="283" t="s">
        <v>4765</v>
      </c>
      <c r="AG2509" s="200"/>
      <c r="AH2509" s="200"/>
      <c r="AI2509" s="169" t="str">
        <f>IF(AB2509/W2509=0,"",IF(MOD(AB2509,W2509)&gt;0,"ОШИБКА!!! неверная кратность на сорт",""))</f>
        <v/>
      </c>
    </row>
    <row r="2510" spans="2:35">
      <c r="B2510" s="251"/>
      <c r="C2510" s="168"/>
      <c r="D2510" s="267"/>
      <c r="E2510" s="267"/>
      <c r="F2510" s="267"/>
      <c r="G2510" s="267"/>
      <c r="H2510" s="267"/>
      <c r="I2510" s="267"/>
      <c r="J2510" s="267"/>
      <c r="K2510" s="267"/>
      <c r="L2510" s="196" t="s">
        <v>37</v>
      </c>
      <c r="M2510" s="196" t="s">
        <v>980</v>
      </c>
      <c r="N2510" s="196" t="s">
        <v>5144</v>
      </c>
      <c r="O2510" s="196"/>
      <c r="P2510" s="196"/>
      <c r="Q2510" s="196" t="s">
        <v>4941</v>
      </c>
      <c r="R2510" s="218"/>
      <c r="S2510" s="218"/>
      <c r="T2510" s="218"/>
      <c r="U2510" s="281" t="s">
        <v>4764</v>
      </c>
      <c r="V2510" s="197" t="s">
        <v>776</v>
      </c>
      <c r="W2510" s="220">
        <v>1</v>
      </c>
      <c r="X2510" s="285">
        <v>1346</v>
      </c>
      <c r="Y2510" s="285">
        <v>1306</v>
      </c>
      <c r="Z2510" s="285">
        <v>1224</v>
      </c>
      <c r="AA2510" s="285">
        <v>1150</v>
      </c>
      <c r="AB2510" s="5"/>
      <c r="AC2510" s="224">
        <f t="shared" si="96"/>
        <v>0</v>
      </c>
      <c r="AD2510" s="270">
        <f t="shared" si="97"/>
        <v>0</v>
      </c>
      <c r="AE2510" s="282" t="s">
        <v>7069</v>
      </c>
      <c r="AF2510" s="283" t="s">
        <v>4765</v>
      </c>
      <c r="AG2510" s="200"/>
      <c r="AH2510" s="200"/>
      <c r="AI2510" s="169" t="str">
        <f>IF(AB2510/W2510=0,"",IF(MOD(AB2510,W2510)&gt;0,"ОШИБКА!!! неверная кратность на сорт",""))</f>
        <v/>
      </c>
    </row>
    <row r="2511" spans="2:35">
      <c r="B2511" s="251"/>
      <c r="C2511" s="168"/>
      <c r="D2511" s="267"/>
      <c r="E2511" s="267"/>
      <c r="F2511" s="267"/>
      <c r="G2511" s="267"/>
      <c r="H2511" s="267"/>
      <c r="I2511" s="267"/>
      <c r="J2511" s="267"/>
      <c r="K2511" s="267">
        <v>7369</v>
      </c>
      <c r="L2511" s="196" t="s">
        <v>37</v>
      </c>
      <c r="M2511" s="196" t="s">
        <v>980</v>
      </c>
      <c r="N2511" s="196" t="s">
        <v>5145</v>
      </c>
      <c r="O2511" s="196"/>
      <c r="P2511" s="196"/>
      <c r="Q2511" s="196" t="s">
        <v>4940</v>
      </c>
      <c r="R2511" s="218"/>
      <c r="S2511" s="218"/>
      <c r="T2511" s="218"/>
      <c r="U2511" s="281" t="s">
        <v>4764</v>
      </c>
      <c r="V2511" s="197" t="s">
        <v>776</v>
      </c>
      <c r="W2511" s="220">
        <v>1</v>
      </c>
      <c r="X2511" s="285">
        <v>515</v>
      </c>
      <c r="Y2511" s="285">
        <v>500</v>
      </c>
      <c r="Z2511" s="285">
        <v>469</v>
      </c>
      <c r="AA2511" s="285">
        <v>440</v>
      </c>
      <c r="AB2511" s="5"/>
      <c r="AC2511" s="224">
        <f t="shared" si="96"/>
        <v>0</v>
      </c>
      <c r="AD2511" s="270">
        <f t="shared" si="97"/>
        <v>0</v>
      </c>
      <c r="AE2511" s="282" t="s">
        <v>7069</v>
      </c>
      <c r="AF2511" s="283" t="s">
        <v>4765</v>
      </c>
      <c r="AG2511" s="200"/>
      <c r="AH2511" s="200"/>
      <c r="AI2511" s="169" t="str">
        <f>IF(AB2511/W2511=0,"",IF(MOD(AB2511,W2511)&gt;0,"ОШИБКА!!! неверная кратность на сорт",""))</f>
        <v/>
      </c>
    </row>
    <row r="2512" spans="2:35">
      <c r="B2512" s="251"/>
      <c r="C2512" s="168"/>
      <c r="D2512" s="267"/>
      <c r="E2512" s="267"/>
      <c r="F2512" s="267"/>
      <c r="G2512" s="267"/>
      <c r="H2512" s="267"/>
      <c r="I2512" s="267"/>
      <c r="J2512" s="267"/>
      <c r="K2512" s="267"/>
      <c r="L2512" s="196" t="s">
        <v>37</v>
      </c>
      <c r="M2512" s="196" t="s">
        <v>980</v>
      </c>
      <c r="N2512" s="196" t="s">
        <v>5145</v>
      </c>
      <c r="O2512" s="196"/>
      <c r="P2512" s="196"/>
      <c r="Q2512" s="196" t="s">
        <v>4941</v>
      </c>
      <c r="R2512" s="218"/>
      <c r="S2512" s="218"/>
      <c r="T2512" s="218"/>
      <c r="U2512" s="281" t="s">
        <v>4764</v>
      </c>
      <c r="V2512" s="197" t="s">
        <v>776</v>
      </c>
      <c r="W2512" s="220">
        <v>1</v>
      </c>
      <c r="X2512" s="285">
        <v>1346</v>
      </c>
      <c r="Y2512" s="285">
        <v>1306</v>
      </c>
      <c r="Z2512" s="285">
        <v>1224</v>
      </c>
      <c r="AA2512" s="285">
        <v>1150</v>
      </c>
      <c r="AB2512" s="5"/>
      <c r="AC2512" s="224">
        <f t="shared" si="96"/>
        <v>0</v>
      </c>
      <c r="AD2512" s="270">
        <f t="shared" si="97"/>
        <v>0</v>
      </c>
      <c r="AE2512" s="282" t="s">
        <v>7069</v>
      </c>
      <c r="AF2512" s="283" t="s">
        <v>4765</v>
      </c>
      <c r="AG2512" s="200"/>
      <c r="AH2512" s="200"/>
      <c r="AI2512" s="169" t="str">
        <f>IF(AB2512/W2512=0,"",IF(MOD(AB2512,W2512)&gt;0,"ОШИБКА!!! неверная кратность на сорт",""))</f>
        <v/>
      </c>
    </row>
    <row r="2513" spans="2:35">
      <c r="B2513" s="251"/>
      <c r="C2513" s="168" t="s">
        <v>1410</v>
      </c>
      <c r="D2513" s="267"/>
      <c r="E2513" s="267">
        <v>24</v>
      </c>
      <c r="F2513" s="267">
        <v>0</v>
      </c>
      <c r="G2513" s="267"/>
      <c r="H2513" s="267"/>
      <c r="I2513" s="267"/>
      <c r="J2513" s="267"/>
      <c r="K2513" s="267"/>
      <c r="L2513" s="196" t="s">
        <v>37</v>
      </c>
      <c r="M2513" s="196" t="s">
        <v>980</v>
      </c>
      <c r="N2513" s="196" t="s">
        <v>1412</v>
      </c>
      <c r="O2513" s="196" t="s">
        <v>1411</v>
      </c>
      <c r="P2513" s="196"/>
      <c r="Q2513" s="196" t="s">
        <v>19</v>
      </c>
      <c r="R2513" s="218"/>
      <c r="S2513" s="218"/>
      <c r="T2513" s="218"/>
      <c r="U2513" s="219"/>
      <c r="V2513" s="197" t="s">
        <v>776</v>
      </c>
      <c r="W2513" s="220">
        <v>1</v>
      </c>
      <c r="X2513" s="223">
        <v>164</v>
      </c>
      <c r="Y2513" s="223">
        <v>159</v>
      </c>
      <c r="Z2513" s="223">
        <v>149</v>
      </c>
      <c r="AA2513" s="223">
        <v>140</v>
      </c>
      <c r="AB2513" s="5"/>
      <c r="AC2513" s="224">
        <f t="shared" si="96"/>
        <v>0</v>
      </c>
      <c r="AD2513" s="270">
        <f t="shared" si="97"/>
        <v>0</v>
      </c>
      <c r="AE2513" s="198"/>
      <c r="AF2513" s="199"/>
      <c r="AG2513" s="200"/>
      <c r="AH2513" s="200"/>
      <c r="AI2513" s="169" t="str">
        <f>IF(AB2513/W2513=0,"",IF(MOD(AB2513,W2513)&gt;0,"ОШИБКА!!! неверная кратность на сорт",""))</f>
        <v/>
      </c>
    </row>
    <row r="2514" spans="2:35">
      <c r="B2514" s="251"/>
      <c r="C2514" s="168" t="s">
        <v>1413</v>
      </c>
      <c r="D2514" s="267"/>
      <c r="E2514" s="267">
        <v>18</v>
      </c>
      <c r="F2514" s="267">
        <v>0</v>
      </c>
      <c r="G2514" s="267"/>
      <c r="H2514" s="267"/>
      <c r="I2514" s="267"/>
      <c r="J2514" s="267"/>
      <c r="K2514" s="267"/>
      <c r="L2514" s="196" t="s">
        <v>37</v>
      </c>
      <c r="M2514" s="196" t="s">
        <v>980</v>
      </c>
      <c r="N2514" s="196" t="s">
        <v>1415</v>
      </c>
      <c r="O2514" s="196" t="s">
        <v>1414</v>
      </c>
      <c r="P2514" s="196" t="s">
        <v>1416</v>
      </c>
      <c r="Q2514" s="196" t="s">
        <v>19</v>
      </c>
      <c r="R2514" s="218"/>
      <c r="S2514" s="218"/>
      <c r="T2514" s="218"/>
      <c r="U2514" s="219"/>
      <c r="V2514" s="197" t="s">
        <v>776</v>
      </c>
      <c r="W2514" s="220">
        <v>1</v>
      </c>
      <c r="X2514" s="223">
        <v>273</v>
      </c>
      <c r="Y2514" s="223">
        <v>264</v>
      </c>
      <c r="Z2514" s="223">
        <v>248</v>
      </c>
      <c r="AA2514" s="223">
        <v>233</v>
      </c>
      <c r="AB2514" s="5"/>
      <c r="AC2514" s="224">
        <f t="shared" si="96"/>
        <v>0</v>
      </c>
      <c r="AD2514" s="270">
        <f t="shared" si="97"/>
        <v>0</v>
      </c>
      <c r="AE2514" s="198"/>
      <c r="AF2514" s="199"/>
      <c r="AG2514" s="200"/>
      <c r="AH2514" s="200"/>
      <c r="AI2514" s="169" t="str">
        <f>IF(AB2514/W2514=0,"",IF(MOD(AB2514,W2514)&gt;0,"ОШИБКА!!! неверная кратность на сорт",""))</f>
        <v/>
      </c>
    </row>
    <row r="2515" spans="2:35">
      <c r="B2515" s="251"/>
      <c r="C2515" s="168"/>
      <c r="D2515" s="267"/>
      <c r="E2515" s="267"/>
      <c r="F2515" s="267"/>
      <c r="G2515" s="267"/>
      <c r="H2515" s="267"/>
      <c r="I2515" s="267"/>
      <c r="J2515" s="267"/>
      <c r="K2515" s="267">
        <v>13</v>
      </c>
      <c r="L2515" s="196" t="s">
        <v>37</v>
      </c>
      <c r="M2515" s="196" t="s">
        <v>980</v>
      </c>
      <c r="N2515" s="196" t="s">
        <v>5455</v>
      </c>
      <c r="O2515" s="196"/>
      <c r="P2515" s="196"/>
      <c r="Q2515" s="196" t="s">
        <v>4940</v>
      </c>
      <c r="R2515" s="218"/>
      <c r="S2515" s="218"/>
      <c r="T2515" s="218"/>
      <c r="U2515" s="281" t="s">
        <v>4764</v>
      </c>
      <c r="V2515" s="197" t="s">
        <v>776</v>
      </c>
      <c r="W2515" s="220">
        <v>1</v>
      </c>
      <c r="X2515" s="285">
        <v>410</v>
      </c>
      <c r="Y2515" s="285">
        <v>398</v>
      </c>
      <c r="Z2515" s="285">
        <v>373</v>
      </c>
      <c r="AA2515" s="285">
        <v>350</v>
      </c>
      <c r="AB2515" s="5"/>
      <c r="AC2515" s="224">
        <f t="shared" si="96"/>
        <v>0</v>
      </c>
      <c r="AD2515" s="270">
        <f t="shared" si="97"/>
        <v>0</v>
      </c>
      <c r="AE2515" s="282" t="s">
        <v>7069</v>
      </c>
      <c r="AF2515" s="283" t="s">
        <v>4765</v>
      </c>
      <c r="AG2515" s="200"/>
      <c r="AH2515" s="200"/>
      <c r="AI2515" s="169" t="str">
        <f>IF(AB2515/W2515=0,"",IF(MOD(AB2515,W2515)&gt;0,"ОШИБКА!!! неверная кратность на сорт",""))</f>
        <v/>
      </c>
    </row>
    <row r="2516" spans="2:35">
      <c r="B2516" s="251"/>
      <c r="C2516" s="168"/>
      <c r="D2516" s="267"/>
      <c r="E2516" s="267"/>
      <c r="F2516" s="267"/>
      <c r="G2516" s="267"/>
      <c r="H2516" s="267"/>
      <c r="I2516" s="267"/>
      <c r="J2516" s="267"/>
      <c r="K2516" s="267">
        <v>44</v>
      </c>
      <c r="L2516" s="196" t="s">
        <v>37</v>
      </c>
      <c r="M2516" s="196" t="s">
        <v>980</v>
      </c>
      <c r="N2516" s="196" t="s">
        <v>5456</v>
      </c>
      <c r="O2516" s="196"/>
      <c r="P2516" s="196"/>
      <c r="Q2516" s="196" t="s">
        <v>4956</v>
      </c>
      <c r="R2516" s="218"/>
      <c r="S2516" s="218"/>
      <c r="T2516" s="218"/>
      <c r="U2516" s="281" t="s">
        <v>4764</v>
      </c>
      <c r="V2516" s="197" t="s">
        <v>776</v>
      </c>
      <c r="W2516" s="220">
        <v>1</v>
      </c>
      <c r="X2516" s="285">
        <v>369</v>
      </c>
      <c r="Y2516" s="285">
        <v>358</v>
      </c>
      <c r="Z2516" s="285">
        <v>336</v>
      </c>
      <c r="AA2516" s="285">
        <v>315</v>
      </c>
      <c r="AB2516" s="5"/>
      <c r="AC2516" s="224">
        <f t="shared" si="96"/>
        <v>0</v>
      </c>
      <c r="AD2516" s="270">
        <f t="shared" si="97"/>
        <v>0</v>
      </c>
      <c r="AE2516" s="282" t="s">
        <v>7069</v>
      </c>
      <c r="AF2516" s="283" t="s">
        <v>4765</v>
      </c>
      <c r="AG2516" s="200"/>
      <c r="AH2516" s="200"/>
      <c r="AI2516" s="169" t="str">
        <f>IF(AB2516/W2516=0,"",IF(MOD(AB2516,W2516)&gt;0,"ОШИБКА!!! неверная кратность на сорт",""))</f>
        <v/>
      </c>
    </row>
    <row r="2517" spans="2:35">
      <c r="B2517" s="251"/>
      <c r="C2517" s="168"/>
      <c r="D2517" s="267"/>
      <c r="E2517" s="267"/>
      <c r="F2517" s="267"/>
      <c r="G2517" s="267"/>
      <c r="H2517" s="267"/>
      <c r="I2517" s="267"/>
      <c r="J2517" s="267"/>
      <c r="K2517" s="267"/>
      <c r="L2517" s="196" t="s">
        <v>37</v>
      </c>
      <c r="M2517" s="196" t="s">
        <v>980</v>
      </c>
      <c r="N2517" s="196" t="s">
        <v>5456</v>
      </c>
      <c r="O2517" s="196"/>
      <c r="P2517" s="196"/>
      <c r="Q2517" s="196" t="s">
        <v>4940</v>
      </c>
      <c r="R2517" s="218"/>
      <c r="S2517" s="218"/>
      <c r="T2517" s="218"/>
      <c r="U2517" s="281" t="s">
        <v>4764</v>
      </c>
      <c r="V2517" s="197" t="s">
        <v>776</v>
      </c>
      <c r="W2517" s="220">
        <v>1</v>
      </c>
      <c r="X2517" s="285">
        <v>410</v>
      </c>
      <c r="Y2517" s="285">
        <v>398</v>
      </c>
      <c r="Z2517" s="285">
        <v>373</v>
      </c>
      <c r="AA2517" s="285">
        <v>350</v>
      </c>
      <c r="AB2517" s="5"/>
      <c r="AC2517" s="224">
        <f t="shared" si="96"/>
        <v>0</v>
      </c>
      <c r="AD2517" s="270">
        <f t="shared" si="97"/>
        <v>0</v>
      </c>
      <c r="AE2517" s="282" t="s">
        <v>7069</v>
      </c>
      <c r="AF2517" s="283" t="s">
        <v>4765</v>
      </c>
      <c r="AG2517" s="200"/>
      <c r="AH2517" s="200"/>
      <c r="AI2517" s="169" t="str">
        <f>IF(AB2517/W2517=0,"",IF(MOD(AB2517,W2517)&gt;0,"ОШИБКА!!! неверная кратность на сорт",""))</f>
        <v/>
      </c>
    </row>
    <row r="2518" spans="2:35">
      <c r="B2518" s="251"/>
      <c r="C2518" s="168"/>
      <c r="D2518" s="267"/>
      <c r="E2518" s="267"/>
      <c r="F2518" s="267"/>
      <c r="G2518" s="267"/>
      <c r="H2518" s="267"/>
      <c r="I2518" s="267"/>
      <c r="J2518" s="267"/>
      <c r="K2518" s="267">
        <v>17</v>
      </c>
      <c r="L2518" s="196" t="s">
        <v>37</v>
      </c>
      <c r="M2518" s="196" t="s">
        <v>980</v>
      </c>
      <c r="N2518" s="196" t="s">
        <v>5457</v>
      </c>
      <c r="O2518" s="196"/>
      <c r="P2518" s="196"/>
      <c r="Q2518" s="196" t="s">
        <v>4956</v>
      </c>
      <c r="R2518" s="218"/>
      <c r="S2518" s="218"/>
      <c r="T2518" s="218"/>
      <c r="U2518" s="281" t="s">
        <v>4764</v>
      </c>
      <c r="V2518" s="197" t="s">
        <v>776</v>
      </c>
      <c r="W2518" s="220">
        <v>1</v>
      </c>
      <c r="X2518" s="285">
        <v>369</v>
      </c>
      <c r="Y2518" s="285">
        <v>358</v>
      </c>
      <c r="Z2518" s="285">
        <v>336</v>
      </c>
      <c r="AA2518" s="285">
        <v>315</v>
      </c>
      <c r="AB2518" s="5"/>
      <c r="AC2518" s="224">
        <f t="shared" si="96"/>
        <v>0</v>
      </c>
      <c r="AD2518" s="270">
        <f t="shared" si="97"/>
        <v>0</v>
      </c>
      <c r="AE2518" s="282" t="s">
        <v>7069</v>
      </c>
      <c r="AF2518" s="283" t="s">
        <v>4765</v>
      </c>
      <c r="AG2518" s="200"/>
      <c r="AH2518" s="200"/>
      <c r="AI2518" s="169" t="str">
        <f>IF(AB2518/W2518=0,"",IF(MOD(AB2518,W2518)&gt;0,"ОШИБКА!!! неверная кратность на сорт",""))</f>
        <v/>
      </c>
    </row>
    <row r="2519" spans="2:35">
      <c r="B2519" s="251"/>
      <c r="C2519" s="168"/>
      <c r="D2519" s="267"/>
      <c r="E2519" s="267"/>
      <c r="F2519" s="267"/>
      <c r="G2519" s="267"/>
      <c r="H2519" s="267"/>
      <c r="I2519" s="267"/>
      <c r="J2519" s="267"/>
      <c r="K2519" s="267">
        <v>78</v>
      </c>
      <c r="L2519" s="196" t="s">
        <v>37</v>
      </c>
      <c r="M2519" s="196" t="s">
        <v>980</v>
      </c>
      <c r="N2519" s="196" t="s">
        <v>5457</v>
      </c>
      <c r="O2519" s="196"/>
      <c r="P2519" s="196"/>
      <c r="Q2519" s="196" t="s">
        <v>4940</v>
      </c>
      <c r="R2519" s="218"/>
      <c r="S2519" s="218"/>
      <c r="T2519" s="218"/>
      <c r="U2519" s="281" t="s">
        <v>4764</v>
      </c>
      <c r="V2519" s="197" t="s">
        <v>776</v>
      </c>
      <c r="W2519" s="220">
        <v>1</v>
      </c>
      <c r="X2519" s="285">
        <v>410</v>
      </c>
      <c r="Y2519" s="285">
        <v>398</v>
      </c>
      <c r="Z2519" s="285">
        <v>373</v>
      </c>
      <c r="AA2519" s="285">
        <v>350</v>
      </c>
      <c r="AB2519" s="5"/>
      <c r="AC2519" s="224">
        <f t="shared" si="96"/>
        <v>0</v>
      </c>
      <c r="AD2519" s="270">
        <f t="shared" si="97"/>
        <v>0</v>
      </c>
      <c r="AE2519" s="282" t="s">
        <v>7069</v>
      </c>
      <c r="AF2519" s="283" t="s">
        <v>4765</v>
      </c>
      <c r="AG2519" s="200"/>
      <c r="AH2519" s="200"/>
      <c r="AI2519" s="169" t="str">
        <f>IF(AB2519/W2519=0,"",IF(MOD(AB2519,W2519)&gt;0,"ОШИБКА!!! неверная кратность на сорт",""))</f>
        <v/>
      </c>
    </row>
    <row r="2520" spans="2:35">
      <c r="B2520" s="251"/>
      <c r="C2520" s="168"/>
      <c r="D2520" s="267"/>
      <c r="E2520" s="267"/>
      <c r="F2520" s="267"/>
      <c r="G2520" s="267"/>
      <c r="H2520" s="267"/>
      <c r="I2520" s="267"/>
      <c r="J2520" s="267"/>
      <c r="K2520" s="267">
        <v>4</v>
      </c>
      <c r="L2520" s="196" t="s">
        <v>37</v>
      </c>
      <c r="M2520" s="196" t="s">
        <v>980</v>
      </c>
      <c r="N2520" s="196" t="s">
        <v>5458</v>
      </c>
      <c r="O2520" s="196"/>
      <c r="P2520" s="196"/>
      <c r="Q2520" s="196" t="s">
        <v>4940</v>
      </c>
      <c r="R2520" s="218"/>
      <c r="S2520" s="218"/>
      <c r="T2520" s="218"/>
      <c r="U2520" s="281" t="s">
        <v>4764</v>
      </c>
      <c r="V2520" s="197" t="s">
        <v>776</v>
      </c>
      <c r="W2520" s="220">
        <v>1</v>
      </c>
      <c r="X2520" s="285">
        <v>410</v>
      </c>
      <c r="Y2520" s="285">
        <v>398</v>
      </c>
      <c r="Z2520" s="285">
        <v>373</v>
      </c>
      <c r="AA2520" s="285">
        <v>350</v>
      </c>
      <c r="AB2520" s="5"/>
      <c r="AC2520" s="224">
        <f t="shared" si="96"/>
        <v>0</v>
      </c>
      <c r="AD2520" s="270">
        <f t="shared" si="97"/>
        <v>0</v>
      </c>
      <c r="AE2520" s="282" t="s">
        <v>7069</v>
      </c>
      <c r="AF2520" s="283" t="s">
        <v>4765</v>
      </c>
      <c r="AG2520" s="200"/>
      <c r="AH2520" s="200"/>
      <c r="AI2520" s="169" t="str">
        <f>IF(AB2520/W2520=0,"",IF(MOD(AB2520,W2520)&gt;0,"ОШИБКА!!! неверная кратность на сорт",""))</f>
        <v/>
      </c>
    </row>
    <row r="2521" spans="2:35">
      <c r="B2521" s="251"/>
      <c r="C2521" s="168"/>
      <c r="D2521" s="267"/>
      <c r="E2521" s="267"/>
      <c r="F2521" s="267"/>
      <c r="G2521" s="267"/>
      <c r="H2521" s="267"/>
      <c r="I2521" s="267"/>
      <c r="J2521" s="267"/>
      <c r="K2521" s="267">
        <v>24</v>
      </c>
      <c r="L2521" s="196" t="s">
        <v>37</v>
      </c>
      <c r="M2521" s="196" t="s">
        <v>980</v>
      </c>
      <c r="N2521" s="196" t="s">
        <v>5459</v>
      </c>
      <c r="O2521" s="196"/>
      <c r="P2521" s="196"/>
      <c r="Q2521" s="196" t="s">
        <v>4940</v>
      </c>
      <c r="R2521" s="218"/>
      <c r="S2521" s="218"/>
      <c r="T2521" s="218"/>
      <c r="U2521" s="281" t="s">
        <v>4764</v>
      </c>
      <c r="V2521" s="197" t="s">
        <v>776</v>
      </c>
      <c r="W2521" s="220">
        <v>1</v>
      </c>
      <c r="X2521" s="285">
        <v>410</v>
      </c>
      <c r="Y2521" s="285">
        <v>398</v>
      </c>
      <c r="Z2521" s="285">
        <v>373</v>
      </c>
      <c r="AA2521" s="285">
        <v>350</v>
      </c>
      <c r="AB2521" s="5"/>
      <c r="AC2521" s="224">
        <f t="shared" si="96"/>
        <v>0</v>
      </c>
      <c r="AD2521" s="270">
        <f t="shared" si="97"/>
        <v>0</v>
      </c>
      <c r="AE2521" s="282" t="s">
        <v>7069</v>
      </c>
      <c r="AF2521" s="283" t="s">
        <v>4765</v>
      </c>
      <c r="AG2521" s="200"/>
      <c r="AH2521" s="200"/>
      <c r="AI2521" s="169" t="str">
        <f>IF(AB2521/W2521=0,"",IF(MOD(AB2521,W2521)&gt;0,"ОШИБКА!!! неверная кратность на сорт",""))</f>
        <v/>
      </c>
    </row>
    <row r="2522" spans="2:35">
      <c r="B2522" s="251"/>
      <c r="C2522" s="168"/>
      <c r="D2522" s="267"/>
      <c r="E2522" s="267"/>
      <c r="F2522" s="267"/>
      <c r="G2522" s="267"/>
      <c r="H2522" s="267"/>
      <c r="I2522" s="267"/>
      <c r="J2522" s="267"/>
      <c r="K2522" s="267">
        <v>533</v>
      </c>
      <c r="L2522" s="196" t="s">
        <v>37</v>
      </c>
      <c r="M2522" s="196" t="s">
        <v>980</v>
      </c>
      <c r="N2522" s="196" t="s">
        <v>5460</v>
      </c>
      <c r="O2522" s="196"/>
      <c r="P2522" s="196"/>
      <c r="Q2522" s="196" t="s">
        <v>4956</v>
      </c>
      <c r="R2522" s="218"/>
      <c r="S2522" s="218"/>
      <c r="T2522" s="218"/>
      <c r="U2522" s="281" t="s">
        <v>4764</v>
      </c>
      <c r="V2522" s="197" t="s">
        <v>776</v>
      </c>
      <c r="W2522" s="220">
        <v>1</v>
      </c>
      <c r="X2522" s="285">
        <v>369</v>
      </c>
      <c r="Y2522" s="285">
        <v>358</v>
      </c>
      <c r="Z2522" s="285">
        <v>336</v>
      </c>
      <c r="AA2522" s="285">
        <v>315</v>
      </c>
      <c r="AB2522" s="5"/>
      <c r="AC2522" s="224">
        <f t="shared" si="96"/>
        <v>0</v>
      </c>
      <c r="AD2522" s="270">
        <f t="shared" si="97"/>
        <v>0</v>
      </c>
      <c r="AE2522" s="282" t="s">
        <v>7069</v>
      </c>
      <c r="AF2522" s="283" t="s">
        <v>4765</v>
      </c>
      <c r="AG2522" s="200"/>
      <c r="AH2522" s="200"/>
      <c r="AI2522" s="169" t="str">
        <f>IF(AB2522/W2522=0,"",IF(MOD(AB2522,W2522)&gt;0,"ОШИБКА!!! неверная кратность на сорт",""))</f>
        <v/>
      </c>
    </row>
    <row r="2523" spans="2:35">
      <c r="B2523" s="251"/>
      <c r="C2523" s="168"/>
      <c r="D2523" s="267"/>
      <c r="E2523" s="267"/>
      <c r="F2523" s="267"/>
      <c r="G2523" s="267"/>
      <c r="H2523" s="267"/>
      <c r="I2523" s="267"/>
      <c r="J2523" s="267"/>
      <c r="K2523" s="267">
        <v>169</v>
      </c>
      <c r="L2523" s="196" t="s">
        <v>37</v>
      </c>
      <c r="M2523" s="196" t="s">
        <v>980</v>
      </c>
      <c r="N2523" s="196" t="s">
        <v>5460</v>
      </c>
      <c r="O2523" s="196"/>
      <c r="P2523" s="196"/>
      <c r="Q2523" s="196" t="s">
        <v>4940</v>
      </c>
      <c r="R2523" s="218"/>
      <c r="S2523" s="218"/>
      <c r="T2523" s="218"/>
      <c r="U2523" s="281" t="s">
        <v>4764</v>
      </c>
      <c r="V2523" s="197" t="s">
        <v>776</v>
      </c>
      <c r="W2523" s="220">
        <v>1</v>
      </c>
      <c r="X2523" s="285">
        <v>410</v>
      </c>
      <c r="Y2523" s="285">
        <v>398</v>
      </c>
      <c r="Z2523" s="285">
        <v>373</v>
      </c>
      <c r="AA2523" s="285">
        <v>350</v>
      </c>
      <c r="AB2523" s="5"/>
      <c r="AC2523" s="224">
        <f t="shared" si="96"/>
        <v>0</v>
      </c>
      <c r="AD2523" s="270">
        <f t="shared" si="97"/>
        <v>0</v>
      </c>
      <c r="AE2523" s="282" t="s">
        <v>7069</v>
      </c>
      <c r="AF2523" s="283" t="s">
        <v>4765</v>
      </c>
      <c r="AG2523" s="200"/>
      <c r="AH2523" s="200"/>
      <c r="AI2523" s="169" t="str">
        <f>IF(AB2523/W2523=0,"",IF(MOD(AB2523,W2523)&gt;0,"ОШИБКА!!! неверная кратность на сорт",""))</f>
        <v/>
      </c>
    </row>
    <row r="2524" spans="2:35">
      <c r="B2524" s="251"/>
      <c r="C2524" s="168"/>
      <c r="D2524" s="267"/>
      <c r="E2524" s="267"/>
      <c r="F2524" s="267"/>
      <c r="G2524" s="267"/>
      <c r="H2524" s="267"/>
      <c r="I2524" s="267"/>
      <c r="J2524" s="267"/>
      <c r="K2524" s="267">
        <v>6</v>
      </c>
      <c r="L2524" s="196" t="s">
        <v>37</v>
      </c>
      <c r="M2524" s="196" t="s">
        <v>980</v>
      </c>
      <c r="N2524" s="196" t="s">
        <v>5461</v>
      </c>
      <c r="O2524" s="196"/>
      <c r="P2524" s="196"/>
      <c r="Q2524" s="196" t="s">
        <v>4956</v>
      </c>
      <c r="R2524" s="218"/>
      <c r="S2524" s="218"/>
      <c r="T2524" s="218"/>
      <c r="U2524" s="281" t="s">
        <v>4764</v>
      </c>
      <c r="V2524" s="197" t="s">
        <v>776</v>
      </c>
      <c r="W2524" s="220">
        <v>1</v>
      </c>
      <c r="X2524" s="285">
        <v>369</v>
      </c>
      <c r="Y2524" s="285">
        <v>358</v>
      </c>
      <c r="Z2524" s="285">
        <v>336</v>
      </c>
      <c r="AA2524" s="285">
        <v>315</v>
      </c>
      <c r="AB2524" s="5"/>
      <c r="AC2524" s="224">
        <f t="shared" si="96"/>
        <v>0</v>
      </c>
      <c r="AD2524" s="270">
        <f t="shared" si="97"/>
        <v>0</v>
      </c>
      <c r="AE2524" s="282" t="s">
        <v>7069</v>
      </c>
      <c r="AF2524" s="283" t="s">
        <v>4765</v>
      </c>
      <c r="AG2524" s="200"/>
      <c r="AH2524" s="200"/>
      <c r="AI2524" s="169" t="str">
        <f>IF(AB2524/W2524=0,"",IF(MOD(AB2524,W2524)&gt;0,"ОШИБКА!!! неверная кратность на сорт",""))</f>
        <v/>
      </c>
    </row>
    <row r="2525" spans="2:35">
      <c r="B2525" s="251"/>
      <c r="C2525" s="168"/>
      <c r="D2525" s="267"/>
      <c r="E2525" s="267"/>
      <c r="F2525" s="267"/>
      <c r="G2525" s="267"/>
      <c r="H2525" s="267"/>
      <c r="I2525" s="267"/>
      <c r="J2525" s="267"/>
      <c r="K2525" s="267">
        <v>200</v>
      </c>
      <c r="L2525" s="196" t="s">
        <v>37</v>
      </c>
      <c r="M2525" s="196" t="s">
        <v>980</v>
      </c>
      <c r="N2525" s="196" t="s">
        <v>5461</v>
      </c>
      <c r="O2525" s="196"/>
      <c r="P2525" s="196"/>
      <c r="Q2525" s="196" t="s">
        <v>4940</v>
      </c>
      <c r="R2525" s="218"/>
      <c r="S2525" s="218"/>
      <c r="T2525" s="218"/>
      <c r="U2525" s="281" t="s">
        <v>4764</v>
      </c>
      <c r="V2525" s="197" t="s">
        <v>776</v>
      </c>
      <c r="W2525" s="220">
        <v>1</v>
      </c>
      <c r="X2525" s="285">
        <v>410</v>
      </c>
      <c r="Y2525" s="285">
        <v>398</v>
      </c>
      <c r="Z2525" s="285">
        <v>373</v>
      </c>
      <c r="AA2525" s="285">
        <v>350</v>
      </c>
      <c r="AB2525" s="5"/>
      <c r="AC2525" s="224">
        <f t="shared" si="96"/>
        <v>0</v>
      </c>
      <c r="AD2525" s="270">
        <f t="shared" si="97"/>
        <v>0</v>
      </c>
      <c r="AE2525" s="282" t="s">
        <v>7069</v>
      </c>
      <c r="AF2525" s="283" t="s">
        <v>4765</v>
      </c>
      <c r="AG2525" s="200"/>
      <c r="AH2525" s="200"/>
      <c r="AI2525" s="169" t="str">
        <f>IF(AB2525/W2525=0,"",IF(MOD(AB2525,W2525)&gt;0,"ОШИБКА!!! неверная кратность на сорт",""))</f>
        <v/>
      </c>
    </row>
    <row r="2526" spans="2:35">
      <c r="B2526" s="251"/>
      <c r="C2526" s="168"/>
      <c r="D2526" s="267"/>
      <c r="E2526" s="267"/>
      <c r="F2526" s="267"/>
      <c r="G2526" s="267"/>
      <c r="H2526" s="267"/>
      <c r="I2526" s="267"/>
      <c r="J2526" s="267"/>
      <c r="K2526" s="267">
        <v>1200</v>
      </c>
      <c r="L2526" s="196" t="s">
        <v>37</v>
      </c>
      <c r="M2526" s="196" t="s">
        <v>980</v>
      </c>
      <c r="N2526" s="196" t="s">
        <v>5462</v>
      </c>
      <c r="O2526" s="196"/>
      <c r="P2526" s="196"/>
      <c r="Q2526" s="196" t="s">
        <v>4956</v>
      </c>
      <c r="R2526" s="218"/>
      <c r="S2526" s="218"/>
      <c r="T2526" s="218"/>
      <c r="U2526" s="281" t="s">
        <v>4764</v>
      </c>
      <c r="V2526" s="197" t="s">
        <v>776</v>
      </c>
      <c r="W2526" s="220">
        <v>1</v>
      </c>
      <c r="X2526" s="285">
        <v>369</v>
      </c>
      <c r="Y2526" s="285">
        <v>358</v>
      </c>
      <c r="Z2526" s="285">
        <v>336</v>
      </c>
      <c r="AA2526" s="285">
        <v>315</v>
      </c>
      <c r="AB2526" s="5"/>
      <c r="AC2526" s="224">
        <f t="shared" si="96"/>
        <v>0</v>
      </c>
      <c r="AD2526" s="270">
        <f t="shared" si="97"/>
        <v>0</v>
      </c>
      <c r="AE2526" s="282" t="s">
        <v>7069</v>
      </c>
      <c r="AF2526" s="283" t="s">
        <v>4765</v>
      </c>
      <c r="AG2526" s="200"/>
      <c r="AH2526" s="200"/>
      <c r="AI2526" s="169" t="str">
        <f>IF(AB2526/W2526=0,"",IF(MOD(AB2526,W2526)&gt;0,"ОШИБКА!!! неверная кратность на сорт",""))</f>
        <v/>
      </c>
    </row>
    <row r="2527" spans="2:35">
      <c r="B2527" s="251"/>
      <c r="C2527" s="168"/>
      <c r="D2527" s="267"/>
      <c r="E2527" s="267"/>
      <c r="F2527" s="267"/>
      <c r="G2527" s="267"/>
      <c r="H2527" s="267"/>
      <c r="I2527" s="267"/>
      <c r="J2527" s="267"/>
      <c r="K2527" s="267">
        <v>152</v>
      </c>
      <c r="L2527" s="196" t="s">
        <v>37</v>
      </c>
      <c r="M2527" s="196" t="s">
        <v>980</v>
      </c>
      <c r="N2527" s="196" t="s">
        <v>5462</v>
      </c>
      <c r="O2527" s="196"/>
      <c r="P2527" s="196"/>
      <c r="Q2527" s="196" t="s">
        <v>4940</v>
      </c>
      <c r="R2527" s="218"/>
      <c r="S2527" s="218"/>
      <c r="T2527" s="218"/>
      <c r="U2527" s="281" t="s">
        <v>4764</v>
      </c>
      <c r="V2527" s="197" t="s">
        <v>776</v>
      </c>
      <c r="W2527" s="220">
        <v>1</v>
      </c>
      <c r="X2527" s="285">
        <v>410</v>
      </c>
      <c r="Y2527" s="285">
        <v>398</v>
      </c>
      <c r="Z2527" s="285">
        <v>373</v>
      </c>
      <c r="AA2527" s="285">
        <v>350</v>
      </c>
      <c r="AB2527" s="5"/>
      <c r="AC2527" s="224">
        <f t="shared" si="96"/>
        <v>0</v>
      </c>
      <c r="AD2527" s="270">
        <f t="shared" si="97"/>
        <v>0</v>
      </c>
      <c r="AE2527" s="282" t="s">
        <v>7069</v>
      </c>
      <c r="AF2527" s="283" t="s">
        <v>4765</v>
      </c>
      <c r="AG2527" s="200"/>
      <c r="AH2527" s="200"/>
      <c r="AI2527" s="169" t="str">
        <f>IF(AB2527/W2527=0,"",IF(MOD(AB2527,W2527)&gt;0,"ОШИБКА!!! неверная кратность на сорт",""))</f>
        <v/>
      </c>
    </row>
    <row r="2528" spans="2:35">
      <c r="B2528" s="251"/>
      <c r="C2528" s="168"/>
      <c r="D2528" s="267"/>
      <c r="E2528" s="267"/>
      <c r="F2528" s="267"/>
      <c r="G2528" s="267"/>
      <c r="H2528" s="267"/>
      <c r="I2528" s="267"/>
      <c r="J2528" s="267"/>
      <c r="K2528" s="267">
        <v>4</v>
      </c>
      <c r="L2528" s="196" t="s">
        <v>37</v>
      </c>
      <c r="M2528" s="196" t="s">
        <v>980</v>
      </c>
      <c r="N2528" s="196" t="s">
        <v>5463</v>
      </c>
      <c r="O2528" s="196"/>
      <c r="P2528" s="196"/>
      <c r="Q2528" s="196" t="s">
        <v>4940</v>
      </c>
      <c r="R2528" s="218"/>
      <c r="S2528" s="218"/>
      <c r="T2528" s="218"/>
      <c r="U2528" s="281" t="s">
        <v>4764</v>
      </c>
      <c r="V2528" s="197" t="s">
        <v>776</v>
      </c>
      <c r="W2528" s="220">
        <v>1</v>
      </c>
      <c r="X2528" s="285">
        <v>480</v>
      </c>
      <c r="Y2528" s="285">
        <v>466</v>
      </c>
      <c r="Z2528" s="285">
        <v>437</v>
      </c>
      <c r="AA2528" s="285">
        <v>410</v>
      </c>
      <c r="AB2528" s="5"/>
      <c r="AC2528" s="224">
        <f t="shared" si="96"/>
        <v>0</v>
      </c>
      <c r="AD2528" s="270">
        <f t="shared" si="97"/>
        <v>0</v>
      </c>
      <c r="AE2528" s="282" t="s">
        <v>7069</v>
      </c>
      <c r="AF2528" s="283" t="s">
        <v>4765</v>
      </c>
      <c r="AG2528" s="200"/>
      <c r="AH2528" s="200"/>
      <c r="AI2528" s="169" t="str">
        <f>IF(AB2528/W2528=0,"",IF(MOD(AB2528,W2528)&gt;0,"ОШИБКА!!! неверная кратность на сорт",""))</f>
        <v/>
      </c>
    </row>
    <row r="2529" spans="2:35">
      <c r="B2529" s="251"/>
      <c r="C2529" s="168" t="s">
        <v>3529</v>
      </c>
      <c r="D2529" s="267">
        <v>41</v>
      </c>
      <c r="E2529" s="267">
        <v>16</v>
      </c>
      <c r="F2529" s="267">
        <v>9</v>
      </c>
      <c r="G2529" s="267"/>
      <c r="H2529" s="267"/>
      <c r="I2529" s="267"/>
      <c r="J2529" s="267">
        <v>4</v>
      </c>
      <c r="K2529" s="267"/>
      <c r="L2529" s="196" t="s">
        <v>37</v>
      </c>
      <c r="M2529" s="196" t="s">
        <v>980</v>
      </c>
      <c r="N2529" s="196" t="s">
        <v>4348</v>
      </c>
      <c r="O2529" s="196" t="s">
        <v>4347</v>
      </c>
      <c r="P2529" s="196"/>
      <c r="Q2529" s="196" t="s">
        <v>19</v>
      </c>
      <c r="R2529" s="218"/>
      <c r="S2529" s="218"/>
      <c r="T2529" s="218"/>
      <c r="U2529" s="219"/>
      <c r="V2529" s="197" t="s">
        <v>776</v>
      </c>
      <c r="W2529" s="220">
        <v>1</v>
      </c>
      <c r="X2529" s="223">
        <v>289</v>
      </c>
      <c r="Y2529" s="223">
        <v>280</v>
      </c>
      <c r="Z2529" s="223">
        <v>263</v>
      </c>
      <c r="AA2529" s="223">
        <v>247</v>
      </c>
      <c r="AB2529" s="5"/>
      <c r="AC2529" s="224">
        <f t="shared" si="96"/>
        <v>0</v>
      </c>
      <c r="AD2529" s="270">
        <f t="shared" si="97"/>
        <v>0</v>
      </c>
      <c r="AE2529" s="198"/>
      <c r="AF2529" s="199"/>
      <c r="AG2529" s="200"/>
      <c r="AH2529" s="200"/>
      <c r="AI2529" s="169" t="str">
        <f>IF(AB2529/W2529=0,"",IF(MOD(AB2529,W2529)&gt;0,"ОШИБКА!!! неверная кратность на сорт",""))</f>
        <v/>
      </c>
    </row>
    <row r="2530" spans="2:35">
      <c r="B2530" s="251"/>
      <c r="C2530" s="168"/>
      <c r="D2530" s="267"/>
      <c r="E2530" s="267"/>
      <c r="F2530" s="267"/>
      <c r="G2530" s="267"/>
      <c r="H2530" s="267"/>
      <c r="I2530" s="267"/>
      <c r="J2530" s="267"/>
      <c r="K2530" s="267">
        <v>753</v>
      </c>
      <c r="L2530" s="196" t="s">
        <v>37</v>
      </c>
      <c r="M2530" s="196" t="s">
        <v>980</v>
      </c>
      <c r="N2530" s="196" t="s">
        <v>5633</v>
      </c>
      <c r="O2530" s="196"/>
      <c r="P2530" s="196"/>
      <c r="Q2530" s="196" t="s">
        <v>4956</v>
      </c>
      <c r="R2530" s="218"/>
      <c r="S2530" s="218"/>
      <c r="T2530" s="218"/>
      <c r="U2530" s="281" t="s">
        <v>4764</v>
      </c>
      <c r="V2530" s="197" t="s">
        <v>776</v>
      </c>
      <c r="W2530" s="220">
        <v>1</v>
      </c>
      <c r="X2530" s="285">
        <v>404</v>
      </c>
      <c r="Y2530" s="285">
        <v>392</v>
      </c>
      <c r="Z2530" s="285">
        <v>368</v>
      </c>
      <c r="AA2530" s="285">
        <v>345</v>
      </c>
      <c r="AB2530" s="5"/>
      <c r="AC2530" s="224">
        <f t="shared" si="96"/>
        <v>0</v>
      </c>
      <c r="AD2530" s="270">
        <f t="shared" si="97"/>
        <v>0</v>
      </c>
      <c r="AE2530" s="282" t="s">
        <v>7069</v>
      </c>
      <c r="AF2530" s="283" t="s">
        <v>4765</v>
      </c>
      <c r="AG2530" s="200"/>
      <c r="AH2530" s="200"/>
      <c r="AI2530" s="169" t="str">
        <f>IF(AB2530/W2530=0,"",IF(MOD(AB2530,W2530)&gt;0,"ОШИБКА!!! неверная кратность на сорт",""))</f>
        <v/>
      </c>
    </row>
    <row r="2531" spans="2:35">
      <c r="B2531" s="251"/>
      <c r="C2531" s="168"/>
      <c r="D2531" s="267"/>
      <c r="E2531" s="267"/>
      <c r="F2531" s="267"/>
      <c r="G2531" s="267"/>
      <c r="H2531" s="267"/>
      <c r="I2531" s="267"/>
      <c r="J2531" s="267"/>
      <c r="K2531" s="267">
        <v>160</v>
      </c>
      <c r="L2531" s="196" t="s">
        <v>37</v>
      </c>
      <c r="M2531" s="196" t="s">
        <v>980</v>
      </c>
      <c r="N2531" s="196" t="s">
        <v>5634</v>
      </c>
      <c r="O2531" s="196"/>
      <c r="P2531" s="196"/>
      <c r="Q2531" s="196" t="s">
        <v>4940</v>
      </c>
      <c r="R2531" s="218"/>
      <c r="S2531" s="218"/>
      <c r="T2531" s="218"/>
      <c r="U2531" s="281" t="s">
        <v>4764</v>
      </c>
      <c r="V2531" s="197" t="s">
        <v>776</v>
      </c>
      <c r="W2531" s="220">
        <v>1</v>
      </c>
      <c r="X2531" s="285">
        <v>785</v>
      </c>
      <c r="Y2531" s="285">
        <v>761</v>
      </c>
      <c r="Z2531" s="285">
        <v>713</v>
      </c>
      <c r="AA2531" s="285">
        <v>670</v>
      </c>
      <c r="AB2531" s="5"/>
      <c r="AC2531" s="224">
        <f t="shared" si="96"/>
        <v>0</v>
      </c>
      <c r="AD2531" s="270">
        <f t="shared" si="97"/>
        <v>0</v>
      </c>
      <c r="AE2531" s="282" t="s">
        <v>7069</v>
      </c>
      <c r="AF2531" s="283" t="s">
        <v>4765</v>
      </c>
      <c r="AG2531" s="200"/>
      <c r="AH2531" s="200"/>
      <c r="AI2531" s="169" t="str">
        <f>IF(AB2531/W2531=0,"",IF(MOD(AB2531,W2531)&gt;0,"ОШИБКА!!! неверная кратность на сорт",""))</f>
        <v/>
      </c>
    </row>
    <row r="2532" spans="2:35">
      <c r="B2532" s="251"/>
      <c r="C2532" s="168"/>
      <c r="D2532" s="267"/>
      <c r="E2532" s="267"/>
      <c r="F2532" s="267"/>
      <c r="G2532" s="267"/>
      <c r="H2532" s="267"/>
      <c r="I2532" s="267"/>
      <c r="J2532" s="267"/>
      <c r="K2532" s="267">
        <v>19</v>
      </c>
      <c r="L2532" s="196" t="s">
        <v>37</v>
      </c>
      <c r="M2532" s="196" t="s">
        <v>980</v>
      </c>
      <c r="N2532" s="196" t="s">
        <v>5635</v>
      </c>
      <c r="O2532" s="196"/>
      <c r="P2532" s="196"/>
      <c r="Q2532" s="196" t="s">
        <v>4956</v>
      </c>
      <c r="R2532" s="218"/>
      <c r="S2532" s="218"/>
      <c r="T2532" s="218"/>
      <c r="U2532" s="281" t="s">
        <v>4764</v>
      </c>
      <c r="V2532" s="197" t="s">
        <v>776</v>
      </c>
      <c r="W2532" s="220">
        <v>1</v>
      </c>
      <c r="X2532" s="285">
        <v>334</v>
      </c>
      <c r="Y2532" s="285">
        <v>324</v>
      </c>
      <c r="Z2532" s="285">
        <v>304</v>
      </c>
      <c r="AA2532" s="285">
        <v>285</v>
      </c>
      <c r="AB2532" s="5"/>
      <c r="AC2532" s="224">
        <f t="shared" si="96"/>
        <v>0</v>
      </c>
      <c r="AD2532" s="270">
        <f t="shared" si="97"/>
        <v>0</v>
      </c>
      <c r="AE2532" s="282" t="s">
        <v>7069</v>
      </c>
      <c r="AF2532" s="283" t="s">
        <v>4765</v>
      </c>
      <c r="AG2532" s="200"/>
      <c r="AH2532" s="200"/>
      <c r="AI2532" s="169" t="str">
        <f>IF(AB2532/W2532=0,"",IF(MOD(AB2532,W2532)&gt;0,"ОШИБКА!!! неверная кратность на сорт",""))</f>
        <v/>
      </c>
    </row>
    <row r="2533" spans="2:35">
      <c r="B2533" s="251"/>
      <c r="C2533" s="168"/>
      <c r="D2533" s="267"/>
      <c r="E2533" s="267"/>
      <c r="F2533" s="267"/>
      <c r="G2533" s="267"/>
      <c r="H2533" s="267"/>
      <c r="I2533" s="267"/>
      <c r="J2533" s="267"/>
      <c r="K2533" s="267">
        <v>2</v>
      </c>
      <c r="L2533" s="196" t="s">
        <v>37</v>
      </c>
      <c r="M2533" s="196" t="s">
        <v>980</v>
      </c>
      <c r="N2533" s="196" t="s">
        <v>5635</v>
      </c>
      <c r="O2533" s="196"/>
      <c r="P2533" s="196"/>
      <c r="Q2533" s="196" t="s">
        <v>4940</v>
      </c>
      <c r="R2533" s="218"/>
      <c r="S2533" s="218"/>
      <c r="T2533" s="218"/>
      <c r="U2533" s="281" t="s">
        <v>4764</v>
      </c>
      <c r="V2533" s="197" t="s">
        <v>776</v>
      </c>
      <c r="W2533" s="220">
        <v>1</v>
      </c>
      <c r="X2533" s="285">
        <v>398</v>
      </c>
      <c r="Y2533" s="285">
        <v>386</v>
      </c>
      <c r="Z2533" s="285">
        <v>362</v>
      </c>
      <c r="AA2533" s="285">
        <v>340</v>
      </c>
      <c r="AB2533" s="5"/>
      <c r="AC2533" s="224">
        <f t="shared" si="96"/>
        <v>0</v>
      </c>
      <c r="AD2533" s="270">
        <f t="shared" si="97"/>
        <v>0</v>
      </c>
      <c r="AE2533" s="282" t="s">
        <v>7069</v>
      </c>
      <c r="AF2533" s="283" t="s">
        <v>4765</v>
      </c>
      <c r="AG2533" s="200"/>
      <c r="AH2533" s="200"/>
      <c r="AI2533" s="169" t="str">
        <f>IF(AB2533/W2533=0,"",IF(MOD(AB2533,W2533)&gt;0,"ОШИБКА!!! неверная кратность на сорт",""))</f>
        <v/>
      </c>
    </row>
    <row r="2534" spans="2:35">
      <c r="B2534" s="251"/>
      <c r="C2534" s="168" t="s">
        <v>3530</v>
      </c>
      <c r="D2534" s="267"/>
      <c r="E2534" s="267"/>
      <c r="F2534" s="267"/>
      <c r="G2534" s="267"/>
      <c r="H2534" s="267"/>
      <c r="I2534" s="267"/>
      <c r="J2534" s="267"/>
      <c r="K2534" s="267"/>
      <c r="L2534" s="196" t="s">
        <v>37</v>
      </c>
      <c r="M2534" s="332" t="s">
        <v>980</v>
      </c>
      <c r="N2534" s="332" t="s">
        <v>4400</v>
      </c>
      <c r="O2534" s="332" t="s">
        <v>4399</v>
      </c>
      <c r="P2534" s="332" t="s">
        <v>4401</v>
      </c>
      <c r="Q2534" s="338" t="s">
        <v>4613</v>
      </c>
      <c r="R2534" s="334"/>
      <c r="S2534" s="334"/>
      <c r="T2534" s="334"/>
      <c r="U2534" s="219"/>
      <c r="V2534" s="197" t="s">
        <v>776</v>
      </c>
      <c r="W2534" s="220">
        <v>1</v>
      </c>
      <c r="X2534" s="223">
        <v>393</v>
      </c>
      <c r="Y2534" s="223">
        <v>381</v>
      </c>
      <c r="Z2534" s="223">
        <v>357</v>
      </c>
      <c r="AA2534" s="223">
        <v>336</v>
      </c>
      <c r="AB2534" s="5"/>
      <c r="AC2534" s="224">
        <f t="shared" si="96"/>
        <v>0</v>
      </c>
      <c r="AD2534" s="270">
        <f t="shared" si="97"/>
        <v>0</v>
      </c>
      <c r="AE2534" s="198" t="s">
        <v>4484</v>
      </c>
      <c r="AF2534" s="199"/>
      <c r="AG2534" s="200"/>
      <c r="AH2534" s="200"/>
      <c r="AI2534" s="169" t="str">
        <f>IF(AB2534/W2534=0,"",IF(MOD(AB2534,W2534)&gt;0,"ОШИБКА!!! неверная кратность на сорт",""))</f>
        <v/>
      </c>
    </row>
    <row r="2535" spans="2:35">
      <c r="B2535" s="251"/>
      <c r="C2535" s="168" t="s">
        <v>3531</v>
      </c>
      <c r="D2535" s="267"/>
      <c r="E2535" s="267"/>
      <c r="F2535" s="267"/>
      <c r="G2535" s="267"/>
      <c r="H2535" s="267"/>
      <c r="I2535" s="267"/>
      <c r="J2535" s="267"/>
      <c r="K2535" s="267"/>
      <c r="L2535" s="196" t="s">
        <v>37</v>
      </c>
      <c r="M2535" s="332" t="s">
        <v>980</v>
      </c>
      <c r="N2535" s="332" t="s">
        <v>4400</v>
      </c>
      <c r="O2535" s="332" t="s">
        <v>4399</v>
      </c>
      <c r="P2535" s="332" t="s">
        <v>4402</v>
      </c>
      <c r="Q2535" s="338" t="s">
        <v>4613</v>
      </c>
      <c r="R2535" s="334"/>
      <c r="S2535" s="334"/>
      <c r="T2535" s="334"/>
      <c r="U2535" s="219"/>
      <c r="V2535" s="197" t="s">
        <v>776</v>
      </c>
      <c r="W2535" s="220">
        <v>1</v>
      </c>
      <c r="X2535" s="223">
        <v>349</v>
      </c>
      <c r="Y2535" s="223">
        <v>338</v>
      </c>
      <c r="Z2535" s="223">
        <v>317</v>
      </c>
      <c r="AA2535" s="223">
        <v>298</v>
      </c>
      <c r="AB2535" s="5"/>
      <c r="AC2535" s="224">
        <f t="shared" si="96"/>
        <v>0</v>
      </c>
      <c r="AD2535" s="270">
        <f t="shared" si="97"/>
        <v>0</v>
      </c>
      <c r="AE2535" s="198" t="s">
        <v>4484</v>
      </c>
      <c r="AF2535" s="199"/>
      <c r="AG2535" s="200"/>
      <c r="AH2535" s="200"/>
      <c r="AI2535" s="169" t="str">
        <f>IF(AB2535/W2535=0,"",IF(MOD(AB2535,W2535)&gt;0,"ОШИБКА!!! неверная кратность на сорт",""))</f>
        <v/>
      </c>
    </row>
    <row r="2536" spans="2:35">
      <c r="B2536" s="251"/>
      <c r="C2536" s="168" t="s">
        <v>3532</v>
      </c>
      <c r="D2536" s="267"/>
      <c r="E2536" s="267"/>
      <c r="F2536" s="267"/>
      <c r="G2536" s="267"/>
      <c r="H2536" s="267"/>
      <c r="I2536" s="267"/>
      <c r="J2536" s="267"/>
      <c r="K2536" s="267"/>
      <c r="L2536" s="196" t="s">
        <v>37</v>
      </c>
      <c r="M2536" s="332" t="s">
        <v>980</v>
      </c>
      <c r="N2536" s="332" t="s">
        <v>4400</v>
      </c>
      <c r="O2536" s="332" t="s">
        <v>4399</v>
      </c>
      <c r="P2536" s="332" t="s">
        <v>4403</v>
      </c>
      <c r="Q2536" s="338" t="s">
        <v>4613</v>
      </c>
      <c r="R2536" s="334"/>
      <c r="S2536" s="334"/>
      <c r="T2536" s="334"/>
      <c r="U2536" s="219"/>
      <c r="V2536" s="197" t="s">
        <v>776</v>
      </c>
      <c r="W2536" s="220">
        <v>1</v>
      </c>
      <c r="X2536" s="223">
        <v>388</v>
      </c>
      <c r="Y2536" s="223">
        <v>376</v>
      </c>
      <c r="Z2536" s="223">
        <v>353</v>
      </c>
      <c r="AA2536" s="223">
        <v>332</v>
      </c>
      <c r="AB2536" s="5"/>
      <c r="AC2536" s="224">
        <f t="shared" si="96"/>
        <v>0</v>
      </c>
      <c r="AD2536" s="270">
        <f t="shared" si="97"/>
        <v>0</v>
      </c>
      <c r="AE2536" s="198" t="s">
        <v>4484</v>
      </c>
      <c r="AF2536" s="199"/>
      <c r="AG2536" s="200"/>
      <c r="AH2536" s="200"/>
      <c r="AI2536" s="169" t="str">
        <f>IF(AB2536/W2536=0,"",IF(MOD(AB2536,W2536)&gt;0,"ОШИБКА!!! неверная кратность на сорт",""))</f>
        <v/>
      </c>
    </row>
    <row r="2537" spans="2:35">
      <c r="B2537" s="251"/>
      <c r="C2537" s="168" t="s">
        <v>1995</v>
      </c>
      <c r="D2537" s="267">
        <v>60</v>
      </c>
      <c r="E2537" s="267"/>
      <c r="F2537" s="267"/>
      <c r="G2537" s="267"/>
      <c r="H2537" s="267"/>
      <c r="I2537" s="267"/>
      <c r="J2537" s="267"/>
      <c r="K2537" s="267"/>
      <c r="L2537" s="196" t="s">
        <v>37</v>
      </c>
      <c r="M2537" s="196" t="s">
        <v>980</v>
      </c>
      <c r="N2537" s="196" t="s">
        <v>1997</v>
      </c>
      <c r="O2537" s="196" t="s">
        <v>1996</v>
      </c>
      <c r="P2537" s="196" t="s">
        <v>46</v>
      </c>
      <c r="Q2537" s="217" t="s">
        <v>4613</v>
      </c>
      <c r="R2537" s="218"/>
      <c r="S2537" s="218"/>
      <c r="T2537" s="218"/>
      <c r="U2537" s="219"/>
      <c r="V2537" s="197" t="s">
        <v>776</v>
      </c>
      <c r="W2537" s="220">
        <v>1</v>
      </c>
      <c r="X2537" s="223">
        <v>159</v>
      </c>
      <c r="Y2537" s="223">
        <v>154</v>
      </c>
      <c r="Z2537" s="223">
        <v>144</v>
      </c>
      <c r="AA2537" s="223">
        <v>136</v>
      </c>
      <c r="AB2537" s="5"/>
      <c r="AC2537" s="224">
        <f t="shared" si="96"/>
        <v>0</v>
      </c>
      <c r="AD2537" s="270">
        <f t="shared" si="97"/>
        <v>0</v>
      </c>
      <c r="AE2537" s="198"/>
      <c r="AF2537" s="199"/>
      <c r="AG2537" s="200"/>
      <c r="AH2537" s="200"/>
      <c r="AI2537" s="169" t="str">
        <f>IF(AB2537/W2537=0,"",IF(MOD(AB2537,W2537)&gt;0,"ОШИБКА!!! неверная кратность на сорт",""))</f>
        <v/>
      </c>
    </row>
    <row r="2538" spans="2:35">
      <c r="B2538" s="251"/>
      <c r="C2538" s="168" t="s">
        <v>1998</v>
      </c>
      <c r="D2538" s="267">
        <v>3</v>
      </c>
      <c r="E2538" s="267"/>
      <c r="F2538" s="267"/>
      <c r="G2538" s="267"/>
      <c r="H2538" s="267"/>
      <c r="I2538" s="267"/>
      <c r="J2538" s="267"/>
      <c r="K2538" s="267"/>
      <c r="L2538" s="196" t="s">
        <v>37</v>
      </c>
      <c r="M2538" s="196" t="s">
        <v>980</v>
      </c>
      <c r="N2538" s="196" t="s">
        <v>1997</v>
      </c>
      <c r="O2538" s="196" t="s">
        <v>1996</v>
      </c>
      <c r="P2538" s="196" t="s">
        <v>46</v>
      </c>
      <c r="Q2538" s="217" t="s">
        <v>4613</v>
      </c>
      <c r="R2538" s="218"/>
      <c r="S2538" s="218"/>
      <c r="T2538" s="218"/>
      <c r="U2538" s="219"/>
      <c r="V2538" s="197" t="s">
        <v>776</v>
      </c>
      <c r="W2538" s="220">
        <v>1</v>
      </c>
      <c r="X2538" s="223">
        <v>377</v>
      </c>
      <c r="Y2538" s="223">
        <v>365</v>
      </c>
      <c r="Z2538" s="223">
        <v>342</v>
      </c>
      <c r="AA2538" s="223">
        <v>322</v>
      </c>
      <c r="AB2538" s="5"/>
      <c r="AC2538" s="224">
        <f t="shared" si="96"/>
        <v>0</v>
      </c>
      <c r="AD2538" s="270">
        <f t="shared" si="97"/>
        <v>0</v>
      </c>
      <c r="AE2538" s="198"/>
      <c r="AF2538" s="199"/>
      <c r="AG2538" s="200"/>
      <c r="AH2538" s="200"/>
      <c r="AI2538" s="169" t="str">
        <f>IF(AB2538/W2538=0,"",IF(MOD(AB2538,W2538)&gt;0,"ОШИБКА!!! неверная кратность на сорт",""))</f>
        <v/>
      </c>
    </row>
    <row r="2539" spans="2:35">
      <c r="B2539" s="251"/>
      <c r="C2539" s="168"/>
      <c r="D2539" s="267"/>
      <c r="E2539" s="267"/>
      <c r="F2539" s="267"/>
      <c r="G2539" s="267"/>
      <c r="H2539" s="267"/>
      <c r="I2539" s="267"/>
      <c r="J2539" s="267"/>
      <c r="K2539" s="267">
        <v>244</v>
      </c>
      <c r="L2539" s="196" t="s">
        <v>37</v>
      </c>
      <c r="M2539" s="196" t="s">
        <v>980</v>
      </c>
      <c r="N2539" s="196" t="s">
        <v>5464</v>
      </c>
      <c r="O2539" s="196"/>
      <c r="P2539" s="196"/>
      <c r="Q2539" s="217" t="s">
        <v>4940</v>
      </c>
      <c r="R2539" s="218"/>
      <c r="S2539" s="218"/>
      <c r="T2539" s="218"/>
      <c r="U2539" s="281" t="s">
        <v>4764</v>
      </c>
      <c r="V2539" s="197" t="s">
        <v>776</v>
      </c>
      <c r="W2539" s="220">
        <v>1</v>
      </c>
      <c r="X2539" s="285">
        <v>352</v>
      </c>
      <c r="Y2539" s="285">
        <v>341</v>
      </c>
      <c r="Z2539" s="285">
        <v>320</v>
      </c>
      <c r="AA2539" s="285">
        <v>300</v>
      </c>
      <c r="AB2539" s="5"/>
      <c r="AC2539" s="224">
        <f t="shared" si="96"/>
        <v>0</v>
      </c>
      <c r="AD2539" s="270">
        <f t="shared" si="97"/>
        <v>0</v>
      </c>
      <c r="AE2539" s="282" t="s">
        <v>7069</v>
      </c>
      <c r="AF2539" s="283" t="s">
        <v>4765</v>
      </c>
      <c r="AG2539" s="200"/>
      <c r="AH2539" s="200"/>
      <c r="AI2539" s="169" t="str">
        <f>IF(AB2539/W2539=0,"",IF(MOD(AB2539,W2539)&gt;0,"ОШИБКА!!! неверная кратность на сорт",""))</f>
        <v/>
      </c>
    </row>
    <row r="2540" spans="2:35">
      <c r="B2540" s="251"/>
      <c r="C2540" s="168"/>
      <c r="D2540" s="267"/>
      <c r="E2540" s="267"/>
      <c r="F2540" s="267"/>
      <c r="G2540" s="267"/>
      <c r="H2540" s="267"/>
      <c r="I2540" s="267"/>
      <c r="J2540" s="267"/>
      <c r="K2540" s="267"/>
      <c r="L2540" s="196" t="s">
        <v>37</v>
      </c>
      <c r="M2540" s="196" t="s">
        <v>980</v>
      </c>
      <c r="N2540" s="196" t="s">
        <v>5465</v>
      </c>
      <c r="O2540" s="196"/>
      <c r="P2540" s="196"/>
      <c r="Q2540" s="217" t="s">
        <v>4940</v>
      </c>
      <c r="R2540" s="218"/>
      <c r="S2540" s="218"/>
      <c r="T2540" s="218"/>
      <c r="U2540" s="281" t="s">
        <v>4764</v>
      </c>
      <c r="V2540" s="197" t="s">
        <v>776</v>
      </c>
      <c r="W2540" s="220">
        <v>1</v>
      </c>
      <c r="X2540" s="285">
        <v>352</v>
      </c>
      <c r="Y2540" s="285">
        <v>341</v>
      </c>
      <c r="Z2540" s="285">
        <v>320</v>
      </c>
      <c r="AA2540" s="285">
        <v>300</v>
      </c>
      <c r="AB2540" s="5"/>
      <c r="AC2540" s="224">
        <f t="shared" si="96"/>
        <v>0</v>
      </c>
      <c r="AD2540" s="270">
        <f t="shared" si="97"/>
        <v>0</v>
      </c>
      <c r="AE2540" s="282" t="s">
        <v>7069</v>
      </c>
      <c r="AF2540" s="283" t="s">
        <v>4765</v>
      </c>
      <c r="AG2540" s="200"/>
      <c r="AH2540" s="200"/>
      <c r="AI2540" s="169" t="str">
        <f>IF(AB2540/W2540=0,"",IF(MOD(AB2540,W2540)&gt;0,"ОШИБКА!!! неверная кратность на сорт",""))</f>
        <v/>
      </c>
    </row>
    <row r="2541" spans="2:35">
      <c r="B2541" s="251"/>
      <c r="C2541" s="168"/>
      <c r="D2541" s="267"/>
      <c r="E2541" s="267"/>
      <c r="F2541" s="267"/>
      <c r="G2541" s="267"/>
      <c r="H2541" s="267"/>
      <c r="I2541" s="267"/>
      <c r="J2541" s="267"/>
      <c r="K2541" s="267">
        <v>563</v>
      </c>
      <c r="L2541" s="196" t="s">
        <v>37</v>
      </c>
      <c r="M2541" s="196" t="s">
        <v>980</v>
      </c>
      <c r="N2541" s="196" t="s">
        <v>5466</v>
      </c>
      <c r="O2541" s="196"/>
      <c r="P2541" s="196"/>
      <c r="Q2541" s="217" t="s">
        <v>4956</v>
      </c>
      <c r="R2541" s="218"/>
      <c r="S2541" s="218"/>
      <c r="T2541" s="218"/>
      <c r="U2541" s="281" t="s">
        <v>4764</v>
      </c>
      <c r="V2541" s="197" t="s">
        <v>776</v>
      </c>
      <c r="W2541" s="220">
        <v>1</v>
      </c>
      <c r="X2541" s="285">
        <v>287</v>
      </c>
      <c r="Y2541" s="285">
        <v>279</v>
      </c>
      <c r="Z2541" s="285">
        <v>261</v>
      </c>
      <c r="AA2541" s="285">
        <v>245</v>
      </c>
      <c r="AB2541" s="5"/>
      <c r="AC2541" s="224">
        <f t="shared" si="96"/>
        <v>0</v>
      </c>
      <c r="AD2541" s="270">
        <f t="shared" si="97"/>
        <v>0</v>
      </c>
      <c r="AE2541" s="282" t="s">
        <v>7069</v>
      </c>
      <c r="AF2541" s="283" t="s">
        <v>4765</v>
      </c>
      <c r="AG2541" s="200"/>
      <c r="AH2541" s="200"/>
      <c r="AI2541" s="169" t="str">
        <f>IF(AB2541/W2541=0,"",IF(MOD(AB2541,W2541)&gt;0,"ОШИБКА!!! неверная кратность на сорт",""))</f>
        <v/>
      </c>
    </row>
    <row r="2542" spans="2:35">
      <c r="B2542" s="251"/>
      <c r="C2542" s="168"/>
      <c r="D2542" s="267"/>
      <c r="E2542" s="267"/>
      <c r="F2542" s="267"/>
      <c r="G2542" s="267"/>
      <c r="H2542" s="267"/>
      <c r="I2542" s="267"/>
      <c r="J2542" s="267"/>
      <c r="K2542" s="267">
        <v>651</v>
      </c>
      <c r="L2542" s="196" t="s">
        <v>37</v>
      </c>
      <c r="M2542" s="196" t="s">
        <v>980</v>
      </c>
      <c r="N2542" s="196" t="s">
        <v>5466</v>
      </c>
      <c r="O2542" s="196"/>
      <c r="P2542" s="196"/>
      <c r="Q2542" s="217" t="s">
        <v>4940</v>
      </c>
      <c r="R2542" s="218"/>
      <c r="S2542" s="218"/>
      <c r="T2542" s="218"/>
      <c r="U2542" s="281" t="s">
        <v>4764</v>
      </c>
      <c r="V2542" s="197" t="s">
        <v>776</v>
      </c>
      <c r="W2542" s="220">
        <v>1</v>
      </c>
      <c r="X2542" s="285">
        <v>352</v>
      </c>
      <c r="Y2542" s="285">
        <v>341</v>
      </c>
      <c r="Z2542" s="285">
        <v>320</v>
      </c>
      <c r="AA2542" s="285">
        <v>300</v>
      </c>
      <c r="AB2542" s="5"/>
      <c r="AC2542" s="224">
        <f t="shared" si="96"/>
        <v>0</v>
      </c>
      <c r="AD2542" s="270">
        <f t="shared" si="97"/>
        <v>0</v>
      </c>
      <c r="AE2542" s="282" t="s">
        <v>7069</v>
      </c>
      <c r="AF2542" s="283" t="s">
        <v>4765</v>
      </c>
      <c r="AG2542" s="200"/>
      <c r="AH2542" s="200"/>
      <c r="AI2542" s="169" t="str">
        <f>IF(AB2542/W2542=0,"",IF(MOD(AB2542,W2542)&gt;0,"ОШИБКА!!! неверная кратность на сорт",""))</f>
        <v/>
      </c>
    </row>
    <row r="2543" spans="2:35">
      <c r="B2543" s="251"/>
      <c r="C2543" s="168"/>
      <c r="D2543" s="267"/>
      <c r="E2543" s="267"/>
      <c r="F2543" s="267"/>
      <c r="G2543" s="267"/>
      <c r="H2543" s="267"/>
      <c r="I2543" s="267"/>
      <c r="J2543" s="267"/>
      <c r="K2543" s="267">
        <v>450</v>
      </c>
      <c r="L2543" s="196" t="s">
        <v>37</v>
      </c>
      <c r="M2543" s="196" t="s">
        <v>980</v>
      </c>
      <c r="N2543" s="196" t="s">
        <v>5467</v>
      </c>
      <c r="O2543" s="196"/>
      <c r="P2543" s="196"/>
      <c r="Q2543" s="217" t="s">
        <v>4940</v>
      </c>
      <c r="R2543" s="218"/>
      <c r="S2543" s="218"/>
      <c r="T2543" s="218"/>
      <c r="U2543" s="281" t="s">
        <v>4764</v>
      </c>
      <c r="V2543" s="197" t="s">
        <v>776</v>
      </c>
      <c r="W2543" s="220">
        <v>1</v>
      </c>
      <c r="X2543" s="285">
        <v>352</v>
      </c>
      <c r="Y2543" s="285">
        <v>341</v>
      </c>
      <c r="Z2543" s="285">
        <v>320</v>
      </c>
      <c r="AA2543" s="285">
        <v>300</v>
      </c>
      <c r="AB2543" s="5"/>
      <c r="AC2543" s="224">
        <f t="shared" si="96"/>
        <v>0</v>
      </c>
      <c r="AD2543" s="270">
        <f t="shared" si="97"/>
        <v>0</v>
      </c>
      <c r="AE2543" s="282" t="s">
        <v>7069</v>
      </c>
      <c r="AF2543" s="283" t="s">
        <v>4765</v>
      </c>
      <c r="AG2543" s="200"/>
      <c r="AH2543" s="200"/>
      <c r="AI2543" s="169" t="str">
        <f>IF(AB2543/W2543=0,"",IF(MOD(AB2543,W2543)&gt;0,"ОШИБКА!!! неверная кратность на сорт",""))</f>
        <v/>
      </c>
    </row>
    <row r="2544" spans="2:35">
      <c r="B2544" s="251"/>
      <c r="C2544" s="168"/>
      <c r="D2544" s="267"/>
      <c r="E2544" s="267"/>
      <c r="F2544" s="267"/>
      <c r="G2544" s="267"/>
      <c r="H2544" s="267"/>
      <c r="I2544" s="267"/>
      <c r="J2544" s="267"/>
      <c r="K2544" s="267">
        <v>659</v>
      </c>
      <c r="L2544" s="196" t="s">
        <v>37</v>
      </c>
      <c r="M2544" s="196" t="s">
        <v>980</v>
      </c>
      <c r="N2544" s="196" t="s">
        <v>5468</v>
      </c>
      <c r="O2544" s="196"/>
      <c r="P2544" s="196"/>
      <c r="Q2544" s="217" t="s">
        <v>4956</v>
      </c>
      <c r="R2544" s="218"/>
      <c r="S2544" s="218"/>
      <c r="T2544" s="218"/>
      <c r="U2544" s="281" t="s">
        <v>4764</v>
      </c>
      <c r="V2544" s="197" t="s">
        <v>776</v>
      </c>
      <c r="W2544" s="220">
        <v>1</v>
      </c>
      <c r="X2544" s="285">
        <v>287</v>
      </c>
      <c r="Y2544" s="285">
        <v>279</v>
      </c>
      <c r="Z2544" s="285">
        <v>261</v>
      </c>
      <c r="AA2544" s="285">
        <v>245</v>
      </c>
      <c r="AB2544" s="5"/>
      <c r="AC2544" s="224">
        <f t="shared" si="96"/>
        <v>0</v>
      </c>
      <c r="AD2544" s="270">
        <f t="shared" si="97"/>
        <v>0</v>
      </c>
      <c r="AE2544" s="282" t="s">
        <v>7069</v>
      </c>
      <c r="AF2544" s="283" t="s">
        <v>4765</v>
      </c>
      <c r="AG2544" s="200"/>
      <c r="AH2544" s="200"/>
      <c r="AI2544" s="169" t="str">
        <f>IF(AB2544/W2544=0,"",IF(MOD(AB2544,W2544)&gt;0,"ОШИБКА!!! неверная кратность на сорт",""))</f>
        <v/>
      </c>
    </row>
    <row r="2545" spans="2:35">
      <c r="B2545" s="251"/>
      <c r="C2545" s="168"/>
      <c r="D2545" s="267"/>
      <c r="E2545" s="267"/>
      <c r="F2545" s="267"/>
      <c r="G2545" s="267"/>
      <c r="H2545" s="267"/>
      <c r="I2545" s="267"/>
      <c r="J2545" s="267"/>
      <c r="K2545" s="267"/>
      <c r="L2545" s="196" t="s">
        <v>37</v>
      </c>
      <c r="M2545" s="196" t="s">
        <v>980</v>
      </c>
      <c r="N2545" s="196" t="s">
        <v>5468</v>
      </c>
      <c r="O2545" s="196"/>
      <c r="P2545" s="196"/>
      <c r="Q2545" s="217" t="s">
        <v>4940</v>
      </c>
      <c r="R2545" s="218"/>
      <c r="S2545" s="218"/>
      <c r="T2545" s="218"/>
      <c r="U2545" s="281" t="s">
        <v>4764</v>
      </c>
      <c r="V2545" s="197" t="s">
        <v>776</v>
      </c>
      <c r="W2545" s="220">
        <v>1</v>
      </c>
      <c r="X2545" s="285">
        <v>352</v>
      </c>
      <c r="Y2545" s="285">
        <v>341</v>
      </c>
      <c r="Z2545" s="285">
        <v>320</v>
      </c>
      <c r="AA2545" s="285">
        <v>300</v>
      </c>
      <c r="AB2545" s="5"/>
      <c r="AC2545" s="224">
        <f t="shared" si="96"/>
        <v>0</v>
      </c>
      <c r="AD2545" s="270">
        <f t="shared" si="97"/>
        <v>0</v>
      </c>
      <c r="AE2545" s="282" t="s">
        <v>7069</v>
      </c>
      <c r="AF2545" s="283" t="s">
        <v>4765</v>
      </c>
      <c r="AG2545" s="200"/>
      <c r="AH2545" s="200"/>
      <c r="AI2545" s="169" t="str">
        <f>IF(AB2545/W2545=0,"",IF(MOD(AB2545,W2545)&gt;0,"ОШИБКА!!! неверная кратность на сорт",""))</f>
        <v/>
      </c>
    </row>
    <row r="2546" spans="2:35">
      <c r="B2546" s="251"/>
      <c r="C2546" s="168"/>
      <c r="D2546" s="267"/>
      <c r="E2546" s="267"/>
      <c r="F2546" s="267"/>
      <c r="G2546" s="267"/>
      <c r="H2546" s="267"/>
      <c r="I2546" s="267"/>
      <c r="J2546" s="267"/>
      <c r="K2546" s="267">
        <v>388</v>
      </c>
      <c r="L2546" s="196" t="s">
        <v>37</v>
      </c>
      <c r="M2546" s="196" t="s">
        <v>980</v>
      </c>
      <c r="N2546" s="196" t="s">
        <v>5469</v>
      </c>
      <c r="O2546" s="196"/>
      <c r="P2546" s="196"/>
      <c r="Q2546" s="217" t="s">
        <v>4956</v>
      </c>
      <c r="R2546" s="218"/>
      <c r="S2546" s="218"/>
      <c r="T2546" s="218"/>
      <c r="U2546" s="281" t="s">
        <v>4764</v>
      </c>
      <c r="V2546" s="197" t="s">
        <v>776</v>
      </c>
      <c r="W2546" s="220">
        <v>1</v>
      </c>
      <c r="X2546" s="285">
        <v>287</v>
      </c>
      <c r="Y2546" s="285">
        <v>279</v>
      </c>
      <c r="Z2546" s="285">
        <v>261</v>
      </c>
      <c r="AA2546" s="285">
        <v>245</v>
      </c>
      <c r="AB2546" s="5"/>
      <c r="AC2546" s="224">
        <f t="shared" si="96"/>
        <v>0</v>
      </c>
      <c r="AD2546" s="270">
        <f t="shared" si="97"/>
        <v>0</v>
      </c>
      <c r="AE2546" s="282" t="s">
        <v>7069</v>
      </c>
      <c r="AF2546" s="283" t="s">
        <v>4765</v>
      </c>
      <c r="AG2546" s="200"/>
      <c r="AH2546" s="200"/>
      <c r="AI2546" s="169" t="str">
        <f>IF(AB2546/W2546=0,"",IF(MOD(AB2546,W2546)&gt;0,"ОШИБКА!!! неверная кратность на сорт",""))</f>
        <v/>
      </c>
    </row>
    <row r="2547" spans="2:35">
      <c r="B2547" s="251"/>
      <c r="C2547" s="168"/>
      <c r="D2547" s="267"/>
      <c r="E2547" s="267"/>
      <c r="F2547" s="267"/>
      <c r="G2547" s="267"/>
      <c r="H2547" s="267"/>
      <c r="I2547" s="267"/>
      <c r="J2547" s="267"/>
      <c r="K2547" s="267">
        <v>1</v>
      </c>
      <c r="L2547" s="196" t="s">
        <v>37</v>
      </c>
      <c r="M2547" s="196" t="s">
        <v>980</v>
      </c>
      <c r="N2547" s="196" t="s">
        <v>5469</v>
      </c>
      <c r="O2547" s="196"/>
      <c r="P2547" s="196"/>
      <c r="Q2547" s="217" t="s">
        <v>4940</v>
      </c>
      <c r="R2547" s="218"/>
      <c r="S2547" s="218"/>
      <c r="T2547" s="218"/>
      <c r="U2547" s="281" t="s">
        <v>4764</v>
      </c>
      <c r="V2547" s="197" t="s">
        <v>776</v>
      </c>
      <c r="W2547" s="220">
        <v>1</v>
      </c>
      <c r="X2547" s="285">
        <v>352</v>
      </c>
      <c r="Y2547" s="285">
        <v>341</v>
      </c>
      <c r="Z2547" s="285">
        <v>320</v>
      </c>
      <c r="AA2547" s="285">
        <v>300</v>
      </c>
      <c r="AB2547" s="5"/>
      <c r="AC2547" s="224">
        <f t="shared" si="96"/>
        <v>0</v>
      </c>
      <c r="AD2547" s="270">
        <f t="shared" si="97"/>
        <v>0</v>
      </c>
      <c r="AE2547" s="282" t="s">
        <v>7069</v>
      </c>
      <c r="AF2547" s="283" t="s">
        <v>4765</v>
      </c>
      <c r="AG2547" s="200"/>
      <c r="AH2547" s="200"/>
      <c r="AI2547" s="169" t="str">
        <f>IF(AB2547/W2547=0,"",IF(MOD(AB2547,W2547)&gt;0,"ОШИБКА!!! неверная кратность на сорт",""))</f>
        <v/>
      </c>
    </row>
    <row r="2548" spans="2:35">
      <c r="B2548" s="251"/>
      <c r="C2548" s="168"/>
      <c r="D2548" s="267"/>
      <c r="E2548" s="267"/>
      <c r="F2548" s="267"/>
      <c r="G2548" s="267"/>
      <c r="H2548" s="267"/>
      <c r="I2548" s="267"/>
      <c r="J2548" s="267"/>
      <c r="K2548" s="267">
        <v>175</v>
      </c>
      <c r="L2548" s="196" t="s">
        <v>37</v>
      </c>
      <c r="M2548" s="196" t="s">
        <v>980</v>
      </c>
      <c r="N2548" s="196" t="s">
        <v>5470</v>
      </c>
      <c r="O2548" s="196"/>
      <c r="P2548" s="196"/>
      <c r="Q2548" s="217" t="s">
        <v>4940</v>
      </c>
      <c r="R2548" s="218"/>
      <c r="S2548" s="218"/>
      <c r="T2548" s="218"/>
      <c r="U2548" s="281" t="s">
        <v>4764</v>
      </c>
      <c r="V2548" s="197" t="s">
        <v>776</v>
      </c>
      <c r="W2548" s="220">
        <v>1</v>
      </c>
      <c r="X2548" s="285">
        <v>352</v>
      </c>
      <c r="Y2548" s="285">
        <v>341</v>
      </c>
      <c r="Z2548" s="285">
        <v>320</v>
      </c>
      <c r="AA2548" s="285">
        <v>300</v>
      </c>
      <c r="AB2548" s="5"/>
      <c r="AC2548" s="224">
        <f t="shared" si="96"/>
        <v>0</v>
      </c>
      <c r="AD2548" s="270">
        <f t="shared" si="97"/>
        <v>0</v>
      </c>
      <c r="AE2548" s="282" t="s">
        <v>7069</v>
      </c>
      <c r="AF2548" s="283" t="s">
        <v>4765</v>
      </c>
      <c r="AG2548" s="200"/>
      <c r="AH2548" s="200"/>
      <c r="AI2548" s="169" t="str">
        <f>IF(AB2548/W2548=0,"",IF(MOD(AB2548,W2548)&gt;0,"ОШИБКА!!! неверная кратность на сорт",""))</f>
        <v/>
      </c>
    </row>
    <row r="2549" spans="2:35">
      <c r="B2549" s="251"/>
      <c r="C2549" s="168"/>
      <c r="D2549" s="267"/>
      <c r="E2549" s="267"/>
      <c r="F2549" s="267"/>
      <c r="G2549" s="267"/>
      <c r="H2549" s="267"/>
      <c r="I2549" s="267"/>
      <c r="J2549" s="267"/>
      <c r="K2549" s="267">
        <v>747</v>
      </c>
      <c r="L2549" s="196" t="s">
        <v>37</v>
      </c>
      <c r="M2549" s="196" t="s">
        <v>980</v>
      </c>
      <c r="N2549" s="196" t="s">
        <v>5471</v>
      </c>
      <c r="O2549" s="196"/>
      <c r="P2549" s="196"/>
      <c r="Q2549" s="217" t="s">
        <v>4956</v>
      </c>
      <c r="R2549" s="218"/>
      <c r="S2549" s="218"/>
      <c r="T2549" s="218"/>
      <c r="U2549" s="281" t="s">
        <v>4764</v>
      </c>
      <c r="V2549" s="197" t="s">
        <v>776</v>
      </c>
      <c r="W2549" s="220">
        <v>1</v>
      </c>
      <c r="X2549" s="285">
        <v>287</v>
      </c>
      <c r="Y2549" s="285">
        <v>279</v>
      </c>
      <c r="Z2549" s="285">
        <v>261</v>
      </c>
      <c r="AA2549" s="285">
        <v>245</v>
      </c>
      <c r="AB2549" s="5"/>
      <c r="AC2549" s="224">
        <f t="shared" si="96"/>
        <v>0</v>
      </c>
      <c r="AD2549" s="270">
        <f t="shared" si="97"/>
        <v>0</v>
      </c>
      <c r="AE2549" s="282" t="s">
        <v>7069</v>
      </c>
      <c r="AF2549" s="283" t="s">
        <v>4765</v>
      </c>
      <c r="AG2549" s="200"/>
      <c r="AH2549" s="200"/>
      <c r="AI2549" s="169" t="str">
        <f>IF(AB2549/W2549=0,"",IF(MOD(AB2549,W2549)&gt;0,"ОШИБКА!!! неверная кратность на сорт",""))</f>
        <v/>
      </c>
    </row>
    <row r="2550" spans="2:35">
      <c r="B2550" s="251"/>
      <c r="C2550" s="168"/>
      <c r="D2550" s="267"/>
      <c r="E2550" s="267"/>
      <c r="F2550" s="267"/>
      <c r="G2550" s="267"/>
      <c r="H2550" s="267"/>
      <c r="I2550" s="267"/>
      <c r="J2550" s="267"/>
      <c r="K2550" s="267">
        <v>1194</v>
      </c>
      <c r="L2550" s="196" t="s">
        <v>37</v>
      </c>
      <c r="M2550" s="196" t="s">
        <v>980</v>
      </c>
      <c r="N2550" s="196" t="s">
        <v>5708</v>
      </c>
      <c r="O2550" s="196"/>
      <c r="P2550" s="196"/>
      <c r="Q2550" s="217" t="s">
        <v>4940</v>
      </c>
      <c r="R2550" s="218"/>
      <c r="S2550" s="218"/>
      <c r="T2550" s="218"/>
      <c r="U2550" s="281" t="s">
        <v>4764</v>
      </c>
      <c r="V2550" s="197" t="s">
        <v>776</v>
      </c>
      <c r="W2550" s="220">
        <v>1</v>
      </c>
      <c r="X2550" s="285">
        <v>387</v>
      </c>
      <c r="Y2550" s="285">
        <v>375</v>
      </c>
      <c r="Z2550" s="285">
        <v>352</v>
      </c>
      <c r="AA2550" s="285">
        <v>330</v>
      </c>
      <c r="AB2550" s="5"/>
      <c r="AC2550" s="224">
        <f t="shared" si="96"/>
        <v>0</v>
      </c>
      <c r="AD2550" s="270">
        <f t="shared" si="97"/>
        <v>0</v>
      </c>
      <c r="AE2550" s="282" t="s">
        <v>7069</v>
      </c>
      <c r="AF2550" s="283" t="s">
        <v>4765</v>
      </c>
      <c r="AG2550" s="200"/>
      <c r="AH2550" s="200"/>
      <c r="AI2550" s="169" t="str">
        <f>IF(AB2550/W2550=0,"",IF(MOD(AB2550,W2550)&gt;0,"ОШИБКА!!! неверная кратность на сорт",""))</f>
        <v/>
      </c>
    </row>
    <row r="2551" spans="2:35">
      <c r="B2551" s="251"/>
      <c r="C2551" s="168"/>
      <c r="D2551" s="267"/>
      <c r="E2551" s="267"/>
      <c r="F2551" s="267"/>
      <c r="G2551" s="267"/>
      <c r="H2551" s="267"/>
      <c r="I2551" s="267"/>
      <c r="J2551" s="267"/>
      <c r="K2551" s="267"/>
      <c r="L2551" s="196" t="s">
        <v>37</v>
      </c>
      <c r="M2551" s="196" t="s">
        <v>980</v>
      </c>
      <c r="N2551" s="196" t="s">
        <v>5516</v>
      </c>
      <c r="O2551" s="196"/>
      <c r="P2551" s="196"/>
      <c r="Q2551" s="217" t="s">
        <v>4940</v>
      </c>
      <c r="R2551" s="218"/>
      <c r="S2551" s="218"/>
      <c r="T2551" s="218"/>
      <c r="U2551" s="281" t="s">
        <v>4764</v>
      </c>
      <c r="V2551" s="197" t="s">
        <v>776</v>
      </c>
      <c r="W2551" s="220">
        <v>1</v>
      </c>
      <c r="X2551" s="285">
        <v>363</v>
      </c>
      <c r="Y2551" s="285">
        <v>352</v>
      </c>
      <c r="Z2551" s="285">
        <v>330</v>
      </c>
      <c r="AA2551" s="285">
        <v>310</v>
      </c>
      <c r="AB2551" s="5"/>
      <c r="AC2551" s="224">
        <f t="shared" si="96"/>
        <v>0</v>
      </c>
      <c r="AD2551" s="270">
        <f t="shared" si="97"/>
        <v>0</v>
      </c>
      <c r="AE2551" s="282" t="s">
        <v>7069</v>
      </c>
      <c r="AF2551" s="283" t="s">
        <v>4765</v>
      </c>
      <c r="AG2551" s="200"/>
      <c r="AH2551" s="200"/>
      <c r="AI2551" s="169" t="str">
        <f>IF(AB2551/W2551=0,"",IF(MOD(AB2551,W2551)&gt;0,"ОШИБКА!!! неверная кратность на сорт",""))</f>
        <v/>
      </c>
    </row>
    <row r="2552" spans="2:35">
      <c r="B2552" s="251"/>
      <c r="C2552" s="168"/>
      <c r="D2552" s="267"/>
      <c r="E2552" s="267"/>
      <c r="F2552" s="267"/>
      <c r="G2552" s="267"/>
      <c r="H2552" s="267"/>
      <c r="I2552" s="267"/>
      <c r="J2552" s="267"/>
      <c r="K2552" s="267">
        <v>136</v>
      </c>
      <c r="L2552" s="196" t="s">
        <v>37</v>
      </c>
      <c r="M2552" s="196" t="s">
        <v>980</v>
      </c>
      <c r="N2552" s="196" t="s">
        <v>5517</v>
      </c>
      <c r="O2552" s="196"/>
      <c r="P2552" s="196"/>
      <c r="Q2552" s="217" t="s">
        <v>4940</v>
      </c>
      <c r="R2552" s="218"/>
      <c r="S2552" s="218"/>
      <c r="T2552" s="218"/>
      <c r="U2552" s="281" t="s">
        <v>4764</v>
      </c>
      <c r="V2552" s="197" t="s">
        <v>776</v>
      </c>
      <c r="W2552" s="220">
        <v>1</v>
      </c>
      <c r="X2552" s="285">
        <v>363</v>
      </c>
      <c r="Y2552" s="285">
        <v>352</v>
      </c>
      <c r="Z2552" s="285">
        <v>330</v>
      </c>
      <c r="AA2552" s="285">
        <v>310</v>
      </c>
      <c r="AB2552" s="5"/>
      <c r="AC2552" s="224">
        <f t="shared" si="96"/>
        <v>0</v>
      </c>
      <c r="AD2552" s="270">
        <f t="shared" si="97"/>
        <v>0</v>
      </c>
      <c r="AE2552" s="282" t="s">
        <v>7069</v>
      </c>
      <c r="AF2552" s="283" t="s">
        <v>4765</v>
      </c>
      <c r="AG2552" s="200"/>
      <c r="AH2552" s="200"/>
      <c r="AI2552" s="169" t="str">
        <f>IF(AB2552/W2552=0,"",IF(MOD(AB2552,W2552)&gt;0,"ОШИБКА!!! неверная кратность на сорт",""))</f>
        <v/>
      </c>
    </row>
    <row r="2553" spans="2:35">
      <c r="B2553" s="251"/>
      <c r="C2553" s="168"/>
      <c r="D2553" s="267"/>
      <c r="E2553" s="267"/>
      <c r="F2553" s="267"/>
      <c r="G2553" s="267"/>
      <c r="H2553" s="267"/>
      <c r="I2553" s="267"/>
      <c r="J2553" s="267"/>
      <c r="K2553" s="267"/>
      <c r="L2553" s="196" t="s">
        <v>37</v>
      </c>
      <c r="M2553" s="196" t="s">
        <v>980</v>
      </c>
      <c r="N2553" s="196" t="s">
        <v>5518</v>
      </c>
      <c r="O2553" s="196"/>
      <c r="P2553" s="196"/>
      <c r="Q2553" s="217" t="s">
        <v>4989</v>
      </c>
      <c r="R2553" s="218"/>
      <c r="S2553" s="218"/>
      <c r="T2553" s="218"/>
      <c r="U2553" s="281" t="s">
        <v>4764</v>
      </c>
      <c r="V2553" s="197" t="s">
        <v>776</v>
      </c>
      <c r="W2553" s="220">
        <v>24</v>
      </c>
      <c r="X2553" s="285">
        <v>194</v>
      </c>
      <c r="Y2553" s="285">
        <v>188</v>
      </c>
      <c r="Z2553" s="285">
        <v>176</v>
      </c>
      <c r="AA2553" s="285">
        <v>165</v>
      </c>
      <c r="AB2553" s="5"/>
      <c r="AC2553" s="224">
        <f t="shared" si="96"/>
        <v>0</v>
      </c>
      <c r="AD2553" s="270">
        <f t="shared" si="97"/>
        <v>0</v>
      </c>
      <c r="AE2553" s="282" t="s">
        <v>7069</v>
      </c>
      <c r="AF2553" s="283" t="s">
        <v>4765</v>
      </c>
      <c r="AG2553" s="200"/>
      <c r="AH2553" s="200"/>
      <c r="AI2553" s="169" t="str">
        <f>IF(AB2553/W2553=0,"",IF(MOD(AB2553,W2553)&gt;0,"ОШИБКА!!! неверная кратность на сорт",""))</f>
        <v/>
      </c>
    </row>
    <row r="2554" spans="2:35">
      <c r="B2554" s="251"/>
      <c r="C2554" s="168"/>
      <c r="D2554" s="267"/>
      <c r="E2554" s="267"/>
      <c r="F2554" s="267"/>
      <c r="G2554" s="267"/>
      <c r="H2554" s="267"/>
      <c r="I2554" s="267"/>
      <c r="J2554" s="267"/>
      <c r="K2554" s="267">
        <v>13</v>
      </c>
      <c r="L2554" s="196" t="s">
        <v>37</v>
      </c>
      <c r="M2554" s="196" t="s">
        <v>980</v>
      </c>
      <c r="N2554" s="196" t="s">
        <v>5518</v>
      </c>
      <c r="O2554" s="196"/>
      <c r="P2554" s="196"/>
      <c r="Q2554" s="217" t="s">
        <v>4956</v>
      </c>
      <c r="R2554" s="218"/>
      <c r="S2554" s="218"/>
      <c r="T2554" s="218"/>
      <c r="U2554" s="281" t="s">
        <v>4764</v>
      </c>
      <c r="V2554" s="197" t="s">
        <v>776</v>
      </c>
      <c r="W2554" s="220">
        <v>1</v>
      </c>
      <c r="X2554" s="285">
        <v>299</v>
      </c>
      <c r="Y2554" s="285">
        <v>290</v>
      </c>
      <c r="Z2554" s="285">
        <v>272</v>
      </c>
      <c r="AA2554" s="285">
        <v>255</v>
      </c>
      <c r="AB2554" s="5"/>
      <c r="AC2554" s="224">
        <f t="shared" si="96"/>
        <v>0</v>
      </c>
      <c r="AD2554" s="270">
        <f t="shared" si="97"/>
        <v>0</v>
      </c>
      <c r="AE2554" s="282" t="s">
        <v>7069</v>
      </c>
      <c r="AF2554" s="283" t="s">
        <v>4765</v>
      </c>
      <c r="AG2554" s="200"/>
      <c r="AH2554" s="200"/>
      <c r="AI2554" s="169" t="str">
        <f>IF(AB2554/W2554=0,"",IF(MOD(AB2554,W2554)&gt;0,"ОШИБКА!!! неверная кратность на сорт",""))</f>
        <v/>
      </c>
    </row>
    <row r="2555" spans="2:35">
      <c r="B2555" s="251"/>
      <c r="C2555" s="168"/>
      <c r="D2555" s="267"/>
      <c r="E2555" s="267"/>
      <c r="F2555" s="267"/>
      <c r="G2555" s="267"/>
      <c r="H2555" s="267"/>
      <c r="I2555" s="267"/>
      <c r="J2555" s="267"/>
      <c r="K2555" s="267"/>
      <c r="L2555" s="196" t="s">
        <v>37</v>
      </c>
      <c r="M2555" s="196" t="s">
        <v>980</v>
      </c>
      <c r="N2555" s="196" t="s">
        <v>5518</v>
      </c>
      <c r="O2555" s="196"/>
      <c r="P2555" s="196"/>
      <c r="Q2555" s="217" t="s">
        <v>4940</v>
      </c>
      <c r="R2555" s="218"/>
      <c r="S2555" s="218"/>
      <c r="T2555" s="218"/>
      <c r="U2555" s="281" t="s">
        <v>4764</v>
      </c>
      <c r="V2555" s="197" t="s">
        <v>776</v>
      </c>
      <c r="W2555" s="220">
        <v>1</v>
      </c>
      <c r="X2555" s="285">
        <v>363</v>
      </c>
      <c r="Y2555" s="285">
        <v>352</v>
      </c>
      <c r="Z2555" s="285">
        <v>330</v>
      </c>
      <c r="AA2555" s="285">
        <v>310</v>
      </c>
      <c r="AB2555" s="5"/>
      <c r="AC2555" s="224">
        <f t="shared" si="96"/>
        <v>0</v>
      </c>
      <c r="AD2555" s="270">
        <f t="shared" si="97"/>
        <v>0</v>
      </c>
      <c r="AE2555" s="282" t="s">
        <v>7069</v>
      </c>
      <c r="AF2555" s="283" t="s">
        <v>4765</v>
      </c>
      <c r="AG2555" s="200"/>
      <c r="AH2555" s="200"/>
      <c r="AI2555" s="169" t="str">
        <f>IF(AB2555/W2555=0,"",IF(MOD(AB2555,W2555)&gt;0,"ОШИБКА!!! неверная кратность на сорт",""))</f>
        <v/>
      </c>
    </row>
    <row r="2556" spans="2:35">
      <c r="B2556" s="251"/>
      <c r="C2556" s="168" t="s">
        <v>4674</v>
      </c>
      <c r="D2556" s="267"/>
      <c r="E2556" s="267"/>
      <c r="F2556" s="267"/>
      <c r="G2556" s="267"/>
      <c r="H2556" s="267"/>
      <c r="I2556" s="267"/>
      <c r="J2556" s="267"/>
      <c r="K2556" s="267"/>
      <c r="L2556" s="196" t="s">
        <v>37</v>
      </c>
      <c r="M2556" s="332" t="s">
        <v>980</v>
      </c>
      <c r="N2556" s="332" t="s">
        <v>4673</v>
      </c>
      <c r="O2556" s="332" t="s">
        <v>4671</v>
      </c>
      <c r="P2556" s="332" t="s">
        <v>4672</v>
      </c>
      <c r="Q2556" s="338" t="s">
        <v>4613</v>
      </c>
      <c r="R2556" s="334"/>
      <c r="S2556" s="334"/>
      <c r="T2556" s="334"/>
      <c r="U2556" s="219"/>
      <c r="V2556" s="197" t="s">
        <v>776</v>
      </c>
      <c r="W2556" s="220">
        <v>1</v>
      </c>
      <c r="X2556" s="223">
        <v>388</v>
      </c>
      <c r="Y2556" s="223">
        <v>376</v>
      </c>
      <c r="Z2556" s="223">
        <v>353</v>
      </c>
      <c r="AA2556" s="223">
        <v>332</v>
      </c>
      <c r="AB2556" s="5"/>
      <c r="AC2556" s="224">
        <f t="shared" si="96"/>
        <v>0</v>
      </c>
      <c r="AD2556" s="270">
        <f t="shared" si="97"/>
        <v>0</v>
      </c>
      <c r="AE2556" s="198" t="s">
        <v>4484</v>
      </c>
      <c r="AF2556" s="199"/>
      <c r="AG2556" s="200"/>
      <c r="AH2556" s="200"/>
      <c r="AI2556" s="169" t="str">
        <f>IF(AB2556/W2556=0,"",IF(MOD(AB2556,W2556)&gt;0,"ОШИБКА!!! неверная кратность на сорт",""))</f>
        <v/>
      </c>
    </row>
    <row r="2557" spans="2:35">
      <c r="B2557" s="251"/>
      <c r="C2557" s="168" t="s">
        <v>3535</v>
      </c>
      <c r="D2557" s="267"/>
      <c r="E2557" s="267"/>
      <c r="F2557" s="267"/>
      <c r="G2557" s="267"/>
      <c r="H2557" s="267"/>
      <c r="I2557" s="267"/>
      <c r="J2557" s="267"/>
      <c r="K2557" s="267"/>
      <c r="L2557" s="196" t="s">
        <v>37</v>
      </c>
      <c r="M2557" s="332" t="s">
        <v>980</v>
      </c>
      <c r="N2557" s="332" t="s">
        <v>4430</v>
      </c>
      <c r="O2557" s="332" t="s">
        <v>4429</v>
      </c>
      <c r="P2557" s="332"/>
      <c r="Q2557" s="338" t="s">
        <v>4623</v>
      </c>
      <c r="R2557" s="334"/>
      <c r="S2557" s="334"/>
      <c r="T2557" s="334"/>
      <c r="U2557" s="219"/>
      <c r="V2557" s="197" t="s">
        <v>776</v>
      </c>
      <c r="W2557" s="220">
        <v>1</v>
      </c>
      <c r="X2557" s="223">
        <v>373</v>
      </c>
      <c r="Y2557" s="223">
        <v>362</v>
      </c>
      <c r="Z2557" s="223">
        <v>339</v>
      </c>
      <c r="AA2557" s="223">
        <v>319</v>
      </c>
      <c r="AB2557" s="5"/>
      <c r="AC2557" s="224">
        <f t="shared" si="96"/>
        <v>0</v>
      </c>
      <c r="AD2557" s="270">
        <f t="shared" si="97"/>
        <v>0</v>
      </c>
      <c r="AE2557" s="198" t="s">
        <v>4484</v>
      </c>
      <c r="AF2557" s="199"/>
      <c r="AG2557" s="200"/>
      <c r="AH2557" s="200"/>
      <c r="AI2557" s="169" t="str">
        <f>IF(AB2557/W2557=0,"",IF(MOD(AB2557,W2557)&gt;0,"ОШИБКА!!! неверная кратность на сорт",""))</f>
        <v/>
      </c>
    </row>
    <row r="2558" spans="2:35">
      <c r="B2558" s="251"/>
      <c r="C2558" s="168" t="s">
        <v>3536</v>
      </c>
      <c r="D2558" s="267"/>
      <c r="E2558" s="267"/>
      <c r="F2558" s="267"/>
      <c r="G2558" s="267"/>
      <c r="H2558" s="267"/>
      <c r="I2558" s="267"/>
      <c r="J2558" s="267"/>
      <c r="K2558" s="267"/>
      <c r="L2558" s="196" t="s">
        <v>37</v>
      </c>
      <c r="M2558" s="332" t="s">
        <v>980</v>
      </c>
      <c r="N2558" s="332" t="s">
        <v>4430</v>
      </c>
      <c r="O2558" s="332" t="s">
        <v>4429</v>
      </c>
      <c r="P2558" s="332"/>
      <c r="Q2558" s="338" t="s">
        <v>48</v>
      </c>
      <c r="R2558" s="334"/>
      <c r="S2558" s="334"/>
      <c r="T2558" s="334"/>
      <c r="U2558" s="219"/>
      <c r="V2558" s="197" t="s">
        <v>776</v>
      </c>
      <c r="W2558" s="220">
        <v>1</v>
      </c>
      <c r="X2558" s="223">
        <v>375</v>
      </c>
      <c r="Y2558" s="223">
        <v>364</v>
      </c>
      <c r="Z2558" s="223">
        <v>341</v>
      </c>
      <c r="AA2558" s="223">
        <v>321</v>
      </c>
      <c r="AB2558" s="5"/>
      <c r="AC2558" s="224">
        <f t="shared" si="96"/>
        <v>0</v>
      </c>
      <c r="AD2558" s="270">
        <f t="shared" si="97"/>
        <v>0</v>
      </c>
      <c r="AE2558" s="198" t="s">
        <v>4484</v>
      </c>
      <c r="AF2558" s="199"/>
      <c r="AG2558" s="200"/>
      <c r="AH2558" s="200"/>
      <c r="AI2558" s="169" t="str">
        <f>IF(AB2558/W2558=0,"",IF(MOD(AB2558,W2558)&gt;0,"ОШИБКА!!! неверная кратность на сорт",""))</f>
        <v/>
      </c>
    </row>
    <row r="2559" spans="2:35">
      <c r="B2559" s="251"/>
      <c r="C2559" s="168" t="s">
        <v>4669</v>
      </c>
      <c r="D2559" s="267">
        <v>87</v>
      </c>
      <c r="E2559" s="267"/>
      <c r="F2559" s="267"/>
      <c r="G2559" s="267"/>
      <c r="H2559" s="267"/>
      <c r="I2559" s="267"/>
      <c r="J2559" s="267">
        <v>10</v>
      </c>
      <c r="K2559" s="267"/>
      <c r="L2559" s="196" t="s">
        <v>37</v>
      </c>
      <c r="M2559" s="196" t="s">
        <v>980</v>
      </c>
      <c r="N2559" s="196" t="s">
        <v>4430</v>
      </c>
      <c r="O2559" s="196" t="s">
        <v>4429</v>
      </c>
      <c r="P2559" s="196" t="s">
        <v>4670</v>
      </c>
      <c r="Q2559" s="217" t="s">
        <v>35</v>
      </c>
      <c r="R2559" s="218"/>
      <c r="S2559" s="218"/>
      <c r="T2559" s="218"/>
      <c r="U2559" s="219"/>
      <c r="V2559" s="197" t="s">
        <v>776</v>
      </c>
      <c r="W2559" s="220">
        <v>1</v>
      </c>
      <c r="X2559" s="223">
        <v>269</v>
      </c>
      <c r="Y2559" s="223">
        <v>261</v>
      </c>
      <c r="Z2559" s="223">
        <v>245</v>
      </c>
      <c r="AA2559" s="223">
        <v>230</v>
      </c>
      <c r="AB2559" s="5"/>
      <c r="AC2559" s="224">
        <f t="shared" si="96"/>
        <v>0</v>
      </c>
      <c r="AD2559" s="270">
        <f t="shared" si="97"/>
        <v>0</v>
      </c>
      <c r="AE2559" s="198"/>
      <c r="AF2559" s="199"/>
      <c r="AG2559" s="200"/>
      <c r="AH2559" s="200"/>
      <c r="AI2559" s="169" t="str">
        <f>IF(AB2559/W2559=0,"",IF(MOD(AB2559,W2559)&gt;0,"ОШИБКА!!! неверная кратность на сорт",""))</f>
        <v/>
      </c>
    </row>
    <row r="2560" spans="2:35">
      <c r="B2560" s="251"/>
      <c r="C2560" s="168" t="s">
        <v>4677</v>
      </c>
      <c r="D2560" s="267">
        <v>61</v>
      </c>
      <c r="E2560" s="267"/>
      <c r="F2560" s="267"/>
      <c r="G2560" s="267"/>
      <c r="H2560" s="267"/>
      <c r="I2560" s="267"/>
      <c r="J2560" s="267"/>
      <c r="K2560" s="267"/>
      <c r="L2560" s="196" t="s">
        <v>37</v>
      </c>
      <c r="M2560" s="196" t="s">
        <v>980</v>
      </c>
      <c r="N2560" s="196" t="s">
        <v>4676</v>
      </c>
      <c r="O2560" s="196" t="s">
        <v>4675</v>
      </c>
      <c r="P2560" s="196"/>
      <c r="Q2560" s="196" t="s">
        <v>19</v>
      </c>
      <c r="R2560" s="218"/>
      <c r="S2560" s="218"/>
      <c r="T2560" s="218"/>
      <c r="U2560" s="219"/>
      <c r="V2560" s="197" t="s">
        <v>776</v>
      </c>
      <c r="W2560" s="220">
        <v>1</v>
      </c>
      <c r="X2560" s="223">
        <v>482</v>
      </c>
      <c r="Y2560" s="223">
        <v>468</v>
      </c>
      <c r="Z2560" s="223">
        <v>438</v>
      </c>
      <c r="AA2560" s="223">
        <v>412</v>
      </c>
      <c r="AB2560" s="5"/>
      <c r="AC2560" s="224">
        <f t="shared" si="96"/>
        <v>0</v>
      </c>
      <c r="AD2560" s="270">
        <f t="shared" si="97"/>
        <v>0</v>
      </c>
      <c r="AE2560" s="198"/>
      <c r="AF2560" s="199"/>
      <c r="AG2560" s="200"/>
      <c r="AH2560" s="200"/>
      <c r="AI2560" s="169" t="str">
        <f>IF(AB2560/W2560=0,"",IF(MOD(AB2560,W2560)&gt;0,"ОШИБКА!!! неверная кратность на сорт",""))</f>
        <v/>
      </c>
    </row>
    <row r="2561" spans="2:35">
      <c r="B2561" s="251"/>
      <c r="C2561" s="168" t="s">
        <v>4678</v>
      </c>
      <c r="D2561" s="267"/>
      <c r="E2561" s="267"/>
      <c r="F2561" s="267"/>
      <c r="G2561" s="267"/>
      <c r="H2561" s="267"/>
      <c r="I2561" s="267"/>
      <c r="J2561" s="267"/>
      <c r="K2561" s="267"/>
      <c r="L2561" s="196" t="s">
        <v>37</v>
      </c>
      <c r="M2561" s="332" t="s">
        <v>980</v>
      </c>
      <c r="N2561" s="332" t="s">
        <v>4684</v>
      </c>
      <c r="O2561" s="332" t="s">
        <v>4683</v>
      </c>
      <c r="P2561" s="332" t="s">
        <v>4681</v>
      </c>
      <c r="Q2561" s="338" t="s">
        <v>48</v>
      </c>
      <c r="R2561" s="334"/>
      <c r="S2561" s="334"/>
      <c r="T2561" s="334"/>
      <c r="U2561" s="219"/>
      <c r="V2561" s="197" t="s">
        <v>776</v>
      </c>
      <c r="W2561" s="220">
        <v>1</v>
      </c>
      <c r="X2561" s="223">
        <v>423</v>
      </c>
      <c r="Y2561" s="223">
        <v>410</v>
      </c>
      <c r="Z2561" s="223">
        <v>384</v>
      </c>
      <c r="AA2561" s="223">
        <v>361</v>
      </c>
      <c r="AB2561" s="5"/>
      <c r="AC2561" s="224">
        <f t="shared" si="96"/>
        <v>0</v>
      </c>
      <c r="AD2561" s="270">
        <f t="shared" si="97"/>
        <v>0</v>
      </c>
      <c r="AE2561" s="198" t="s">
        <v>4484</v>
      </c>
      <c r="AF2561" s="199"/>
      <c r="AG2561" s="200"/>
      <c r="AH2561" s="200"/>
      <c r="AI2561" s="169" t="str">
        <f>IF(AB2561/W2561=0,"",IF(MOD(AB2561,W2561)&gt;0,"ОШИБКА!!! неверная кратность на сорт",""))</f>
        <v/>
      </c>
    </row>
    <row r="2562" spans="2:35">
      <c r="B2562" s="251"/>
      <c r="C2562" s="168" t="s">
        <v>4679</v>
      </c>
      <c r="D2562" s="267">
        <v>47</v>
      </c>
      <c r="E2562" s="267"/>
      <c r="F2562" s="267"/>
      <c r="G2562" s="267"/>
      <c r="H2562" s="267"/>
      <c r="I2562" s="267"/>
      <c r="J2562" s="267">
        <v>10</v>
      </c>
      <c r="K2562" s="267"/>
      <c r="L2562" s="196" t="s">
        <v>37</v>
      </c>
      <c r="M2562" s="196" t="s">
        <v>980</v>
      </c>
      <c r="N2562" s="196" t="s">
        <v>4684</v>
      </c>
      <c r="O2562" s="196" t="s">
        <v>4429</v>
      </c>
      <c r="P2562" s="196" t="s">
        <v>2522</v>
      </c>
      <c r="Q2562" s="217" t="s">
        <v>4682</v>
      </c>
      <c r="R2562" s="218"/>
      <c r="S2562" s="218"/>
      <c r="T2562" s="218"/>
      <c r="U2562" s="219"/>
      <c r="V2562" s="197" t="s">
        <v>776</v>
      </c>
      <c r="W2562" s="220">
        <v>1</v>
      </c>
      <c r="X2562" s="223">
        <v>269</v>
      </c>
      <c r="Y2562" s="223">
        <v>261</v>
      </c>
      <c r="Z2562" s="223">
        <v>245</v>
      </c>
      <c r="AA2562" s="223">
        <v>230</v>
      </c>
      <c r="AB2562" s="5"/>
      <c r="AC2562" s="224">
        <f t="shared" si="96"/>
        <v>0</v>
      </c>
      <c r="AD2562" s="270">
        <f t="shared" si="97"/>
        <v>0</v>
      </c>
      <c r="AE2562" s="198"/>
      <c r="AF2562" s="199"/>
      <c r="AG2562" s="200"/>
      <c r="AH2562" s="200"/>
      <c r="AI2562" s="169" t="str">
        <f>IF(AB2562/W2562=0,"",IF(MOD(AB2562,W2562)&gt;0,"ОШИБКА!!! неверная кратность на сорт",""))</f>
        <v/>
      </c>
    </row>
    <row r="2563" spans="2:35">
      <c r="B2563" s="251"/>
      <c r="C2563" s="168" t="s">
        <v>4680</v>
      </c>
      <c r="D2563" s="267"/>
      <c r="E2563" s="267"/>
      <c r="F2563" s="267"/>
      <c r="G2563" s="267"/>
      <c r="H2563" s="267"/>
      <c r="I2563" s="267"/>
      <c r="J2563" s="267"/>
      <c r="K2563" s="267"/>
      <c r="L2563" s="196" t="s">
        <v>37</v>
      </c>
      <c r="M2563" s="332" t="s">
        <v>980</v>
      </c>
      <c r="N2563" s="332" t="s">
        <v>4684</v>
      </c>
      <c r="O2563" s="332" t="s">
        <v>4429</v>
      </c>
      <c r="P2563" s="332" t="s">
        <v>4685</v>
      </c>
      <c r="Q2563" s="338" t="s">
        <v>4682</v>
      </c>
      <c r="R2563" s="334"/>
      <c r="S2563" s="334"/>
      <c r="T2563" s="334"/>
      <c r="U2563" s="219"/>
      <c r="V2563" s="197" t="s">
        <v>776</v>
      </c>
      <c r="W2563" s="220">
        <v>1</v>
      </c>
      <c r="X2563" s="223">
        <v>269</v>
      </c>
      <c r="Y2563" s="223">
        <v>261</v>
      </c>
      <c r="Z2563" s="223">
        <v>245</v>
      </c>
      <c r="AA2563" s="223">
        <v>230</v>
      </c>
      <c r="AB2563" s="5"/>
      <c r="AC2563" s="224">
        <f t="shared" si="96"/>
        <v>0</v>
      </c>
      <c r="AD2563" s="270">
        <f t="shared" si="97"/>
        <v>0</v>
      </c>
      <c r="AE2563" s="198" t="s">
        <v>4484</v>
      </c>
      <c r="AF2563" s="199"/>
      <c r="AG2563" s="200"/>
      <c r="AH2563" s="200"/>
      <c r="AI2563" s="169" t="str">
        <f>IF(AB2563/W2563=0,"",IF(MOD(AB2563,W2563)&gt;0,"ОШИБКА!!! неверная кратность на сорт",""))</f>
        <v/>
      </c>
    </row>
    <row r="2564" spans="2:35">
      <c r="B2564" s="251"/>
      <c r="C2564" s="168"/>
      <c r="D2564" s="267"/>
      <c r="E2564" s="267"/>
      <c r="F2564" s="267"/>
      <c r="G2564" s="267"/>
      <c r="H2564" s="267"/>
      <c r="I2564" s="267"/>
      <c r="J2564" s="267"/>
      <c r="K2564" s="267">
        <v>3929</v>
      </c>
      <c r="L2564" s="196" t="s">
        <v>37</v>
      </c>
      <c r="M2564" s="196" t="s">
        <v>980</v>
      </c>
      <c r="N2564" s="196" t="s">
        <v>4684</v>
      </c>
      <c r="O2564" s="196"/>
      <c r="P2564" s="196"/>
      <c r="Q2564" s="217" t="s">
        <v>4989</v>
      </c>
      <c r="R2564" s="218"/>
      <c r="S2564" s="218"/>
      <c r="T2564" s="218"/>
      <c r="U2564" s="281" t="s">
        <v>4764</v>
      </c>
      <c r="V2564" s="197" t="s">
        <v>776</v>
      </c>
      <c r="W2564" s="220">
        <v>24</v>
      </c>
      <c r="X2564" s="285">
        <v>194</v>
      </c>
      <c r="Y2564" s="285">
        <v>188</v>
      </c>
      <c r="Z2564" s="285">
        <v>176</v>
      </c>
      <c r="AA2564" s="285">
        <v>165</v>
      </c>
      <c r="AB2564" s="5"/>
      <c r="AC2564" s="224">
        <f t="shared" si="96"/>
        <v>0</v>
      </c>
      <c r="AD2564" s="270">
        <f t="shared" si="97"/>
        <v>0</v>
      </c>
      <c r="AE2564" s="282" t="s">
        <v>7069</v>
      </c>
      <c r="AF2564" s="283" t="s">
        <v>4765</v>
      </c>
      <c r="AG2564" s="200"/>
      <c r="AH2564" s="200"/>
      <c r="AI2564" s="169" t="str">
        <f>IF(AB2564/W2564=0,"",IF(MOD(AB2564,W2564)&gt;0,"ОШИБКА!!! неверная кратность на сорт",""))</f>
        <v/>
      </c>
    </row>
    <row r="2565" spans="2:35">
      <c r="B2565" s="251"/>
      <c r="C2565" s="168"/>
      <c r="D2565" s="267"/>
      <c r="E2565" s="267"/>
      <c r="F2565" s="267"/>
      <c r="G2565" s="267"/>
      <c r="H2565" s="267"/>
      <c r="I2565" s="267"/>
      <c r="J2565" s="267"/>
      <c r="K2565" s="267">
        <v>990</v>
      </c>
      <c r="L2565" s="196" t="s">
        <v>37</v>
      </c>
      <c r="M2565" s="196" t="s">
        <v>980</v>
      </c>
      <c r="N2565" s="196" t="s">
        <v>4684</v>
      </c>
      <c r="O2565" s="196"/>
      <c r="P2565" s="196"/>
      <c r="Q2565" s="217" t="s">
        <v>4956</v>
      </c>
      <c r="R2565" s="218"/>
      <c r="S2565" s="218"/>
      <c r="T2565" s="218"/>
      <c r="U2565" s="281" t="s">
        <v>4764</v>
      </c>
      <c r="V2565" s="197" t="s">
        <v>776</v>
      </c>
      <c r="W2565" s="220">
        <v>1</v>
      </c>
      <c r="X2565" s="285">
        <v>287</v>
      </c>
      <c r="Y2565" s="285">
        <v>279</v>
      </c>
      <c r="Z2565" s="285">
        <v>261</v>
      </c>
      <c r="AA2565" s="285">
        <v>245</v>
      </c>
      <c r="AB2565" s="5"/>
      <c r="AC2565" s="224">
        <f t="shared" si="96"/>
        <v>0</v>
      </c>
      <c r="AD2565" s="270">
        <f t="shared" si="97"/>
        <v>0</v>
      </c>
      <c r="AE2565" s="282" t="s">
        <v>7069</v>
      </c>
      <c r="AF2565" s="283" t="s">
        <v>4765</v>
      </c>
      <c r="AG2565" s="200"/>
      <c r="AH2565" s="200"/>
      <c r="AI2565" s="169" t="str">
        <f>IF(AB2565/W2565=0,"",IF(MOD(AB2565,W2565)&gt;0,"ОШИБКА!!! неверная кратность на сорт",""))</f>
        <v/>
      </c>
    </row>
    <row r="2566" spans="2:35">
      <c r="B2566" s="251"/>
      <c r="C2566" s="168"/>
      <c r="D2566" s="267"/>
      <c r="E2566" s="267"/>
      <c r="F2566" s="267"/>
      <c r="G2566" s="267"/>
      <c r="H2566" s="267"/>
      <c r="I2566" s="267"/>
      <c r="J2566" s="267"/>
      <c r="K2566" s="267">
        <v>3334</v>
      </c>
      <c r="L2566" s="196" t="s">
        <v>37</v>
      </c>
      <c r="M2566" s="196" t="s">
        <v>980</v>
      </c>
      <c r="N2566" s="196" t="s">
        <v>4684</v>
      </c>
      <c r="O2566" s="196"/>
      <c r="P2566" s="196"/>
      <c r="Q2566" s="217" t="s">
        <v>4940</v>
      </c>
      <c r="R2566" s="218"/>
      <c r="S2566" s="218"/>
      <c r="T2566" s="218"/>
      <c r="U2566" s="281" t="s">
        <v>4764</v>
      </c>
      <c r="V2566" s="197" t="s">
        <v>776</v>
      </c>
      <c r="W2566" s="220">
        <v>1</v>
      </c>
      <c r="X2566" s="285">
        <v>352</v>
      </c>
      <c r="Y2566" s="285">
        <v>341</v>
      </c>
      <c r="Z2566" s="285">
        <v>320</v>
      </c>
      <c r="AA2566" s="285">
        <v>300</v>
      </c>
      <c r="AB2566" s="5"/>
      <c r="AC2566" s="224">
        <f t="shared" si="96"/>
        <v>0</v>
      </c>
      <c r="AD2566" s="270">
        <f t="shared" si="97"/>
        <v>0</v>
      </c>
      <c r="AE2566" s="282" t="s">
        <v>7069</v>
      </c>
      <c r="AF2566" s="283" t="s">
        <v>4765</v>
      </c>
      <c r="AG2566" s="200"/>
      <c r="AH2566" s="200"/>
      <c r="AI2566" s="169" t="str">
        <f>IF(AB2566/W2566=0,"",IF(MOD(AB2566,W2566)&gt;0,"ОШИБКА!!! неверная кратность на сорт",""))</f>
        <v/>
      </c>
    </row>
    <row r="2567" spans="2:35">
      <c r="B2567" s="251"/>
      <c r="C2567" s="168"/>
      <c r="D2567" s="267"/>
      <c r="E2567" s="267"/>
      <c r="F2567" s="267"/>
      <c r="G2567" s="267"/>
      <c r="H2567" s="267"/>
      <c r="I2567" s="267"/>
      <c r="J2567" s="267"/>
      <c r="K2567" s="267">
        <v>2</v>
      </c>
      <c r="L2567" s="196" t="s">
        <v>37</v>
      </c>
      <c r="M2567" s="196" t="s">
        <v>980</v>
      </c>
      <c r="N2567" s="196" t="s">
        <v>5519</v>
      </c>
      <c r="O2567" s="196"/>
      <c r="P2567" s="196"/>
      <c r="Q2567" s="217" t="s">
        <v>4956</v>
      </c>
      <c r="R2567" s="218"/>
      <c r="S2567" s="218"/>
      <c r="T2567" s="218"/>
      <c r="U2567" s="281" t="s">
        <v>4764</v>
      </c>
      <c r="V2567" s="197" t="s">
        <v>776</v>
      </c>
      <c r="W2567" s="220">
        <v>1</v>
      </c>
      <c r="X2567" s="285">
        <v>288</v>
      </c>
      <c r="Y2567" s="285">
        <v>280</v>
      </c>
      <c r="Z2567" s="285">
        <v>262</v>
      </c>
      <c r="AA2567" s="285">
        <v>246</v>
      </c>
      <c r="AB2567" s="5"/>
      <c r="AC2567" s="224">
        <f t="shared" si="96"/>
        <v>0</v>
      </c>
      <c r="AD2567" s="270">
        <f t="shared" si="97"/>
        <v>0</v>
      </c>
      <c r="AE2567" s="282" t="s">
        <v>7069</v>
      </c>
      <c r="AF2567" s="283" t="s">
        <v>4765</v>
      </c>
      <c r="AG2567" s="200"/>
      <c r="AH2567" s="200"/>
      <c r="AI2567" s="169" t="str">
        <f>IF(AB2567/W2567=0,"",IF(MOD(AB2567,W2567)&gt;0,"ОШИБКА!!! неверная кратность на сорт",""))</f>
        <v/>
      </c>
    </row>
    <row r="2568" spans="2:35">
      <c r="B2568" s="251"/>
      <c r="C2568" s="168"/>
      <c r="D2568" s="267"/>
      <c r="E2568" s="267"/>
      <c r="F2568" s="267"/>
      <c r="G2568" s="267"/>
      <c r="H2568" s="267"/>
      <c r="I2568" s="267"/>
      <c r="J2568" s="267"/>
      <c r="K2568" s="267">
        <v>750</v>
      </c>
      <c r="L2568" s="196" t="s">
        <v>37</v>
      </c>
      <c r="M2568" s="196" t="s">
        <v>980</v>
      </c>
      <c r="N2568" s="196" t="s">
        <v>5627</v>
      </c>
      <c r="O2568" s="196"/>
      <c r="P2568" s="196"/>
      <c r="Q2568" s="217" t="s">
        <v>4956</v>
      </c>
      <c r="R2568" s="218"/>
      <c r="S2568" s="218"/>
      <c r="T2568" s="218"/>
      <c r="U2568" s="281" t="s">
        <v>4764</v>
      </c>
      <c r="V2568" s="197" t="s">
        <v>776</v>
      </c>
      <c r="W2568" s="220">
        <v>1</v>
      </c>
      <c r="X2568" s="285">
        <v>322</v>
      </c>
      <c r="Y2568" s="285">
        <v>313</v>
      </c>
      <c r="Z2568" s="285">
        <v>293</v>
      </c>
      <c r="AA2568" s="285">
        <v>275</v>
      </c>
      <c r="AB2568" s="5"/>
      <c r="AC2568" s="224">
        <f t="shared" si="96"/>
        <v>0</v>
      </c>
      <c r="AD2568" s="270">
        <f t="shared" si="97"/>
        <v>0</v>
      </c>
      <c r="AE2568" s="282" t="s">
        <v>7069</v>
      </c>
      <c r="AF2568" s="283" t="s">
        <v>4765</v>
      </c>
      <c r="AG2568" s="200"/>
      <c r="AH2568" s="200"/>
      <c r="AI2568" s="169" t="str">
        <f>IF(AB2568/W2568=0,"",IF(MOD(AB2568,W2568)&gt;0,"ОШИБКА!!! неверная кратность на сорт",""))</f>
        <v/>
      </c>
    </row>
    <row r="2569" spans="2:35">
      <c r="B2569" s="251"/>
      <c r="C2569" s="168"/>
      <c r="D2569" s="267"/>
      <c r="E2569" s="267"/>
      <c r="F2569" s="267"/>
      <c r="G2569" s="267"/>
      <c r="H2569" s="267"/>
      <c r="I2569" s="267"/>
      <c r="J2569" s="267"/>
      <c r="K2569" s="267"/>
      <c r="L2569" s="196" t="s">
        <v>37</v>
      </c>
      <c r="M2569" s="196" t="s">
        <v>980</v>
      </c>
      <c r="N2569" s="196" t="s">
        <v>5627</v>
      </c>
      <c r="O2569" s="196"/>
      <c r="P2569" s="196"/>
      <c r="Q2569" s="217" t="s">
        <v>4940</v>
      </c>
      <c r="R2569" s="218"/>
      <c r="S2569" s="218"/>
      <c r="T2569" s="218"/>
      <c r="U2569" s="281" t="s">
        <v>4764</v>
      </c>
      <c r="V2569" s="197" t="s">
        <v>776</v>
      </c>
      <c r="W2569" s="220">
        <v>1</v>
      </c>
      <c r="X2569" s="285">
        <v>375</v>
      </c>
      <c r="Y2569" s="285">
        <v>364</v>
      </c>
      <c r="Z2569" s="285">
        <v>341</v>
      </c>
      <c r="AA2569" s="285">
        <v>320</v>
      </c>
      <c r="AB2569" s="5"/>
      <c r="AC2569" s="224">
        <f t="shared" si="96"/>
        <v>0</v>
      </c>
      <c r="AD2569" s="270">
        <f t="shared" si="97"/>
        <v>0</v>
      </c>
      <c r="AE2569" s="282" t="s">
        <v>7069</v>
      </c>
      <c r="AF2569" s="283" t="s">
        <v>4765</v>
      </c>
      <c r="AG2569" s="200"/>
      <c r="AH2569" s="200"/>
      <c r="AI2569" s="169" t="str">
        <f>IF(AB2569/W2569=0,"",IF(MOD(AB2569,W2569)&gt;0,"ОШИБКА!!! неверная кратность на сорт",""))</f>
        <v/>
      </c>
    </row>
    <row r="2570" spans="2:35">
      <c r="B2570" s="251"/>
      <c r="C2570" s="168"/>
      <c r="D2570" s="267"/>
      <c r="E2570" s="267"/>
      <c r="F2570" s="267"/>
      <c r="G2570" s="267"/>
      <c r="H2570" s="267"/>
      <c r="I2570" s="267"/>
      <c r="J2570" s="267"/>
      <c r="K2570" s="267"/>
      <c r="L2570" s="196" t="s">
        <v>37</v>
      </c>
      <c r="M2570" s="196" t="s">
        <v>980</v>
      </c>
      <c r="N2570" s="196" t="s">
        <v>5628</v>
      </c>
      <c r="O2570" s="196"/>
      <c r="P2570" s="196"/>
      <c r="Q2570" s="217" t="s">
        <v>4956</v>
      </c>
      <c r="R2570" s="218"/>
      <c r="S2570" s="218"/>
      <c r="T2570" s="218"/>
      <c r="U2570" s="281" t="s">
        <v>4764</v>
      </c>
      <c r="V2570" s="197" t="s">
        <v>776</v>
      </c>
      <c r="W2570" s="220">
        <v>1</v>
      </c>
      <c r="X2570" s="285">
        <v>322</v>
      </c>
      <c r="Y2570" s="285">
        <v>313</v>
      </c>
      <c r="Z2570" s="285">
        <v>293</v>
      </c>
      <c r="AA2570" s="285">
        <v>275</v>
      </c>
      <c r="AB2570" s="5"/>
      <c r="AC2570" s="224">
        <f t="shared" ref="AC2570:AC2633" si="98">X2570*AB2570</f>
        <v>0</v>
      </c>
      <c r="AD2570" s="270">
        <f t="shared" ref="AD2570:AD2633" si="99">IF(Y2570&lt;&gt;"",IF(AND($AC$25&gt;=200000,AB2570&gt;=20),AB2570*AA2570,IF(AND($AC$25&gt;=200000,AB2570&lt;20),AB2570*Z2570,IF(AND($AC$25&lt;200000,AB2570&gt;=20),AB2570*Y2570,AB2570*X2570))),IF($AC$25&gt;=200000,AB2570*Z2570,AB2570*X2570))</f>
        <v>0</v>
      </c>
      <c r="AE2570" s="282" t="s">
        <v>7069</v>
      </c>
      <c r="AF2570" s="283" t="s">
        <v>4765</v>
      </c>
      <c r="AG2570" s="200"/>
      <c r="AH2570" s="200"/>
      <c r="AI2570" s="169" t="str">
        <f>IF(AB2570/W2570=0,"",IF(MOD(AB2570,W2570)&gt;0,"ОШИБКА!!! неверная кратность на сорт",""))</f>
        <v/>
      </c>
    </row>
    <row r="2571" spans="2:35">
      <c r="B2571" s="251"/>
      <c r="C2571" s="168" t="s">
        <v>1999</v>
      </c>
      <c r="D2571" s="267">
        <v>15</v>
      </c>
      <c r="E2571" s="267"/>
      <c r="F2571" s="267"/>
      <c r="G2571" s="267"/>
      <c r="H2571" s="267"/>
      <c r="I2571" s="267"/>
      <c r="J2571" s="267"/>
      <c r="K2571" s="267"/>
      <c r="L2571" s="196" t="s">
        <v>37</v>
      </c>
      <c r="M2571" s="196" t="s">
        <v>980</v>
      </c>
      <c r="N2571" s="196" t="s">
        <v>2001</v>
      </c>
      <c r="O2571" s="196" t="s">
        <v>2000</v>
      </c>
      <c r="P2571" s="196" t="s">
        <v>46</v>
      </c>
      <c r="Q2571" s="217" t="s">
        <v>4613</v>
      </c>
      <c r="R2571" s="218"/>
      <c r="S2571" s="218"/>
      <c r="T2571" s="218"/>
      <c r="U2571" s="219"/>
      <c r="V2571" s="197" t="s">
        <v>776</v>
      </c>
      <c r="W2571" s="220">
        <v>1</v>
      </c>
      <c r="X2571" s="223">
        <v>835</v>
      </c>
      <c r="Y2571" s="223">
        <v>810</v>
      </c>
      <c r="Z2571" s="223">
        <v>759</v>
      </c>
      <c r="AA2571" s="223">
        <v>714</v>
      </c>
      <c r="AB2571" s="5"/>
      <c r="AC2571" s="224">
        <f t="shared" si="98"/>
        <v>0</v>
      </c>
      <c r="AD2571" s="270">
        <f t="shared" si="99"/>
        <v>0</v>
      </c>
      <c r="AE2571" s="198"/>
      <c r="AF2571" s="199"/>
      <c r="AG2571" s="200"/>
      <c r="AH2571" s="200"/>
      <c r="AI2571" s="169" t="str">
        <f>IF(AB2571/W2571=0,"",IF(MOD(AB2571,W2571)&gt;0,"ОШИБКА!!! неверная кратность на сорт",""))</f>
        <v/>
      </c>
    </row>
    <row r="2572" spans="2:35">
      <c r="B2572" s="251"/>
      <c r="C2572" s="168" t="s">
        <v>2002</v>
      </c>
      <c r="D2572" s="267">
        <v>87</v>
      </c>
      <c r="E2572" s="267"/>
      <c r="F2572" s="267"/>
      <c r="G2572" s="267"/>
      <c r="H2572" s="267"/>
      <c r="I2572" s="267"/>
      <c r="J2572" s="267"/>
      <c r="K2572" s="267"/>
      <c r="L2572" s="196" t="s">
        <v>37</v>
      </c>
      <c r="M2572" s="196" t="s">
        <v>980</v>
      </c>
      <c r="N2572" s="196" t="s">
        <v>2004</v>
      </c>
      <c r="O2572" s="196" t="s">
        <v>2003</v>
      </c>
      <c r="P2572" s="196" t="s">
        <v>46</v>
      </c>
      <c r="Q2572" s="196" t="s">
        <v>19</v>
      </c>
      <c r="R2572" s="218"/>
      <c r="S2572" s="218"/>
      <c r="T2572" s="218"/>
      <c r="U2572" s="219"/>
      <c r="V2572" s="197" t="s">
        <v>776</v>
      </c>
      <c r="W2572" s="220">
        <v>1</v>
      </c>
      <c r="X2572" s="223">
        <v>400</v>
      </c>
      <c r="Y2572" s="223">
        <v>388</v>
      </c>
      <c r="Z2572" s="223">
        <v>363</v>
      </c>
      <c r="AA2572" s="223">
        <v>342</v>
      </c>
      <c r="AB2572" s="5"/>
      <c r="AC2572" s="224">
        <f t="shared" si="98"/>
        <v>0</v>
      </c>
      <c r="AD2572" s="270">
        <f t="shared" si="99"/>
        <v>0</v>
      </c>
      <c r="AE2572" s="198"/>
      <c r="AF2572" s="199"/>
      <c r="AG2572" s="200"/>
      <c r="AH2572" s="200"/>
      <c r="AI2572" s="169" t="str">
        <f>IF(AB2572/W2572=0,"",IF(MOD(AB2572,W2572)&gt;0,"ОШИБКА!!! неверная кратность на сорт",""))</f>
        <v/>
      </c>
    </row>
    <row r="2573" spans="2:35">
      <c r="B2573" s="251"/>
      <c r="C2573" s="168" t="s">
        <v>3537</v>
      </c>
      <c r="D2573" s="267"/>
      <c r="E2573" s="267"/>
      <c r="F2573" s="267"/>
      <c r="G2573" s="267"/>
      <c r="H2573" s="267"/>
      <c r="I2573" s="267"/>
      <c r="J2573" s="267"/>
      <c r="K2573" s="267"/>
      <c r="L2573" s="196" t="s">
        <v>37</v>
      </c>
      <c r="M2573" s="332" t="s">
        <v>980</v>
      </c>
      <c r="N2573" s="332" t="s">
        <v>2007</v>
      </c>
      <c r="O2573" s="332" t="s">
        <v>2006</v>
      </c>
      <c r="P2573" s="332" t="s">
        <v>4450</v>
      </c>
      <c r="Q2573" s="338" t="s">
        <v>4613</v>
      </c>
      <c r="R2573" s="334"/>
      <c r="S2573" s="334"/>
      <c r="T2573" s="334"/>
      <c r="U2573" s="219"/>
      <c r="V2573" s="197" t="s">
        <v>776</v>
      </c>
      <c r="W2573" s="220">
        <v>1</v>
      </c>
      <c r="X2573" s="223">
        <v>1103</v>
      </c>
      <c r="Y2573" s="223">
        <v>1069</v>
      </c>
      <c r="Z2573" s="223">
        <v>1002</v>
      </c>
      <c r="AA2573" s="223">
        <v>942</v>
      </c>
      <c r="AB2573" s="5"/>
      <c r="AC2573" s="224">
        <f t="shared" si="98"/>
        <v>0</v>
      </c>
      <c r="AD2573" s="270">
        <f t="shared" si="99"/>
        <v>0</v>
      </c>
      <c r="AE2573" s="198" t="s">
        <v>4484</v>
      </c>
      <c r="AF2573" s="199"/>
      <c r="AG2573" s="200"/>
      <c r="AH2573" s="200"/>
      <c r="AI2573" s="169" t="str">
        <f>IF(AB2573/W2573=0,"",IF(MOD(AB2573,W2573)&gt;0,"ОШИБКА!!! неверная кратность на сорт",""))</f>
        <v/>
      </c>
    </row>
    <row r="2574" spans="2:35">
      <c r="B2574" s="251"/>
      <c r="C2574" s="168" t="s">
        <v>2005</v>
      </c>
      <c r="D2574" s="267"/>
      <c r="E2574" s="267"/>
      <c r="F2574" s="267"/>
      <c r="G2574" s="267"/>
      <c r="H2574" s="267"/>
      <c r="I2574" s="267"/>
      <c r="J2574" s="267"/>
      <c r="K2574" s="267"/>
      <c r="L2574" s="196" t="s">
        <v>37</v>
      </c>
      <c r="M2574" s="332" t="s">
        <v>980</v>
      </c>
      <c r="N2574" s="332" t="s">
        <v>2007</v>
      </c>
      <c r="O2574" s="332" t="s">
        <v>2006</v>
      </c>
      <c r="P2574" s="332" t="s">
        <v>2008</v>
      </c>
      <c r="Q2574" s="338" t="s">
        <v>4613</v>
      </c>
      <c r="R2574" s="334"/>
      <c r="S2574" s="334"/>
      <c r="T2574" s="334"/>
      <c r="U2574" s="219"/>
      <c r="V2574" s="197" t="s">
        <v>776</v>
      </c>
      <c r="W2574" s="220">
        <v>1</v>
      </c>
      <c r="X2574" s="223">
        <v>306</v>
      </c>
      <c r="Y2574" s="223">
        <v>296</v>
      </c>
      <c r="Z2574" s="223">
        <v>278</v>
      </c>
      <c r="AA2574" s="223">
        <v>261</v>
      </c>
      <c r="AB2574" s="5"/>
      <c r="AC2574" s="224">
        <f t="shared" si="98"/>
        <v>0</v>
      </c>
      <c r="AD2574" s="270">
        <f t="shared" si="99"/>
        <v>0</v>
      </c>
      <c r="AE2574" s="198" t="s">
        <v>4484</v>
      </c>
      <c r="AF2574" s="199"/>
      <c r="AG2574" s="200"/>
      <c r="AH2574" s="200"/>
      <c r="AI2574" s="169" t="str">
        <f>IF(AB2574/W2574=0,"",IF(MOD(AB2574,W2574)&gt;0,"ОШИБКА!!! неверная кратность на сорт",""))</f>
        <v/>
      </c>
    </row>
    <row r="2575" spans="2:35">
      <c r="B2575" s="251"/>
      <c r="C2575" s="168" t="s">
        <v>3538</v>
      </c>
      <c r="D2575" s="267"/>
      <c r="E2575" s="267"/>
      <c r="F2575" s="267"/>
      <c r="G2575" s="267"/>
      <c r="H2575" s="267"/>
      <c r="I2575" s="267"/>
      <c r="J2575" s="267"/>
      <c r="K2575" s="267"/>
      <c r="L2575" s="196" t="s">
        <v>37</v>
      </c>
      <c r="M2575" s="332" t="s">
        <v>980</v>
      </c>
      <c r="N2575" s="332" t="s">
        <v>2007</v>
      </c>
      <c r="O2575" s="332" t="s">
        <v>2006</v>
      </c>
      <c r="P2575" s="332" t="s">
        <v>4451</v>
      </c>
      <c r="Q2575" s="332" t="s">
        <v>19</v>
      </c>
      <c r="R2575" s="334"/>
      <c r="S2575" s="334"/>
      <c r="T2575" s="334"/>
      <c r="U2575" s="219"/>
      <c r="V2575" s="197" t="s">
        <v>776</v>
      </c>
      <c r="W2575" s="220">
        <v>1</v>
      </c>
      <c r="X2575" s="223">
        <v>235</v>
      </c>
      <c r="Y2575" s="223">
        <v>228</v>
      </c>
      <c r="Z2575" s="223">
        <v>213</v>
      </c>
      <c r="AA2575" s="223">
        <v>201</v>
      </c>
      <c r="AB2575" s="5"/>
      <c r="AC2575" s="224">
        <f t="shared" si="98"/>
        <v>0</v>
      </c>
      <c r="AD2575" s="270">
        <f t="shared" si="99"/>
        <v>0</v>
      </c>
      <c r="AE2575" s="198" t="s">
        <v>4484</v>
      </c>
      <c r="AF2575" s="199"/>
      <c r="AG2575" s="200"/>
      <c r="AH2575" s="200"/>
      <c r="AI2575" s="169" t="str">
        <f>IF(AB2575/W2575=0,"",IF(MOD(AB2575,W2575)&gt;0,"ОШИБКА!!! неверная кратность на сорт",""))</f>
        <v/>
      </c>
    </row>
    <row r="2576" spans="2:35">
      <c r="B2576" s="251"/>
      <c r="C2576" s="168" t="s">
        <v>3539</v>
      </c>
      <c r="D2576" s="267">
        <v>6</v>
      </c>
      <c r="E2576" s="267"/>
      <c r="F2576" s="267"/>
      <c r="G2576" s="267"/>
      <c r="H2576" s="267"/>
      <c r="I2576" s="267"/>
      <c r="J2576" s="267"/>
      <c r="K2576" s="267"/>
      <c r="L2576" s="196" t="s">
        <v>37</v>
      </c>
      <c r="M2576" s="196" t="s">
        <v>980</v>
      </c>
      <c r="N2576" s="196" t="s">
        <v>4453</v>
      </c>
      <c r="O2576" s="196" t="s">
        <v>4452</v>
      </c>
      <c r="P2576" s="196"/>
      <c r="Q2576" s="217" t="s">
        <v>4613</v>
      </c>
      <c r="R2576" s="218"/>
      <c r="S2576" s="218"/>
      <c r="T2576" s="218"/>
      <c r="U2576" s="219"/>
      <c r="V2576" s="197" t="s">
        <v>776</v>
      </c>
      <c r="W2576" s="220">
        <v>1</v>
      </c>
      <c r="X2576" s="223">
        <v>347</v>
      </c>
      <c r="Y2576" s="223">
        <v>336</v>
      </c>
      <c r="Z2576" s="223">
        <v>315</v>
      </c>
      <c r="AA2576" s="223">
        <v>297</v>
      </c>
      <c r="AB2576" s="5"/>
      <c r="AC2576" s="224">
        <f t="shared" si="98"/>
        <v>0</v>
      </c>
      <c r="AD2576" s="270">
        <f t="shared" si="99"/>
        <v>0</v>
      </c>
      <c r="AE2576" s="198"/>
      <c r="AF2576" s="199"/>
      <c r="AG2576" s="200"/>
      <c r="AH2576" s="200"/>
      <c r="AI2576" s="169" t="str">
        <f>IF(AB2576/W2576=0,"",IF(MOD(AB2576,W2576)&gt;0,"ОШИБКА!!! неверная кратность на сорт",""))</f>
        <v/>
      </c>
    </row>
    <row r="2577" spans="2:35">
      <c r="B2577" s="251"/>
      <c r="C2577" s="168"/>
      <c r="D2577" s="267"/>
      <c r="E2577" s="267"/>
      <c r="F2577" s="267"/>
      <c r="G2577" s="267"/>
      <c r="H2577" s="267"/>
      <c r="I2577" s="267"/>
      <c r="J2577" s="267"/>
      <c r="K2577" s="267">
        <v>1713</v>
      </c>
      <c r="L2577" s="196" t="s">
        <v>37</v>
      </c>
      <c r="M2577" s="196" t="s">
        <v>980</v>
      </c>
      <c r="N2577" s="294" t="s">
        <v>5487</v>
      </c>
      <c r="O2577" s="196"/>
      <c r="P2577" s="196"/>
      <c r="Q2577" s="217" t="s">
        <v>4940</v>
      </c>
      <c r="R2577" s="218"/>
      <c r="S2577" s="218"/>
      <c r="T2577" s="218"/>
      <c r="U2577" s="281" t="s">
        <v>4764</v>
      </c>
      <c r="V2577" s="197" t="s">
        <v>776</v>
      </c>
      <c r="W2577" s="220">
        <v>1</v>
      </c>
      <c r="X2577" s="285">
        <v>445</v>
      </c>
      <c r="Y2577" s="285">
        <v>432</v>
      </c>
      <c r="Z2577" s="285">
        <v>405</v>
      </c>
      <c r="AA2577" s="285">
        <v>380</v>
      </c>
      <c r="AB2577" s="5"/>
      <c r="AC2577" s="224">
        <f t="shared" si="98"/>
        <v>0</v>
      </c>
      <c r="AD2577" s="270">
        <f t="shared" si="99"/>
        <v>0</v>
      </c>
      <c r="AE2577" s="282" t="s">
        <v>7069</v>
      </c>
      <c r="AF2577" s="283" t="s">
        <v>4765</v>
      </c>
      <c r="AG2577" s="200"/>
      <c r="AH2577" s="200"/>
      <c r="AI2577" s="169" t="str">
        <f>IF(AB2577/W2577=0,"",IF(MOD(AB2577,W2577)&gt;0,"ОШИБКА!!! неверная кратность на сорт",""))</f>
        <v/>
      </c>
    </row>
    <row r="2578" spans="2:35">
      <c r="B2578" s="251"/>
      <c r="C2578" s="168"/>
      <c r="D2578" s="267"/>
      <c r="E2578" s="267"/>
      <c r="F2578" s="267"/>
      <c r="G2578" s="267"/>
      <c r="H2578" s="267"/>
      <c r="I2578" s="267"/>
      <c r="J2578" s="267"/>
      <c r="K2578" s="267"/>
      <c r="L2578" s="196" t="s">
        <v>37</v>
      </c>
      <c r="M2578" s="196" t="s">
        <v>980</v>
      </c>
      <c r="N2578" s="294" t="s">
        <v>5488</v>
      </c>
      <c r="O2578" s="196"/>
      <c r="P2578" s="196"/>
      <c r="Q2578" s="217" t="s">
        <v>4940</v>
      </c>
      <c r="R2578" s="218"/>
      <c r="S2578" s="218"/>
      <c r="T2578" s="218"/>
      <c r="U2578" s="281" t="s">
        <v>4764</v>
      </c>
      <c r="V2578" s="197" t="s">
        <v>776</v>
      </c>
      <c r="W2578" s="220">
        <v>1</v>
      </c>
      <c r="X2578" s="285">
        <v>445</v>
      </c>
      <c r="Y2578" s="285">
        <v>432</v>
      </c>
      <c r="Z2578" s="285">
        <v>405</v>
      </c>
      <c r="AA2578" s="285">
        <v>380</v>
      </c>
      <c r="AB2578" s="5"/>
      <c r="AC2578" s="224">
        <f t="shared" si="98"/>
        <v>0</v>
      </c>
      <c r="AD2578" s="270">
        <f t="shared" si="99"/>
        <v>0</v>
      </c>
      <c r="AE2578" s="282" t="s">
        <v>7069</v>
      </c>
      <c r="AF2578" s="283" t="s">
        <v>4765</v>
      </c>
      <c r="AG2578" s="200"/>
      <c r="AH2578" s="200"/>
      <c r="AI2578" s="169" t="str">
        <f>IF(AB2578/W2578=0,"",IF(MOD(AB2578,W2578)&gt;0,"ОШИБКА!!! неверная кратность на сорт",""))</f>
        <v/>
      </c>
    </row>
    <row r="2579" spans="2:35">
      <c r="B2579" s="251"/>
      <c r="C2579" s="168"/>
      <c r="D2579" s="267"/>
      <c r="E2579" s="267"/>
      <c r="F2579" s="267"/>
      <c r="G2579" s="267"/>
      <c r="H2579" s="267"/>
      <c r="I2579" s="267"/>
      <c r="J2579" s="267"/>
      <c r="K2579" s="267">
        <v>8</v>
      </c>
      <c r="L2579" s="196" t="s">
        <v>37</v>
      </c>
      <c r="M2579" s="196" t="s">
        <v>980</v>
      </c>
      <c r="N2579" s="294" t="s">
        <v>5489</v>
      </c>
      <c r="O2579" s="196"/>
      <c r="P2579" s="196"/>
      <c r="Q2579" s="217" t="s">
        <v>4940</v>
      </c>
      <c r="R2579" s="218"/>
      <c r="S2579" s="218"/>
      <c r="T2579" s="218"/>
      <c r="U2579" s="281" t="s">
        <v>4764</v>
      </c>
      <c r="V2579" s="197" t="s">
        <v>776</v>
      </c>
      <c r="W2579" s="220">
        <v>1</v>
      </c>
      <c r="X2579" s="285">
        <v>445</v>
      </c>
      <c r="Y2579" s="285">
        <v>432</v>
      </c>
      <c r="Z2579" s="285">
        <v>405</v>
      </c>
      <c r="AA2579" s="285">
        <v>380</v>
      </c>
      <c r="AB2579" s="5"/>
      <c r="AC2579" s="224">
        <f t="shared" si="98"/>
        <v>0</v>
      </c>
      <c r="AD2579" s="270">
        <f t="shared" si="99"/>
        <v>0</v>
      </c>
      <c r="AE2579" s="282" t="s">
        <v>7069</v>
      </c>
      <c r="AF2579" s="283" t="s">
        <v>4765</v>
      </c>
      <c r="AG2579" s="200"/>
      <c r="AH2579" s="200"/>
      <c r="AI2579" s="169" t="str">
        <f>IF(AB2579/W2579=0,"",IF(MOD(AB2579,W2579)&gt;0,"ОШИБКА!!! неверная кратность на сорт",""))</f>
        <v/>
      </c>
    </row>
    <row r="2580" spans="2:35">
      <c r="B2580" s="251"/>
      <c r="C2580" s="168"/>
      <c r="D2580" s="267"/>
      <c r="E2580" s="267"/>
      <c r="F2580" s="267"/>
      <c r="G2580" s="267"/>
      <c r="H2580" s="267"/>
      <c r="I2580" s="267"/>
      <c r="J2580" s="267"/>
      <c r="K2580" s="267">
        <v>1319</v>
      </c>
      <c r="L2580" s="196" t="s">
        <v>37</v>
      </c>
      <c r="M2580" s="196" t="s">
        <v>980</v>
      </c>
      <c r="N2580" s="294" t="s">
        <v>4453</v>
      </c>
      <c r="O2580" s="196"/>
      <c r="P2580" s="196"/>
      <c r="Q2580" s="217" t="s">
        <v>4940</v>
      </c>
      <c r="R2580" s="218"/>
      <c r="S2580" s="218"/>
      <c r="T2580" s="218"/>
      <c r="U2580" s="281" t="s">
        <v>4764</v>
      </c>
      <c r="V2580" s="197" t="s">
        <v>776</v>
      </c>
      <c r="W2580" s="220">
        <v>1</v>
      </c>
      <c r="X2580" s="285">
        <v>469</v>
      </c>
      <c r="Y2580" s="285">
        <v>454</v>
      </c>
      <c r="Z2580" s="285">
        <v>426</v>
      </c>
      <c r="AA2580" s="285">
        <v>400</v>
      </c>
      <c r="AB2580" s="5"/>
      <c r="AC2580" s="224">
        <f t="shared" si="98"/>
        <v>0</v>
      </c>
      <c r="AD2580" s="270">
        <f t="shared" si="99"/>
        <v>0</v>
      </c>
      <c r="AE2580" s="282" t="s">
        <v>7069</v>
      </c>
      <c r="AF2580" s="283" t="s">
        <v>4765</v>
      </c>
      <c r="AG2580" s="200"/>
      <c r="AH2580" s="200"/>
      <c r="AI2580" s="169" t="str">
        <f>IF(AB2580/W2580=0,"",IF(MOD(AB2580,W2580)&gt;0,"ОШИБКА!!! неверная кратность на сорт",""))</f>
        <v/>
      </c>
    </row>
    <row r="2581" spans="2:35">
      <c r="B2581" s="251"/>
      <c r="C2581" s="168"/>
      <c r="D2581" s="267"/>
      <c r="E2581" s="267"/>
      <c r="F2581" s="267"/>
      <c r="G2581" s="267"/>
      <c r="H2581" s="267"/>
      <c r="I2581" s="267"/>
      <c r="J2581" s="267"/>
      <c r="K2581" s="267">
        <v>764</v>
      </c>
      <c r="L2581" s="196" t="s">
        <v>37</v>
      </c>
      <c r="M2581" s="196" t="s">
        <v>980</v>
      </c>
      <c r="N2581" s="294" t="s">
        <v>5490</v>
      </c>
      <c r="O2581" s="196"/>
      <c r="P2581" s="196"/>
      <c r="Q2581" s="217" t="s">
        <v>4940</v>
      </c>
      <c r="R2581" s="218"/>
      <c r="S2581" s="218"/>
      <c r="T2581" s="218"/>
      <c r="U2581" s="281" t="s">
        <v>4764</v>
      </c>
      <c r="V2581" s="197" t="s">
        <v>776</v>
      </c>
      <c r="W2581" s="220">
        <v>1</v>
      </c>
      <c r="X2581" s="285">
        <v>445</v>
      </c>
      <c r="Y2581" s="285">
        <v>432</v>
      </c>
      <c r="Z2581" s="285">
        <v>405</v>
      </c>
      <c r="AA2581" s="285">
        <v>380</v>
      </c>
      <c r="AB2581" s="5"/>
      <c r="AC2581" s="224">
        <f t="shared" si="98"/>
        <v>0</v>
      </c>
      <c r="AD2581" s="270">
        <f t="shared" si="99"/>
        <v>0</v>
      </c>
      <c r="AE2581" s="282" t="s">
        <v>7069</v>
      </c>
      <c r="AF2581" s="283" t="s">
        <v>4765</v>
      </c>
      <c r="AG2581" s="200"/>
      <c r="AH2581" s="200"/>
      <c r="AI2581" s="169" t="str">
        <f>IF(AB2581/W2581=0,"",IF(MOD(AB2581,W2581)&gt;0,"ОШИБКА!!! неверная кратность на сорт",""))</f>
        <v/>
      </c>
    </row>
    <row r="2582" spans="2:35">
      <c r="B2582" s="251"/>
      <c r="C2582" s="168"/>
      <c r="D2582" s="267"/>
      <c r="E2582" s="267"/>
      <c r="F2582" s="267"/>
      <c r="G2582" s="267"/>
      <c r="H2582" s="267"/>
      <c r="I2582" s="267"/>
      <c r="J2582" s="267"/>
      <c r="K2582" s="267">
        <v>387</v>
      </c>
      <c r="L2582" s="196" t="s">
        <v>37</v>
      </c>
      <c r="M2582" s="196" t="s">
        <v>980</v>
      </c>
      <c r="N2582" s="294" t="s">
        <v>5491</v>
      </c>
      <c r="O2582" s="196"/>
      <c r="P2582" s="196"/>
      <c r="Q2582" s="217" t="s">
        <v>4940</v>
      </c>
      <c r="R2582" s="218"/>
      <c r="S2582" s="218"/>
      <c r="T2582" s="218"/>
      <c r="U2582" s="281" t="s">
        <v>4764</v>
      </c>
      <c r="V2582" s="197" t="s">
        <v>776</v>
      </c>
      <c r="W2582" s="220">
        <v>1</v>
      </c>
      <c r="X2582" s="285">
        <v>445</v>
      </c>
      <c r="Y2582" s="285">
        <v>432</v>
      </c>
      <c r="Z2582" s="285">
        <v>405</v>
      </c>
      <c r="AA2582" s="285">
        <v>380</v>
      </c>
      <c r="AB2582" s="5"/>
      <c r="AC2582" s="224">
        <f t="shared" si="98"/>
        <v>0</v>
      </c>
      <c r="AD2582" s="270">
        <f t="shared" si="99"/>
        <v>0</v>
      </c>
      <c r="AE2582" s="282" t="s">
        <v>7069</v>
      </c>
      <c r="AF2582" s="283" t="s">
        <v>4765</v>
      </c>
      <c r="AG2582" s="200"/>
      <c r="AH2582" s="200"/>
      <c r="AI2582" s="169" t="str">
        <f>IF(AB2582/W2582=0,"",IF(MOD(AB2582,W2582)&gt;0,"ОШИБКА!!! неверная кратность на сорт",""))</f>
        <v/>
      </c>
    </row>
    <row r="2583" spans="2:35">
      <c r="B2583" s="251"/>
      <c r="C2583" s="168"/>
      <c r="D2583" s="267"/>
      <c r="E2583" s="267"/>
      <c r="F2583" s="267"/>
      <c r="G2583" s="267"/>
      <c r="H2583" s="267"/>
      <c r="I2583" s="267"/>
      <c r="J2583" s="267"/>
      <c r="K2583" s="267">
        <v>1</v>
      </c>
      <c r="L2583" s="196" t="s">
        <v>37</v>
      </c>
      <c r="M2583" s="196" t="s">
        <v>980</v>
      </c>
      <c r="N2583" s="294" t="s">
        <v>5492</v>
      </c>
      <c r="O2583" s="196"/>
      <c r="P2583" s="196"/>
      <c r="Q2583" s="217" t="s">
        <v>4940</v>
      </c>
      <c r="R2583" s="218"/>
      <c r="S2583" s="218"/>
      <c r="T2583" s="218"/>
      <c r="U2583" s="281" t="s">
        <v>4764</v>
      </c>
      <c r="V2583" s="197" t="s">
        <v>776</v>
      </c>
      <c r="W2583" s="220">
        <v>1</v>
      </c>
      <c r="X2583" s="285">
        <v>445</v>
      </c>
      <c r="Y2583" s="285">
        <v>432</v>
      </c>
      <c r="Z2583" s="285">
        <v>405</v>
      </c>
      <c r="AA2583" s="285">
        <v>380</v>
      </c>
      <c r="AB2583" s="5"/>
      <c r="AC2583" s="224">
        <f t="shared" si="98"/>
        <v>0</v>
      </c>
      <c r="AD2583" s="270">
        <f t="shared" si="99"/>
        <v>0</v>
      </c>
      <c r="AE2583" s="282" t="s">
        <v>7069</v>
      </c>
      <c r="AF2583" s="283" t="s">
        <v>4765</v>
      </c>
      <c r="AG2583" s="200"/>
      <c r="AH2583" s="200"/>
      <c r="AI2583" s="169" t="str">
        <f>IF(AB2583/W2583=0,"",IF(MOD(AB2583,W2583)&gt;0,"ОШИБКА!!! неверная кратность на сорт",""))</f>
        <v/>
      </c>
    </row>
    <row r="2584" spans="2:35">
      <c r="B2584" s="251"/>
      <c r="C2584" s="168" t="s">
        <v>1420</v>
      </c>
      <c r="D2584" s="267">
        <v>7</v>
      </c>
      <c r="E2584" s="267"/>
      <c r="F2584" s="267"/>
      <c r="G2584" s="267"/>
      <c r="H2584" s="267"/>
      <c r="I2584" s="267"/>
      <c r="J2584" s="267">
        <v>10</v>
      </c>
      <c r="K2584" s="267"/>
      <c r="L2584" s="196" t="s">
        <v>37</v>
      </c>
      <c r="M2584" s="196" t="s">
        <v>980</v>
      </c>
      <c r="N2584" s="196" t="s">
        <v>1422</v>
      </c>
      <c r="O2584" s="196" t="s">
        <v>1421</v>
      </c>
      <c r="P2584" s="196" t="s">
        <v>1423</v>
      </c>
      <c r="Q2584" s="196" t="s">
        <v>141</v>
      </c>
      <c r="R2584" s="218"/>
      <c r="S2584" s="218"/>
      <c r="T2584" s="218"/>
      <c r="U2584" s="219"/>
      <c r="V2584" s="197" t="s">
        <v>776</v>
      </c>
      <c r="W2584" s="220">
        <v>1</v>
      </c>
      <c r="X2584" s="223">
        <v>347</v>
      </c>
      <c r="Y2584" s="223">
        <v>336</v>
      </c>
      <c r="Z2584" s="223">
        <v>315</v>
      </c>
      <c r="AA2584" s="223">
        <v>297</v>
      </c>
      <c r="AB2584" s="5"/>
      <c r="AC2584" s="224">
        <f t="shared" si="98"/>
        <v>0</v>
      </c>
      <c r="AD2584" s="270">
        <f t="shared" si="99"/>
        <v>0</v>
      </c>
      <c r="AE2584" s="198"/>
      <c r="AF2584" s="199"/>
      <c r="AG2584" s="200"/>
      <c r="AH2584" s="200"/>
      <c r="AI2584" s="169" t="str">
        <f>IF(AB2584/W2584=0,"",IF(MOD(AB2584,W2584)&gt;0,"ОШИБКА!!! неверная кратность на сорт",""))</f>
        <v/>
      </c>
    </row>
    <row r="2585" spans="2:35">
      <c r="B2585" s="251"/>
      <c r="C2585" s="168" t="s">
        <v>3540</v>
      </c>
      <c r="D2585" s="267">
        <v>112</v>
      </c>
      <c r="E2585" s="267"/>
      <c r="F2585" s="267"/>
      <c r="G2585" s="267"/>
      <c r="H2585" s="267"/>
      <c r="I2585" s="267"/>
      <c r="J2585" s="267">
        <v>4</v>
      </c>
      <c r="K2585" s="267"/>
      <c r="L2585" s="196" t="s">
        <v>37</v>
      </c>
      <c r="M2585" s="196" t="s">
        <v>980</v>
      </c>
      <c r="N2585" s="196" t="s">
        <v>1422</v>
      </c>
      <c r="O2585" s="196" t="s">
        <v>1421</v>
      </c>
      <c r="P2585" s="196" t="s">
        <v>4454</v>
      </c>
      <c r="Q2585" s="196" t="s">
        <v>141</v>
      </c>
      <c r="R2585" s="218"/>
      <c r="S2585" s="218"/>
      <c r="T2585" s="218"/>
      <c r="U2585" s="219"/>
      <c r="V2585" s="197" t="s">
        <v>776</v>
      </c>
      <c r="W2585" s="220">
        <v>1</v>
      </c>
      <c r="X2585" s="223">
        <v>357</v>
      </c>
      <c r="Y2585" s="223">
        <v>346</v>
      </c>
      <c r="Z2585" s="223">
        <v>324</v>
      </c>
      <c r="AA2585" s="223">
        <v>305</v>
      </c>
      <c r="AB2585" s="5"/>
      <c r="AC2585" s="224">
        <f t="shared" si="98"/>
        <v>0</v>
      </c>
      <c r="AD2585" s="270">
        <f t="shared" si="99"/>
        <v>0</v>
      </c>
      <c r="AE2585" s="198"/>
      <c r="AF2585" s="199"/>
      <c r="AG2585" s="200"/>
      <c r="AH2585" s="200"/>
      <c r="AI2585" s="169" t="str">
        <f>IF(AB2585/W2585=0,"",IF(MOD(AB2585,W2585)&gt;0,"ОШИБКА!!! неверная кратность на сорт",""))</f>
        <v/>
      </c>
    </row>
    <row r="2586" spans="2:35">
      <c r="B2586" s="251"/>
      <c r="C2586" s="168" t="s">
        <v>1424</v>
      </c>
      <c r="D2586" s="267">
        <v>28</v>
      </c>
      <c r="E2586" s="267">
        <v>355</v>
      </c>
      <c r="F2586" s="267">
        <v>315</v>
      </c>
      <c r="G2586" s="267"/>
      <c r="H2586" s="267"/>
      <c r="I2586" s="267"/>
      <c r="J2586" s="267">
        <v>20</v>
      </c>
      <c r="K2586" s="267"/>
      <c r="L2586" s="196" t="s">
        <v>37</v>
      </c>
      <c r="M2586" s="196" t="s">
        <v>980</v>
      </c>
      <c r="N2586" s="196" t="s">
        <v>1426</v>
      </c>
      <c r="O2586" s="196" t="s">
        <v>1425</v>
      </c>
      <c r="P2586" s="196" t="s">
        <v>1427</v>
      </c>
      <c r="Q2586" s="196" t="s">
        <v>141</v>
      </c>
      <c r="R2586" s="218"/>
      <c r="S2586" s="218"/>
      <c r="T2586" s="218"/>
      <c r="U2586" s="219"/>
      <c r="V2586" s="197" t="s">
        <v>776</v>
      </c>
      <c r="W2586" s="220">
        <v>1</v>
      </c>
      <c r="X2586" s="223">
        <v>281</v>
      </c>
      <c r="Y2586" s="223">
        <v>272</v>
      </c>
      <c r="Z2586" s="223">
        <v>255</v>
      </c>
      <c r="AA2586" s="223">
        <v>240</v>
      </c>
      <c r="AB2586" s="5"/>
      <c r="AC2586" s="224">
        <f t="shared" si="98"/>
        <v>0</v>
      </c>
      <c r="AD2586" s="270">
        <f t="shared" si="99"/>
        <v>0</v>
      </c>
      <c r="AE2586" s="198"/>
      <c r="AF2586" s="199"/>
      <c r="AG2586" s="200"/>
      <c r="AH2586" s="200"/>
      <c r="AI2586" s="169" t="str">
        <f>IF(AB2586/W2586=0,"",IF(MOD(AB2586,W2586)&gt;0,"ОШИБКА!!! неверная кратность на сорт",""))</f>
        <v/>
      </c>
    </row>
    <row r="2587" spans="2:35">
      <c r="B2587" s="251"/>
      <c r="C2587" s="168" t="s">
        <v>3541</v>
      </c>
      <c r="D2587" s="267">
        <v>38</v>
      </c>
      <c r="E2587" s="267">
        <v>1339</v>
      </c>
      <c r="F2587" s="267">
        <v>1329</v>
      </c>
      <c r="G2587" s="267"/>
      <c r="H2587" s="267"/>
      <c r="I2587" s="267"/>
      <c r="J2587" s="267">
        <v>15</v>
      </c>
      <c r="K2587" s="267"/>
      <c r="L2587" s="196" t="s">
        <v>37</v>
      </c>
      <c r="M2587" s="196" t="s">
        <v>980</v>
      </c>
      <c r="N2587" s="196" t="s">
        <v>1426</v>
      </c>
      <c r="O2587" s="196" t="s">
        <v>1425</v>
      </c>
      <c r="P2587" s="196" t="s">
        <v>4170</v>
      </c>
      <c r="Q2587" s="196" t="s">
        <v>19</v>
      </c>
      <c r="R2587" s="218"/>
      <c r="S2587" s="218"/>
      <c r="T2587" s="218"/>
      <c r="U2587" s="219"/>
      <c r="V2587" s="197" t="s">
        <v>776</v>
      </c>
      <c r="W2587" s="220">
        <v>1</v>
      </c>
      <c r="X2587" s="223">
        <v>329</v>
      </c>
      <c r="Y2587" s="223">
        <v>319</v>
      </c>
      <c r="Z2587" s="223">
        <v>299</v>
      </c>
      <c r="AA2587" s="223">
        <v>281</v>
      </c>
      <c r="AB2587" s="5"/>
      <c r="AC2587" s="224">
        <f t="shared" si="98"/>
        <v>0</v>
      </c>
      <c r="AD2587" s="270">
        <f t="shared" si="99"/>
        <v>0</v>
      </c>
      <c r="AE2587" s="198"/>
      <c r="AF2587" s="199"/>
      <c r="AG2587" s="200"/>
      <c r="AH2587" s="200"/>
      <c r="AI2587" s="169" t="str">
        <f>IF(AB2587/W2587=0,"",IF(MOD(AB2587,W2587)&gt;0,"ОШИБКА!!! неверная кратность на сорт",""))</f>
        <v/>
      </c>
    </row>
    <row r="2588" spans="2:35">
      <c r="B2588" s="251"/>
      <c r="C2588" s="168" t="s">
        <v>3543</v>
      </c>
      <c r="D2588" s="267"/>
      <c r="E2588" s="267"/>
      <c r="F2588" s="267"/>
      <c r="G2588" s="267"/>
      <c r="H2588" s="267"/>
      <c r="I2588" s="267"/>
      <c r="J2588" s="267"/>
      <c r="K2588" s="267"/>
      <c r="L2588" s="196" t="s">
        <v>37</v>
      </c>
      <c r="M2588" s="332" t="s">
        <v>980</v>
      </c>
      <c r="N2588" s="332" t="s">
        <v>1426</v>
      </c>
      <c r="O2588" s="332" t="s">
        <v>1425</v>
      </c>
      <c r="P2588" s="332" t="s">
        <v>2971</v>
      </c>
      <c r="Q2588" s="332" t="s">
        <v>19</v>
      </c>
      <c r="R2588" s="334"/>
      <c r="S2588" s="334"/>
      <c r="T2588" s="334"/>
      <c r="U2588" s="219"/>
      <c r="V2588" s="197" t="s">
        <v>776</v>
      </c>
      <c r="W2588" s="220">
        <v>1</v>
      </c>
      <c r="X2588" s="223">
        <v>225</v>
      </c>
      <c r="Y2588" s="223">
        <v>218</v>
      </c>
      <c r="Z2588" s="223">
        <v>204</v>
      </c>
      <c r="AA2588" s="223">
        <v>192</v>
      </c>
      <c r="AB2588" s="5"/>
      <c r="AC2588" s="224">
        <f t="shared" si="98"/>
        <v>0</v>
      </c>
      <c r="AD2588" s="270">
        <f t="shared" si="99"/>
        <v>0</v>
      </c>
      <c r="AE2588" s="198" t="s">
        <v>4484</v>
      </c>
      <c r="AF2588" s="199"/>
      <c r="AG2588" s="200"/>
      <c r="AH2588" s="200"/>
      <c r="AI2588" s="169" t="str">
        <f>IF(AB2588/W2588=0,"",IF(MOD(AB2588,W2588)&gt;0,"ОШИБКА!!! неверная кратность на сорт",""))</f>
        <v/>
      </c>
    </row>
    <row r="2589" spans="2:35">
      <c r="B2589" s="251"/>
      <c r="C2589" s="168" t="s">
        <v>3542</v>
      </c>
      <c r="D2589" s="267">
        <v>11</v>
      </c>
      <c r="E2589" s="267"/>
      <c r="F2589" s="267"/>
      <c r="G2589" s="267"/>
      <c r="H2589" s="267"/>
      <c r="I2589" s="267"/>
      <c r="J2589" s="267"/>
      <c r="K2589" s="267"/>
      <c r="L2589" s="196" t="s">
        <v>37</v>
      </c>
      <c r="M2589" s="196" t="s">
        <v>980</v>
      </c>
      <c r="N2589" s="196" t="s">
        <v>1426</v>
      </c>
      <c r="O2589" s="196" t="s">
        <v>1425</v>
      </c>
      <c r="P2589" s="196" t="s">
        <v>1423</v>
      </c>
      <c r="Q2589" s="196" t="s">
        <v>19</v>
      </c>
      <c r="R2589" s="218"/>
      <c r="S2589" s="218"/>
      <c r="T2589" s="218"/>
      <c r="U2589" s="219"/>
      <c r="V2589" s="197" t="s">
        <v>776</v>
      </c>
      <c r="W2589" s="220">
        <v>1</v>
      </c>
      <c r="X2589" s="223">
        <v>276</v>
      </c>
      <c r="Y2589" s="223">
        <v>268</v>
      </c>
      <c r="Z2589" s="223">
        <v>251</v>
      </c>
      <c r="AA2589" s="223">
        <v>236</v>
      </c>
      <c r="AB2589" s="5"/>
      <c r="AC2589" s="224">
        <f t="shared" si="98"/>
        <v>0</v>
      </c>
      <c r="AD2589" s="270">
        <f t="shared" si="99"/>
        <v>0</v>
      </c>
      <c r="AE2589" s="198"/>
      <c r="AF2589" s="199"/>
      <c r="AG2589" s="200"/>
      <c r="AH2589" s="200"/>
      <c r="AI2589" s="169" t="str">
        <f>IF(AB2589/W2589=0,"",IF(MOD(AB2589,W2589)&gt;0,"ОШИБКА!!! неверная кратность на сорт",""))</f>
        <v/>
      </c>
    </row>
    <row r="2590" spans="2:35">
      <c r="B2590" s="251"/>
      <c r="C2590" s="168" t="s">
        <v>1428</v>
      </c>
      <c r="D2590" s="267">
        <v>21</v>
      </c>
      <c r="E2590" s="267"/>
      <c r="F2590" s="267"/>
      <c r="G2590" s="267"/>
      <c r="H2590" s="267"/>
      <c r="I2590" s="267"/>
      <c r="J2590" s="267"/>
      <c r="K2590" s="267"/>
      <c r="L2590" s="196" t="s">
        <v>37</v>
      </c>
      <c r="M2590" s="196" t="s">
        <v>980</v>
      </c>
      <c r="N2590" s="196" t="s">
        <v>1430</v>
      </c>
      <c r="O2590" s="196" t="s">
        <v>1429</v>
      </c>
      <c r="P2590" s="196" t="s">
        <v>1431</v>
      </c>
      <c r="Q2590" s="196" t="s">
        <v>141</v>
      </c>
      <c r="R2590" s="218"/>
      <c r="S2590" s="218"/>
      <c r="T2590" s="218"/>
      <c r="U2590" s="219"/>
      <c r="V2590" s="197" t="s">
        <v>776</v>
      </c>
      <c r="W2590" s="220">
        <v>1</v>
      </c>
      <c r="X2590" s="223">
        <v>416</v>
      </c>
      <c r="Y2590" s="223">
        <v>404</v>
      </c>
      <c r="Z2590" s="223">
        <v>378</v>
      </c>
      <c r="AA2590" s="223">
        <v>356</v>
      </c>
      <c r="AB2590" s="5"/>
      <c r="AC2590" s="224">
        <f t="shared" si="98"/>
        <v>0</v>
      </c>
      <c r="AD2590" s="270">
        <f t="shared" si="99"/>
        <v>0</v>
      </c>
      <c r="AE2590" s="198"/>
      <c r="AF2590" s="199"/>
      <c r="AG2590" s="200"/>
      <c r="AH2590" s="200"/>
      <c r="AI2590" s="169" t="str">
        <f>IF(AB2590/W2590=0,"",IF(MOD(AB2590,W2590)&gt;0,"ОШИБКА!!! неверная кратность на сорт",""))</f>
        <v/>
      </c>
    </row>
    <row r="2591" spans="2:35">
      <c r="B2591" s="251"/>
      <c r="C2591" s="168" t="s">
        <v>2009</v>
      </c>
      <c r="D2591" s="267">
        <v>17</v>
      </c>
      <c r="E2591" s="267"/>
      <c r="F2591" s="267"/>
      <c r="G2591" s="267"/>
      <c r="H2591" s="267"/>
      <c r="I2591" s="267"/>
      <c r="J2591" s="267"/>
      <c r="K2591" s="267"/>
      <c r="L2591" s="196" t="s">
        <v>37</v>
      </c>
      <c r="M2591" s="196" t="s">
        <v>980</v>
      </c>
      <c r="N2591" s="196" t="s">
        <v>2011</v>
      </c>
      <c r="O2591" s="196" t="s">
        <v>2010</v>
      </c>
      <c r="P2591" s="196" t="s">
        <v>46</v>
      </c>
      <c r="Q2591" s="217" t="s">
        <v>4613</v>
      </c>
      <c r="R2591" s="218"/>
      <c r="S2591" s="218"/>
      <c r="T2591" s="218"/>
      <c r="U2591" s="219"/>
      <c r="V2591" s="197" t="s">
        <v>776</v>
      </c>
      <c r="W2591" s="220">
        <v>1</v>
      </c>
      <c r="X2591" s="223">
        <v>276</v>
      </c>
      <c r="Y2591" s="223">
        <v>268</v>
      </c>
      <c r="Z2591" s="223">
        <v>251</v>
      </c>
      <c r="AA2591" s="223">
        <v>236</v>
      </c>
      <c r="AB2591" s="5"/>
      <c r="AC2591" s="224">
        <f t="shared" si="98"/>
        <v>0</v>
      </c>
      <c r="AD2591" s="270">
        <f t="shared" si="99"/>
        <v>0</v>
      </c>
      <c r="AE2591" s="198"/>
      <c r="AF2591" s="199"/>
      <c r="AG2591" s="200"/>
      <c r="AH2591" s="200"/>
      <c r="AI2591" s="169" t="str">
        <f>IF(AB2591/W2591=0,"",IF(MOD(AB2591,W2591)&gt;0,"ОШИБКА!!! неверная кратность на сорт",""))</f>
        <v/>
      </c>
    </row>
    <row r="2592" spans="2:35">
      <c r="B2592" s="251"/>
      <c r="C2592" s="168" t="s">
        <v>2012</v>
      </c>
      <c r="D2592" s="267"/>
      <c r="E2592" s="267"/>
      <c r="F2592" s="267"/>
      <c r="G2592" s="267"/>
      <c r="H2592" s="267"/>
      <c r="I2592" s="267"/>
      <c r="J2592" s="267"/>
      <c r="K2592" s="267"/>
      <c r="L2592" s="196" t="s">
        <v>37</v>
      </c>
      <c r="M2592" s="332" t="s">
        <v>980</v>
      </c>
      <c r="N2592" s="332" t="s">
        <v>2980</v>
      </c>
      <c r="O2592" s="332" t="s">
        <v>2013</v>
      </c>
      <c r="P2592" s="332" t="s">
        <v>46</v>
      </c>
      <c r="Q2592" s="338" t="s">
        <v>4613</v>
      </c>
      <c r="R2592" s="334"/>
      <c r="S2592" s="334"/>
      <c r="T2592" s="334"/>
      <c r="U2592" s="219"/>
      <c r="V2592" s="197" t="s">
        <v>776</v>
      </c>
      <c r="W2592" s="220">
        <v>1</v>
      </c>
      <c r="X2592" s="223">
        <v>251</v>
      </c>
      <c r="Y2592" s="223">
        <v>244</v>
      </c>
      <c r="Z2592" s="223">
        <v>228</v>
      </c>
      <c r="AA2592" s="223">
        <v>215</v>
      </c>
      <c r="AB2592" s="5"/>
      <c r="AC2592" s="224">
        <f t="shared" si="98"/>
        <v>0</v>
      </c>
      <c r="AD2592" s="270">
        <f t="shared" si="99"/>
        <v>0</v>
      </c>
      <c r="AE2592" s="198" t="s">
        <v>4484</v>
      </c>
      <c r="AF2592" s="199"/>
      <c r="AG2592" s="200"/>
      <c r="AH2592" s="200"/>
      <c r="AI2592" s="169" t="str">
        <f>IF(AB2592/W2592=0,"",IF(MOD(AB2592,W2592)&gt;0,"ОШИБКА!!! неверная кратность на сорт",""))</f>
        <v/>
      </c>
    </row>
    <row r="2593" spans="2:35">
      <c r="B2593" s="251"/>
      <c r="C2593" s="168"/>
      <c r="D2593" s="267"/>
      <c r="E2593" s="267"/>
      <c r="F2593" s="267"/>
      <c r="G2593" s="267"/>
      <c r="H2593" s="267"/>
      <c r="I2593" s="267"/>
      <c r="J2593" s="267"/>
      <c r="K2593" s="267">
        <v>102</v>
      </c>
      <c r="L2593" s="196" t="s">
        <v>37</v>
      </c>
      <c r="M2593" s="196" t="s">
        <v>980</v>
      </c>
      <c r="N2593" s="196" t="s">
        <v>4973</v>
      </c>
      <c r="O2593" s="196"/>
      <c r="P2593" s="196"/>
      <c r="Q2593" s="196" t="s">
        <v>4989</v>
      </c>
      <c r="R2593" s="218"/>
      <c r="S2593" s="218"/>
      <c r="T2593" s="218"/>
      <c r="U2593" s="281" t="s">
        <v>4764</v>
      </c>
      <c r="V2593" s="197" t="s">
        <v>776</v>
      </c>
      <c r="W2593" s="220">
        <v>24</v>
      </c>
      <c r="X2593" s="285">
        <v>205</v>
      </c>
      <c r="Y2593" s="285">
        <v>199</v>
      </c>
      <c r="Z2593" s="285">
        <v>187</v>
      </c>
      <c r="AA2593" s="285">
        <v>175</v>
      </c>
      <c r="AB2593" s="5"/>
      <c r="AC2593" s="224">
        <f t="shared" si="98"/>
        <v>0</v>
      </c>
      <c r="AD2593" s="270">
        <f t="shared" si="99"/>
        <v>0</v>
      </c>
      <c r="AE2593" s="282" t="s">
        <v>7069</v>
      </c>
      <c r="AF2593" s="283" t="s">
        <v>4765</v>
      </c>
      <c r="AG2593" s="200"/>
      <c r="AH2593" s="200"/>
      <c r="AI2593" s="169" t="str">
        <f>IF(AB2593/W2593=0,"",IF(MOD(AB2593,W2593)&gt;0,"ОШИБКА!!! неверная кратность на сорт",""))</f>
        <v/>
      </c>
    </row>
    <row r="2594" spans="2:35">
      <c r="B2594" s="251"/>
      <c r="C2594" s="168"/>
      <c r="D2594" s="267"/>
      <c r="E2594" s="267"/>
      <c r="F2594" s="267"/>
      <c r="G2594" s="267"/>
      <c r="H2594" s="267"/>
      <c r="I2594" s="267"/>
      <c r="J2594" s="267"/>
      <c r="K2594" s="267">
        <v>1590</v>
      </c>
      <c r="L2594" s="196" t="s">
        <v>37</v>
      </c>
      <c r="M2594" s="196" t="s">
        <v>980</v>
      </c>
      <c r="N2594" s="196" t="s">
        <v>4973</v>
      </c>
      <c r="O2594" s="196"/>
      <c r="P2594" s="196"/>
      <c r="Q2594" s="196" t="s">
        <v>4956</v>
      </c>
      <c r="R2594" s="218"/>
      <c r="S2594" s="218"/>
      <c r="T2594" s="218"/>
      <c r="U2594" s="281" t="s">
        <v>4764</v>
      </c>
      <c r="V2594" s="197" t="s">
        <v>776</v>
      </c>
      <c r="W2594" s="220">
        <v>1</v>
      </c>
      <c r="X2594" s="285">
        <v>287</v>
      </c>
      <c r="Y2594" s="285">
        <v>279</v>
      </c>
      <c r="Z2594" s="285">
        <v>261</v>
      </c>
      <c r="AA2594" s="285">
        <v>245</v>
      </c>
      <c r="AB2594" s="5"/>
      <c r="AC2594" s="224">
        <f t="shared" si="98"/>
        <v>0</v>
      </c>
      <c r="AD2594" s="270">
        <f t="shared" si="99"/>
        <v>0</v>
      </c>
      <c r="AE2594" s="282" t="s">
        <v>7069</v>
      </c>
      <c r="AF2594" s="283" t="s">
        <v>4765</v>
      </c>
      <c r="AG2594" s="200"/>
      <c r="AH2594" s="200"/>
      <c r="AI2594" s="169" t="str">
        <f>IF(AB2594/W2594=0,"",IF(MOD(AB2594,W2594)&gt;0,"ОШИБКА!!! неверная кратность на сорт",""))</f>
        <v/>
      </c>
    </row>
    <row r="2595" spans="2:35">
      <c r="B2595" s="251"/>
      <c r="C2595" s="168"/>
      <c r="D2595" s="267"/>
      <c r="E2595" s="267"/>
      <c r="F2595" s="267"/>
      <c r="G2595" s="267"/>
      <c r="H2595" s="267"/>
      <c r="I2595" s="267"/>
      <c r="J2595" s="267"/>
      <c r="K2595" s="267"/>
      <c r="L2595" s="196" t="s">
        <v>37</v>
      </c>
      <c r="M2595" s="196" t="s">
        <v>980</v>
      </c>
      <c r="N2595" s="196" t="s">
        <v>4974</v>
      </c>
      <c r="O2595" s="196"/>
      <c r="P2595" s="196"/>
      <c r="Q2595" s="196" t="s">
        <v>4940</v>
      </c>
      <c r="R2595" s="218"/>
      <c r="S2595" s="218"/>
      <c r="T2595" s="218"/>
      <c r="U2595" s="281" t="s">
        <v>4764</v>
      </c>
      <c r="V2595" s="197" t="s">
        <v>776</v>
      </c>
      <c r="W2595" s="220">
        <v>1</v>
      </c>
      <c r="X2595" s="285">
        <v>434</v>
      </c>
      <c r="Y2595" s="285">
        <v>420</v>
      </c>
      <c r="Z2595" s="285">
        <v>394</v>
      </c>
      <c r="AA2595" s="285">
        <v>370</v>
      </c>
      <c r="AB2595" s="5"/>
      <c r="AC2595" s="224">
        <f t="shared" si="98"/>
        <v>0</v>
      </c>
      <c r="AD2595" s="270">
        <f t="shared" si="99"/>
        <v>0</v>
      </c>
      <c r="AE2595" s="282" t="s">
        <v>7069</v>
      </c>
      <c r="AF2595" s="283" t="s">
        <v>4765</v>
      </c>
      <c r="AG2595" s="200"/>
      <c r="AH2595" s="200"/>
      <c r="AI2595" s="169" t="str">
        <f>IF(AB2595/W2595=0,"",IF(MOD(AB2595,W2595)&gt;0,"ОШИБКА!!! неверная кратность на сорт",""))</f>
        <v/>
      </c>
    </row>
    <row r="2596" spans="2:35">
      <c r="B2596" s="251"/>
      <c r="C2596" s="168"/>
      <c r="D2596" s="267"/>
      <c r="E2596" s="267"/>
      <c r="F2596" s="267"/>
      <c r="G2596" s="267"/>
      <c r="H2596" s="267"/>
      <c r="I2596" s="267"/>
      <c r="J2596" s="267"/>
      <c r="K2596" s="267">
        <v>2300</v>
      </c>
      <c r="L2596" s="196" t="s">
        <v>37</v>
      </c>
      <c r="M2596" s="196" t="s">
        <v>980</v>
      </c>
      <c r="N2596" s="196" t="s">
        <v>4975</v>
      </c>
      <c r="O2596" s="196"/>
      <c r="P2596" s="196"/>
      <c r="Q2596" s="196" t="s">
        <v>4940</v>
      </c>
      <c r="R2596" s="218"/>
      <c r="S2596" s="218"/>
      <c r="T2596" s="218"/>
      <c r="U2596" s="281" t="s">
        <v>4764</v>
      </c>
      <c r="V2596" s="197" t="s">
        <v>776</v>
      </c>
      <c r="W2596" s="220">
        <v>1</v>
      </c>
      <c r="X2596" s="285">
        <v>434</v>
      </c>
      <c r="Y2596" s="285">
        <v>420</v>
      </c>
      <c r="Z2596" s="285">
        <v>394</v>
      </c>
      <c r="AA2596" s="285">
        <v>370</v>
      </c>
      <c r="AB2596" s="5"/>
      <c r="AC2596" s="224">
        <f t="shared" si="98"/>
        <v>0</v>
      </c>
      <c r="AD2596" s="270">
        <f t="shared" si="99"/>
        <v>0</v>
      </c>
      <c r="AE2596" s="282" t="s">
        <v>7069</v>
      </c>
      <c r="AF2596" s="283" t="s">
        <v>4765</v>
      </c>
      <c r="AG2596" s="200"/>
      <c r="AH2596" s="200"/>
      <c r="AI2596" s="169" t="str">
        <f>IF(AB2596/W2596=0,"",IF(MOD(AB2596,W2596)&gt;0,"ОШИБКА!!! неверная кратность на сорт",""))</f>
        <v/>
      </c>
    </row>
    <row r="2597" spans="2:35">
      <c r="B2597" s="251"/>
      <c r="C2597" s="168"/>
      <c r="D2597" s="267"/>
      <c r="E2597" s="267"/>
      <c r="F2597" s="267"/>
      <c r="G2597" s="267"/>
      <c r="H2597" s="267"/>
      <c r="I2597" s="267"/>
      <c r="J2597" s="267"/>
      <c r="K2597" s="267">
        <v>2270</v>
      </c>
      <c r="L2597" s="196" t="s">
        <v>37</v>
      </c>
      <c r="M2597" s="196" t="s">
        <v>980</v>
      </c>
      <c r="N2597" s="196" t="s">
        <v>4976</v>
      </c>
      <c r="O2597" s="196"/>
      <c r="P2597" s="196"/>
      <c r="Q2597" s="196" t="s">
        <v>4940</v>
      </c>
      <c r="R2597" s="218"/>
      <c r="S2597" s="218"/>
      <c r="T2597" s="218"/>
      <c r="U2597" s="281" t="s">
        <v>4764</v>
      </c>
      <c r="V2597" s="197" t="s">
        <v>776</v>
      </c>
      <c r="W2597" s="220">
        <v>1</v>
      </c>
      <c r="X2597" s="285">
        <v>434</v>
      </c>
      <c r="Y2597" s="285">
        <v>420</v>
      </c>
      <c r="Z2597" s="285">
        <v>394</v>
      </c>
      <c r="AA2597" s="285">
        <v>370</v>
      </c>
      <c r="AB2597" s="5"/>
      <c r="AC2597" s="224">
        <f t="shared" si="98"/>
        <v>0</v>
      </c>
      <c r="AD2597" s="270">
        <f t="shared" si="99"/>
        <v>0</v>
      </c>
      <c r="AE2597" s="282" t="s">
        <v>7069</v>
      </c>
      <c r="AF2597" s="283" t="s">
        <v>4765</v>
      </c>
      <c r="AG2597" s="200"/>
      <c r="AH2597" s="200"/>
      <c r="AI2597" s="169" t="str">
        <f>IF(AB2597/W2597=0,"",IF(MOD(AB2597,W2597)&gt;0,"ОШИБКА!!! неверная кратность на сорт",""))</f>
        <v/>
      </c>
    </row>
    <row r="2598" spans="2:35">
      <c r="B2598" s="251"/>
      <c r="C2598" s="168"/>
      <c r="D2598" s="267"/>
      <c r="E2598" s="267"/>
      <c r="F2598" s="267"/>
      <c r="G2598" s="267"/>
      <c r="H2598" s="267"/>
      <c r="I2598" s="267"/>
      <c r="J2598" s="267"/>
      <c r="K2598" s="267">
        <v>892</v>
      </c>
      <c r="L2598" s="196" t="s">
        <v>37</v>
      </c>
      <c r="M2598" s="196" t="s">
        <v>980</v>
      </c>
      <c r="N2598" s="196" t="s">
        <v>4977</v>
      </c>
      <c r="O2598" s="196"/>
      <c r="P2598" s="196"/>
      <c r="Q2598" s="196" t="s">
        <v>4956</v>
      </c>
      <c r="R2598" s="218"/>
      <c r="S2598" s="218"/>
      <c r="T2598" s="218"/>
      <c r="U2598" s="281" t="s">
        <v>4764</v>
      </c>
      <c r="V2598" s="197" t="s">
        <v>776</v>
      </c>
      <c r="W2598" s="220">
        <v>1</v>
      </c>
      <c r="X2598" s="285">
        <v>287</v>
      </c>
      <c r="Y2598" s="285">
        <v>279</v>
      </c>
      <c r="Z2598" s="285">
        <v>261</v>
      </c>
      <c r="AA2598" s="285">
        <v>245</v>
      </c>
      <c r="AB2598" s="5"/>
      <c r="AC2598" s="224">
        <f t="shared" si="98"/>
        <v>0</v>
      </c>
      <c r="AD2598" s="270">
        <f t="shared" si="99"/>
        <v>0</v>
      </c>
      <c r="AE2598" s="282" t="s">
        <v>7069</v>
      </c>
      <c r="AF2598" s="283" t="s">
        <v>4765</v>
      </c>
      <c r="AG2598" s="200"/>
      <c r="AH2598" s="200"/>
      <c r="AI2598" s="169" t="str">
        <f>IF(AB2598/W2598=0,"",IF(MOD(AB2598,W2598)&gt;0,"ОШИБКА!!! неверная кратность на сорт",""))</f>
        <v/>
      </c>
    </row>
    <row r="2599" spans="2:35">
      <c r="B2599" s="251"/>
      <c r="C2599" s="168"/>
      <c r="D2599" s="267"/>
      <c r="E2599" s="267"/>
      <c r="F2599" s="267"/>
      <c r="G2599" s="267"/>
      <c r="H2599" s="267"/>
      <c r="I2599" s="267"/>
      <c r="J2599" s="267"/>
      <c r="K2599" s="267">
        <v>108</v>
      </c>
      <c r="L2599" s="196" t="s">
        <v>37</v>
      </c>
      <c r="M2599" s="196" t="s">
        <v>980</v>
      </c>
      <c r="N2599" s="196" t="s">
        <v>4977</v>
      </c>
      <c r="O2599" s="196"/>
      <c r="P2599" s="196"/>
      <c r="Q2599" s="196" t="s">
        <v>4940</v>
      </c>
      <c r="R2599" s="218"/>
      <c r="S2599" s="218"/>
      <c r="T2599" s="218"/>
      <c r="U2599" s="281" t="s">
        <v>4764</v>
      </c>
      <c r="V2599" s="197" t="s">
        <v>776</v>
      </c>
      <c r="W2599" s="220">
        <v>1</v>
      </c>
      <c r="X2599" s="285">
        <v>352</v>
      </c>
      <c r="Y2599" s="285">
        <v>341</v>
      </c>
      <c r="Z2599" s="285">
        <v>320</v>
      </c>
      <c r="AA2599" s="285">
        <v>300</v>
      </c>
      <c r="AB2599" s="5"/>
      <c r="AC2599" s="224">
        <f t="shared" si="98"/>
        <v>0</v>
      </c>
      <c r="AD2599" s="270">
        <f t="shared" si="99"/>
        <v>0</v>
      </c>
      <c r="AE2599" s="282" t="s">
        <v>7069</v>
      </c>
      <c r="AF2599" s="283" t="s">
        <v>4765</v>
      </c>
      <c r="AG2599" s="200"/>
      <c r="AH2599" s="200"/>
      <c r="AI2599" s="169" t="str">
        <f>IF(AB2599/W2599=0,"",IF(MOD(AB2599,W2599)&gt;0,"ОШИБКА!!! неверная кратность на сорт",""))</f>
        <v/>
      </c>
    </row>
    <row r="2600" spans="2:35">
      <c r="B2600" s="251"/>
      <c r="C2600" s="168"/>
      <c r="D2600" s="267"/>
      <c r="E2600" s="267"/>
      <c r="F2600" s="267"/>
      <c r="G2600" s="267"/>
      <c r="H2600" s="267"/>
      <c r="I2600" s="267"/>
      <c r="J2600" s="267"/>
      <c r="K2600" s="267">
        <v>1411</v>
      </c>
      <c r="L2600" s="196" t="s">
        <v>37</v>
      </c>
      <c r="M2600" s="196" t="s">
        <v>980</v>
      </c>
      <c r="N2600" s="196" t="s">
        <v>4978</v>
      </c>
      <c r="O2600" s="196"/>
      <c r="P2600" s="196"/>
      <c r="Q2600" s="196" t="s">
        <v>4956</v>
      </c>
      <c r="R2600" s="218"/>
      <c r="S2600" s="218"/>
      <c r="T2600" s="218"/>
      <c r="U2600" s="281" t="s">
        <v>4764</v>
      </c>
      <c r="V2600" s="197" t="s">
        <v>776</v>
      </c>
      <c r="W2600" s="220">
        <v>1</v>
      </c>
      <c r="X2600" s="285">
        <v>287</v>
      </c>
      <c r="Y2600" s="285">
        <v>279</v>
      </c>
      <c r="Z2600" s="285">
        <v>261</v>
      </c>
      <c r="AA2600" s="285">
        <v>245</v>
      </c>
      <c r="AB2600" s="5"/>
      <c r="AC2600" s="224">
        <f t="shared" si="98"/>
        <v>0</v>
      </c>
      <c r="AD2600" s="270">
        <f t="shared" si="99"/>
        <v>0</v>
      </c>
      <c r="AE2600" s="282" t="s">
        <v>7069</v>
      </c>
      <c r="AF2600" s="283" t="s">
        <v>4765</v>
      </c>
      <c r="AG2600" s="200"/>
      <c r="AH2600" s="200"/>
      <c r="AI2600" s="169" t="str">
        <f>IF(AB2600/W2600=0,"",IF(MOD(AB2600,W2600)&gt;0,"ОШИБКА!!! неверная кратность на сорт",""))</f>
        <v/>
      </c>
    </row>
    <row r="2601" spans="2:35">
      <c r="B2601" s="251"/>
      <c r="C2601" s="168"/>
      <c r="D2601" s="267"/>
      <c r="E2601" s="267"/>
      <c r="F2601" s="267"/>
      <c r="G2601" s="267"/>
      <c r="H2601" s="267"/>
      <c r="I2601" s="267"/>
      <c r="J2601" s="267"/>
      <c r="K2601" s="267">
        <v>12</v>
      </c>
      <c r="L2601" s="196" t="s">
        <v>37</v>
      </c>
      <c r="M2601" s="196" t="s">
        <v>980</v>
      </c>
      <c r="N2601" s="196" t="s">
        <v>4978</v>
      </c>
      <c r="O2601" s="196"/>
      <c r="P2601" s="196"/>
      <c r="Q2601" s="196" t="s">
        <v>4940</v>
      </c>
      <c r="R2601" s="218"/>
      <c r="S2601" s="218"/>
      <c r="T2601" s="218"/>
      <c r="U2601" s="281" t="s">
        <v>4764</v>
      </c>
      <c r="V2601" s="197" t="s">
        <v>776</v>
      </c>
      <c r="W2601" s="220">
        <v>1</v>
      </c>
      <c r="X2601" s="285">
        <v>352</v>
      </c>
      <c r="Y2601" s="285">
        <v>341</v>
      </c>
      <c r="Z2601" s="285">
        <v>320</v>
      </c>
      <c r="AA2601" s="285">
        <v>300</v>
      </c>
      <c r="AB2601" s="5"/>
      <c r="AC2601" s="224">
        <f t="shared" si="98"/>
        <v>0</v>
      </c>
      <c r="AD2601" s="270">
        <f t="shared" si="99"/>
        <v>0</v>
      </c>
      <c r="AE2601" s="282" t="s">
        <v>7069</v>
      </c>
      <c r="AF2601" s="283" t="s">
        <v>4765</v>
      </c>
      <c r="AG2601" s="200"/>
      <c r="AH2601" s="200"/>
      <c r="AI2601" s="169" t="str">
        <f>IF(AB2601/W2601=0,"",IF(MOD(AB2601,W2601)&gt;0,"ОШИБКА!!! неверная кратность на сорт",""))</f>
        <v/>
      </c>
    </row>
    <row r="2602" spans="2:35">
      <c r="B2602" s="251"/>
      <c r="C2602" s="168"/>
      <c r="D2602" s="267"/>
      <c r="E2602" s="267"/>
      <c r="F2602" s="267"/>
      <c r="G2602" s="267"/>
      <c r="H2602" s="267"/>
      <c r="I2602" s="267"/>
      <c r="J2602" s="267"/>
      <c r="K2602" s="267">
        <v>8</v>
      </c>
      <c r="L2602" s="196" t="s">
        <v>37</v>
      </c>
      <c r="M2602" s="196" t="s">
        <v>980</v>
      </c>
      <c r="N2602" s="196" t="s">
        <v>4979</v>
      </c>
      <c r="O2602" s="196"/>
      <c r="P2602" s="196"/>
      <c r="Q2602" s="196" t="s">
        <v>4989</v>
      </c>
      <c r="R2602" s="218"/>
      <c r="S2602" s="218"/>
      <c r="T2602" s="218"/>
      <c r="U2602" s="281" t="s">
        <v>4764</v>
      </c>
      <c r="V2602" s="197" t="s">
        <v>776</v>
      </c>
      <c r="W2602" s="220">
        <v>24</v>
      </c>
      <c r="X2602" s="285">
        <v>194</v>
      </c>
      <c r="Y2602" s="285">
        <v>188</v>
      </c>
      <c r="Z2602" s="285">
        <v>176</v>
      </c>
      <c r="AA2602" s="285">
        <v>165</v>
      </c>
      <c r="AB2602" s="5"/>
      <c r="AC2602" s="224">
        <f t="shared" si="98"/>
        <v>0</v>
      </c>
      <c r="AD2602" s="270">
        <f t="shared" si="99"/>
        <v>0</v>
      </c>
      <c r="AE2602" s="282" t="s">
        <v>7069</v>
      </c>
      <c r="AF2602" s="283" t="s">
        <v>4765</v>
      </c>
      <c r="AG2602" s="200"/>
      <c r="AH2602" s="200"/>
      <c r="AI2602" s="169" t="str">
        <f>IF(AB2602/W2602=0,"",IF(MOD(AB2602,W2602)&gt;0,"ОШИБКА!!! неверная кратность на сорт",""))</f>
        <v/>
      </c>
    </row>
    <row r="2603" spans="2:35">
      <c r="B2603" s="251"/>
      <c r="C2603" s="168"/>
      <c r="D2603" s="267"/>
      <c r="E2603" s="267"/>
      <c r="F2603" s="267"/>
      <c r="G2603" s="267"/>
      <c r="H2603" s="267"/>
      <c r="I2603" s="267"/>
      <c r="J2603" s="267"/>
      <c r="K2603" s="267">
        <v>4</v>
      </c>
      <c r="L2603" s="196" t="s">
        <v>37</v>
      </c>
      <c r="M2603" s="196" t="s">
        <v>980</v>
      </c>
      <c r="N2603" s="196" t="s">
        <v>4979</v>
      </c>
      <c r="O2603" s="196"/>
      <c r="P2603" s="196"/>
      <c r="Q2603" s="196" t="s">
        <v>4956</v>
      </c>
      <c r="R2603" s="218"/>
      <c r="S2603" s="218"/>
      <c r="T2603" s="218"/>
      <c r="U2603" s="281" t="s">
        <v>4764</v>
      </c>
      <c r="V2603" s="197" t="s">
        <v>776</v>
      </c>
      <c r="W2603" s="220">
        <v>1</v>
      </c>
      <c r="X2603" s="285">
        <v>287</v>
      </c>
      <c r="Y2603" s="285">
        <v>279</v>
      </c>
      <c r="Z2603" s="285">
        <v>261</v>
      </c>
      <c r="AA2603" s="285">
        <v>245</v>
      </c>
      <c r="AB2603" s="5"/>
      <c r="AC2603" s="224">
        <f t="shared" si="98"/>
        <v>0</v>
      </c>
      <c r="AD2603" s="270">
        <f t="shared" si="99"/>
        <v>0</v>
      </c>
      <c r="AE2603" s="282" t="s">
        <v>7069</v>
      </c>
      <c r="AF2603" s="283" t="s">
        <v>4765</v>
      </c>
      <c r="AG2603" s="200"/>
      <c r="AH2603" s="200"/>
      <c r="AI2603" s="169" t="str">
        <f>IF(AB2603/W2603=0,"",IF(MOD(AB2603,W2603)&gt;0,"ОШИБКА!!! неверная кратность на сорт",""))</f>
        <v/>
      </c>
    </row>
    <row r="2604" spans="2:35">
      <c r="B2604" s="251"/>
      <c r="C2604" s="168"/>
      <c r="D2604" s="267"/>
      <c r="E2604" s="267"/>
      <c r="F2604" s="267"/>
      <c r="G2604" s="267"/>
      <c r="H2604" s="267"/>
      <c r="I2604" s="267"/>
      <c r="J2604" s="267"/>
      <c r="K2604" s="267">
        <v>40</v>
      </c>
      <c r="L2604" s="196" t="s">
        <v>37</v>
      </c>
      <c r="M2604" s="196" t="s">
        <v>980</v>
      </c>
      <c r="N2604" s="196" t="s">
        <v>4979</v>
      </c>
      <c r="O2604" s="196"/>
      <c r="P2604" s="196"/>
      <c r="Q2604" s="196" t="s">
        <v>4940</v>
      </c>
      <c r="R2604" s="218"/>
      <c r="S2604" s="218"/>
      <c r="T2604" s="218"/>
      <c r="U2604" s="281" t="s">
        <v>4764</v>
      </c>
      <c r="V2604" s="197" t="s">
        <v>776</v>
      </c>
      <c r="W2604" s="220">
        <v>1</v>
      </c>
      <c r="X2604" s="285">
        <v>352</v>
      </c>
      <c r="Y2604" s="285">
        <v>341</v>
      </c>
      <c r="Z2604" s="285">
        <v>320</v>
      </c>
      <c r="AA2604" s="285">
        <v>300</v>
      </c>
      <c r="AB2604" s="5"/>
      <c r="AC2604" s="224">
        <f t="shared" si="98"/>
        <v>0</v>
      </c>
      <c r="AD2604" s="270">
        <f t="shared" si="99"/>
        <v>0</v>
      </c>
      <c r="AE2604" s="282" t="s">
        <v>7069</v>
      </c>
      <c r="AF2604" s="283" t="s">
        <v>4765</v>
      </c>
      <c r="AG2604" s="200"/>
      <c r="AH2604" s="200"/>
      <c r="AI2604" s="169" t="str">
        <f>IF(AB2604/W2604=0,"",IF(MOD(AB2604,W2604)&gt;0,"ОШИБКА!!! неверная кратность на сорт",""))</f>
        <v/>
      </c>
    </row>
    <row r="2605" spans="2:35">
      <c r="B2605" s="251"/>
      <c r="C2605" s="168"/>
      <c r="D2605" s="267"/>
      <c r="E2605" s="267"/>
      <c r="F2605" s="267"/>
      <c r="G2605" s="267"/>
      <c r="H2605" s="267"/>
      <c r="I2605" s="267"/>
      <c r="J2605" s="267"/>
      <c r="K2605" s="267">
        <v>648</v>
      </c>
      <c r="L2605" s="196" t="s">
        <v>37</v>
      </c>
      <c r="M2605" s="196" t="s">
        <v>980</v>
      </c>
      <c r="N2605" s="196" t="s">
        <v>4980</v>
      </c>
      <c r="O2605" s="196"/>
      <c r="P2605" s="196"/>
      <c r="Q2605" s="196" t="s">
        <v>4956</v>
      </c>
      <c r="R2605" s="218"/>
      <c r="S2605" s="218"/>
      <c r="T2605" s="218"/>
      <c r="U2605" s="281" t="s">
        <v>4764</v>
      </c>
      <c r="V2605" s="197" t="s">
        <v>776</v>
      </c>
      <c r="W2605" s="220">
        <v>1</v>
      </c>
      <c r="X2605" s="285">
        <v>287</v>
      </c>
      <c r="Y2605" s="285">
        <v>279</v>
      </c>
      <c r="Z2605" s="285">
        <v>261</v>
      </c>
      <c r="AA2605" s="285">
        <v>245</v>
      </c>
      <c r="AB2605" s="5"/>
      <c r="AC2605" s="224">
        <f t="shared" si="98"/>
        <v>0</v>
      </c>
      <c r="AD2605" s="270">
        <f t="shared" si="99"/>
        <v>0</v>
      </c>
      <c r="AE2605" s="282" t="s">
        <v>7069</v>
      </c>
      <c r="AF2605" s="283" t="s">
        <v>4765</v>
      </c>
      <c r="AG2605" s="200"/>
      <c r="AH2605" s="200"/>
      <c r="AI2605" s="169" t="str">
        <f>IF(AB2605/W2605=0,"",IF(MOD(AB2605,W2605)&gt;0,"ОШИБКА!!! неверная кратность на сорт",""))</f>
        <v/>
      </c>
    </row>
    <row r="2606" spans="2:35">
      <c r="B2606" s="251"/>
      <c r="C2606" s="168"/>
      <c r="D2606" s="267"/>
      <c r="E2606" s="267"/>
      <c r="F2606" s="267"/>
      <c r="G2606" s="267"/>
      <c r="H2606" s="267"/>
      <c r="I2606" s="267"/>
      <c r="J2606" s="267"/>
      <c r="K2606" s="267">
        <v>12</v>
      </c>
      <c r="L2606" s="196" t="s">
        <v>37</v>
      </c>
      <c r="M2606" s="196" t="s">
        <v>980</v>
      </c>
      <c r="N2606" s="196" t="s">
        <v>4981</v>
      </c>
      <c r="O2606" s="196"/>
      <c r="P2606" s="196"/>
      <c r="Q2606" s="196" t="s">
        <v>4940</v>
      </c>
      <c r="R2606" s="218"/>
      <c r="S2606" s="218"/>
      <c r="T2606" s="218"/>
      <c r="U2606" s="281" t="s">
        <v>4764</v>
      </c>
      <c r="V2606" s="197" t="s">
        <v>776</v>
      </c>
      <c r="W2606" s="220">
        <v>1</v>
      </c>
      <c r="X2606" s="285">
        <v>352</v>
      </c>
      <c r="Y2606" s="285">
        <v>341</v>
      </c>
      <c r="Z2606" s="285">
        <v>320</v>
      </c>
      <c r="AA2606" s="285">
        <v>300</v>
      </c>
      <c r="AB2606" s="5"/>
      <c r="AC2606" s="224">
        <f t="shared" si="98"/>
        <v>0</v>
      </c>
      <c r="AD2606" s="270">
        <f t="shared" si="99"/>
        <v>0</v>
      </c>
      <c r="AE2606" s="282" t="s">
        <v>7069</v>
      </c>
      <c r="AF2606" s="283" t="s">
        <v>4765</v>
      </c>
      <c r="AG2606" s="200"/>
      <c r="AH2606" s="200"/>
      <c r="AI2606" s="169" t="str">
        <f>IF(AB2606/W2606=0,"",IF(MOD(AB2606,W2606)&gt;0,"ОШИБКА!!! неверная кратность на сорт",""))</f>
        <v/>
      </c>
    </row>
    <row r="2607" spans="2:35">
      <c r="B2607" s="251"/>
      <c r="C2607" s="168"/>
      <c r="D2607" s="267"/>
      <c r="E2607" s="267"/>
      <c r="F2607" s="267"/>
      <c r="G2607" s="267"/>
      <c r="H2607" s="267"/>
      <c r="I2607" s="267"/>
      <c r="J2607" s="267"/>
      <c r="K2607" s="267"/>
      <c r="L2607" s="196" t="s">
        <v>37</v>
      </c>
      <c r="M2607" s="196" t="s">
        <v>980</v>
      </c>
      <c r="N2607" s="196" t="s">
        <v>4982</v>
      </c>
      <c r="O2607" s="196"/>
      <c r="P2607" s="196"/>
      <c r="Q2607" s="196" t="s">
        <v>4956</v>
      </c>
      <c r="R2607" s="218"/>
      <c r="S2607" s="218"/>
      <c r="T2607" s="218"/>
      <c r="U2607" s="281" t="s">
        <v>4764</v>
      </c>
      <c r="V2607" s="197" t="s">
        <v>776</v>
      </c>
      <c r="W2607" s="220">
        <v>1</v>
      </c>
      <c r="X2607" s="285">
        <v>311</v>
      </c>
      <c r="Y2607" s="285">
        <v>301</v>
      </c>
      <c r="Z2607" s="285">
        <v>282</v>
      </c>
      <c r="AA2607" s="285">
        <v>265</v>
      </c>
      <c r="AB2607" s="5"/>
      <c r="AC2607" s="224">
        <f t="shared" si="98"/>
        <v>0</v>
      </c>
      <c r="AD2607" s="270">
        <f t="shared" si="99"/>
        <v>0</v>
      </c>
      <c r="AE2607" s="282" t="s">
        <v>7069</v>
      </c>
      <c r="AF2607" s="283" t="s">
        <v>4765</v>
      </c>
      <c r="AG2607" s="200"/>
      <c r="AH2607" s="200"/>
      <c r="AI2607" s="169" t="str">
        <f>IF(AB2607/W2607=0,"",IF(MOD(AB2607,W2607)&gt;0,"ОШИБКА!!! неверная кратность на сорт",""))</f>
        <v/>
      </c>
    </row>
    <row r="2608" spans="2:35">
      <c r="B2608" s="251"/>
      <c r="C2608" s="168"/>
      <c r="D2608" s="267"/>
      <c r="E2608" s="267"/>
      <c r="F2608" s="267"/>
      <c r="G2608" s="267"/>
      <c r="H2608" s="267"/>
      <c r="I2608" s="267"/>
      <c r="J2608" s="267"/>
      <c r="K2608" s="267">
        <v>1424</v>
      </c>
      <c r="L2608" s="196" t="s">
        <v>37</v>
      </c>
      <c r="M2608" s="196" t="s">
        <v>980</v>
      </c>
      <c r="N2608" s="196" t="s">
        <v>4983</v>
      </c>
      <c r="O2608" s="196"/>
      <c r="P2608" s="196"/>
      <c r="Q2608" s="196" t="s">
        <v>4956</v>
      </c>
      <c r="R2608" s="218"/>
      <c r="S2608" s="218"/>
      <c r="T2608" s="218"/>
      <c r="U2608" s="281" t="s">
        <v>4764</v>
      </c>
      <c r="V2608" s="197" t="s">
        <v>776</v>
      </c>
      <c r="W2608" s="220">
        <v>1</v>
      </c>
      <c r="X2608" s="285">
        <v>287</v>
      </c>
      <c r="Y2608" s="285">
        <v>279</v>
      </c>
      <c r="Z2608" s="285">
        <v>261</v>
      </c>
      <c r="AA2608" s="285">
        <v>245</v>
      </c>
      <c r="AB2608" s="5"/>
      <c r="AC2608" s="224">
        <f t="shared" si="98"/>
        <v>0</v>
      </c>
      <c r="AD2608" s="270">
        <f t="shared" si="99"/>
        <v>0</v>
      </c>
      <c r="AE2608" s="282" t="s">
        <v>7069</v>
      </c>
      <c r="AF2608" s="283" t="s">
        <v>4765</v>
      </c>
      <c r="AG2608" s="200"/>
      <c r="AH2608" s="200"/>
      <c r="AI2608" s="169" t="str">
        <f>IF(AB2608/W2608=0,"",IF(MOD(AB2608,W2608)&gt;0,"ОШИБКА!!! неверная кратность на сорт",""))</f>
        <v/>
      </c>
    </row>
    <row r="2609" spans="2:35">
      <c r="B2609" s="251"/>
      <c r="C2609" s="168"/>
      <c r="D2609" s="267"/>
      <c r="E2609" s="267"/>
      <c r="F2609" s="267"/>
      <c r="G2609" s="267"/>
      <c r="H2609" s="267"/>
      <c r="I2609" s="267"/>
      <c r="J2609" s="267"/>
      <c r="K2609" s="267">
        <v>1002</v>
      </c>
      <c r="L2609" s="196" t="s">
        <v>37</v>
      </c>
      <c r="M2609" s="196" t="s">
        <v>980</v>
      </c>
      <c r="N2609" s="196" t="s">
        <v>4984</v>
      </c>
      <c r="O2609" s="196"/>
      <c r="P2609" s="196"/>
      <c r="Q2609" s="196" t="s">
        <v>4956</v>
      </c>
      <c r="R2609" s="218"/>
      <c r="S2609" s="218"/>
      <c r="T2609" s="218"/>
      <c r="U2609" s="281" t="s">
        <v>4764</v>
      </c>
      <c r="V2609" s="197" t="s">
        <v>776</v>
      </c>
      <c r="W2609" s="220">
        <v>1</v>
      </c>
      <c r="X2609" s="285">
        <v>287</v>
      </c>
      <c r="Y2609" s="285">
        <v>279</v>
      </c>
      <c r="Z2609" s="285">
        <v>261</v>
      </c>
      <c r="AA2609" s="285">
        <v>245</v>
      </c>
      <c r="AB2609" s="5"/>
      <c r="AC2609" s="224">
        <f t="shared" si="98"/>
        <v>0</v>
      </c>
      <c r="AD2609" s="270">
        <f t="shared" si="99"/>
        <v>0</v>
      </c>
      <c r="AE2609" s="282" t="s">
        <v>7069</v>
      </c>
      <c r="AF2609" s="283" t="s">
        <v>4765</v>
      </c>
      <c r="AG2609" s="200"/>
      <c r="AH2609" s="200"/>
      <c r="AI2609" s="169" t="str">
        <f>IF(AB2609/W2609=0,"",IF(MOD(AB2609,W2609)&gt;0,"ОШИБКА!!! неверная кратность на сорт",""))</f>
        <v/>
      </c>
    </row>
    <row r="2610" spans="2:35">
      <c r="B2610" s="251"/>
      <c r="C2610" s="168"/>
      <c r="D2610" s="267"/>
      <c r="E2610" s="267"/>
      <c r="F2610" s="267"/>
      <c r="G2610" s="267"/>
      <c r="H2610" s="267"/>
      <c r="I2610" s="267"/>
      <c r="J2610" s="267"/>
      <c r="K2610" s="267">
        <v>697</v>
      </c>
      <c r="L2610" s="196" t="s">
        <v>37</v>
      </c>
      <c r="M2610" s="196" t="s">
        <v>980</v>
      </c>
      <c r="N2610" s="196" t="s">
        <v>4984</v>
      </c>
      <c r="O2610" s="196"/>
      <c r="P2610" s="196"/>
      <c r="Q2610" s="196" t="s">
        <v>4940</v>
      </c>
      <c r="R2610" s="218"/>
      <c r="S2610" s="218"/>
      <c r="T2610" s="218"/>
      <c r="U2610" s="281" t="s">
        <v>4764</v>
      </c>
      <c r="V2610" s="197" t="s">
        <v>776</v>
      </c>
      <c r="W2610" s="220">
        <v>1</v>
      </c>
      <c r="X2610" s="285">
        <v>352</v>
      </c>
      <c r="Y2610" s="285">
        <v>341</v>
      </c>
      <c r="Z2610" s="285">
        <v>320</v>
      </c>
      <c r="AA2610" s="285">
        <v>300</v>
      </c>
      <c r="AB2610" s="5"/>
      <c r="AC2610" s="224">
        <f t="shared" si="98"/>
        <v>0</v>
      </c>
      <c r="AD2610" s="270">
        <f t="shared" si="99"/>
        <v>0</v>
      </c>
      <c r="AE2610" s="282" t="s">
        <v>7069</v>
      </c>
      <c r="AF2610" s="283" t="s">
        <v>4765</v>
      </c>
      <c r="AG2610" s="200"/>
      <c r="AH2610" s="200"/>
      <c r="AI2610" s="169" t="str">
        <f>IF(AB2610/W2610=0,"",IF(MOD(AB2610,W2610)&gt;0,"ОШИБКА!!! неверная кратность на сорт",""))</f>
        <v/>
      </c>
    </row>
    <row r="2611" spans="2:35">
      <c r="B2611" s="251"/>
      <c r="C2611" s="168"/>
      <c r="D2611" s="267"/>
      <c r="E2611" s="267"/>
      <c r="F2611" s="267"/>
      <c r="G2611" s="267"/>
      <c r="H2611" s="267"/>
      <c r="I2611" s="267"/>
      <c r="J2611" s="267"/>
      <c r="K2611" s="267">
        <v>1943</v>
      </c>
      <c r="L2611" s="196" t="s">
        <v>37</v>
      </c>
      <c r="M2611" s="196" t="s">
        <v>980</v>
      </c>
      <c r="N2611" s="196" t="s">
        <v>4985</v>
      </c>
      <c r="O2611" s="196"/>
      <c r="P2611" s="196"/>
      <c r="Q2611" s="196" t="s">
        <v>4957</v>
      </c>
      <c r="R2611" s="218"/>
      <c r="S2611" s="218"/>
      <c r="T2611" s="218"/>
      <c r="U2611" s="281" t="s">
        <v>4764</v>
      </c>
      <c r="V2611" s="197" t="s">
        <v>776</v>
      </c>
      <c r="W2611" s="220">
        <v>1</v>
      </c>
      <c r="X2611" s="285">
        <v>287</v>
      </c>
      <c r="Y2611" s="285">
        <v>279</v>
      </c>
      <c r="Z2611" s="285">
        <v>261</v>
      </c>
      <c r="AA2611" s="285">
        <v>245</v>
      </c>
      <c r="AB2611" s="5"/>
      <c r="AC2611" s="224">
        <f t="shared" si="98"/>
        <v>0</v>
      </c>
      <c r="AD2611" s="270">
        <f t="shared" si="99"/>
        <v>0</v>
      </c>
      <c r="AE2611" s="282" t="s">
        <v>7069</v>
      </c>
      <c r="AF2611" s="283" t="s">
        <v>4765</v>
      </c>
      <c r="AG2611" s="200"/>
      <c r="AH2611" s="200"/>
      <c r="AI2611" s="169" t="str">
        <f>IF(AB2611/W2611=0,"",IF(MOD(AB2611,W2611)&gt;0,"ОШИБКА!!! неверная кратность на сорт",""))</f>
        <v/>
      </c>
    </row>
    <row r="2612" spans="2:35">
      <c r="B2612" s="251"/>
      <c r="C2612" s="168"/>
      <c r="D2612" s="267"/>
      <c r="E2612" s="267"/>
      <c r="F2612" s="267"/>
      <c r="G2612" s="267"/>
      <c r="H2612" s="267"/>
      <c r="I2612" s="267"/>
      <c r="J2612" s="267"/>
      <c r="K2612" s="267">
        <v>17</v>
      </c>
      <c r="L2612" s="196" t="s">
        <v>37</v>
      </c>
      <c r="M2612" s="196" t="s">
        <v>980</v>
      </c>
      <c r="N2612" s="196" t="s">
        <v>4985</v>
      </c>
      <c r="O2612" s="196"/>
      <c r="P2612" s="196"/>
      <c r="Q2612" s="196" t="s">
        <v>4940</v>
      </c>
      <c r="R2612" s="218"/>
      <c r="S2612" s="218"/>
      <c r="T2612" s="218"/>
      <c r="U2612" s="281" t="s">
        <v>4764</v>
      </c>
      <c r="V2612" s="197" t="s">
        <v>776</v>
      </c>
      <c r="W2612" s="220">
        <v>1</v>
      </c>
      <c r="X2612" s="285">
        <v>352</v>
      </c>
      <c r="Y2612" s="285">
        <v>341</v>
      </c>
      <c r="Z2612" s="285">
        <v>320</v>
      </c>
      <c r="AA2612" s="285">
        <v>300</v>
      </c>
      <c r="AB2612" s="5"/>
      <c r="AC2612" s="224">
        <f t="shared" si="98"/>
        <v>0</v>
      </c>
      <c r="AD2612" s="270">
        <f t="shared" si="99"/>
        <v>0</v>
      </c>
      <c r="AE2612" s="282" t="s">
        <v>7069</v>
      </c>
      <c r="AF2612" s="283" t="s">
        <v>4765</v>
      </c>
      <c r="AG2612" s="200"/>
      <c r="AH2612" s="200"/>
      <c r="AI2612" s="169" t="str">
        <f>IF(AB2612/W2612=0,"",IF(MOD(AB2612,W2612)&gt;0,"ОШИБКА!!! неверная кратность на сорт",""))</f>
        <v/>
      </c>
    </row>
    <row r="2613" spans="2:35">
      <c r="B2613" s="251"/>
      <c r="C2613" s="168"/>
      <c r="D2613" s="267"/>
      <c r="E2613" s="267"/>
      <c r="F2613" s="267"/>
      <c r="G2613" s="267"/>
      <c r="H2613" s="267"/>
      <c r="I2613" s="267"/>
      <c r="J2613" s="267"/>
      <c r="K2613" s="267">
        <v>34</v>
      </c>
      <c r="L2613" s="196" t="s">
        <v>37</v>
      </c>
      <c r="M2613" s="196" t="s">
        <v>980</v>
      </c>
      <c r="N2613" s="196" t="s">
        <v>4986</v>
      </c>
      <c r="O2613" s="196"/>
      <c r="P2613" s="196"/>
      <c r="Q2613" s="196" t="s">
        <v>4940</v>
      </c>
      <c r="R2613" s="218"/>
      <c r="S2613" s="218"/>
      <c r="T2613" s="218"/>
      <c r="U2613" s="281" t="s">
        <v>4764</v>
      </c>
      <c r="V2613" s="197" t="s">
        <v>776</v>
      </c>
      <c r="W2613" s="220">
        <v>1</v>
      </c>
      <c r="X2613" s="285">
        <v>352</v>
      </c>
      <c r="Y2613" s="285">
        <v>341</v>
      </c>
      <c r="Z2613" s="285">
        <v>320</v>
      </c>
      <c r="AA2613" s="285">
        <v>300</v>
      </c>
      <c r="AB2613" s="5"/>
      <c r="AC2613" s="224">
        <f t="shared" si="98"/>
        <v>0</v>
      </c>
      <c r="AD2613" s="270">
        <f t="shared" si="99"/>
        <v>0</v>
      </c>
      <c r="AE2613" s="282" t="s">
        <v>7069</v>
      </c>
      <c r="AF2613" s="283" t="s">
        <v>4765</v>
      </c>
      <c r="AG2613" s="200"/>
      <c r="AH2613" s="200"/>
      <c r="AI2613" s="169" t="str">
        <f>IF(AB2613/W2613=0,"",IF(MOD(AB2613,W2613)&gt;0,"ОШИБКА!!! неверная кратность на сорт",""))</f>
        <v/>
      </c>
    </row>
    <row r="2614" spans="2:35">
      <c r="B2614" s="251"/>
      <c r="C2614" s="168"/>
      <c r="D2614" s="267"/>
      <c r="E2614" s="267"/>
      <c r="F2614" s="267"/>
      <c r="G2614" s="267"/>
      <c r="H2614" s="267"/>
      <c r="I2614" s="267"/>
      <c r="J2614" s="267"/>
      <c r="K2614" s="267">
        <v>3</v>
      </c>
      <c r="L2614" s="196" t="s">
        <v>37</v>
      </c>
      <c r="M2614" s="196" t="s">
        <v>980</v>
      </c>
      <c r="N2614" s="196" t="s">
        <v>4987</v>
      </c>
      <c r="O2614" s="196"/>
      <c r="P2614" s="196"/>
      <c r="Q2614" s="196" t="s">
        <v>4940</v>
      </c>
      <c r="R2614" s="218"/>
      <c r="S2614" s="218"/>
      <c r="T2614" s="218"/>
      <c r="U2614" s="281" t="s">
        <v>4764</v>
      </c>
      <c r="V2614" s="197" t="s">
        <v>776</v>
      </c>
      <c r="W2614" s="220">
        <v>1</v>
      </c>
      <c r="X2614" s="285">
        <v>352</v>
      </c>
      <c r="Y2614" s="285">
        <v>341</v>
      </c>
      <c r="Z2614" s="285">
        <v>320</v>
      </c>
      <c r="AA2614" s="285">
        <v>300</v>
      </c>
      <c r="AB2614" s="5"/>
      <c r="AC2614" s="224">
        <f t="shared" si="98"/>
        <v>0</v>
      </c>
      <c r="AD2614" s="270">
        <f t="shared" si="99"/>
        <v>0</v>
      </c>
      <c r="AE2614" s="282" t="s">
        <v>7069</v>
      </c>
      <c r="AF2614" s="283" t="s">
        <v>4765</v>
      </c>
      <c r="AG2614" s="200"/>
      <c r="AH2614" s="200"/>
      <c r="AI2614" s="169" t="str">
        <f>IF(AB2614/W2614=0,"",IF(MOD(AB2614,W2614)&gt;0,"ОШИБКА!!! неверная кратность на сорт",""))</f>
        <v/>
      </c>
    </row>
    <row r="2615" spans="2:35">
      <c r="B2615" s="251"/>
      <c r="C2615" s="168"/>
      <c r="D2615" s="267"/>
      <c r="E2615" s="267"/>
      <c r="F2615" s="267"/>
      <c r="G2615" s="267"/>
      <c r="H2615" s="267"/>
      <c r="I2615" s="267"/>
      <c r="J2615" s="267"/>
      <c r="K2615" s="267"/>
      <c r="L2615" s="196" t="s">
        <v>37</v>
      </c>
      <c r="M2615" s="196" t="s">
        <v>980</v>
      </c>
      <c r="N2615" s="196" t="s">
        <v>4988</v>
      </c>
      <c r="O2615" s="196"/>
      <c r="P2615" s="196"/>
      <c r="Q2615" s="196" t="s">
        <v>4989</v>
      </c>
      <c r="R2615" s="218"/>
      <c r="S2615" s="218"/>
      <c r="T2615" s="218"/>
      <c r="U2615" s="281" t="s">
        <v>4764</v>
      </c>
      <c r="V2615" s="197" t="s">
        <v>776</v>
      </c>
      <c r="W2615" s="220">
        <v>24</v>
      </c>
      <c r="X2615" s="285">
        <v>194</v>
      </c>
      <c r="Y2615" s="285">
        <v>188</v>
      </c>
      <c r="Z2615" s="285">
        <v>176</v>
      </c>
      <c r="AA2615" s="285">
        <v>165</v>
      </c>
      <c r="AB2615" s="5"/>
      <c r="AC2615" s="224">
        <f t="shared" si="98"/>
        <v>0</v>
      </c>
      <c r="AD2615" s="270">
        <f t="shared" si="99"/>
        <v>0</v>
      </c>
      <c r="AE2615" s="282" t="s">
        <v>7069</v>
      </c>
      <c r="AF2615" s="283" t="s">
        <v>4765</v>
      </c>
      <c r="AG2615" s="200"/>
      <c r="AH2615" s="200"/>
      <c r="AI2615" s="169" t="str">
        <f>IF(AB2615/W2615=0,"",IF(MOD(AB2615,W2615)&gt;0,"ОШИБКА!!! неверная кратность на сорт",""))</f>
        <v/>
      </c>
    </row>
    <row r="2616" spans="2:35">
      <c r="B2616" s="251"/>
      <c r="C2616" s="168"/>
      <c r="D2616" s="267"/>
      <c r="E2616" s="267"/>
      <c r="F2616" s="267"/>
      <c r="G2616" s="267"/>
      <c r="H2616" s="267"/>
      <c r="I2616" s="267"/>
      <c r="J2616" s="267"/>
      <c r="K2616" s="267">
        <v>784</v>
      </c>
      <c r="L2616" s="196" t="s">
        <v>37</v>
      </c>
      <c r="M2616" s="196" t="s">
        <v>980</v>
      </c>
      <c r="N2616" s="196" t="s">
        <v>4988</v>
      </c>
      <c r="O2616" s="196"/>
      <c r="P2616" s="196"/>
      <c r="Q2616" s="196" t="s">
        <v>4957</v>
      </c>
      <c r="R2616" s="218"/>
      <c r="S2616" s="218"/>
      <c r="T2616" s="218"/>
      <c r="U2616" s="281" t="s">
        <v>4764</v>
      </c>
      <c r="V2616" s="197" t="s">
        <v>776</v>
      </c>
      <c r="W2616" s="220">
        <v>1</v>
      </c>
      <c r="X2616" s="285">
        <v>287</v>
      </c>
      <c r="Y2616" s="285">
        <v>279</v>
      </c>
      <c r="Z2616" s="285">
        <v>261</v>
      </c>
      <c r="AA2616" s="285">
        <v>245</v>
      </c>
      <c r="AB2616" s="5"/>
      <c r="AC2616" s="224">
        <f t="shared" si="98"/>
        <v>0</v>
      </c>
      <c r="AD2616" s="270">
        <f t="shared" si="99"/>
        <v>0</v>
      </c>
      <c r="AE2616" s="282" t="s">
        <v>7069</v>
      </c>
      <c r="AF2616" s="283" t="s">
        <v>4765</v>
      </c>
      <c r="AG2616" s="200"/>
      <c r="AH2616" s="200"/>
      <c r="AI2616" s="169" t="str">
        <f>IF(AB2616/W2616=0,"",IF(MOD(AB2616,W2616)&gt;0,"ОШИБКА!!! неверная кратность на сорт",""))</f>
        <v/>
      </c>
    </row>
    <row r="2617" spans="2:35">
      <c r="B2617" s="251"/>
      <c r="C2617" s="168"/>
      <c r="D2617" s="267"/>
      <c r="E2617" s="267"/>
      <c r="F2617" s="267"/>
      <c r="G2617" s="267"/>
      <c r="H2617" s="267"/>
      <c r="I2617" s="267"/>
      <c r="J2617" s="267"/>
      <c r="K2617" s="267">
        <v>1270</v>
      </c>
      <c r="L2617" s="196" t="s">
        <v>37</v>
      </c>
      <c r="M2617" s="196" t="s">
        <v>980</v>
      </c>
      <c r="N2617" s="196" t="s">
        <v>2980</v>
      </c>
      <c r="O2617" s="196"/>
      <c r="P2617" s="196"/>
      <c r="Q2617" s="196" t="s">
        <v>4956</v>
      </c>
      <c r="R2617" s="218"/>
      <c r="S2617" s="218"/>
      <c r="T2617" s="218"/>
      <c r="U2617" s="281" t="s">
        <v>4764</v>
      </c>
      <c r="V2617" s="197" t="s">
        <v>776</v>
      </c>
      <c r="W2617" s="220">
        <v>1</v>
      </c>
      <c r="X2617" s="285">
        <v>287</v>
      </c>
      <c r="Y2617" s="285">
        <v>279</v>
      </c>
      <c r="Z2617" s="285">
        <v>261</v>
      </c>
      <c r="AA2617" s="285">
        <v>245</v>
      </c>
      <c r="AB2617" s="5"/>
      <c r="AC2617" s="224">
        <f t="shared" si="98"/>
        <v>0</v>
      </c>
      <c r="AD2617" s="270">
        <f t="shared" si="99"/>
        <v>0</v>
      </c>
      <c r="AE2617" s="282" t="s">
        <v>7069</v>
      </c>
      <c r="AF2617" s="283" t="s">
        <v>4765</v>
      </c>
      <c r="AG2617" s="200"/>
      <c r="AH2617" s="200"/>
      <c r="AI2617" s="169" t="str">
        <f>IF(AB2617/W2617=0,"",IF(MOD(AB2617,W2617)&gt;0,"ОШИБКА!!! неверная кратность на сорт",""))</f>
        <v/>
      </c>
    </row>
    <row r="2618" spans="2:35">
      <c r="B2618" s="251"/>
      <c r="C2618" s="168"/>
      <c r="D2618" s="267"/>
      <c r="E2618" s="267"/>
      <c r="F2618" s="267"/>
      <c r="G2618" s="267"/>
      <c r="H2618" s="267"/>
      <c r="I2618" s="267"/>
      <c r="J2618" s="267"/>
      <c r="K2618" s="267">
        <v>322</v>
      </c>
      <c r="L2618" s="196" t="s">
        <v>37</v>
      </c>
      <c r="M2618" s="196" t="s">
        <v>980</v>
      </c>
      <c r="N2618" s="196" t="s">
        <v>2980</v>
      </c>
      <c r="O2618" s="196"/>
      <c r="P2618" s="196"/>
      <c r="Q2618" s="196" t="s">
        <v>4940</v>
      </c>
      <c r="R2618" s="218"/>
      <c r="S2618" s="218"/>
      <c r="T2618" s="218"/>
      <c r="U2618" s="281" t="s">
        <v>4764</v>
      </c>
      <c r="V2618" s="197" t="s">
        <v>776</v>
      </c>
      <c r="W2618" s="220">
        <v>1</v>
      </c>
      <c r="X2618" s="285">
        <v>352</v>
      </c>
      <c r="Y2618" s="285">
        <v>341</v>
      </c>
      <c r="Z2618" s="285">
        <v>320</v>
      </c>
      <c r="AA2618" s="285">
        <v>300</v>
      </c>
      <c r="AB2618" s="5"/>
      <c r="AC2618" s="224">
        <f t="shared" si="98"/>
        <v>0</v>
      </c>
      <c r="AD2618" s="270">
        <f t="shared" si="99"/>
        <v>0</v>
      </c>
      <c r="AE2618" s="282" t="s">
        <v>7069</v>
      </c>
      <c r="AF2618" s="283" t="s">
        <v>4765</v>
      </c>
      <c r="AG2618" s="200"/>
      <c r="AH2618" s="200"/>
      <c r="AI2618" s="169" t="str">
        <f>IF(AB2618/W2618=0,"",IF(MOD(AB2618,W2618)&gt;0,"ОШИБКА!!! неверная кратность на сорт",""))</f>
        <v/>
      </c>
    </row>
    <row r="2619" spans="2:35">
      <c r="B2619" s="251"/>
      <c r="C2619" s="168"/>
      <c r="D2619" s="267"/>
      <c r="E2619" s="267"/>
      <c r="F2619" s="267"/>
      <c r="G2619" s="267"/>
      <c r="H2619" s="267"/>
      <c r="I2619" s="267"/>
      <c r="J2619" s="267"/>
      <c r="K2619" s="267"/>
      <c r="L2619" s="196" t="s">
        <v>37</v>
      </c>
      <c r="M2619" s="196" t="s">
        <v>980</v>
      </c>
      <c r="N2619" s="196" t="s">
        <v>5621</v>
      </c>
      <c r="O2619" s="196"/>
      <c r="P2619" s="196"/>
      <c r="Q2619" s="196" t="s">
        <v>4940</v>
      </c>
      <c r="R2619" s="218"/>
      <c r="S2619" s="218"/>
      <c r="T2619" s="218"/>
      <c r="U2619" s="281" t="s">
        <v>4764</v>
      </c>
      <c r="V2619" s="197" t="s">
        <v>776</v>
      </c>
      <c r="W2619" s="220">
        <v>1</v>
      </c>
      <c r="X2619" s="285">
        <v>492</v>
      </c>
      <c r="Y2619" s="285">
        <v>477</v>
      </c>
      <c r="Z2619" s="285">
        <v>447</v>
      </c>
      <c r="AA2619" s="285">
        <v>420</v>
      </c>
      <c r="AB2619" s="5"/>
      <c r="AC2619" s="224">
        <f t="shared" si="98"/>
        <v>0</v>
      </c>
      <c r="AD2619" s="270">
        <f t="shared" si="99"/>
        <v>0</v>
      </c>
      <c r="AE2619" s="282" t="s">
        <v>7069</v>
      </c>
      <c r="AF2619" s="283" t="s">
        <v>4765</v>
      </c>
      <c r="AG2619" s="200"/>
      <c r="AH2619" s="200"/>
      <c r="AI2619" s="169" t="str">
        <f>IF(AB2619/W2619=0,"",IF(MOD(AB2619,W2619)&gt;0,"ОШИБКА!!! неверная кратность на сорт",""))</f>
        <v/>
      </c>
    </row>
    <row r="2620" spans="2:35">
      <c r="B2620" s="251"/>
      <c r="C2620" s="168"/>
      <c r="D2620" s="267"/>
      <c r="E2620" s="267"/>
      <c r="F2620" s="267"/>
      <c r="G2620" s="267"/>
      <c r="H2620" s="267"/>
      <c r="I2620" s="267"/>
      <c r="J2620" s="267"/>
      <c r="K2620" s="267">
        <v>5906</v>
      </c>
      <c r="L2620" s="196" t="s">
        <v>37</v>
      </c>
      <c r="M2620" s="196" t="s">
        <v>980</v>
      </c>
      <c r="N2620" s="196" t="s">
        <v>5622</v>
      </c>
      <c r="O2620" s="196"/>
      <c r="P2620" s="196"/>
      <c r="Q2620" s="196" t="s">
        <v>4940</v>
      </c>
      <c r="R2620" s="218"/>
      <c r="S2620" s="218"/>
      <c r="T2620" s="218"/>
      <c r="U2620" s="281" t="s">
        <v>4764</v>
      </c>
      <c r="V2620" s="197" t="s">
        <v>776</v>
      </c>
      <c r="W2620" s="220">
        <v>1</v>
      </c>
      <c r="X2620" s="285">
        <v>486</v>
      </c>
      <c r="Y2620" s="285">
        <v>472</v>
      </c>
      <c r="Z2620" s="285">
        <v>442</v>
      </c>
      <c r="AA2620" s="285">
        <v>415</v>
      </c>
      <c r="AB2620" s="5"/>
      <c r="AC2620" s="224">
        <f t="shared" si="98"/>
        <v>0</v>
      </c>
      <c r="AD2620" s="270">
        <f t="shared" si="99"/>
        <v>0</v>
      </c>
      <c r="AE2620" s="282" t="s">
        <v>7069</v>
      </c>
      <c r="AF2620" s="283" t="s">
        <v>4765</v>
      </c>
      <c r="AG2620" s="200"/>
      <c r="AH2620" s="200"/>
      <c r="AI2620" s="169" t="str">
        <f>IF(AB2620/W2620=0,"",IF(MOD(AB2620,W2620)&gt;0,"ОШИБКА!!! неверная кратность на сорт",""))</f>
        <v/>
      </c>
    </row>
    <row r="2621" spans="2:35">
      <c r="B2621" s="251"/>
      <c r="C2621" s="168"/>
      <c r="D2621" s="267"/>
      <c r="E2621" s="267"/>
      <c r="F2621" s="267"/>
      <c r="G2621" s="267"/>
      <c r="H2621" s="267"/>
      <c r="I2621" s="267"/>
      <c r="J2621" s="267"/>
      <c r="K2621" s="267">
        <v>1270</v>
      </c>
      <c r="L2621" s="196" t="s">
        <v>37</v>
      </c>
      <c r="M2621" s="196" t="s">
        <v>980</v>
      </c>
      <c r="N2621" s="196" t="s">
        <v>5623</v>
      </c>
      <c r="O2621" s="196"/>
      <c r="P2621" s="196"/>
      <c r="Q2621" s="196" t="s">
        <v>4940</v>
      </c>
      <c r="R2621" s="218"/>
      <c r="S2621" s="218"/>
      <c r="T2621" s="218"/>
      <c r="U2621" s="281" t="s">
        <v>4764</v>
      </c>
      <c r="V2621" s="197" t="s">
        <v>776</v>
      </c>
      <c r="W2621" s="220">
        <v>1</v>
      </c>
      <c r="X2621" s="285">
        <v>486</v>
      </c>
      <c r="Y2621" s="285">
        <v>472</v>
      </c>
      <c r="Z2621" s="285">
        <v>442</v>
      </c>
      <c r="AA2621" s="285">
        <v>415</v>
      </c>
      <c r="AB2621" s="5"/>
      <c r="AC2621" s="224">
        <f t="shared" si="98"/>
        <v>0</v>
      </c>
      <c r="AD2621" s="270">
        <f t="shared" si="99"/>
        <v>0</v>
      </c>
      <c r="AE2621" s="282" t="s">
        <v>7069</v>
      </c>
      <c r="AF2621" s="283" t="s">
        <v>4765</v>
      </c>
      <c r="AG2621" s="200"/>
      <c r="AH2621" s="200"/>
      <c r="AI2621" s="169" t="str">
        <f>IF(AB2621/W2621=0,"",IF(MOD(AB2621,W2621)&gt;0,"ОШИБКА!!! неверная кратность на сорт",""))</f>
        <v/>
      </c>
    </row>
    <row r="2622" spans="2:35">
      <c r="B2622" s="251"/>
      <c r="C2622" s="168"/>
      <c r="D2622" s="267"/>
      <c r="E2622" s="267"/>
      <c r="F2622" s="267"/>
      <c r="G2622" s="267"/>
      <c r="H2622" s="267"/>
      <c r="I2622" s="267"/>
      <c r="J2622" s="267"/>
      <c r="K2622" s="267">
        <v>1584</v>
      </c>
      <c r="L2622" s="196" t="s">
        <v>37</v>
      </c>
      <c r="M2622" s="196" t="s">
        <v>980</v>
      </c>
      <c r="N2622" s="196" t="s">
        <v>5624</v>
      </c>
      <c r="O2622" s="196"/>
      <c r="P2622" s="196"/>
      <c r="Q2622" s="196" t="s">
        <v>4940</v>
      </c>
      <c r="R2622" s="218"/>
      <c r="S2622" s="218"/>
      <c r="T2622" s="218"/>
      <c r="U2622" s="281" t="s">
        <v>4764</v>
      </c>
      <c r="V2622" s="197" t="s">
        <v>776</v>
      </c>
      <c r="W2622" s="220">
        <v>1</v>
      </c>
      <c r="X2622" s="285">
        <v>527</v>
      </c>
      <c r="Y2622" s="285">
        <v>511</v>
      </c>
      <c r="Z2622" s="285">
        <v>479</v>
      </c>
      <c r="AA2622" s="285">
        <v>450</v>
      </c>
      <c r="AB2622" s="5"/>
      <c r="AC2622" s="224">
        <f t="shared" si="98"/>
        <v>0</v>
      </c>
      <c r="AD2622" s="270">
        <f t="shared" si="99"/>
        <v>0</v>
      </c>
      <c r="AE2622" s="282" t="s">
        <v>7069</v>
      </c>
      <c r="AF2622" s="283" t="s">
        <v>4765</v>
      </c>
      <c r="AG2622" s="200"/>
      <c r="AH2622" s="200"/>
      <c r="AI2622" s="169" t="str">
        <f>IF(AB2622/W2622=0,"",IF(MOD(AB2622,W2622)&gt;0,"ОШИБКА!!! неверная кратность на сорт",""))</f>
        <v/>
      </c>
    </row>
    <row r="2623" spans="2:35">
      <c r="B2623" s="251"/>
      <c r="C2623" s="168"/>
      <c r="D2623" s="267"/>
      <c r="E2623" s="267"/>
      <c r="F2623" s="267"/>
      <c r="G2623" s="267"/>
      <c r="H2623" s="267"/>
      <c r="I2623" s="267"/>
      <c r="J2623" s="267"/>
      <c r="K2623" s="267"/>
      <c r="L2623" s="196" t="s">
        <v>37</v>
      </c>
      <c r="M2623" s="196" t="s">
        <v>980</v>
      </c>
      <c r="N2623" s="196" t="s">
        <v>5625</v>
      </c>
      <c r="O2623" s="196"/>
      <c r="P2623" s="196"/>
      <c r="Q2623" s="196" t="s">
        <v>4956</v>
      </c>
      <c r="R2623" s="218"/>
      <c r="S2623" s="218"/>
      <c r="T2623" s="218"/>
      <c r="U2623" s="281" t="s">
        <v>4764</v>
      </c>
      <c r="V2623" s="197" t="s">
        <v>776</v>
      </c>
      <c r="W2623" s="220">
        <v>1</v>
      </c>
      <c r="X2623" s="285">
        <v>445</v>
      </c>
      <c r="Y2623" s="285">
        <v>432</v>
      </c>
      <c r="Z2623" s="285">
        <v>405</v>
      </c>
      <c r="AA2623" s="285">
        <v>380</v>
      </c>
      <c r="AB2623" s="5"/>
      <c r="AC2623" s="224">
        <f t="shared" si="98"/>
        <v>0</v>
      </c>
      <c r="AD2623" s="270">
        <f t="shared" si="99"/>
        <v>0</v>
      </c>
      <c r="AE2623" s="282" t="s">
        <v>7069</v>
      </c>
      <c r="AF2623" s="283" t="s">
        <v>4765</v>
      </c>
      <c r="AG2623" s="200"/>
      <c r="AH2623" s="200"/>
      <c r="AI2623" s="169" t="str">
        <f>IF(AB2623/W2623=0,"",IF(MOD(AB2623,W2623)&gt;0,"ОШИБКА!!! неверная кратность на сорт",""))</f>
        <v/>
      </c>
    </row>
    <row r="2624" spans="2:35">
      <c r="B2624" s="251"/>
      <c r="C2624" s="168"/>
      <c r="D2624" s="267"/>
      <c r="E2624" s="267"/>
      <c r="F2624" s="267"/>
      <c r="G2624" s="267"/>
      <c r="H2624" s="267"/>
      <c r="I2624" s="267"/>
      <c r="J2624" s="267"/>
      <c r="K2624" s="267">
        <v>27253</v>
      </c>
      <c r="L2624" s="196" t="s">
        <v>37</v>
      </c>
      <c r="M2624" s="196" t="s">
        <v>980</v>
      </c>
      <c r="N2624" s="196" t="s">
        <v>5626</v>
      </c>
      <c r="O2624" s="196"/>
      <c r="P2624" s="196"/>
      <c r="Q2624" s="196" t="s">
        <v>4989</v>
      </c>
      <c r="R2624" s="218"/>
      <c r="S2624" s="218"/>
      <c r="T2624" s="218"/>
      <c r="U2624" s="281" t="s">
        <v>4764</v>
      </c>
      <c r="V2624" s="197" t="s">
        <v>776</v>
      </c>
      <c r="W2624" s="220">
        <v>24</v>
      </c>
      <c r="X2624" s="285">
        <v>375</v>
      </c>
      <c r="Y2624" s="285">
        <v>364</v>
      </c>
      <c r="Z2624" s="285">
        <v>341</v>
      </c>
      <c r="AA2624" s="285">
        <v>320</v>
      </c>
      <c r="AB2624" s="5"/>
      <c r="AC2624" s="224">
        <f t="shared" si="98"/>
        <v>0</v>
      </c>
      <c r="AD2624" s="270">
        <f t="shared" si="99"/>
        <v>0</v>
      </c>
      <c r="AE2624" s="282" t="s">
        <v>7069</v>
      </c>
      <c r="AF2624" s="283" t="s">
        <v>4765</v>
      </c>
      <c r="AG2624" s="200"/>
      <c r="AH2624" s="200"/>
      <c r="AI2624" s="169" t="str">
        <f>IF(AB2624/W2624=0,"",IF(MOD(AB2624,W2624)&gt;0,"ОШИБКА!!! неверная кратность на сорт",""))</f>
        <v/>
      </c>
    </row>
    <row r="2625" spans="2:35">
      <c r="B2625" s="251"/>
      <c r="C2625" s="168" t="s">
        <v>3544</v>
      </c>
      <c r="D2625" s="267">
        <v>14</v>
      </c>
      <c r="E2625" s="267"/>
      <c r="F2625" s="267"/>
      <c r="G2625" s="267"/>
      <c r="H2625" s="267"/>
      <c r="I2625" s="267"/>
      <c r="J2625" s="267"/>
      <c r="K2625" s="267"/>
      <c r="L2625" s="196" t="s">
        <v>37</v>
      </c>
      <c r="M2625" s="196" t="s">
        <v>980</v>
      </c>
      <c r="N2625" s="196" t="s">
        <v>4456</v>
      </c>
      <c r="O2625" s="196" t="s">
        <v>4455</v>
      </c>
      <c r="P2625" s="196" t="s">
        <v>4457</v>
      </c>
      <c r="Q2625" s="196" t="s">
        <v>19</v>
      </c>
      <c r="R2625" s="218"/>
      <c r="S2625" s="218"/>
      <c r="T2625" s="218"/>
      <c r="U2625" s="219"/>
      <c r="V2625" s="197" t="s">
        <v>776</v>
      </c>
      <c r="W2625" s="220">
        <v>1</v>
      </c>
      <c r="X2625" s="223">
        <v>283</v>
      </c>
      <c r="Y2625" s="223">
        <v>274</v>
      </c>
      <c r="Z2625" s="223">
        <v>257</v>
      </c>
      <c r="AA2625" s="223">
        <v>242</v>
      </c>
      <c r="AB2625" s="5"/>
      <c r="AC2625" s="224">
        <f t="shared" si="98"/>
        <v>0</v>
      </c>
      <c r="AD2625" s="270">
        <f t="shared" si="99"/>
        <v>0</v>
      </c>
      <c r="AE2625" s="198"/>
      <c r="AF2625" s="199"/>
      <c r="AG2625" s="200"/>
      <c r="AH2625" s="200"/>
      <c r="AI2625" s="169" t="str">
        <f>IF(AB2625/W2625=0,"",IF(MOD(AB2625,W2625)&gt;0,"ОШИБКА!!! неверная кратность на сорт",""))</f>
        <v/>
      </c>
    </row>
    <row r="2626" spans="2:35">
      <c r="B2626" s="251"/>
      <c r="C2626" s="168" t="s">
        <v>3545</v>
      </c>
      <c r="D2626" s="267"/>
      <c r="E2626" s="267"/>
      <c r="F2626" s="267"/>
      <c r="G2626" s="267"/>
      <c r="H2626" s="267"/>
      <c r="I2626" s="267"/>
      <c r="J2626" s="267"/>
      <c r="K2626" s="267"/>
      <c r="L2626" s="196" t="s">
        <v>37</v>
      </c>
      <c r="M2626" s="332" t="s">
        <v>980</v>
      </c>
      <c r="N2626" s="332" t="s">
        <v>4459</v>
      </c>
      <c r="O2626" s="332" t="s">
        <v>4458</v>
      </c>
      <c r="P2626" s="332" t="s">
        <v>2017</v>
      </c>
      <c r="Q2626" s="332" t="s">
        <v>19</v>
      </c>
      <c r="R2626" s="334"/>
      <c r="S2626" s="334"/>
      <c r="T2626" s="334"/>
      <c r="U2626" s="219"/>
      <c r="V2626" s="197" t="s">
        <v>776</v>
      </c>
      <c r="W2626" s="220">
        <v>1</v>
      </c>
      <c r="X2626" s="223">
        <v>370</v>
      </c>
      <c r="Y2626" s="223">
        <v>359</v>
      </c>
      <c r="Z2626" s="223">
        <v>336</v>
      </c>
      <c r="AA2626" s="223">
        <v>316</v>
      </c>
      <c r="AB2626" s="5"/>
      <c r="AC2626" s="224">
        <f t="shared" si="98"/>
        <v>0</v>
      </c>
      <c r="AD2626" s="270">
        <f t="shared" si="99"/>
        <v>0</v>
      </c>
      <c r="AE2626" s="198" t="s">
        <v>4484</v>
      </c>
      <c r="AF2626" s="199"/>
      <c r="AG2626" s="200"/>
      <c r="AH2626" s="200"/>
      <c r="AI2626" s="169" t="str">
        <f>IF(AB2626/W2626=0,"",IF(MOD(AB2626,W2626)&gt;0,"ОШИБКА!!! неверная кратность на сорт",""))</f>
        <v/>
      </c>
    </row>
    <row r="2627" spans="2:35">
      <c r="B2627" s="251"/>
      <c r="C2627" s="168" t="s">
        <v>2014</v>
      </c>
      <c r="D2627" s="267">
        <v>18</v>
      </c>
      <c r="E2627" s="267"/>
      <c r="F2627" s="267"/>
      <c r="G2627" s="267"/>
      <c r="H2627" s="267"/>
      <c r="I2627" s="267"/>
      <c r="J2627" s="267"/>
      <c r="K2627" s="267"/>
      <c r="L2627" s="196" t="s">
        <v>37</v>
      </c>
      <c r="M2627" s="196" t="s">
        <v>980</v>
      </c>
      <c r="N2627" s="196" t="s">
        <v>2016</v>
      </c>
      <c r="O2627" s="196" t="s">
        <v>2015</v>
      </c>
      <c r="P2627" s="196" t="s">
        <v>2017</v>
      </c>
      <c r="Q2627" s="217" t="s">
        <v>4624</v>
      </c>
      <c r="R2627" s="218"/>
      <c r="S2627" s="218"/>
      <c r="T2627" s="218"/>
      <c r="U2627" s="219"/>
      <c r="V2627" s="197" t="s">
        <v>157</v>
      </c>
      <c r="W2627" s="220">
        <v>1</v>
      </c>
      <c r="X2627" s="223">
        <v>1042</v>
      </c>
      <c r="Y2627" s="223">
        <v>1010</v>
      </c>
      <c r="Z2627" s="223">
        <v>947</v>
      </c>
      <c r="AA2627" s="223">
        <v>890</v>
      </c>
      <c r="AB2627" s="5"/>
      <c r="AC2627" s="224">
        <f t="shared" si="98"/>
        <v>0</v>
      </c>
      <c r="AD2627" s="270">
        <f t="shared" si="99"/>
        <v>0</v>
      </c>
      <c r="AE2627" s="198"/>
      <c r="AF2627" s="199"/>
      <c r="AG2627" s="200"/>
      <c r="AH2627" s="200"/>
      <c r="AI2627" s="169" t="str">
        <f>IF(AB2627/W2627=0,"",IF(MOD(AB2627,W2627)&gt;0,"ОШИБКА!!! неверная кратность на сорт",""))</f>
        <v/>
      </c>
    </row>
    <row r="2628" spans="2:35">
      <c r="B2628" s="251"/>
      <c r="C2628" s="168" t="s">
        <v>2018</v>
      </c>
      <c r="D2628" s="267">
        <v>55</v>
      </c>
      <c r="E2628" s="267"/>
      <c r="F2628" s="267"/>
      <c r="G2628" s="267"/>
      <c r="H2628" s="267"/>
      <c r="I2628" s="267"/>
      <c r="J2628" s="267"/>
      <c r="K2628" s="267"/>
      <c r="L2628" s="196" t="s">
        <v>37</v>
      </c>
      <c r="M2628" s="196" t="s">
        <v>980</v>
      </c>
      <c r="N2628" s="196" t="s">
        <v>2020</v>
      </c>
      <c r="O2628" s="196" t="s">
        <v>2019</v>
      </c>
      <c r="P2628" s="196" t="s">
        <v>46</v>
      </c>
      <c r="Q2628" s="217" t="s">
        <v>4613</v>
      </c>
      <c r="R2628" s="218"/>
      <c r="S2628" s="218"/>
      <c r="T2628" s="218"/>
      <c r="U2628" s="219"/>
      <c r="V2628" s="197" t="s">
        <v>776</v>
      </c>
      <c r="W2628" s="220">
        <v>1</v>
      </c>
      <c r="X2628" s="223">
        <v>489</v>
      </c>
      <c r="Y2628" s="223">
        <v>474</v>
      </c>
      <c r="Z2628" s="223">
        <v>444</v>
      </c>
      <c r="AA2628" s="223">
        <v>418</v>
      </c>
      <c r="AB2628" s="5"/>
      <c r="AC2628" s="224">
        <f t="shared" si="98"/>
        <v>0</v>
      </c>
      <c r="AD2628" s="270">
        <f t="shared" si="99"/>
        <v>0</v>
      </c>
      <c r="AE2628" s="198"/>
      <c r="AF2628" s="199"/>
      <c r="AG2628" s="200"/>
      <c r="AH2628" s="200"/>
      <c r="AI2628" s="169" t="str">
        <f>IF(AB2628/W2628=0,"",IF(MOD(AB2628,W2628)&gt;0,"ОШИБКА!!! неверная кратность на сорт",""))</f>
        <v/>
      </c>
    </row>
    <row r="2629" spans="2:35">
      <c r="B2629" s="251"/>
      <c r="C2629" s="168" t="s">
        <v>3546</v>
      </c>
      <c r="D2629" s="267">
        <v>40</v>
      </c>
      <c r="E2629" s="267"/>
      <c r="F2629" s="267"/>
      <c r="G2629" s="267"/>
      <c r="H2629" s="267"/>
      <c r="I2629" s="267"/>
      <c r="J2629" s="267">
        <v>13</v>
      </c>
      <c r="K2629" s="267"/>
      <c r="L2629" s="196" t="s">
        <v>37</v>
      </c>
      <c r="M2629" s="196" t="s">
        <v>980</v>
      </c>
      <c r="N2629" s="196" t="s">
        <v>2020</v>
      </c>
      <c r="O2629" s="196" t="s">
        <v>2019</v>
      </c>
      <c r="P2629" s="196" t="s">
        <v>4460</v>
      </c>
      <c r="Q2629" s="196" t="s">
        <v>141</v>
      </c>
      <c r="R2629" s="218"/>
      <c r="S2629" s="218"/>
      <c r="T2629" s="218"/>
      <c r="U2629" s="219"/>
      <c r="V2629" s="197" t="s">
        <v>776</v>
      </c>
      <c r="W2629" s="220">
        <v>1</v>
      </c>
      <c r="X2629" s="223">
        <v>431</v>
      </c>
      <c r="Y2629" s="223">
        <v>418</v>
      </c>
      <c r="Z2629" s="223">
        <v>392</v>
      </c>
      <c r="AA2629" s="223">
        <v>369</v>
      </c>
      <c r="AB2629" s="5"/>
      <c r="AC2629" s="224">
        <f t="shared" si="98"/>
        <v>0</v>
      </c>
      <c r="AD2629" s="270">
        <f t="shared" si="99"/>
        <v>0</v>
      </c>
      <c r="AE2629" s="198"/>
      <c r="AF2629" s="199"/>
      <c r="AG2629" s="200"/>
      <c r="AH2629" s="200"/>
      <c r="AI2629" s="169" t="str">
        <f>IF(AB2629/W2629=0,"",IF(MOD(AB2629,W2629)&gt;0,"ОШИБКА!!! неверная кратность на сорт",""))</f>
        <v/>
      </c>
    </row>
    <row r="2630" spans="2:35">
      <c r="B2630" s="251"/>
      <c r="C2630" s="168" t="s">
        <v>3805</v>
      </c>
      <c r="D2630" s="267"/>
      <c r="E2630" s="267"/>
      <c r="F2630" s="267"/>
      <c r="G2630" s="267"/>
      <c r="H2630" s="267"/>
      <c r="I2630" s="267"/>
      <c r="J2630" s="267">
        <v>2</v>
      </c>
      <c r="K2630" s="267"/>
      <c r="L2630" s="196" t="s">
        <v>37</v>
      </c>
      <c r="M2630" s="196" t="s">
        <v>980</v>
      </c>
      <c r="N2630" s="196" t="s">
        <v>4405</v>
      </c>
      <c r="O2630" s="196" t="s">
        <v>4404</v>
      </c>
      <c r="P2630" s="196" t="s">
        <v>4406</v>
      </c>
      <c r="Q2630" s="196" t="s">
        <v>141</v>
      </c>
      <c r="R2630" s="218"/>
      <c r="S2630" s="218"/>
      <c r="T2630" s="218"/>
      <c r="U2630" s="219"/>
      <c r="V2630" s="197" t="s">
        <v>776</v>
      </c>
      <c r="W2630" s="220">
        <v>1</v>
      </c>
      <c r="X2630" s="223">
        <v>416</v>
      </c>
      <c r="Y2630" s="223">
        <v>404</v>
      </c>
      <c r="Z2630" s="223">
        <v>378</v>
      </c>
      <c r="AA2630" s="223">
        <v>356</v>
      </c>
      <c r="AB2630" s="5"/>
      <c r="AC2630" s="224">
        <f t="shared" si="98"/>
        <v>0</v>
      </c>
      <c r="AD2630" s="270">
        <f t="shared" si="99"/>
        <v>0</v>
      </c>
      <c r="AE2630" s="198"/>
      <c r="AF2630" s="199"/>
      <c r="AG2630" s="200"/>
      <c r="AH2630" s="200"/>
      <c r="AI2630" s="169" t="str">
        <f>IF(AB2630/W2630=0,"",IF(MOD(AB2630,W2630)&gt;0,"ОШИБКА!!! неверная кратность на сорт",""))</f>
        <v/>
      </c>
    </row>
    <row r="2631" spans="2:35">
      <c r="B2631" s="251"/>
      <c r="C2631" s="168" t="s">
        <v>2021</v>
      </c>
      <c r="D2631" s="267">
        <v>24</v>
      </c>
      <c r="E2631" s="267"/>
      <c r="F2631" s="267"/>
      <c r="G2631" s="267"/>
      <c r="H2631" s="267"/>
      <c r="I2631" s="267"/>
      <c r="J2631" s="267"/>
      <c r="K2631" s="267"/>
      <c r="L2631" s="196" t="s">
        <v>37</v>
      </c>
      <c r="M2631" s="196" t="s">
        <v>980</v>
      </c>
      <c r="N2631" s="196" t="s">
        <v>2023</v>
      </c>
      <c r="O2631" s="196" t="s">
        <v>2022</v>
      </c>
      <c r="P2631" s="196" t="s">
        <v>46</v>
      </c>
      <c r="Q2631" s="217" t="s">
        <v>4623</v>
      </c>
      <c r="R2631" s="218"/>
      <c r="S2631" s="218"/>
      <c r="T2631" s="218"/>
      <c r="U2631" s="219"/>
      <c r="V2631" s="197" t="s">
        <v>776</v>
      </c>
      <c r="W2631" s="220">
        <v>1</v>
      </c>
      <c r="X2631" s="223">
        <v>429</v>
      </c>
      <c r="Y2631" s="223">
        <v>416</v>
      </c>
      <c r="Z2631" s="223">
        <v>390</v>
      </c>
      <c r="AA2631" s="223">
        <v>367</v>
      </c>
      <c r="AB2631" s="5"/>
      <c r="AC2631" s="224">
        <f t="shared" si="98"/>
        <v>0</v>
      </c>
      <c r="AD2631" s="270">
        <f t="shared" si="99"/>
        <v>0</v>
      </c>
      <c r="AE2631" s="198"/>
      <c r="AF2631" s="199"/>
      <c r="AG2631" s="200"/>
      <c r="AH2631" s="200"/>
      <c r="AI2631" s="169" t="str">
        <f>IF(AB2631/W2631=0,"",IF(MOD(AB2631,W2631)&gt;0,"ОШИБКА!!! неверная кратность на сорт",""))</f>
        <v/>
      </c>
    </row>
    <row r="2632" spans="2:35">
      <c r="B2632" s="251"/>
      <c r="C2632" s="168" t="s">
        <v>1432</v>
      </c>
      <c r="D2632" s="267">
        <v>6</v>
      </c>
      <c r="E2632" s="267">
        <v>3</v>
      </c>
      <c r="F2632" s="267">
        <v>0</v>
      </c>
      <c r="G2632" s="267"/>
      <c r="H2632" s="267"/>
      <c r="I2632" s="267"/>
      <c r="J2632" s="267"/>
      <c r="K2632" s="267"/>
      <c r="L2632" s="196" t="s">
        <v>37</v>
      </c>
      <c r="M2632" s="196" t="s">
        <v>980</v>
      </c>
      <c r="N2632" s="196" t="s">
        <v>1434</v>
      </c>
      <c r="O2632" s="196" t="s">
        <v>1433</v>
      </c>
      <c r="P2632" s="196"/>
      <c r="Q2632" s="217" t="s">
        <v>48</v>
      </c>
      <c r="R2632" s="218"/>
      <c r="S2632" s="218"/>
      <c r="T2632" s="218"/>
      <c r="U2632" s="219"/>
      <c r="V2632" s="197" t="s">
        <v>776</v>
      </c>
      <c r="W2632" s="220">
        <v>1</v>
      </c>
      <c r="X2632" s="223">
        <v>1061</v>
      </c>
      <c r="Y2632" s="223">
        <v>1029</v>
      </c>
      <c r="Z2632" s="223">
        <v>965</v>
      </c>
      <c r="AA2632" s="223">
        <v>907</v>
      </c>
      <c r="AB2632" s="5"/>
      <c r="AC2632" s="224">
        <f t="shared" si="98"/>
        <v>0</v>
      </c>
      <c r="AD2632" s="270">
        <f t="shared" si="99"/>
        <v>0</v>
      </c>
      <c r="AE2632" s="198"/>
      <c r="AF2632" s="199"/>
      <c r="AG2632" s="200"/>
      <c r="AH2632" s="200"/>
      <c r="AI2632" s="169" t="str">
        <f>IF(AB2632/W2632=0,"",IF(MOD(AB2632,W2632)&gt;0,"ОШИБКА!!! неверная кратность на сорт",""))</f>
        <v/>
      </c>
    </row>
    <row r="2633" spans="2:35">
      <c r="B2633" s="251"/>
      <c r="C2633" s="168"/>
      <c r="D2633" s="267"/>
      <c r="E2633" s="267"/>
      <c r="F2633" s="267"/>
      <c r="G2633" s="267"/>
      <c r="H2633" s="267"/>
      <c r="I2633" s="267"/>
      <c r="J2633" s="267"/>
      <c r="K2633" s="267">
        <v>4</v>
      </c>
      <c r="L2633" s="196" t="s">
        <v>37</v>
      </c>
      <c r="M2633" s="196" t="s">
        <v>980</v>
      </c>
      <c r="N2633" s="196" t="s">
        <v>5425</v>
      </c>
      <c r="O2633" s="196"/>
      <c r="P2633" s="196"/>
      <c r="Q2633" s="217" t="s">
        <v>4940</v>
      </c>
      <c r="R2633" s="218"/>
      <c r="S2633" s="218"/>
      <c r="T2633" s="218"/>
      <c r="U2633" s="281" t="s">
        <v>4764</v>
      </c>
      <c r="V2633" s="197" t="s">
        <v>776</v>
      </c>
      <c r="W2633" s="220">
        <v>1</v>
      </c>
      <c r="X2633" s="285">
        <v>2740</v>
      </c>
      <c r="Y2633" s="285">
        <v>2657</v>
      </c>
      <c r="Z2633" s="285">
        <v>2491</v>
      </c>
      <c r="AA2633" s="285">
        <v>2341</v>
      </c>
      <c r="AB2633" s="5"/>
      <c r="AC2633" s="224">
        <f t="shared" si="98"/>
        <v>0</v>
      </c>
      <c r="AD2633" s="270">
        <f t="shared" si="99"/>
        <v>0</v>
      </c>
      <c r="AE2633" s="282" t="s">
        <v>7069</v>
      </c>
      <c r="AF2633" s="283" t="s">
        <v>4765</v>
      </c>
      <c r="AG2633" s="200"/>
      <c r="AH2633" s="200"/>
      <c r="AI2633" s="169" t="str">
        <f>IF(AB2633/W2633=0,"",IF(MOD(AB2633,W2633)&gt;0,"ОШИБКА!!! неверная кратность на сорт",""))</f>
        <v/>
      </c>
    </row>
    <row r="2634" spans="2:35">
      <c r="B2634" s="251"/>
      <c r="C2634" s="168"/>
      <c r="D2634" s="267"/>
      <c r="E2634" s="267"/>
      <c r="F2634" s="267"/>
      <c r="G2634" s="267"/>
      <c r="H2634" s="267"/>
      <c r="I2634" s="267"/>
      <c r="J2634" s="267"/>
      <c r="K2634" s="267">
        <v>9</v>
      </c>
      <c r="L2634" s="196" t="s">
        <v>37</v>
      </c>
      <c r="M2634" s="196" t="s">
        <v>980</v>
      </c>
      <c r="N2634" s="196" t="s">
        <v>5426</v>
      </c>
      <c r="O2634" s="196"/>
      <c r="P2634" s="196"/>
      <c r="Q2634" s="217" t="s">
        <v>4940</v>
      </c>
      <c r="R2634" s="218"/>
      <c r="S2634" s="218"/>
      <c r="T2634" s="218"/>
      <c r="U2634" s="281" t="s">
        <v>4764</v>
      </c>
      <c r="V2634" s="197" t="s">
        <v>776</v>
      </c>
      <c r="W2634" s="220">
        <v>1</v>
      </c>
      <c r="X2634" s="285">
        <v>1566</v>
      </c>
      <c r="Y2634" s="285">
        <v>1519</v>
      </c>
      <c r="Z2634" s="285">
        <v>1424</v>
      </c>
      <c r="AA2634" s="285">
        <v>1338</v>
      </c>
      <c r="AB2634" s="5"/>
      <c r="AC2634" s="224">
        <f t="shared" ref="AC2634:AC2697" si="100">X2634*AB2634</f>
        <v>0</v>
      </c>
      <c r="AD2634" s="270">
        <f t="shared" ref="AD2634:AD2697" si="101">IF(Y2634&lt;&gt;"",IF(AND($AC$25&gt;=200000,AB2634&gt;=20),AB2634*AA2634,IF(AND($AC$25&gt;=200000,AB2634&lt;20),AB2634*Z2634,IF(AND($AC$25&lt;200000,AB2634&gt;=20),AB2634*Y2634,AB2634*X2634))),IF($AC$25&gt;=200000,AB2634*Z2634,AB2634*X2634))</f>
        <v>0</v>
      </c>
      <c r="AE2634" s="282" t="s">
        <v>7069</v>
      </c>
      <c r="AF2634" s="283" t="s">
        <v>4765</v>
      </c>
      <c r="AG2634" s="200"/>
      <c r="AH2634" s="200"/>
      <c r="AI2634" s="169" t="str">
        <f>IF(AB2634/W2634=0,"",IF(MOD(AB2634,W2634)&gt;0,"ОШИБКА!!! неверная кратность на сорт",""))</f>
        <v/>
      </c>
    </row>
    <row r="2635" spans="2:35">
      <c r="B2635" s="251"/>
      <c r="C2635" s="168"/>
      <c r="D2635" s="267"/>
      <c r="E2635" s="267"/>
      <c r="F2635" s="267"/>
      <c r="G2635" s="267"/>
      <c r="H2635" s="267"/>
      <c r="I2635" s="267"/>
      <c r="J2635" s="267"/>
      <c r="K2635" s="267">
        <v>2</v>
      </c>
      <c r="L2635" s="196" t="s">
        <v>37</v>
      </c>
      <c r="M2635" s="196" t="s">
        <v>980</v>
      </c>
      <c r="N2635" s="196" t="s">
        <v>5427</v>
      </c>
      <c r="O2635" s="196"/>
      <c r="P2635" s="196"/>
      <c r="Q2635" s="217" t="s">
        <v>4940</v>
      </c>
      <c r="R2635" s="218"/>
      <c r="S2635" s="218"/>
      <c r="T2635" s="218"/>
      <c r="U2635" s="281" t="s">
        <v>4764</v>
      </c>
      <c r="V2635" s="197" t="s">
        <v>776</v>
      </c>
      <c r="W2635" s="220">
        <v>1</v>
      </c>
      <c r="X2635" s="285">
        <v>1130</v>
      </c>
      <c r="Y2635" s="285">
        <v>1096</v>
      </c>
      <c r="Z2635" s="285">
        <v>1027</v>
      </c>
      <c r="AA2635" s="285">
        <v>965</v>
      </c>
      <c r="AB2635" s="5"/>
      <c r="AC2635" s="224">
        <f t="shared" si="100"/>
        <v>0</v>
      </c>
      <c r="AD2635" s="270">
        <f t="shared" si="101"/>
        <v>0</v>
      </c>
      <c r="AE2635" s="282" t="s">
        <v>7069</v>
      </c>
      <c r="AF2635" s="283" t="s">
        <v>4765</v>
      </c>
      <c r="AG2635" s="200"/>
      <c r="AH2635" s="200"/>
      <c r="AI2635" s="169" t="str">
        <f>IF(AB2635/W2635=0,"",IF(MOD(AB2635,W2635)&gt;0,"ОШИБКА!!! неверная кратность на сорт",""))</f>
        <v/>
      </c>
    </row>
    <row r="2636" spans="2:35">
      <c r="B2636" s="251"/>
      <c r="C2636" s="168"/>
      <c r="D2636" s="267"/>
      <c r="E2636" s="267"/>
      <c r="F2636" s="267"/>
      <c r="G2636" s="267"/>
      <c r="H2636" s="267"/>
      <c r="I2636" s="267"/>
      <c r="J2636" s="267"/>
      <c r="K2636" s="267"/>
      <c r="L2636" s="196" t="s">
        <v>37</v>
      </c>
      <c r="M2636" s="196" t="s">
        <v>980</v>
      </c>
      <c r="N2636" s="196" t="s">
        <v>5428</v>
      </c>
      <c r="O2636" s="196"/>
      <c r="P2636" s="196"/>
      <c r="Q2636" s="217" t="s">
        <v>4940</v>
      </c>
      <c r="R2636" s="218"/>
      <c r="S2636" s="218"/>
      <c r="T2636" s="218"/>
      <c r="U2636" s="281" t="s">
        <v>4764</v>
      </c>
      <c r="V2636" s="197" t="s">
        <v>776</v>
      </c>
      <c r="W2636" s="220">
        <v>1</v>
      </c>
      <c r="X2636" s="285">
        <v>1115</v>
      </c>
      <c r="Y2636" s="285">
        <v>1081</v>
      </c>
      <c r="Z2636" s="285">
        <v>1013</v>
      </c>
      <c r="AA2636" s="285">
        <v>952</v>
      </c>
      <c r="AB2636" s="5"/>
      <c r="AC2636" s="224">
        <f t="shared" si="100"/>
        <v>0</v>
      </c>
      <c r="AD2636" s="270">
        <f t="shared" si="101"/>
        <v>0</v>
      </c>
      <c r="AE2636" s="282" t="s">
        <v>7069</v>
      </c>
      <c r="AF2636" s="283" t="s">
        <v>4765</v>
      </c>
      <c r="AG2636" s="200"/>
      <c r="AH2636" s="200"/>
      <c r="AI2636" s="169" t="str">
        <f>IF(AB2636/W2636=0,"",IF(MOD(AB2636,W2636)&gt;0,"ОШИБКА!!! неверная кратность на сорт",""))</f>
        <v/>
      </c>
    </row>
    <row r="2637" spans="2:35">
      <c r="B2637" s="251"/>
      <c r="C2637" s="168"/>
      <c r="D2637" s="267"/>
      <c r="E2637" s="267"/>
      <c r="F2637" s="267"/>
      <c r="G2637" s="267"/>
      <c r="H2637" s="267"/>
      <c r="I2637" s="267"/>
      <c r="J2637" s="267"/>
      <c r="K2637" s="267">
        <v>5</v>
      </c>
      <c r="L2637" s="196" t="s">
        <v>37</v>
      </c>
      <c r="M2637" s="196" t="s">
        <v>980</v>
      </c>
      <c r="N2637" s="196" t="s">
        <v>5429</v>
      </c>
      <c r="O2637" s="196"/>
      <c r="P2637" s="196"/>
      <c r="Q2637" s="217" t="s">
        <v>4940</v>
      </c>
      <c r="R2637" s="218"/>
      <c r="S2637" s="218"/>
      <c r="T2637" s="218"/>
      <c r="U2637" s="281" t="s">
        <v>4764</v>
      </c>
      <c r="V2637" s="197" t="s">
        <v>776</v>
      </c>
      <c r="W2637" s="220">
        <v>1</v>
      </c>
      <c r="X2637" s="285">
        <v>971</v>
      </c>
      <c r="Y2637" s="285">
        <v>941</v>
      </c>
      <c r="Z2637" s="285">
        <v>882</v>
      </c>
      <c r="AA2637" s="285">
        <v>829</v>
      </c>
      <c r="AB2637" s="5"/>
      <c r="AC2637" s="224">
        <f t="shared" si="100"/>
        <v>0</v>
      </c>
      <c r="AD2637" s="270">
        <f t="shared" si="101"/>
        <v>0</v>
      </c>
      <c r="AE2637" s="282" t="s">
        <v>7069</v>
      </c>
      <c r="AF2637" s="283" t="s">
        <v>4765</v>
      </c>
      <c r="AG2637" s="200"/>
      <c r="AH2637" s="200"/>
      <c r="AI2637" s="169" t="str">
        <f>IF(AB2637/W2637=0,"",IF(MOD(AB2637,W2637)&gt;0,"ОШИБКА!!! неверная кратность на сорт",""))</f>
        <v/>
      </c>
    </row>
    <row r="2638" spans="2:35">
      <c r="B2638" s="251"/>
      <c r="C2638" s="168"/>
      <c r="D2638" s="267"/>
      <c r="E2638" s="267"/>
      <c r="F2638" s="267"/>
      <c r="G2638" s="267"/>
      <c r="H2638" s="267"/>
      <c r="I2638" s="267"/>
      <c r="J2638" s="267"/>
      <c r="K2638" s="267">
        <v>1</v>
      </c>
      <c r="L2638" s="196" t="s">
        <v>37</v>
      </c>
      <c r="M2638" s="196" t="s">
        <v>980</v>
      </c>
      <c r="N2638" s="196" t="s">
        <v>5430</v>
      </c>
      <c r="O2638" s="196"/>
      <c r="P2638" s="196"/>
      <c r="Q2638" s="217" t="s">
        <v>3852</v>
      </c>
      <c r="R2638" s="218"/>
      <c r="S2638" s="218"/>
      <c r="T2638" s="218"/>
      <c r="U2638" s="281" t="s">
        <v>4764</v>
      </c>
      <c r="V2638" s="197" t="s">
        <v>776</v>
      </c>
      <c r="W2638" s="220">
        <v>1</v>
      </c>
      <c r="X2638" s="285">
        <v>971</v>
      </c>
      <c r="Y2638" s="285">
        <v>941</v>
      </c>
      <c r="Z2638" s="285">
        <v>882</v>
      </c>
      <c r="AA2638" s="285">
        <v>829</v>
      </c>
      <c r="AB2638" s="5"/>
      <c r="AC2638" s="224">
        <f t="shared" si="100"/>
        <v>0</v>
      </c>
      <c r="AD2638" s="270">
        <f t="shared" si="101"/>
        <v>0</v>
      </c>
      <c r="AE2638" s="282" t="s">
        <v>7069</v>
      </c>
      <c r="AF2638" s="283" t="s">
        <v>4765</v>
      </c>
      <c r="AG2638" s="200"/>
      <c r="AH2638" s="200"/>
      <c r="AI2638" s="169" t="str">
        <f>IF(AB2638/W2638=0,"",IF(MOD(AB2638,W2638)&gt;0,"ОШИБКА!!! неверная кратность на сорт",""))</f>
        <v/>
      </c>
    </row>
    <row r="2639" spans="2:35">
      <c r="B2639" s="251"/>
      <c r="C2639" s="168"/>
      <c r="D2639" s="267"/>
      <c r="E2639" s="267"/>
      <c r="F2639" s="267"/>
      <c r="G2639" s="267"/>
      <c r="H2639" s="267"/>
      <c r="I2639" s="267"/>
      <c r="J2639" s="267"/>
      <c r="K2639" s="267">
        <v>3</v>
      </c>
      <c r="L2639" s="196" t="s">
        <v>37</v>
      </c>
      <c r="M2639" s="196" t="s">
        <v>980</v>
      </c>
      <c r="N2639" s="196" t="s">
        <v>5431</v>
      </c>
      <c r="O2639" s="196"/>
      <c r="P2639" s="196"/>
      <c r="Q2639" s="217" t="s">
        <v>4940</v>
      </c>
      <c r="R2639" s="218"/>
      <c r="S2639" s="218"/>
      <c r="T2639" s="218"/>
      <c r="U2639" s="281" t="s">
        <v>4764</v>
      </c>
      <c r="V2639" s="197" t="s">
        <v>776</v>
      </c>
      <c r="W2639" s="220">
        <v>1</v>
      </c>
      <c r="X2639" s="285">
        <v>971</v>
      </c>
      <c r="Y2639" s="285">
        <v>941</v>
      </c>
      <c r="Z2639" s="285">
        <v>882</v>
      </c>
      <c r="AA2639" s="285">
        <v>829</v>
      </c>
      <c r="AB2639" s="5"/>
      <c r="AC2639" s="224">
        <f t="shared" si="100"/>
        <v>0</v>
      </c>
      <c r="AD2639" s="270">
        <f t="shared" si="101"/>
        <v>0</v>
      </c>
      <c r="AE2639" s="282" t="s">
        <v>7069</v>
      </c>
      <c r="AF2639" s="283" t="s">
        <v>4765</v>
      </c>
      <c r="AG2639" s="200"/>
      <c r="AH2639" s="200"/>
      <c r="AI2639" s="169" t="str">
        <f>IF(AB2639/W2639=0,"",IF(MOD(AB2639,W2639)&gt;0,"ОШИБКА!!! неверная кратность на сорт",""))</f>
        <v/>
      </c>
    </row>
    <row r="2640" spans="2:35">
      <c r="B2640" s="251"/>
      <c r="C2640" s="168"/>
      <c r="D2640" s="267"/>
      <c r="E2640" s="267"/>
      <c r="F2640" s="267"/>
      <c r="G2640" s="267"/>
      <c r="H2640" s="267"/>
      <c r="I2640" s="267"/>
      <c r="J2640" s="267"/>
      <c r="K2640" s="267">
        <v>15</v>
      </c>
      <c r="L2640" s="196" t="s">
        <v>37</v>
      </c>
      <c r="M2640" s="196" t="s">
        <v>980</v>
      </c>
      <c r="N2640" s="196" t="s">
        <v>5432</v>
      </c>
      <c r="O2640" s="196"/>
      <c r="P2640" s="196"/>
      <c r="Q2640" s="217" t="s">
        <v>3852</v>
      </c>
      <c r="R2640" s="218"/>
      <c r="S2640" s="218"/>
      <c r="T2640" s="218"/>
      <c r="U2640" s="281" t="s">
        <v>4764</v>
      </c>
      <c r="V2640" s="197" t="s">
        <v>776</v>
      </c>
      <c r="W2640" s="220">
        <v>1</v>
      </c>
      <c r="X2640" s="285">
        <v>820</v>
      </c>
      <c r="Y2640" s="285">
        <v>795</v>
      </c>
      <c r="Z2640" s="285">
        <v>745</v>
      </c>
      <c r="AA2640" s="285">
        <v>700</v>
      </c>
      <c r="AB2640" s="5"/>
      <c r="AC2640" s="224">
        <f t="shared" si="100"/>
        <v>0</v>
      </c>
      <c r="AD2640" s="270">
        <f t="shared" si="101"/>
        <v>0</v>
      </c>
      <c r="AE2640" s="282" t="s">
        <v>7069</v>
      </c>
      <c r="AF2640" s="283" t="s">
        <v>4765</v>
      </c>
      <c r="AG2640" s="200"/>
      <c r="AH2640" s="200"/>
      <c r="AI2640" s="169" t="str">
        <f>IF(AB2640/W2640=0,"",IF(MOD(AB2640,W2640)&gt;0,"ОШИБКА!!! неверная кратность на сорт",""))</f>
        <v/>
      </c>
    </row>
    <row r="2641" spans="2:35">
      <c r="B2641" s="251"/>
      <c r="C2641" s="168" t="s">
        <v>3547</v>
      </c>
      <c r="D2641" s="267"/>
      <c r="E2641" s="267"/>
      <c r="F2641" s="267"/>
      <c r="G2641" s="267"/>
      <c r="H2641" s="267"/>
      <c r="I2641" s="267"/>
      <c r="J2641" s="267"/>
      <c r="K2641" s="267"/>
      <c r="L2641" s="196" t="s">
        <v>37</v>
      </c>
      <c r="M2641" s="332" t="s">
        <v>980</v>
      </c>
      <c r="N2641" s="332" t="s">
        <v>448</v>
      </c>
      <c r="O2641" s="332" t="s">
        <v>447</v>
      </c>
      <c r="P2641" s="332" t="s">
        <v>4461</v>
      </c>
      <c r="Q2641" s="338" t="s">
        <v>4635</v>
      </c>
      <c r="R2641" s="334"/>
      <c r="S2641" s="334"/>
      <c r="T2641" s="334"/>
      <c r="U2641" s="219"/>
      <c r="V2641" s="197" t="s">
        <v>176</v>
      </c>
      <c r="W2641" s="220">
        <v>1</v>
      </c>
      <c r="X2641" s="223">
        <v>2088</v>
      </c>
      <c r="Y2641" s="223">
        <v>2024</v>
      </c>
      <c r="Z2641" s="223">
        <v>1898</v>
      </c>
      <c r="AA2641" s="223">
        <v>1784</v>
      </c>
      <c r="AB2641" s="5"/>
      <c r="AC2641" s="224">
        <f t="shared" si="100"/>
        <v>0</v>
      </c>
      <c r="AD2641" s="270">
        <f t="shared" si="101"/>
        <v>0</v>
      </c>
      <c r="AE2641" s="198" t="s">
        <v>4484</v>
      </c>
      <c r="AF2641" s="199"/>
      <c r="AG2641" s="200"/>
      <c r="AH2641" s="200"/>
      <c r="AI2641" s="169" t="str">
        <f>IF(AB2641/W2641=0,"",IF(MOD(AB2641,W2641)&gt;0,"ОШИБКА!!! неверная кратность на сорт",""))</f>
        <v/>
      </c>
    </row>
    <row r="2642" spans="2:35">
      <c r="B2642" s="251"/>
      <c r="C2642" s="168"/>
      <c r="D2642" s="267"/>
      <c r="E2642" s="267"/>
      <c r="F2642" s="267"/>
      <c r="G2642" s="267"/>
      <c r="H2642" s="267"/>
      <c r="I2642" s="267"/>
      <c r="J2642" s="267"/>
      <c r="K2642" s="267">
        <v>7</v>
      </c>
      <c r="L2642" s="196" t="s">
        <v>37</v>
      </c>
      <c r="M2642" s="196" t="s">
        <v>980</v>
      </c>
      <c r="N2642" s="196" t="s">
        <v>5520</v>
      </c>
      <c r="O2642" s="196"/>
      <c r="P2642" s="196"/>
      <c r="Q2642" s="217" t="s">
        <v>4956</v>
      </c>
      <c r="R2642" s="218"/>
      <c r="S2642" s="218"/>
      <c r="T2642" s="218"/>
      <c r="U2642" s="281" t="s">
        <v>4764</v>
      </c>
      <c r="V2642" s="197" t="s">
        <v>776</v>
      </c>
      <c r="W2642" s="220">
        <v>1</v>
      </c>
      <c r="X2642" s="285">
        <v>335</v>
      </c>
      <c r="Y2642" s="285">
        <v>325</v>
      </c>
      <c r="Z2642" s="285">
        <v>305</v>
      </c>
      <c r="AA2642" s="285">
        <v>286</v>
      </c>
      <c r="AB2642" s="5"/>
      <c r="AC2642" s="224">
        <f t="shared" si="100"/>
        <v>0</v>
      </c>
      <c r="AD2642" s="270">
        <f t="shared" si="101"/>
        <v>0</v>
      </c>
      <c r="AE2642" s="282" t="s">
        <v>7069</v>
      </c>
      <c r="AF2642" s="283" t="s">
        <v>4765</v>
      </c>
      <c r="AG2642" s="200"/>
      <c r="AH2642" s="200"/>
      <c r="AI2642" s="169" t="str">
        <f>IF(AB2642/W2642=0,"",IF(MOD(AB2642,W2642)&gt;0,"ОШИБКА!!! неверная кратность на сорт",""))</f>
        <v/>
      </c>
    </row>
    <row r="2643" spans="2:35">
      <c r="B2643" s="251"/>
      <c r="C2643" s="168"/>
      <c r="D2643" s="267"/>
      <c r="E2643" s="267"/>
      <c r="F2643" s="267"/>
      <c r="G2643" s="267"/>
      <c r="H2643" s="267"/>
      <c r="I2643" s="267"/>
      <c r="J2643" s="267"/>
      <c r="K2643" s="267">
        <v>4</v>
      </c>
      <c r="L2643" s="196" t="s">
        <v>37</v>
      </c>
      <c r="M2643" s="196" t="s">
        <v>980</v>
      </c>
      <c r="N2643" s="196" t="s">
        <v>5521</v>
      </c>
      <c r="O2643" s="196"/>
      <c r="P2643" s="196"/>
      <c r="Q2643" s="217" t="s">
        <v>4956</v>
      </c>
      <c r="R2643" s="218"/>
      <c r="S2643" s="218"/>
      <c r="T2643" s="218"/>
      <c r="U2643" s="281" t="s">
        <v>4764</v>
      </c>
      <c r="V2643" s="197" t="s">
        <v>776</v>
      </c>
      <c r="W2643" s="220">
        <v>1</v>
      </c>
      <c r="X2643" s="285">
        <v>335</v>
      </c>
      <c r="Y2643" s="285">
        <v>325</v>
      </c>
      <c r="Z2643" s="285">
        <v>305</v>
      </c>
      <c r="AA2643" s="285">
        <v>286</v>
      </c>
      <c r="AB2643" s="5"/>
      <c r="AC2643" s="224">
        <f t="shared" si="100"/>
        <v>0</v>
      </c>
      <c r="AD2643" s="270">
        <f t="shared" si="101"/>
        <v>0</v>
      </c>
      <c r="AE2643" s="282" t="s">
        <v>7069</v>
      </c>
      <c r="AF2643" s="283" t="s">
        <v>4765</v>
      </c>
      <c r="AG2643" s="200"/>
      <c r="AH2643" s="200"/>
      <c r="AI2643" s="169" t="str">
        <f>IF(AB2643/W2643=0,"",IF(MOD(AB2643,W2643)&gt;0,"ОШИБКА!!! неверная кратность на сорт",""))</f>
        <v/>
      </c>
    </row>
    <row r="2644" spans="2:35">
      <c r="B2644" s="251"/>
      <c r="C2644" s="168"/>
      <c r="D2644" s="267"/>
      <c r="E2644" s="267"/>
      <c r="F2644" s="267"/>
      <c r="G2644" s="267"/>
      <c r="H2644" s="267"/>
      <c r="I2644" s="267"/>
      <c r="J2644" s="267"/>
      <c r="K2644" s="267">
        <v>1080</v>
      </c>
      <c r="L2644" s="196" t="s">
        <v>37</v>
      </c>
      <c r="M2644" s="196" t="s">
        <v>980</v>
      </c>
      <c r="N2644" s="196" t="s">
        <v>5521</v>
      </c>
      <c r="O2644" s="196"/>
      <c r="P2644" s="196"/>
      <c r="Q2644" s="217" t="s">
        <v>4940</v>
      </c>
      <c r="R2644" s="218"/>
      <c r="S2644" s="218"/>
      <c r="T2644" s="218"/>
      <c r="U2644" s="281" t="s">
        <v>4764</v>
      </c>
      <c r="V2644" s="197" t="s">
        <v>776</v>
      </c>
      <c r="W2644" s="220">
        <v>1</v>
      </c>
      <c r="X2644" s="285">
        <v>398</v>
      </c>
      <c r="Y2644" s="285">
        <v>386</v>
      </c>
      <c r="Z2644" s="285">
        <v>362</v>
      </c>
      <c r="AA2644" s="285">
        <v>340</v>
      </c>
      <c r="AB2644" s="5"/>
      <c r="AC2644" s="224">
        <f t="shared" si="100"/>
        <v>0</v>
      </c>
      <c r="AD2644" s="270">
        <f t="shared" si="101"/>
        <v>0</v>
      </c>
      <c r="AE2644" s="282" t="s">
        <v>7069</v>
      </c>
      <c r="AF2644" s="283" t="s">
        <v>4765</v>
      </c>
      <c r="AG2644" s="200"/>
      <c r="AH2644" s="200"/>
      <c r="AI2644" s="169" t="str">
        <f>IF(AB2644/W2644=0,"",IF(MOD(AB2644,W2644)&gt;0,"ОШИБКА!!! неверная кратность на сорт",""))</f>
        <v/>
      </c>
    </row>
    <row r="2645" spans="2:35">
      <c r="B2645" s="251"/>
      <c r="C2645" s="168"/>
      <c r="D2645" s="267"/>
      <c r="E2645" s="267"/>
      <c r="F2645" s="267"/>
      <c r="G2645" s="267"/>
      <c r="H2645" s="267"/>
      <c r="I2645" s="267"/>
      <c r="J2645" s="267"/>
      <c r="K2645" s="267">
        <v>2230</v>
      </c>
      <c r="L2645" s="196" t="s">
        <v>37</v>
      </c>
      <c r="M2645" s="196" t="s">
        <v>980</v>
      </c>
      <c r="N2645" s="196" t="s">
        <v>5522</v>
      </c>
      <c r="O2645" s="196"/>
      <c r="P2645" s="196"/>
      <c r="Q2645" s="217" t="s">
        <v>4956</v>
      </c>
      <c r="R2645" s="218"/>
      <c r="S2645" s="218"/>
      <c r="T2645" s="218"/>
      <c r="U2645" s="281" t="s">
        <v>4764</v>
      </c>
      <c r="V2645" s="197" t="s">
        <v>776</v>
      </c>
      <c r="W2645" s="220">
        <v>1</v>
      </c>
      <c r="X2645" s="285">
        <v>334</v>
      </c>
      <c r="Y2645" s="285">
        <v>324</v>
      </c>
      <c r="Z2645" s="285">
        <v>304</v>
      </c>
      <c r="AA2645" s="285">
        <v>285</v>
      </c>
      <c r="AB2645" s="5"/>
      <c r="AC2645" s="224">
        <f t="shared" si="100"/>
        <v>0</v>
      </c>
      <c r="AD2645" s="270">
        <f t="shared" si="101"/>
        <v>0</v>
      </c>
      <c r="AE2645" s="282" t="s">
        <v>7069</v>
      </c>
      <c r="AF2645" s="283" t="s">
        <v>4765</v>
      </c>
      <c r="AG2645" s="200"/>
      <c r="AH2645" s="200"/>
      <c r="AI2645" s="169" t="str">
        <f>IF(AB2645/W2645=0,"",IF(MOD(AB2645,W2645)&gt;0,"ОШИБКА!!! неверная кратность на сорт",""))</f>
        <v/>
      </c>
    </row>
    <row r="2646" spans="2:35">
      <c r="B2646" s="251"/>
      <c r="C2646" s="168"/>
      <c r="D2646" s="267"/>
      <c r="E2646" s="267"/>
      <c r="F2646" s="267"/>
      <c r="G2646" s="267"/>
      <c r="H2646" s="267"/>
      <c r="I2646" s="267"/>
      <c r="J2646" s="267"/>
      <c r="K2646" s="267">
        <v>1139</v>
      </c>
      <c r="L2646" s="196" t="s">
        <v>37</v>
      </c>
      <c r="M2646" s="196" t="s">
        <v>980</v>
      </c>
      <c r="N2646" s="196" t="s">
        <v>5522</v>
      </c>
      <c r="O2646" s="196"/>
      <c r="P2646" s="196"/>
      <c r="Q2646" s="217" t="s">
        <v>4940</v>
      </c>
      <c r="R2646" s="218"/>
      <c r="S2646" s="218"/>
      <c r="T2646" s="218"/>
      <c r="U2646" s="281" t="s">
        <v>4764</v>
      </c>
      <c r="V2646" s="197" t="s">
        <v>776</v>
      </c>
      <c r="W2646" s="220">
        <v>1</v>
      </c>
      <c r="X2646" s="285">
        <v>398</v>
      </c>
      <c r="Y2646" s="285">
        <v>386</v>
      </c>
      <c r="Z2646" s="285">
        <v>362</v>
      </c>
      <c r="AA2646" s="285">
        <v>340</v>
      </c>
      <c r="AB2646" s="5"/>
      <c r="AC2646" s="224">
        <f t="shared" si="100"/>
        <v>0</v>
      </c>
      <c r="AD2646" s="270">
        <f t="shared" si="101"/>
        <v>0</v>
      </c>
      <c r="AE2646" s="282" t="s">
        <v>7069</v>
      </c>
      <c r="AF2646" s="283" t="s">
        <v>4765</v>
      </c>
      <c r="AG2646" s="200"/>
      <c r="AH2646" s="200"/>
      <c r="AI2646" s="169" t="str">
        <f>IF(AB2646/W2646=0,"",IF(MOD(AB2646,W2646)&gt;0,"ОШИБКА!!! неверная кратность на сорт",""))</f>
        <v/>
      </c>
    </row>
    <row r="2647" spans="2:35">
      <c r="B2647" s="251"/>
      <c r="C2647" s="168" t="s">
        <v>3551</v>
      </c>
      <c r="D2647" s="267"/>
      <c r="E2647" s="267">
        <v>8</v>
      </c>
      <c r="F2647" s="267">
        <v>0</v>
      </c>
      <c r="G2647" s="267"/>
      <c r="H2647" s="267"/>
      <c r="I2647" s="267"/>
      <c r="J2647" s="267"/>
      <c r="K2647" s="267"/>
      <c r="L2647" s="196" t="s">
        <v>37</v>
      </c>
      <c r="M2647" s="196" t="s">
        <v>980</v>
      </c>
      <c r="N2647" s="196" t="s">
        <v>4350</v>
      </c>
      <c r="O2647" s="196" t="s">
        <v>4349</v>
      </c>
      <c r="P2647" s="196" t="s">
        <v>3919</v>
      </c>
      <c r="Q2647" s="196" t="s">
        <v>19</v>
      </c>
      <c r="R2647" s="218"/>
      <c r="S2647" s="218"/>
      <c r="T2647" s="218"/>
      <c r="U2647" s="219"/>
      <c r="V2647" s="197" t="s">
        <v>776</v>
      </c>
      <c r="W2647" s="220">
        <v>1</v>
      </c>
      <c r="X2647" s="223">
        <v>494</v>
      </c>
      <c r="Y2647" s="223">
        <v>479</v>
      </c>
      <c r="Z2647" s="223">
        <v>449</v>
      </c>
      <c r="AA2647" s="223">
        <v>422</v>
      </c>
      <c r="AB2647" s="5"/>
      <c r="AC2647" s="224">
        <f t="shared" si="100"/>
        <v>0</v>
      </c>
      <c r="AD2647" s="270">
        <f t="shared" si="101"/>
        <v>0</v>
      </c>
      <c r="AE2647" s="198"/>
      <c r="AF2647" s="199"/>
      <c r="AG2647" s="200"/>
      <c r="AH2647" s="200"/>
      <c r="AI2647" s="169" t="str">
        <f>IF(AB2647/W2647=0,"",IF(MOD(AB2647,W2647)&gt;0,"ОШИБКА!!! неверная кратность на сорт",""))</f>
        <v/>
      </c>
    </row>
    <row r="2648" spans="2:35">
      <c r="B2648" s="251"/>
      <c r="C2648" s="168" t="s">
        <v>1435</v>
      </c>
      <c r="D2648" s="267"/>
      <c r="E2648" s="267">
        <v>13</v>
      </c>
      <c r="F2648" s="267">
        <v>0</v>
      </c>
      <c r="G2648" s="267"/>
      <c r="H2648" s="267"/>
      <c r="I2648" s="267"/>
      <c r="J2648" s="267"/>
      <c r="K2648" s="267"/>
      <c r="L2648" s="196" t="s">
        <v>37</v>
      </c>
      <c r="M2648" s="196" t="s">
        <v>980</v>
      </c>
      <c r="N2648" s="196" t="s">
        <v>1437</v>
      </c>
      <c r="O2648" s="196" t="s">
        <v>1436</v>
      </c>
      <c r="P2648" s="196" t="s">
        <v>1438</v>
      </c>
      <c r="Q2648" s="196" t="s">
        <v>19</v>
      </c>
      <c r="R2648" s="218"/>
      <c r="S2648" s="218"/>
      <c r="T2648" s="218"/>
      <c r="U2648" s="219"/>
      <c r="V2648" s="197" t="s">
        <v>776</v>
      </c>
      <c r="W2648" s="220">
        <v>1</v>
      </c>
      <c r="X2648" s="223">
        <v>266</v>
      </c>
      <c r="Y2648" s="223">
        <v>258</v>
      </c>
      <c r="Z2648" s="223">
        <v>242</v>
      </c>
      <c r="AA2648" s="223">
        <v>228</v>
      </c>
      <c r="AB2648" s="5"/>
      <c r="AC2648" s="224">
        <f t="shared" si="100"/>
        <v>0</v>
      </c>
      <c r="AD2648" s="270">
        <f t="shared" si="101"/>
        <v>0</v>
      </c>
      <c r="AE2648" s="198"/>
      <c r="AF2648" s="199"/>
      <c r="AG2648" s="200"/>
      <c r="AH2648" s="200"/>
      <c r="AI2648" s="169" t="str">
        <f>IF(AB2648/W2648=0,"",IF(MOD(AB2648,W2648)&gt;0,"ОШИБКА!!! неверная кратность на сорт",""))</f>
        <v/>
      </c>
    </row>
    <row r="2649" spans="2:35">
      <c r="B2649" s="251"/>
      <c r="C2649" s="168" t="s">
        <v>3552</v>
      </c>
      <c r="D2649" s="267">
        <v>1</v>
      </c>
      <c r="E2649" s="267">
        <v>20</v>
      </c>
      <c r="F2649" s="267">
        <v>0</v>
      </c>
      <c r="G2649" s="267"/>
      <c r="H2649" s="267"/>
      <c r="I2649" s="267"/>
      <c r="J2649" s="267"/>
      <c r="K2649" s="267"/>
      <c r="L2649" s="196" t="s">
        <v>37</v>
      </c>
      <c r="M2649" s="196" t="s">
        <v>980</v>
      </c>
      <c r="N2649" s="196" t="s">
        <v>1437</v>
      </c>
      <c r="O2649" s="196" t="s">
        <v>1436</v>
      </c>
      <c r="P2649" s="196" t="s">
        <v>4377</v>
      </c>
      <c r="Q2649" s="196" t="s">
        <v>19</v>
      </c>
      <c r="R2649" s="218"/>
      <c r="S2649" s="218"/>
      <c r="T2649" s="218"/>
      <c r="U2649" s="219"/>
      <c r="V2649" s="197" t="s">
        <v>776</v>
      </c>
      <c r="W2649" s="220">
        <v>1</v>
      </c>
      <c r="X2649" s="223">
        <v>618</v>
      </c>
      <c r="Y2649" s="223">
        <v>599</v>
      </c>
      <c r="Z2649" s="223">
        <v>561</v>
      </c>
      <c r="AA2649" s="223">
        <v>528</v>
      </c>
      <c r="AB2649" s="5"/>
      <c r="AC2649" s="224">
        <f t="shared" si="100"/>
        <v>0</v>
      </c>
      <c r="AD2649" s="270">
        <f t="shared" si="101"/>
        <v>0</v>
      </c>
      <c r="AE2649" s="198"/>
      <c r="AF2649" s="199"/>
      <c r="AG2649" s="200"/>
      <c r="AH2649" s="200"/>
      <c r="AI2649" s="169" t="str">
        <f>IF(AB2649/W2649=0,"",IF(MOD(AB2649,W2649)&gt;0,"ОШИБКА!!! неверная кратность на сорт",""))</f>
        <v/>
      </c>
    </row>
    <row r="2650" spans="2:35">
      <c r="B2650" s="251"/>
      <c r="C2650" s="168"/>
      <c r="D2650" s="267"/>
      <c r="E2650" s="267"/>
      <c r="F2650" s="267"/>
      <c r="G2650" s="267"/>
      <c r="H2650" s="267"/>
      <c r="I2650" s="267"/>
      <c r="J2650" s="267"/>
      <c r="K2650" s="267"/>
      <c r="L2650" s="196" t="s">
        <v>37</v>
      </c>
      <c r="M2650" s="196" t="s">
        <v>980</v>
      </c>
      <c r="N2650" s="196" t="s">
        <v>5475</v>
      </c>
      <c r="O2650" s="196"/>
      <c r="P2650" s="196"/>
      <c r="Q2650" s="196" t="s">
        <v>4956</v>
      </c>
      <c r="R2650" s="218"/>
      <c r="S2650" s="218"/>
      <c r="T2650" s="218"/>
      <c r="U2650" s="281" t="s">
        <v>4764</v>
      </c>
      <c r="V2650" s="197" t="s">
        <v>776</v>
      </c>
      <c r="W2650" s="220">
        <v>1</v>
      </c>
      <c r="X2650" s="285">
        <v>410</v>
      </c>
      <c r="Y2650" s="285">
        <v>398</v>
      </c>
      <c r="Z2650" s="285">
        <v>373</v>
      </c>
      <c r="AA2650" s="285">
        <v>350</v>
      </c>
      <c r="AB2650" s="5"/>
      <c r="AC2650" s="224">
        <f t="shared" si="100"/>
        <v>0</v>
      </c>
      <c r="AD2650" s="270">
        <f t="shared" si="101"/>
        <v>0</v>
      </c>
      <c r="AE2650" s="282" t="s">
        <v>7069</v>
      </c>
      <c r="AF2650" s="283" t="s">
        <v>4765</v>
      </c>
      <c r="AG2650" s="200"/>
      <c r="AH2650" s="200"/>
      <c r="AI2650" s="169" t="str">
        <f>IF(AB2650/W2650=0,"",IF(MOD(AB2650,W2650)&gt;0,"ОШИБКА!!! неверная кратность на сорт",""))</f>
        <v/>
      </c>
    </row>
    <row r="2651" spans="2:35">
      <c r="B2651" s="251"/>
      <c r="C2651" s="168"/>
      <c r="D2651" s="267"/>
      <c r="E2651" s="267"/>
      <c r="F2651" s="267"/>
      <c r="G2651" s="267"/>
      <c r="H2651" s="267"/>
      <c r="I2651" s="267"/>
      <c r="J2651" s="267"/>
      <c r="K2651" s="267"/>
      <c r="L2651" s="196" t="s">
        <v>37</v>
      </c>
      <c r="M2651" s="196" t="s">
        <v>980</v>
      </c>
      <c r="N2651" s="196" t="s">
        <v>5475</v>
      </c>
      <c r="O2651" s="196"/>
      <c r="P2651" s="196"/>
      <c r="Q2651" s="196" t="s">
        <v>4940</v>
      </c>
      <c r="R2651" s="218"/>
      <c r="S2651" s="218"/>
      <c r="T2651" s="218"/>
      <c r="U2651" s="281" t="s">
        <v>4764</v>
      </c>
      <c r="V2651" s="197" t="s">
        <v>776</v>
      </c>
      <c r="W2651" s="220">
        <v>1</v>
      </c>
      <c r="X2651" s="285">
        <v>445</v>
      </c>
      <c r="Y2651" s="285">
        <v>432</v>
      </c>
      <c r="Z2651" s="285">
        <v>405</v>
      </c>
      <c r="AA2651" s="285">
        <v>380</v>
      </c>
      <c r="AB2651" s="5"/>
      <c r="AC2651" s="224">
        <f t="shared" si="100"/>
        <v>0</v>
      </c>
      <c r="AD2651" s="270">
        <f t="shared" si="101"/>
        <v>0</v>
      </c>
      <c r="AE2651" s="282" t="s">
        <v>7069</v>
      </c>
      <c r="AF2651" s="283" t="s">
        <v>4765</v>
      </c>
      <c r="AG2651" s="200"/>
      <c r="AH2651" s="200"/>
      <c r="AI2651" s="169" t="str">
        <f>IF(AB2651/W2651=0,"",IF(MOD(AB2651,W2651)&gt;0,"ОШИБКА!!! неверная кратность на сорт",""))</f>
        <v/>
      </c>
    </row>
    <row r="2652" spans="2:35">
      <c r="B2652" s="251"/>
      <c r="C2652" s="168"/>
      <c r="D2652" s="267"/>
      <c r="E2652" s="267"/>
      <c r="F2652" s="267"/>
      <c r="G2652" s="267"/>
      <c r="H2652" s="267"/>
      <c r="I2652" s="267"/>
      <c r="J2652" s="267"/>
      <c r="K2652" s="267">
        <v>38</v>
      </c>
      <c r="L2652" s="196" t="s">
        <v>37</v>
      </c>
      <c r="M2652" s="196" t="s">
        <v>980</v>
      </c>
      <c r="N2652" s="196" t="s">
        <v>5475</v>
      </c>
      <c r="O2652" s="196"/>
      <c r="P2652" s="196"/>
      <c r="Q2652" s="196" t="s">
        <v>4941</v>
      </c>
      <c r="R2652" s="218"/>
      <c r="S2652" s="218"/>
      <c r="T2652" s="218"/>
      <c r="U2652" s="281" t="s">
        <v>4764</v>
      </c>
      <c r="V2652" s="197" t="s">
        <v>776</v>
      </c>
      <c r="W2652" s="220">
        <v>1</v>
      </c>
      <c r="X2652" s="285">
        <v>1346</v>
      </c>
      <c r="Y2652" s="285">
        <v>1306</v>
      </c>
      <c r="Z2652" s="285">
        <v>1224</v>
      </c>
      <c r="AA2652" s="285">
        <v>1150</v>
      </c>
      <c r="AB2652" s="5"/>
      <c r="AC2652" s="224">
        <f t="shared" si="100"/>
        <v>0</v>
      </c>
      <c r="AD2652" s="270">
        <f t="shared" si="101"/>
        <v>0</v>
      </c>
      <c r="AE2652" s="282" t="s">
        <v>7069</v>
      </c>
      <c r="AF2652" s="283" t="s">
        <v>4765</v>
      </c>
      <c r="AG2652" s="200"/>
      <c r="AH2652" s="200"/>
      <c r="AI2652" s="169" t="str">
        <f>IF(AB2652/W2652=0,"",IF(MOD(AB2652,W2652)&gt;0,"ОШИБКА!!! неверная кратность на сорт",""))</f>
        <v/>
      </c>
    </row>
    <row r="2653" spans="2:35">
      <c r="B2653" s="251"/>
      <c r="C2653" s="168"/>
      <c r="D2653" s="267"/>
      <c r="E2653" s="267"/>
      <c r="F2653" s="267"/>
      <c r="G2653" s="267"/>
      <c r="H2653" s="267"/>
      <c r="I2653" s="267"/>
      <c r="J2653" s="267"/>
      <c r="K2653" s="267"/>
      <c r="L2653" s="196" t="s">
        <v>37</v>
      </c>
      <c r="M2653" s="196" t="s">
        <v>980</v>
      </c>
      <c r="N2653" s="196" t="s">
        <v>5476</v>
      </c>
      <c r="O2653" s="196"/>
      <c r="P2653" s="196"/>
      <c r="Q2653" s="196" t="s">
        <v>4940</v>
      </c>
      <c r="R2653" s="218"/>
      <c r="S2653" s="218"/>
      <c r="T2653" s="218"/>
      <c r="U2653" s="281" t="s">
        <v>4764</v>
      </c>
      <c r="V2653" s="197" t="s">
        <v>776</v>
      </c>
      <c r="W2653" s="220">
        <v>1</v>
      </c>
      <c r="X2653" s="285">
        <v>445</v>
      </c>
      <c r="Y2653" s="285">
        <v>432</v>
      </c>
      <c r="Z2653" s="285">
        <v>405</v>
      </c>
      <c r="AA2653" s="285">
        <v>380</v>
      </c>
      <c r="AB2653" s="5"/>
      <c r="AC2653" s="224">
        <f t="shared" si="100"/>
        <v>0</v>
      </c>
      <c r="AD2653" s="270">
        <f t="shared" si="101"/>
        <v>0</v>
      </c>
      <c r="AE2653" s="282" t="s">
        <v>7069</v>
      </c>
      <c r="AF2653" s="283" t="s">
        <v>4765</v>
      </c>
      <c r="AG2653" s="200"/>
      <c r="AH2653" s="200"/>
      <c r="AI2653" s="169" t="str">
        <f>IF(AB2653/W2653=0,"",IF(MOD(AB2653,W2653)&gt;0,"ОШИБКА!!! неверная кратность на сорт",""))</f>
        <v/>
      </c>
    </row>
    <row r="2654" spans="2:35">
      <c r="B2654" s="251"/>
      <c r="C2654" s="168"/>
      <c r="D2654" s="267"/>
      <c r="E2654" s="267"/>
      <c r="F2654" s="267"/>
      <c r="G2654" s="267"/>
      <c r="H2654" s="267"/>
      <c r="I2654" s="267"/>
      <c r="J2654" s="267"/>
      <c r="K2654" s="267"/>
      <c r="L2654" s="196" t="s">
        <v>37</v>
      </c>
      <c r="M2654" s="196" t="s">
        <v>980</v>
      </c>
      <c r="N2654" s="196" t="s">
        <v>5477</v>
      </c>
      <c r="O2654" s="196"/>
      <c r="P2654" s="196"/>
      <c r="Q2654" s="196" t="s">
        <v>4956</v>
      </c>
      <c r="R2654" s="218"/>
      <c r="S2654" s="218"/>
      <c r="T2654" s="218"/>
      <c r="U2654" s="281" t="s">
        <v>4764</v>
      </c>
      <c r="V2654" s="197" t="s">
        <v>776</v>
      </c>
      <c r="W2654" s="220">
        <v>1</v>
      </c>
      <c r="X2654" s="285">
        <v>410</v>
      </c>
      <c r="Y2654" s="285">
        <v>398</v>
      </c>
      <c r="Z2654" s="285">
        <v>373</v>
      </c>
      <c r="AA2654" s="285">
        <v>350</v>
      </c>
      <c r="AB2654" s="5"/>
      <c r="AC2654" s="224">
        <f t="shared" si="100"/>
        <v>0</v>
      </c>
      <c r="AD2654" s="270">
        <f t="shared" si="101"/>
        <v>0</v>
      </c>
      <c r="AE2654" s="282" t="s">
        <v>7069</v>
      </c>
      <c r="AF2654" s="283" t="s">
        <v>4765</v>
      </c>
      <c r="AG2654" s="200"/>
      <c r="AH2654" s="200"/>
      <c r="AI2654" s="169" t="str">
        <f>IF(AB2654/W2654=0,"",IF(MOD(AB2654,W2654)&gt;0,"ОШИБКА!!! неверная кратность на сорт",""))</f>
        <v/>
      </c>
    </row>
    <row r="2655" spans="2:35">
      <c r="B2655" s="251"/>
      <c r="C2655" s="168"/>
      <c r="D2655" s="267"/>
      <c r="E2655" s="267"/>
      <c r="F2655" s="267"/>
      <c r="G2655" s="267"/>
      <c r="H2655" s="267"/>
      <c r="I2655" s="267"/>
      <c r="J2655" s="267"/>
      <c r="K2655" s="267">
        <v>82</v>
      </c>
      <c r="L2655" s="196" t="s">
        <v>37</v>
      </c>
      <c r="M2655" s="196" t="s">
        <v>980</v>
      </c>
      <c r="N2655" s="196" t="s">
        <v>5477</v>
      </c>
      <c r="O2655" s="196"/>
      <c r="P2655" s="196"/>
      <c r="Q2655" s="196" t="s">
        <v>4941</v>
      </c>
      <c r="R2655" s="218"/>
      <c r="S2655" s="218"/>
      <c r="T2655" s="218"/>
      <c r="U2655" s="281" t="s">
        <v>4764</v>
      </c>
      <c r="V2655" s="197" t="s">
        <v>776</v>
      </c>
      <c r="W2655" s="220">
        <v>1</v>
      </c>
      <c r="X2655" s="285">
        <v>1346</v>
      </c>
      <c r="Y2655" s="285">
        <v>1306</v>
      </c>
      <c r="Z2655" s="285">
        <v>1224</v>
      </c>
      <c r="AA2655" s="285">
        <v>1150</v>
      </c>
      <c r="AB2655" s="5"/>
      <c r="AC2655" s="224">
        <f t="shared" si="100"/>
        <v>0</v>
      </c>
      <c r="AD2655" s="270">
        <f t="shared" si="101"/>
        <v>0</v>
      </c>
      <c r="AE2655" s="282" t="s">
        <v>7069</v>
      </c>
      <c r="AF2655" s="283" t="s">
        <v>4765</v>
      </c>
      <c r="AG2655" s="200"/>
      <c r="AH2655" s="200"/>
      <c r="AI2655" s="169" t="str">
        <f>IF(AB2655/W2655=0,"",IF(MOD(AB2655,W2655)&gt;0,"ОШИБКА!!! неверная кратность на сорт",""))</f>
        <v/>
      </c>
    </row>
    <row r="2656" spans="2:35">
      <c r="B2656" s="251"/>
      <c r="C2656" s="168"/>
      <c r="D2656" s="267"/>
      <c r="E2656" s="267"/>
      <c r="F2656" s="267"/>
      <c r="G2656" s="267"/>
      <c r="H2656" s="267"/>
      <c r="I2656" s="267"/>
      <c r="J2656" s="267"/>
      <c r="K2656" s="267"/>
      <c r="L2656" s="196" t="s">
        <v>37</v>
      </c>
      <c r="M2656" s="196" t="s">
        <v>980</v>
      </c>
      <c r="N2656" s="196" t="s">
        <v>5478</v>
      </c>
      <c r="O2656" s="196"/>
      <c r="P2656" s="196"/>
      <c r="Q2656" s="196" t="s">
        <v>4956</v>
      </c>
      <c r="R2656" s="218"/>
      <c r="S2656" s="218"/>
      <c r="T2656" s="218"/>
      <c r="U2656" s="281" t="s">
        <v>4764</v>
      </c>
      <c r="V2656" s="197" t="s">
        <v>776</v>
      </c>
      <c r="W2656" s="220">
        <v>1</v>
      </c>
      <c r="X2656" s="285">
        <v>410</v>
      </c>
      <c r="Y2656" s="285">
        <v>398</v>
      </c>
      <c r="Z2656" s="285">
        <v>373</v>
      </c>
      <c r="AA2656" s="285">
        <v>350</v>
      </c>
      <c r="AB2656" s="5"/>
      <c r="AC2656" s="224">
        <f t="shared" si="100"/>
        <v>0</v>
      </c>
      <c r="AD2656" s="270">
        <f t="shared" si="101"/>
        <v>0</v>
      </c>
      <c r="AE2656" s="282" t="s">
        <v>7069</v>
      </c>
      <c r="AF2656" s="283" t="s">
        <v>4765</v>
      </c>
      <c r="AG2656" s="200"/>
      <c r="AH2656" s="200"/>
      <c r="AI2656" s="169" t="str">
        <f>IF(AB2656/W2656=0,"",IF(MOD(AB2656,W2656)&gt;0,"ОШИБКА!!! неверная кратность на сорт",""))</f>
        <v/>
      </c>
    </row>
    <row r="2657" spans="2:35">
      <c r="B2657" s="251"/>
      <c r="C2657" s="168"/>
      <c r="D2657" s="267"/>
      <c r="E2657" s="267"/>
      <c r="F2657" s="267"/>
      <c r="G2657" s="267"/>
      <c r="H2657" s="267"/>
      <c r="I2657" s="267"/>
      <c r="J2657" s="267"/>
      <c r="K2657" s="267">
        <v>38</v>
      </c>
      <c r="L2657" s="196" t="s">
        <v>37</v>
      </c>
      <c r="M2657" s="196" t="s">
        <v>980</v>
      </c>
      <c r="N2657" s="196" t="s">
        <v>5607</v>
      </c>
      <c r="O2657" s="196"/>
      <c r="P2657" s="196"/>
      <c r="Q2657" s="196" t="s">
        <v>4940</v>
      </c>
      <c r="R2657" s="218"/>
      <c r="S2657" s="218"/>
      <c r="T2657" s="218"/>
      <c r="U2657" s="281" t="s">
        <v>4764</v>
      </c>
      <c r="V2657" s="197" t="s">
        <v>776</v>
      </c>
      <c r="W2657" s="220">
        <v>1</v>
      </c>
      <c r="X2657" s="285">
        <v>492</v>
      </c>
      <c r="Y2657" s="285">
        <v>477</v>
      </c>
      <c r="Z2657" s="285">
        <v>447</v>
      </c>
      <c r="AA2657" s="285">
        <v>420</v>
      </c>
      <c r="AB2657" s="5"/>
      <c r="AC2657" s="224">
        <f t="shared" si="100"/>
        <v>0</v>
      </c>
      <c r="AD2657" s="270">
        <f t="shared" si="101"/>
        <v>0</v>
      </c>
      <c r="AE2657" s="282" t="s">
        <v>7069</v>
      </c>
      <c r="AF2657" s="283" t="s">
        <v>4765</v>
      </c>
      <c r="AG2657" s="200"/>
      <c r="AH2657" s="200"/>
      <c r="AI2657" s="169" t="str">
        <f>IF(AB2657/W2657=0,"",IF(MOD(AB2657,W2657)&gt;0,"ОШИБКА!!! неверная кратность на сорт",""))</f>
        <v/>
      </c>
    </row>
    <row r="2658" spans="2:35">
      <c r="B2658" s="251"/>
      <c r="C2658" s="168"/>
      <c r="D2658" s="267"/>
      <c r="E2658" s="267"/>
      <c r="F2658" s="267"/>
      <c r="G2658" s="267"/>
      <c r="H2658" s="267"/>
      <c r="I2658" s="267"/>
      <c r="J2658" s="267"/>
      <c r="K2658" s="267"/>
      <c r="L2658" s="196" t="s">
        <v>37</v>
      </c>
      <c r="M2658" s="196" t="s">
        <v>980</v>
      </c>
      <c r="N2658" s="196" t="s">
        <v>5608</v>
      </c>
      <c r="O2658" s="196"/>
      <c r="P2658" s="196"/>
      <c r="Q2658" s="196" t="s">
        <v>4940</v>
      </c>
      <c r="R2658" s="218"/>
      <c r="S2658" s="218"/>
      <c r="T2658" s="218"/>
      <c r="U2658" s="281" t="s">
        <v>4764</v>
      </c>
      <c r="V2658" s="197" t="s">
        <v>776</v>
      </c>
      <c r="W2658" s="220">
        <v>1</v>
      </c>
      <c r="X2658" s="285">
        <v>492</v>
      </c>
      <c r="Y2658" s="285">
        <v>477</v>
      </c>
      <c r="Z2658" s="285">
        <v>447</v>
      </c>
      <c r="AA2658" s="285">
        <v>420</v>
      </c>
      <c r="AB2658" s="5"/>
      <c r="AC2658" s="224">
        <f t="shared" si="100"/>
        <v>0</v>
      </c>
      <c r="AD2658" s="270">
        <f t="shared" si="101"/>
        <v>0</v>
      </c>
      <c r="AE2658" s="282" t="s">
        <v>7069</v>
      </c>
      <c r="AF2658" s="283" t="s">
        <v>4765</v>
      </c>
      <c r="AG2658" s="200"/>
      <c r="AH2658" s="200"/>
      <c r="AI2658" s="169" t="str">
        <f>IF(AB2658/W2658=0,"",IF(MOD(AB2658,W2658)&gt;0,"ОШИБКА!!! неверная кратность на сорт",""))</f>
        <v/>
      </c>
    </row>
    <row r="2659" spans="2:35">
      <c r="B2659" s="251"/>
      <c r="C2659" s="168"/>
      <c r="D2659" s="267"/>
      <c r="E2659" s="267"/>
      <c r="F2659" s="267"/>
      <c r="G2659" s="267"/>
      <c r="H2659" s="267"/>
      <c r="I2659" s="267"/>
      <c r="J2659" s="267"/>
      <c r="K2659" s="267">
        <v>20</v>
      </c>
      <c r="L2659" s="196" t="s">
        <v>37</v>
      </c>
      <c r="M2659" s="196" t="s">
        <v>980</v>
      </c>
      <c r="N2659" s="196" t="s">
        <v>5609</v>
      </c>
      <c r="O2659" s="196"/>
      <c r="P2659" s="196"/>
      <c r="Q2659" s="196" t="s">
        <v>4940</v>
      </c>
      <c r="R2659" s="218"/>
      <c r="S2659" s="218"/>
      <c r="T2659" s="218"/>
      <c r="U2659" s="281" t="s">
        <v>4764</v>
      </c>
      <c r="V2659" s="197" t="s">
        <v>776</v>
      </c>
      <c r="W2659" s="220">
        <v>1</v>
      </c>
      <c r="X2659" s="285">
        <v>492</v>
      </c>
      <c r="Y2659" s="285">
        <v>477</v>
      </c>
      <c r="Z2659" s="285">
        <v>447</v>
      </c>
      <c r="AA2659" s="285">
        <v>420</v>
      </c>
      <c r="AB2659" s="5"/>
      <c r="AC2659" s="224">
        <f t="shared" si="100"/>
        <v>0</v>
      </c>
      <c r="AD2659" s="270">
        <f t="shared" si="101"/>
        <v>0</v>
      </c>
      <c r="AE2659" s="282" t="s">
        <v>7069</v>
      </c>
      <c r="AF2659" s="283" t="s">
        <v>4765</v>
      </c>
      <c r="AG2659" s="200"/>
      <c r="AH2659" s="200"/>
      <c r="AI2659" s="169" t="str">
        <f>IF(AB2659/W2659=0,"",IF(MOD(AB2659,W2659)&gt;0,"ОШИБКА!!! неверная кратность на сорт",""))</f>
        <v/>
      </c>
    </row>
    <row r="2660" spans="2:35">
      <c r="B2660" s="251"/>
      <c r="C2660" s="168"/>
      <c r="D2660" s="267"/>
      <c r="E2660" s="267"/>
      <c r="F2660" s="267"/>
      <c r="G2660" s="267"/>
      <c r="H2660" s="267"/>
      <c r="I2660" s="267"/>
      <c r="J2660" s="267"/>
      <c r="K2660" s="267">
        <v>20</v>
      </c>
      <c r="L2660" s="196" t="s">
        <v>37</v>
      </c>
      <c r="M2660" s="196" t="s">
        <v>980</v>
      </c>
      <c r="N2660" s="196" t="s">
        <v>5610</v>
      </c>
      <c r="O2660" s="196"/>
      <c r="P2660" s="196"/>
      <c r="Q2660" s="196" t="s">
        <v>4940</v>
      </c>
      <c r="R2660" s="218"/>
      <c r="S2660" s="218"/>
      <c r="T2660" s="218"/>
      <c r="U2660" s="281" t="s">
        <v>4764</v>
      </c>
      <c r="V2660" s="197" t="s">
        <v>776</v>
      </c>
      <c r="W2660" s="220">
        <v>1</v>
      </c>
      <c r="X2660" s="285">
        <v>492</v>
      </c>
      <c r="Y2660" s="285">
        <v>477</v>
      </c>
      <c r="Z2660" s="285">
        <v>447</v>
      </c>
      <c r="AA2660" s="285">
        <v>420</v>
      </c>
      <c r="AB2660" s="5"/>
      <c r="AC2660" s="224">
        <f t="shared" si="100"/>
        <v>0</v>
      </c>
      <c r="AD2660" s="270">
        <f t="shared" si="101"/>
        <v>0</v>
      </c>
      <c r="AE2660" s="282" t="s">
        <v>7069</v>
      </c>
      <c r="AF2660" s="283" t="s">
        <v>4765</v>
      </c>
      <c r="AG2660" s="200"/>
      <c r="AH2660" s="200"/>
      <c r="AI2660" s="169" t="str">
        <f>IF(AB2660/W2660=0,"",IF(MOD(AB2660,W2660)&gt;0,"ОШИБКА!!! неверная кратность на сорт",""))</f>
        <v/>
      </c>
    </row>
    <row r="2661" spans="2:35">
      <c r="B2661" s="251"/>
      <c r="C2661" s="168"/>
      <c r="D2661" s="267"/>
      <c r="E2661" s="267"/>
      <c r="F2661" s="267"/>
      <c r="G2661" s="267"/>
      <c r="H2661" s="267"/>
      <c r="I2661" s="267"/>
      <c r="J2661" s="267"/>
      <c r="K2661" s="267">
        <v>281</v>
      </c>
      <c r="L2661" s="196" t="s">
        <v>37</v>
      </c>
      <c r="M2661" s="196" t="s">
        <v>980</v>
      </c>
      <c r="N2661" s="196" t="s">
        <v>5611</v>
      </c>
      <c r="O2661" s="196"/>
      <c r="P2661" s="196"/>
      <c r="Q2661" s="196" t="s">
        <v>4940</v>
      </c>
      <c r="R2661" s="218"/>
      <c r="S2661" s="218"/>
      <c r="T2661" s="218"/>
      <c r="U2661" s="281" t="s">
        <v>4764</v>
      </c>
      <c r="V2661" s="197" t="s">
        <v>776</v>
      </c>
      <c r="W2661" s="220">
        <v>1</v>
      </c>
      <c r="X2661" s="285">
        <v>492</v>
      </c>
      <c r="Y2661" s="285">
        <v>477</v>
      </c>
      <c r="Z2661" s="285">
        <v>447</v>
      </c>
      <c r="AA2661" s="285">
        <v>420</v>
      </c>
      <c r="AB2661" s="5"/>
      <c r="AC2661" s="224">
        <f t="shared" si="100"/>
        <v>0</v>
      </c>
      <c r="AD2661" s="270">
        <f t="shared" si="101"/>
        <v>0</v>
      </c>
      <c r="AE2661" s="282" t="s">
        <v>7069</v>
      </c>
      <c r="AF2661" s="283" t="s">
        <v>4765</v>
      </c>
      <c r="AG2661" s="200"/>
      <c r="AH2661" s="200"/>
      <c r="AI2661" s="169" t="str">
        <f>IF(AB2661/W2661=0,"",IF(MOD(AB2661,W2661)&gt;0,"ОШИБКА!!! неверная кратность на сорт",""))</f>
        <v/>
      </c>
    </row>
    <row r="2662" spans="2:35">
      <c r="B2662" s="251"/>
      <c r="C2662" s="168" t="s">
        <v>2028</v>
      </c>
      <c r="D2662" s="267">
        <v>86</v>
      </c>
      <c r="E2662" s="267"/>
      <c r="F2662" s="267"/>
      <c r="G2662" s="267"/>
      <c r="H2662" s="267"/>
      <c r="I2662" s="267"/>
      <c r="J2662" s="267"/>
      <c r="K2662" s="267"/>
      <c r="L2662" s="196" t="s">
        <v>37</v>
      </c>
      <c r="M2662" s="196" t="s">
        <v>980</v>
      </c>
      <c r="N2662" s="196" t="s">
        <v>2030</v>
      </c>
      <c r="O2662" s="196" t="s">
        <v>2029</v>
      </c>
      <c r="P2662" s="196" t="s">
        <v>46</v>
      </c>
      <c r="Q2662" s="196" t="s">
        <v>19</v>
      </c>
      <c r="R2662" s="218"/>
      <c r="S2662" s="218"/>
      <c r="T2662" s="218"/>
      <c r="U2662" s="219"/>
      <c r="V2662" s="197" t="s">
        <v>776</v>
      </c>
      <c r="W2662" s="220">
        <v>1</v>
      </c>
      <c r="X2662" s="223">
        <v>487</v>
      </c>
      <c r="Y2662" s="223">
        <v>472</v>
      </c>
      <c r="Z2662" s="223">
        <v>443</v>
      </c>
      <c r="AA2662" s="223">
        <v>416</v>
      </c>
      <c r="AB2662" s="5"/>
      <c r="AC2662" s="224">
        <f t="shared" si="100"/>
        <v>0</v>
      </c>
      <c r="AD2662" s="270">
        <f t="shared" si="101"/>
        <v>0</v>
      </c>
      <c r="AE2662" s="198"/>
      <c r="AF2662" s="199"/>
      <c r="AG2662" s="200"/>
      <c r="AH2662" s="200"/>
      <c r="AI2662" s="169" t="str">
        <f>IF(AB2662/W2662=0,"",IF(MOD(AB2662,W2662)&gt;0,"ОШИБКА!!! неверная кратность на сорт",""))</f>
        <v/>
      </c>
    </row>
    <row r="2663" spans="2:35">
      <c r="B2663" s="251"/>
      <c r="C2663" s="168"/>
      <c r="D2663" s="267"/>
      <c r="E2663" s="267"/>
      <c r="F2663" s="267"/>
      <c r="G2663" s="267"/>
      <c r="H2663" s="267"/>
      <c r="I2663" s="267"/>
      <c r="J2663" s="267"/>
      <c r="K2663" s="267">
        <v>1540</v>
      </c>
      <c r="L2663" s="196" t="s">
        <v>37</v>
      </c>
      <c r="M2663" s="196" t="s">
        <v>980</v>
      </c>
      <c r="N2663" s="196" t="s">
        <v>5612</v>
      </c>
      <c r="O2663" s="196"/>
      <c r="P2663" s="196"/>
      <c r="Q2663" s="196" t="s">
        <v>4940</v>
      </c>
      <c r="R2663" s="218"/>
      <c r="S2663" s="218"/>
      <c r="T2663" s="218"/>
      <c r="U2663" s="281" t="s">
        <v>4764</v>
      </c>
      <c r="V2663" s="197" t="s">
        <v>776</v>
      </c>
      <c r="W2663" s="220">
        <v>1</v>
      </c>
      <c r="X2663" s="285">
        <v>515</v>
      </c>
      <c r="Y2663" s="285">
        <v>500</v>
      </c>
      <c r="Z2663" s="285">
        <v>469</v>
      </c>
      <c r="AA2663" s="285">
        <v>440</v>
      </c>
      <c r="AB2663" s="5"/>
      <c r="AC2663" s="224">
        <f t="shared" si="100"/>
        <v>0</v>
      </c>
      <c r="AD2663" s="270">
        <f t="shared" si="101"/>
        <v>0</v>
      </c>
      <c r="AE2663" s="282" t="s">
        <v>7069</v>
      </c>
      <c r="AF2663" s="283" t="s">
        <v>4765</v>
      </c>
      <c r="AG2663" s="200"/>
      <c r="AH2663" s="200"/>
      <c r="AI2663" s="169" t="str">
        <f>IF(AB2663/W2663=0,"",IF(MOD(AB2663,W2663)&gt;0,"ОШИБКА!!! неверная кратность на сорт",""))</f>
        <v/>
      </c>
    </row>
    <row r="2664" spans="2:35">
      <c r="B2664" s="251"/>
      <c r="C2664" s="168"/>
      <c r="D2664" s="267"/>
      <c r="E2664" s="267"/>
      <c r="F2664" s="267"/>
      <c r="G2664" s="267"/>
      <c r="H2664" s="267"/>
      <c r="I2664" s="267"/>
      <c r="J2664" s="267"/>
      <c r="K2664" s="267"/>
      <c r="L2664" s="196" t="s">
        <v>37</v>
      </c>
      <c r="M2664" s="196" t="s">
        <v>980</v>
      </c>
      <c r="N2664" s="196" t="s">
        <v>5612</v>
      </c>
      <c r="O2664" s="196"/>
      <c r="P2664" s="196"/>
      <c r="Q2664" s="196" t="s">
        <v>4941</v>
      </c>
      <c r="R2664" s="218"/>
      <c r="S2664" s="218"/>
      <c r="T2664" s="218"/>
      <c r="U2664" s="281" t="s">
        <v>4764</v>
      </c>
      <c r="V2664" s="197" t="s">
        <v>776</v>
      </c>
      <c r="W2664" s="220">
        <v>1</v>
      </c>
      <c r="X2664" s="285">
        <v>1346</v>
      </c>
      <c r="Y2664" s="285">
        <v>1306</v>
      </c>
      <c r="Z2664" s="285">
        <v>1224</v>
      </c>
      <c r="AA2664" s="285">
        <v>1150</v>
      </c>
      <c r="AB2664" s="5"/>
      <c r="AC2664" s="224">
        <f t="shared" si="100"/>
        <v>0</v>
      </c>
      <c r="AD2664" s="270">
        <f t="shared" si="101"/>
        <v>0</v>
      </c>
      <c r="AE2664" s="282" t="s">
        <v>7069</v>
      </c>
      <c r="AF2664" s="283" t="s">
        <v>4765</v>
      </c>
      <c r="AG2664" s="200"/>
      <c r="AH2664" s="200"/>
      <c r="AI2664" s="169" t="str">
        <f>IF(AB2664/W2664=0,"",IF(MOD(AB2664,W2664)&gt;0,"ОШИБКА!!! неверная кратность на сорт",""))</f>
        <v/>
      </c>
    </row>
    <row r="2665" spans="2:35">
      <c r="B2665" s="251"/>
      <c r="C2665" s="168" t="s">
        <v>2031</v>
      </c>
      <c r="D2665" s="267">
        <v>51</v>
      </c>
      <c r="E2665" s="267"/>
      <c r="F2665" s="267"/>
      <c r="G2665" s="267"/>
      <c r="H2665" s="267"/>
      <c r="I2665" s="267"/>
      <c r="J2665" s="267"/>
      <c r="K2665" s="267"/>
      <c r="L2665" s="196" t="s">
        <v>37</v>
      </c>
      <c r="M2665" s="196" t="s">
        <v>980</v>
      </c>
      <c r="N2665" s="196" t="s">
        <v>2981</v>
      </c>
      <c r="O2665" s="196" t="s">
        <v>2032</v>
      </c>
      <c r="P2665" s="196" t="s">
        <v>2033</v>
      </c>
      <c r="Q2665" s="217" t="s">
        <v>4613</v>
      </c>
      <c r="R2665" s="218"/>
      <c r="S2665" s="218"/>
      <c r="T2665" s="218"/>
      <c r="U2665" s="219"/>
      <c r="V2665" s="197" t="s">
        <v>776</v>
      </c>
      <c r="W2665" s="220">
        <v>1</v>
      </c>
      <c r="X2665" s="223">
        <v>401</v>
      </c>
      <c r="Y2665" s="223">
        <v>389</v>
      </c>
      <c r="Z2665" s="223">
        <v>365</v>
      </c>
      <c r="AA2665" s="223">
        <v>343</v>
      </c>
      <c r="AB2665" s="5"/>
      <c r="AC2665" s="224">
        <f t="shared" si="100"/>
        <v>0</v>
      </c>
      <c r="AD2665" s="270">
        <f t="shared" si="101"/>
        <v>0</v>
      </c>
      <c r="AE2665" s="198"/>
      <c r="AF2665" s="199"/>
      <c r="AG2665" s="200"/>
      <c r="AH2665" s="200"/>
      <c r="AI2665" s="169" t="str">
        <f>IF(AB2665/W2665=0,"",IF(MOD(AB2665,W2665)&gt;0,"ОШИБКА!!! неверная кратность на сорт",""))</f>
        <v/>
      </c>
    </row>
    <row r="2666" spans="2:35">
      <c r="B2666" s="251"/>
      <c r="C2666" s="168"/>
      <c r="D2666" s="267"/>
      <c r="E2666" s="267"/>
      <c r="F2666" s="267"/>
      <c r="G2666" s="267"/>
      <c r="H2666" s="267"/>
      <c r="I2666" s="267"/>
      <c r="J2666" s="267"/>
      <c r="K2666" s="267">
        <v>142</v>
      </c>
      <c r="L2666" s="196" t="s">
        <v>37</v>
      </c>
      <c r="M2666" s="196" t="s">
        <v>980</v>
      </c>
      <c r="N2666" s="196" t="s">
        <v>5613</v>
      </c>
      <c r="O2666" s="196"/>
      <c r="P2666" s="196"/>
      <c r="Q2666" s="217" t="s">
        <v>4940</v>
      </c>
      <c r="R2666" s="218"/>
      <c r="S2666" s="218"/>
      <c r="T2666" s="218"/>
      <c r="U2666" s="281" t="s">
        <v>4764</v>
      </c>
      <c r="V2666" s="197" t="s">
        <v>776</v>
      </c>
      <c r="W2666" s="220">
        <v>1</v>
      </c>
      <c r="X2666" s="285">
        <v>394</v>
      </c>
      <c r="Y2666" s="285">
        <v>382</v>
      </c>
      <c r="Z2666" s="285">
        <v>358</v>
      </c>
      <c r="AA2666" s="285">
        <v>336</v>
      </c>
      <c r="AB2666" s="5"/>
      <c r="AC2666" s="224">
        <f t="shared" si="100"/>
        <v>0</v>
      </c>
      <c r="AD2666" s="270">
        <f t="shared" si="101"/>
        <v>0</v>
      </c>
      <c r="AE2666" s="282" t="s">
        <v>7069</v>
      </c>
      <c r="AF2666" s="283" t="s">
        <v>4765</v>
      </c>
      <c r="AG2666" s="200"/>
      <c r="AH2666" s="200"/>
      <c r="AI2666" s="169" t="str">
        <f>IF(AB2666/W2666=0,"",IF(MOD(AB2666,W2666)&gt;0,"ОШИБКА!!! неверная кратность на сорт",""))</f>
        <v/>
      </c>
    </row>
    <row r="2667" spans="2:35">
      <c r="B2667" s="251"/>
      <c r="C2667" s="168"/>
      <c r="D2667" s="267"/>
      <c r="E2667" s="267"/>
      <c r="F2667" s="267"/>
      <c r="G2667" s="267"/>
      <c r="H2667" s="267"/>
      <c r="I2667" s="267"/>
      <c r="J2667" s="267"/>
      <c r="K2667" s="267"/>
      <c r="L2667" s="196" t="s">
        <v>37</v>
      </c>
      <c r="M2667" s="196" t="s">
        <v>980</v>
      </c>
      <c r="N2667" s="196" t="s">
        <v>5614</v>
      </c>
      <c r="O2667" s="196"/>
      <c r="P2667" s="196"/>
      <c r="Q2667" s="217" t="s">
        <v>4956</v>
      </c>
      <c r="R2667" s="218"/>
      <c r="S2667" s="218"/>
      <c r="T2667" s="218"/>
      <c r="U2667" s="281" t="s">
        <v>4764</v>
      </c>
      <c r="V2667" s="197" t="s">
        <v>776</v>
      </c>
      <c r="W2667" s="220">
        <v>1</v>
      </c>
      <c r="X2667" s="285">
        <v>398</v>
      </c>
      <c r="Y2667" s="285">
        <v>386</v>
      </c>
      <c r="Z2667" s="285">
        <v>362</v>
      </c>
      <c r="AA2667" s="285">
        <v>340</v>
      </c>
      <c r="AB2667" s="5"/>
      <c r="AC2667" s="224">
        <f t="shared" si="100"/>
        <v>0</v>
      </c>
      <c r="AD2667" s="270">
        <f t="shared" si="101"/>
        <v>0</v>
      </c>
      <c r="AE2667" s="282" t="s">
        <v>7069</v>
      </c>
      <c r="AF2667" s="283" t="s">
        <v>4765</v>
      </c>
      <c r="AG2667" s="200"/>
      <c r="AH2667" s="200"/>
      <c r="AI2667" s="169" t="str">
        <f>IF(AB2667/W2667=0,"",IF(MOD(AB2667,W2667)&gt;0,"ОШИБКА!!! неверная кратность на сорт",""))</f>
        <v/>
      </c>
    </row>
    <row r="2668" spans="2:35">
      <c r="B2668" s="251"/>
      <c r="C2668" s="168"/>
      <c r="D2668" s="267"/>
      <c r="E2668" s="267"/>
      <c r="F2668" s="267"/>
      <c r="G2668" s="267"/>
      <c r="H2668" s="267"/>
      <c r="I2668" s="267"/>
      <c r="J2668" s="267"/>
      <c r="K2668" s="267">
        <v>408</v>
      </c>
      <c r="L2668" s="196" t="s">
        <v>37</v>
      </c>
      <c r="M2668" s="196" t="s">
        <v>980</v>
      </c>
      <c r="N2668" s="196" t="s">
        <v>5615</v>
      </c>
      <c r="O2668" s="196"/>
      <c r="P2668" s="196"/>
      <c r="Q2668" s="217" t="s">
        <v>3852</v>
      </c>
      <c r="R2668" s="218"/>
      <c r="S2668" s="218"/>
      <c r="T2668" s="218"/>
      <c r="U2668" s="281" t="s">
        <v>4764</v>
      </c>
      <c r="V2668" s="197" t="s">
        <v>776</v>
      </c>
      <c r="W2668" s="220">
        <v>1</v>
      </c>
      <c r="X2668" s="285">
        <v>668</v>
      </c>
      <c r="Y2668" s="285">
        <v>647</v>
      </c>
      <c r="Z2668" s="285">
        <v>607</v>
      </c>
      <c r="AA2668" s="285">
        <v>570</v>
      </c>
      <c r="AB2668" s="5"/>
      <c r="AC2668" s="224">
        <f t="shared" si="100"/>
        <v>0</v>
      </c>
      <c r="AD2668" s="270">
        <f t="shared" si="101"/>
        <v>0</v>
      </c>
      <c r="AE2668" s="282" t="s">
        <v>7069</v>
      </c>
      <c r="AF2668" s="283" t="s">
        <v>4765</v>
      </c>
      <c r="AG2668" s="200"/>
      <c r="AH2668" s="200"/>
      <c r="AI2668" s="169" t="str">
        <f>IF(AB2668/W2668=0,"",IF(MOD(AB2668,W2668)&gt;0,"ОШИБКА!!! неверная кратность на сорт",""))</f>
        <v/>
      </c>
    </row>
    <row r="2669" spans="2:35">
      <c r="B2669" s="251"/>
      <c r="C2669" s="168"/>
      <c r="D2669" s="267"/>
      <c r="E2669" s="267"/>
      <c r="F2669" s="267"/>
      <c r="G2669" s="267"/>
      <c r="H2669" s="267"/>
      <c r="I2669" s="267"/>
      <c r="J2669" s="267"/>
      <c r="K2669" s="267">
        <v>547</v>
      </c>
      <c r="L2669" s="196" t="s">
        <v>37</v>
      </c>
      <c r="M2669" s="196" t="s">
        <v>980</v>
      </c>
      <c r="N2669" s="196" t="s">
        <v>5616</v>
      </c>
      <c r="O2669" s="196"/>
      <c r="P2669" s="196"/>
      <c r="Q2669" s="217" t="s">
        <v>3852</v>
      </c>
      <c r="R2669" s="218"/>
      <c r="S2669" s="218"/>
      <c r="T2669" s="218"/>
      <c r="U2669" s="281" t="s">
        <v>4764</v>
      </c>
      <c r="V2669" s="197" t="s">
        <v>776</v>
      </c>
      <c r="W2669" s="220">
        <v>1</v>
      </c>
      <c r="X2669" s="285">
        <v>714</v>
      </c>
      <c r="Y2669" s="285">
        <v>693</v>
      </c>
      <c r="Z2669" s="285">
        <v>650</v>
      </c>
      <c r="AA2669" s="285">
        <v>610</v>
      </c>
      <c r="AB2669" s="5"/>
      <c r="AC2669" s="224">
        <f t="shared" si="100"/>
        <v>0</v>
      </c>
      <c r="AD2669" s="270">
        <f t="shared" si="101"/>
        <v>0</v>
      </c>
      <c r="AE2669" s="282" t="s">
        <v>7069</v>
      </c>
      <c r="AF2669" s="283" t="s">
        <v>4765</v>
      </c>
      <c r="AG2669" s="200"/>
      <c r="AH2669" s="200"/>
      <c r="AI2669" s="169" t="str">
        <f>IF(AB2669/W2669=0,"",IF(MOD(AB2669,W2669)&gt;0,"ОШИБКА!!! неверная кратность на сорт",""))</f>
        <v/>
      </c>
    </row>
    <row r="2670" spans="2:35">
      <c r="B2670" s="251"/>
      <c r="C2670" s="168"/>
      <c r="D2670" s="267"/>
      <c r="E2670" s="267"/>
      <c r="F2670" s="267"/>
      <c r="G2670" s="267"/>
      <c r="H2670" s="267"/>
      <c r="I2670" s="267"/>
      <c r="J2670" s="267"/>
      <c r="K2670" s="267">
        <v>497</v>
      </c>
      <c r="L2670" s="196" t="s">
        <v>37</v>
      </c>
      <c r="M2670" s="196" t="s">
        <v>980</v>
      </c>
      <c r="N2670" s="196" t="s">
        <v>5617</v>
      </c>
      <c r="O2670" s="196"/>
      <c r="P2670" s="196"/>
      <c r="Q2670" s="217" t="s">
        <v>4940</v>
      </c>
      <c r="R2670" s="218"/>
      <c r="S2670" s="218"/>
      <c r="T2670" s="218"/>
      <c r="U2670" s="281" t="s">
        <v>4764</v>
      </c>
      <c r="V2670" s="197" t="s">
        <v>776</v>
      </c>
      <c r="W2670" s="220">
        <v>1</v>
      </c>
      <c r="X2670" s="285">
        <v>644</v>
      </c>
      <c r="Y2670" s="285">
        <v>625</v>
      </c>
      <c r="Z2670" s="285">
        <v>586</v>
      </c>
      <c r="AA2670" s="285">
        <v>550</v>
      </c>
      <c r="AB2670" s="5"/>
      <c r="AC2670" s="224">
        <f t="shared" si="100"/>
        <v>0</v>
      </c>
      <c r="AD2670" s="270">
        <f t="shared" si="101"/>
        <v>0</v>
      </c>
      <c r="AE2670" s="282" t="s">
        <v>7069</v>
      </c>
      <c r="AF2670" s="283" t="s">
        <v>4765</v>
      </c>
      <c r="AG2670" s="200"/>
      <c r="AH2670" s="200"/>
      <c r="AI2670" s="169" t="str">
        <f>IF(AB2670/W2670=0,"",IF(MOD(AB2670,W2670)&gt;0,"ОШИБКА!!! неверная кратность на сорт",""))</f>
        <v/>
      </c>
    </row>
    <row r="2671" spans="2:35">
      <c r="B2671" s="251"/>
      <c r="C2671" s="168"/>
      <c r="D2671" s="267"/>
      <c r="E2671" s="267"/>
      <c r="F2671" s="267"/>
      <c r="G2671" s="267"/>
      <c r="H2671" s="267"/>
      <c r="I2671" s="267"/>
      <c r="J2671" s="267"/>
      <c r="K2671" s="267"/>
      <c r="L2671" s="196" t="s">
        <v>37</v>
      </c>
      <c r="M2671" s="196" t="s">
        <v>980</v>
      </c>
      <c r="N2671" s="196" t="s">
        <v>5618</v>
      </c>
      <c r="O2671" s="196"/>
      <c r="P2671" s="196"/>
      <c r="Q2671" s="217" t="s">
        <v>4940</v>
      </c>
      <c r="R2671" s="218"/>
      <c r="S2671" s="218"/>
      <c r="T2671" s="218"/>
      <c r="U2671" s="281" t="s">
        <v>4764</v>
      </c>
      <c r="V2671" s="197" t="s">
        <v>776</v>
      </c>
      <c r="W2671" s="220">
        <v>1</v>
      </c>
      <c r="X2671" s="285">
        <v>597</v>
      </c>
      <c r="Y2671" s="285">
        <v>579</v>
      </c>
      <c r="Z2671" s="285">
        <v>543</v>
      </c>
      <c r="AA2671" s="285">
        <v>510</v>
      </c>
      <c r="AB2671" s="5"/>
      <c r="AC2671" s="224">
        <f t="shared" si="100"/>
        <v>0</v>
      </c>
      <c r="AD2671" s="270">
        <f t="shared" si="101"/>
        <v>0</v>
      </c>
      <c r="AE2671" s="282" t="s">
        <v>7069</v>
      </c>
      <c r="AF2671" s="283" t="s">
        <v>4765</v>
      </c>
      <c r="AG2671" s="200"/>
      <c r="AH2671" s="200"/>
      <c r="AI2671" s="169" t="str">
        <f>IF(AB2671/W2671=0,"",IF(MOD(AB2671,W2671)&gt;0,"ОШИБКА!!! неверная кратность на сорт",""))</f>
        <v/>
      </c>
    </row>
    <row r="2672" spans="2:35">
      <c r="B2672" s="251"/>
      <c r="C2672" s="168"/>
      <c r="D2672" s="267"/>
      <c r="E2672" s="267"/>
      <c r="F2672" s="267"/>
      <c r="G2672" s="267"/>
      <c r="H2672" s="267"/>
      <c r="I2672" s="267"/>
      <c r="J2672" s="267"/>
      <c r="K2672" s="267">
        <v>348</v>
      </c>
      <c r="L2672" s="196" t="s">
        <v>37</v>
      </c>
      <c r="M2672" s="196" t="s">
        <v>980</v>
      </c>
      <c r="N2672" s="196" t="s">
        <v>5619</v>
      </c>
      <c r="O2672" s="196"/>
      <c r="P2672" s="196"/>
      <c r="Q2672" s="217" t="s">
        <v>4956</v>
      </c>
      <c r="R2672" s="218"/>
      <c r="S2672" s="218"/>
      <c r="T2672" s="218"/>
      <c r="U2672" s="281" t="s">
        <v>4764</v>
      </c>
      <c r="V2672" s="197" t="s">
        <v>776</v>
      </c>
      <c r="W2672" s="220">
        <v>1</v>
      </c>
      <c r="X2672" s="285">
        <v>299</v>
      </c>
      <c r="Y2672" s="285">
        <v>290</v>
      </c>
      <c r="Z2672" s="285">
        <v>272</v>
      </c>
      <c r="AA2672" s="285">
        <v>255</v>
      </c>
      <c r="AB2672" s="5"/>
      <c r="AC2672" s="224">
        <f t="shared" si="100"/>
        <v>0</v>
      </c>
      <c r="AD2672" s="270">
        <f t="shared" si="101"/>
        <v>0</v>
      </c>
      <c r="AE2672" s="282" t="s">
        <v>7069</v>
      </c>
      <c r="AF2672" s="283" t="s">
        <v>4765</v>
      </c>
      <c r="AG2672" s="200"/>
      <c r="AH2672" s="200"/>
      <c r="AI2672" s="169" t="str">
        <f>IF(AB2672/W2672=0,"",IF(MOD(AB2672,W2672)&gt;0,"ОШИБКА!!! неверная кратность на сорт",""))</f>
        <v/>
      </c>
    </row>
    <row r="2673" spans="2:35">
      <c r="B2673" s="251"/>
      <c r="C2673" s="168"/>
      <c r="D2673" s="267"/>
      <c r="E2673" s="267"/>
      <c r="F2673" s="267"/>
      <c r="G2673" s="267"/>
      <c r="H2673" s="267"/>
      <c r="I2673" s="267"/>
      <c r="J2673" s="267"/>
      <c r="K2673" s="267"/>
      <c r="L2673" s="196" t="s">
        <v>37</v>
      </c>
      <c r="M2673" s="196" t="s">
        <v>980</v>
      </c>
      <c r="N2673" s="196" t="s">
        <v>5619</v>
      </c>
      <c r="O2673" s="196"/>
      <c r="P2673" s="196"/>
      <c r="Q2673" s="217" t="s">
        <v>4940</v>
      </c>
      <c r="R2673" s="218"/>
      <c r="S2673" s="218"/>
      <c r="T2673" s="218"/>
      <c r="U2673" s="281" t="s">
        <v>4764</v>
      </c>
      <c r="V2673" s="197" t="s">
        <v>776</v>
      </c>
      <c r="W2673" s="220">
        <v>1</v>
      </c>
      <c r="X2673" s="285">
        <v>434</v>
      </c>
      <c r="Y2673" s="285">
        <v>420</v>
      </c>
      <c r="Z2673" s="285">
        <v>394</v>
      </c>
      <c r="AA2673" s="285">
        <v>370</v>
      </c>
      <c r="AB2673" s="5"/>
      <c r="AC2673" s="224">
        <f t="shared" si="100"/>
        <v>0</v>
      </c>
      <c r="AD2673" s="270">
        <f t="shared" si="101"/>
        <v>0</v>
      </c>
      <c r="AE2673" s="282" t="s">
        <v>7069</v>
      </c>
      <c r="AF2673" s="283" t="s">
        <v>4765</v>
      </c>
      <c r="AG2673" s="200"/>
      <c r="AH2673" s="200"/>
      <c r="AI2673" s="169" t="str">
        <f>IF(AB2673/W2673=0,"",IF(MOD(AB2673,W2673)&gt;0,"ОШИБКА!!! неверная кратность на сорт",""))</f>
        <v/>
      </c>
    </row>
    <row r="2674" spans="2:35">
      <c r="B2674" s="251"/>
      <c r="C2674" s="168"/>
      <c r="D2674" s="267"/>
      <c r="E2674" s="267"/>
      <c r="F2674" s="267"/>
      <c r="G2674" s="267"/>
      <c r="H2674" s="267"/>
      <c r="I2674" s="267"/>
      <c r="J2674" s="267"/>
      <c r="K2674" s="267"/>
      <c r="L2674" s="196" t="s">
        <v>37</v>
      </c>
      <c r="M2674" s="196" t="s">
        <v>980</v>
      </c>
      <c r="N2674" s="196" t="s">
        <v>5620</v>
      </c>
      <c r="O2674" s="196"/>
      <c r="P2674" s="196"/>
      <c r="Q2674" s="217" t="s">
        <v>4940</v>
      </c>
      <c r="R2674" s="218"/>
      <c r="S2674" s="218"/>
      <c r="T2674" s="218"/>
      <c r="U2674" s="281" t="s">
        <v>4764</v>
      </c>
      <c r="V2674" s="197" t="s">
        <v>776</v>
      </c>
      <c r="W2674" s="220">
        <v>1</v>
      </c>
      <c r="X2674" s="285">
        <v>469</v>
      </c>
      <c r="Y2674" s="285">
        <v>454</v>
      </c>
      <c r="Z2674" s="285">
        <v>426</v>
      </c>
      <c r="AA2674" s="285">
        <v>400</v>
      </c>
      <c r="AB2674" s="5"/>
      <c r="AC2674" s="224">
        <f t="shared" si="100"/>
        <v>0</v>
      </c>
      <c r="AD2674" s="270">
        <f t="shared" si="101"/>
        <v>0</v>
      </c>
      <c r="AE2674" s="282" t="s">
        <v>7069</v>
      </c>
      <c r="AF2674" s="283" t="s">
        <v>4765</v>
      </c>
      <c r="AG2674" s="200"/>
      <c r="AH2674" s="200"/>
      <c r="AI2674" s="169" t="str">
        <f>IF(AB2674/W2674=0,"",IF(MOD(AB2674,W2674)&gt;0,"ОШИБКА!!! неверная кратность на сорт",""))</f>
        <v/>
      </c>
    </row>
    <row r="2675" spans="2:35">
      <c r="B2675" s="251"/>
      <c r="C2675" s="168" t="s">
        <v>3606</v>
      </c>
      <c r="D2675" s="267">
        <v>94</v>
      </c>
      <c r="E2675" s="267"/>
      <c r="F2675" s="267"/>
      <c r="G2675" s="267"/>
      <c r="H2675" s="267"/>
      <c r="I2675" s="267"/>
      <c r="J2675" s="267"/>
      <c r="K2675" s="267"/>
      <c r="L2675" s="196" t="s">
        <v>37</v>
      </c>
      <c r="M2675" s="196" t="s">
        <v>980</v>
      </c>
      <c r="N2675" s="196" t="s">
        <v>2654</v>
      </c>
      <c r="O2675" s="196" t="s">
        <v>2653</v>
      </c>
      <c r="P2675" s="196" t="s">
        <v>2655</v>
      </c>
      <c r="Q2675" s="196" t="s">
        <v>141</v>
      </c>
      <c r="R2675" s="218"/>
      <c r="S2675" s="218"/>
      <c r="T2675" s="218"/>
      <c r="U2675" s="219"/>
      <c r="V2675" s="197" t="s">
        <v>776</v>
      </c>
      <c r="W2675" s="220">
        <v>1</v>
      </c>
      <c r="X2675" s="223">
        <v>312</v>
      </c>
      <c r="Y2675" s="223">
        <v>303</v>
      </c>
      <c r="Z2675" s="223">
        <v>284</v>
      </c>
      <c r="AA2675" s="223">
        <v>267</v>
      </c>
      <c r="AB2675" s="5"/>
      <c r="AC2675" s="224">
        <f t="shared" si="100"/>
        <v>0</v>
      </c>
      <c r="AD2675" s="270">
        <f t="shared" si="101"/>
        <v>0</v>
      </c>
      <c r="AE2675" s="198"/>
      <c r="AF2675" s="199"/>
      <c r="AG2675" s="200"/>
      <c r="AH2675" s="200"/>
      <c r="AI2675" s="169" t="str">
        <f>IF(AB2675/W2675=0,"",IF(MOD(AB2675,W2675)&gt;0,"ОШИБКА!!! неверная кратность на сорт",""))</f>
        <v/>
      </c>
    </row>
    <row r="2676" spans="2:35">
      <c r="B2676" s="251"/>
      <c r="C2676" s="168" t="s">
        <v>2652</v>
      </c>
      <c r="D2676" s="267">
        <v>24</v>
      </c>
      <c r="E2676" s="267"/>
      <c r="F2676" s="267"/>
      <c r="G2676" s="267"/>
      <c r="H2676" s="267"/>
      <c r="I2676" s="267"/>
      <c r="J2676" s="267"/>
      <c r="K2676" s="267"/>
      <c r="L2676" s="196" t="s">
        <v>37</v>
      </c>
      <c r="M2676" s="196" t="s">
        <v>980</v>
      </c>
      <c r="N2676" s="196" t="s">
        <v>2654</v>
      </c>
      <c r="O2676" s="196" t="s">
        <v>2653</v>
      </c>
      <c r="P2676" s="196" t="s">
        <v>2655</v>
      </c>
      <c r="Q2676" s="217" t="s">
        <v>1816</v>
      </c>
      <c r="R2676" s="218"/>
      <c r="S2676" s="218"/>
      <c r="T2676" s="218"/>
      <c r="U2676" s="219"/>
      <c r="V2676" s="197" t="s">
        <v>776</v>
      </c>
      <c r="W2676" s="220">
        <v>1</v>
      </c>
      <c r="X2676" s="223">
        <v>380</v>
      </c>
      <c r="Y2676" s="223">
        <v>368</v>
      </c>
      <c r="Z2676" s="223">
        <v>345</v>
      </c>
      <c r="AA2676" s="223">
        <v>325</v>
      </c>
      <c r="AB2676" s="5"/>
      <c r="AC2676" s="224">
        <f t="shared" si="100"/>
        <v>0</v>
      </c>
      <c r="AD2676" s="270">
        <f t="shared" si="101"/>
        <v>0</v>
      </c>
      <c r="AE2676" s="198"/>
      <c r="AF2676" s="199"/>
      <c r="AG2676" s="200"/>
      <c r="AH2676" s="200"/>
      <c r="AI2676" s="169" t="str">
        <f>IF(AB2676/W2676=0,"",IF(MOD(AB2676,W2676)&gt;0,"ОШИБКА!!! неверная кратность на сорт",""))</f>
        <v/>
      </c>
    </row>
    <row r="2677" spans="2:35">
      <c r="B2677" s="251"/>
      <c r="C2677" s="168" t="s">
        <v>3607</v>
      </c>
      <c r="D2677" s="267">
        <v>6</v>
      </c>
      <c r="E2677" s="267"/>
      <c r="F2677" s="267"/>
      <c r="G2677" s="267"/>
      <c r="H2677" s="267"/>
      <c r="I2677" s="267"/>
      <c r="J2677" s="267"/>
      <c r="K2677" s="267"/>
      <c r="L2677" s="196" t="s">
        <v>37</v>
      </c>
      <c r="M2677" s="196" t="s">
        <v>980</v>
      </c>
      <c r="N2677" s="196" t="s">
        <v>4463</v>
      </c>
      <c r="O2677" s="196" t="s">
        <v>4462</v>
      </c>
      <c r="P2677" s="196" t="s">
        <v>4464</v>
      </c>
      <c r="Q2677" s="196" t="s">
        <v>19</v>
      </c>
      <c r="R2677" s="218"/>
      <c r="S2677" s="218"/>
      <c r="T2677" s="218"/>
      <c r="U2677" s="219"/>
      <c r="V2677" s="197" t="s">
        <v>776</v>
      </c>
      <c r="W2677" s="220">
        <v>1</v>
      </c>
      <c r="X2677" s="223">
        <v>359</v>
      </c>
      <c r="Y2677" s="223">
        <v>348</v>
      </c>
      <c r="Z2677" s="223">
        <v>326</v>
      </c>
      <c r="AA2677" s="223">
        <v>306</v>
      </c>
      <c r="AB2677" s="5"/>
      <c r="AC2677" s="224">
        <f t="shared" si="100"/>
        <v>0</v>
      </c>
      <c r="AD2677" s="270">
        <f t="shared" si="101"/>
        <v>0</v>
      </c>
      <c r="AE2677" s="198"/>
      <c r="AF2677" s="199"/>
      <c r="AG2677" s="200"/>
      <c r="AH2677" s="200"/>
      <c r="AI2677" s="169" t="str">
        <f>IF(AB2677/W2677=0,"",IF(MOD(AB2677,W2677)&gt;0,"ОШИБКА!!! неверная кратность на сорт",""))</f>
        <v/>
      </c>
    </row>
    <row r="2678" spans="2:35">
      <c r="B2678" s="251"/>
      <c r="C2678" s="168" t="s">
        <v>2656</v>
      </c>
      <c r="D2678" s="267"/>
      <c r="E2678" s="267"/>
      <c r="F2678" s="267"/>
      <c r="G2678" s="267"/>
      <c r="H2678" s="267"/>
      <c r="I2678" s="267"/>
      <c r="J2678" s="267"/>
      <c r="K2678" s="267"/>
      <c r="L2678" s="196" t="s">
        <v>37</v>
      </c>
      <c r="M2678" s="332" t="s">
        <v>980</v>
      </c>
      <c r="N2678" s="332" t="s">
        <v>2658</v>
      </c>
      <c r="O2678" s="332" t="s">
        <v>2657</v>
      </c>
      <c r="P2678" s="332" t="s">
        <v>46</v>
      </c>
      <c r="Q2678" s="338" t="s">
        <v>4613</v>
      </c>
      <c r="R2678" s="334"/>
      <c r="S2678" s="334"/>
      <c r="T2678" s="334"/>
      <c r="U2678" s="219"/>
      <c r="V2678" s="197" t="s">
        <v>776</v>
      </c>
      <c r="W2678" s="220">
        <v>1</v>
      </c>
      <c r="X2678" s="223">
        <v>329</v>
      </c>
      <c r="Y2678" s="223">
        <v>319</v>
      </c>
      <c r="Z2678" s="223">
        <v>299</v>
      </c>
      <c r="AA2678" s="223">
        <v>281</v>
      </c>
      <c r="AB2678" s="5"/>
      <c r="AC2678" s="224">
        <f t="shared" si="100"/>
        <v>0</v>
      </c>
      <c r="AD2678" s="270">
        <f t="shared" si="101"/>
        <v>0</v>
      </c>
      <c r="AE2678" s="198" t="s">
        <v>4484</v>
      </c>
      <c r="AF2678" s="199"/>
      <c r="AG2678" s="200"/>
      <c r="AH2678" s="200"/>
      <c r="AI2678" s="169" t="str">
        <f>IF(AB2678/W2678=0,"",IF(MOD(AB2678,W2678)&gt;0,"ОШИБКА!!! неверная кратность на сорт",""))</f>
        <v/>
      </c>
    </row>
    <row r="2679" spans="2:35">
      <c r="B2679" s="251"/>
      <c r="C2679" s="168" t="s">
        <v>2659</v>
      </c>
      <c r="D2679" s="267"/>
      <c r="E2679" s="267"/>
      <c r="F2679" s="267"/>
      <c r="G2679" s="267"/>
      <c r="H2679" s="267"/>
      <c r="I2679" s="267"/>
      <c r="J2679" s="267">
        <v>14</v>
      </c>
      <c r="K2679" s="267"/>
      <c r="L2679" s="196" t="s">
        <v>37</v>
      </c>
      <c r="M2679" s="196" t="s">
        <v>980</v>
      </c>
      <c r="N2679" s="196" t="s">
        <v>2661</v>
      </c>
      <c r="O2679" s="196" t="s">
        <v>2660</v>
      </c>
      <c r="P2679" s="196" t="s">
        <v>46</v>
      </c>
      <c r="Q2679" s="217" t="s">
        <v>4613</v>
      </c>
      <c r="R2679" s="218"/>
      <c r="S2679" s="218"/>
      <c r="T2679" s="218"/>
      <c r="U2679" s="219"/>
      <c r="V2679" s="197" t="s">
        <v>776</v>
      </c>
      <c r="W2679" s="220">
        <v>1</v>
      </c>
      <c r="X2679" s="223">
        <v>393</v>
      </c>
      <c r="Y2679" s="223">
        <v>381</v>
      </c>
      <c r="Z2679" s="223">
        <v>357</v>
      </c>
      <c r="AA2679" s="223">
        <v>336</v>
      </c>
      <c r="AB2679" s="5"/>
      <c r="AC2679" s="224">
        <f t="shared" si="100"/>
        <v>0</v>
      </c>
      <c r="AD2679" s="270">
        <f t="shared" si="101"/>
        <v>0</v>
      </c>
      <c r="AE2679" s="198"/>
      <c r="AF2679" s="199"/>
      <c r="AG2679" s="200"/>
      <c r="AH2679" s="200"/>
      <c r="AI2679" s="169" t="str">
        <f>IF(AB2679/W2679=0,"",IF(MOD(AB2679,W2679)&gt;0,"ОШИБКА!!! неверная кратность на сорт",""))</f>
        <v/>
      </c>
    </row>
    <row r="2680" spans="2:35">
      <c r="B2680" s="251"/>
      <c r="C2680" s="168"/>
      <c r="D2680" s="267"/>
      <c r="E2680" s="267"/>
      <c r="F2680" s="267"/>
      <c r="G2680" s="267"/>
      <c r="H2680" s="267"/>
      <c r="I2680" s="267"/>
      <c r="J2680" s="267"/>
      <c r="K2680" s="267"/>
      <c r="L2680" s="196" t="s">
        <v>37</v>
      </c>
      <c r="M2680" s="196" t="s">
        <v>980</v>
      </c>
      <c r="N2680" s="196" t="s">
        <v>5603</v>
      </c>
      <c r="O2680" s="196"/>
      <c r="P2680" s="196"/>
      <c r="Q2680" s="217" t="s">
        <v>4956</v>
      </c>
      <c r="R2680" s="218"/>
      <c r="S2680" s="218"/>
      <c r="T2680" s="218"/>
      <c r="U2680" s="281" t="s">
        <v>4764</v>
      </c>
      <c r="V2680" s="197" t="s">
        <v>776</v>
      </c>
      <c r="W2680" s="220">
        <v>1</v>
      </c>
      <c r="X2680" s="285">
        <v>334</v>
      </c>
      <c r="Y2680" s="285">
        <v>324</v>
      </c>
      <c r="Z2680" s="285">
        <v>304</v>
      </c>
      <c r="AA2680" s="285">
        <v>285</v>
      </c>
      <c r="AB2680" s="5"/>
      <c r="AC2680" s="224">
        <f t="shared" si="100"/>
        <v>0</v>
      </c>
      <c r="AD2680" s="270">
        <f t="shared" si="101"/>
        <v>0</v>
      </c>
      <c r="AE2680" s="282" t="s">
        <v>7069</v>
      </c>
      <c r="AF2680" s="283" t="s">
        <v>4765</v>
      </c>
      <c r="AG2680" s="200"/>
      <c r="AH2680" s="200"/>
      <c r="AI2680" s="169" t="str">
        <f>IF(AB2680/W2680=0,"",IF(MOD(AB2680,W2680)&gt;0,"ОШИБКА!!! неверная кратность на сорт",""))</f>
        <v/>
      </c>
    </row>
    <row r="2681" spans="2:35">
      <c r="B2681" s="251"/>
      <c r="C2681" s="168"/>
      <c r="D2681" s="267"/>
      <c r="E2681" s="267"/>
      <c r="F2681" s="267"/>
      <c r="G2681" s="267"/>
      <c r="H2681" s="267"/>
      <c r="I2681" s="267"/>
      <c r="J2681" s="267"/>
      <c r="K2681" s="267"/>
      <c r="L2681" s="196" t="s">
        <v>37</v>
      </c>
      <c r="M2681" s="196" t="s">
        <v>980</v>
      </c>
      <c r="N2681" s="196" t="s">
        <v>5603</v>
      </c>
      <c r="O2681" s="196"/>
      <c r="P2681" s="196"/>
      <c r="Q2681" s="217" t="s">
        <v>4940</v>
      </c>
      <c r="R2681" s="218"/>
      <c r="S2681" s="218"/>
      <c r="T2681" s="218"/>
      <c r="U2681" s="281" t="s">
        <v>4764</v>
      </c>
      <c r="V2681" s="197" t="s">
        <v>776</v>
      </c>
      <c r="W2681" s="220">
        <v>1</v>
      </c>
      <c r="X2681" s="285">
        <v>398</v>
      </c>
      <c r="Y2681" s="285">
        <v>386</v>
      </c>
      <c r="Z2681" s="285">
        <v>362</v>
      </c>
      <c r="AA2681" s="285">
        <v>340</v>
      </c>
      <c r="AB2681" s="5"/>
      <c r="AC2681" s="224">
        <f t="shared" si="100"/>
        <v>0</v>
      </c>
      <c r="AD2681" s="270">
        <f t="shared" si="101"/>
        <v>0</v>
      </c>
      <c r="AE2681" s="282" t="s">
        <v>7069</v>
      </c>
      <c r="AF2681" s="283" t="s">
        <v>4765</v>
      </c>
      <c r="AG2681" s="200"/>
      <c r="AH2681" s="200"/>
      <c r="AI2681" s="169" t="str">
        <f>IF(AB2681/W2681=0,"",IF(MOD(AB2681,W2681)&gt;0,"ОШИБКА!!! неверная кратность на сорт",""))</f>
        <v/>
      </c>
    </row>
    <row r="2682" spans="2:35">
      <c r="B2682" s="251"/>
      <c r="C2682" s="168"/>
      <c r="D2682" s="267"/>
      <c r="E2682" s="267"/>
      <c r="F2682" s="267"/>
      <c r="G2682" s="267"/>
      <c r="H2682" s="267"/>
      <c r="I2682" s="267"/>
      <c r="J2682" s="267"/>
      <c r="K2682" s="267">
        <v>5</v>
      </c>
      <c r="L2682" s="196" t="s">
        <v>37</v>
      </c>
      <c r="M2682" s="196" t="s">
        <v>980</v>
      </c>
      <c r="N2682" s="196" t="s">
        <v>5604</v>
      </c>
      <c r="O2682" s="196"/>
      <c r="P2682" s="196"/>
      <c r="Q2682" s="217" t="s">
        <v>4940</v>
      </c>
      <c r="R2682" s="218"/>
      <c r="S2682" s="218"/>
      <c r="T2682" s="218"/>
      <c r="U2682" s="281" t="s">
        <v>4764</v>
      </c>
      <c r="V2682" s="197" t="s">
        <v>776</v>
      </c>
      <c r="W2682" s="220">
        <v>1</v>
      </c>
      <c r="X2682" s="285">
        <v>562</v>
      </c>
      <c r="Y2682" s="285">
        <v>545</v>
      </c>
      <c r="Z2682" s="285">
        <v>511</v>
      </c>
      <c r="AA2682" s="285">
        <v>480</v>
      </c>
      <c r="AB2682" s="5"/>
      <c r="AC2682" s="224">
        <f t="shared" si="100"/>
        <v>0</v>
      </c>
      <c r="AD2682" s="270">
        <f t="shared" si="101"/>
        <v>0</v>
      </c>
      <c r="AE2682" s="282" t="s">
        <v>7069</v>
      </c>
      <c r="AF2682" s="283" t="s">
        <v>4765</v>
      </c>
      <c r="AG2682" s="200"/>
      <c r="AH2682" s="200"/>
      <c r="AI2682" s="169" t="str">
        <f>IF(AB2682/W2682=0,"",IF(MOD(AB2682,W2682)&gt;0,"ОШИБКА!!! неверная кратность на сорт",""))</f>
        <v/>
      </c>
    </row>
    <row r="2683" spans="2:35">
      <c r="B2683" s="251"/>
      <c r="C2683" s="168"/>
      <c r="D2683" s="267"/>
      <c r="E2683" s="267"/>
      <c r="F2683" s="267"/>
      <c r="G2683" s="267"/>
      <c r="H2683" s="267"/>
      <c r="I2683" s="267"/>
      <c r="J2683" s="267"/>
      <c r="K2683" s="267">
        <v>737</v>
      </c>
      <c r="L2683" s="196" t="s">
        <v>37</v>
      </c>
      <c r="M2683" s="196" t="s">
        <v>980</v>
      </c>
      <c r="N2683" s="196" t="s">
        <v>5605</v>
      </c>
      <c r="O2683" s="196"/>
      <c r="P2683" s="196"/>
      <c r="Q2683" s="217" t="s">
        <v>4940</v>
      </c>
      <c r="R2683" s="218"/>
      <c r="S2683" s="218"/>
      <c r="T2683" s="218"/>
      <c r="U2683" s="281" t="s">
        <v>4764</v>
      </c>
      <c r="V2683" s="197" t="s">
        <v>776</v>
      </c>
      <c r="W2683" s="220">
        <v>1</v>
      </c>
      <c r="X2683" s="285">
        <v>398</v>
      </c>
      <c r="Y2683" s="285">
        <v>386</v>
      </c>
      <c r="Z2683" s="285">
        <v>362</v>
      </c>
      <c r="AA2683" s="285">
        <v>340</v>
      </c>
      <c r="AB2683" s="5"/>
      <c r="AC2683" s="224">
        <f t="shared" si="100"/>
        <v>0</v>
      </c>
      <c r="AD2683" s="270">
        <f t="shared" si="101"/>
        <v>0</v>
      </c>
      <c r="AE2683" s="282" t="s">
        <v>7069</v>
      </c>
      <c r="AF2683" s="283" t="s">
        <v>4765</v>
      </c>
      <c r="AG2683" s="200"/>
      <c r="AH2683" s="200"/>
      <c r="AI2683" s="169" t="str">
        <f>IF(AB2683/W2683=0,"",IF(MOD(AB2683,W2683)&gt;0,"ОШИБКА!!! неверная кратность на сорт",""))</f>
        <v/>
      </c>
    </row>
    <row r="2684" spans="2:35">
      <c r="B2684" s="251"/>
      <c r="C2684" s="168"/>
      <c r="D2684" s="267"/>
      <c r="E2684" s="267"/>
      <c r="F2684" s="267"/>
      <c r="G2684" s="267"/>
      <c r="H2684" s="267"/>
      <c r="I2684" s="267"/>
      <c r="J2684" s="267"/>
      <c r="K2684" s="267">
        <v>30</v>
      </c>
      <c r="L2684" s="196" t="s">
        <v>37</v>
      </c>
      <c r="M2684" s="196" t="s">
        <v>980</v>
      </c>
      <c r="N2684" s="196" t="s">
        <v>5606</v>
      </c>
      <c r="O2684" s="196"/>
      <c r="P2684" s="196"/>
      <c r="Q2684" s="217" t="s">
        <v>4956</v>
      </c>
      <c r="R2684" s="218"/>
      <c r="S2684" s="218"/>
      <c r="T2684" s="218"/>
      <c r="U2684" s="281" t="s">
        <v>4764</v>
      </c>
      <c r="V2684" s="197" t="s">
        <v>776</v>
      </c>
      <c r="W2684" s="220">
        <v>1</v>
      </c>
      <c r="X2684" s="285">
        <v>720</v>
      </c>
      <c r="Y2684" s="285">
        <v>698</v>
      </c>
      <c r="Z2684" s="285">
        <v>655</v>
      </c>
      <c r="AA2684" s="285">
        <v>615</v>
      </c>
      <c r="AB2684" s="5"/>
      <c r="AC2684" s="224">
        <f t="shared" si="100"/>
        <v>0</v>
      </c>
      <c r="AD2684" s="270">
        <f t="shared" si="101"/>
        <v>0</v>
      </c>
      <c r="AE2684" s="282" t="s">
        <v>7069</v>
      </c>
      <c r="AF2684" s="283" t="s">
        <v>4765</v>
      </c>
      <c r="AG2684" s="200"/>
      <c r="AH2684" s="200"/>
      <c r="AI2684" s="169" t="str">
        <f>IF(AB2684/W2684=0,"",IF(MOD(AB2684,W2684)&gt;0,"ОШИБКА!!! неверная кратность на сорт",""))</f>
        <v/>
      </c>
    </row>
    <row r="2685" spans="2:35">
      <c r="B2685" s="251"/>
      <c r="C2685" s="168" t="s">
        <v>3609</v>
      </c>
      <c r="D2685" s="267">
        <v>3</v>
      </c>
      <c r="E2685" s="267">
        <v>23</v>
      </c>
      <c r="F2685" s="267">
        <v>0</v>
      </c>
      <c r="G2685" s="267"/>
      <c r="H2685" s="267"/>
      <c r="I2685" s="267"/>
      <c r="J2685" s="267"/>
      <c r="K2685" s="267"/>
      <c r="L2685" s="196" t="s">
        <v>37</v>
      </c>
      <c r="M2685" s="196" t="s">
        <v>980</v>
      </c>
      <c r="N2685" s="196" t="s">
        <v>4379</v>
      </c>
      <c r="O2685" s="196" t="s">
        <v>4378</v>
      </c>
      <c r="P2685" s="196" t="s">
        <v>165</v>
      </c>
      <c r="Q2685" s="196" t="s">
        <v>19</v>
      </c>
      <c r="R2685" s="218"/>
      <c r="S2685" s="218"/>
      <c r="T2685" s="218"/>
      <c r="U2685" s="219"/>
      <c r="V2685" s="197" t="s">
        <v>776</v>
      </c>
      <c r="W2685" s="220">
        <v>1</v>
      </c>
      <c r="X2685" s="223">
        <v>411</v>
      </c>
      <c r="Y2685" s="223">
        <v>399</v>
      </c>
      <c r="Z2685" s="223">
        <v>374</v>
      </c>
      <c r="AA2685" s="223">
        <v>352</v>
      </c>
      <c r="AB2685" s="5"/>
      <c r="AC2685" s="224">
        <f t="shared" si="100"/>
        <v>0</v>
      </c>
      <c r="AD2685" s="270">
        <f t="shared" si="101"/>
        <v>0</v>
      </c>
      <c r="AE2685" s="198"/>
      <c r="AF2685" s="199"/>
      <c r="AG2685" s="200"/>
      <c r="AH2685" s="200"/>
      <c r="AI2685" s="169" t="str">
        <f>IF(AB2685/W2685=0,"",IF(MOD(AB2685,W2685)&gt;0,"ОШИБКА!!! неверная кратность на сорт",""))</f>
        <v/>
      </c>
    </row>
    <row r="2686" spans="2:35">
      <c r="B2686" s="251"/>
      <c r="C2686" s="168"/>
      <c r="D2686" s="267"/>
      <c r="E2686" s="267"/>
      <c r="F2686" s="267"/>
      <c r="G2686" s="267"/>
      <c r="H2686" s="267"/>
      <c r="I2686" s="267"/>
      <c r="J2686" s="267"/>
      <c r="K2686" s="267">
        <v>995</v>
      </c>
      <c r="L2686" s="196" t="s">
        <v>37</v>
      </c>
      <c r="M2686" s="196" t="s">
        <v>980</v>
      </c>
      <c r="N2686" s="196" t="s">
        <v>5599</v>
      </c>
      <c r="O2686" s="196"/>
      <c r="P2686" s="196"/>
      <c r="Q2686" s="196" t="s">
        <v>4940</v>
      </c>
      <c r="R2686" s="218"/>
      <c r="S2686" s="218"/>
      <c r="T2686" s="218"/>
      <c r="U2686" s="281" t="s">
        <v>4764</v>
      </c>
      <c r="V2686" s="197" t="s">
        <v>776</v>
      </c>
      <c r="W2686" s="220">
        <v>1</v>
      </c>
      <c r="X2686" s="285">
        <v>387</v>
      </c>
      <c r="Y2686" s="285">
        <v>375</v>
      </c>
      <c r="Z2686" s="285">
        <v>352</v>
      </c>
      <c r="AA2686" s="285">
        <v>330</v>
      </c>
      <c r="AB2686" s="5"/>
      <c r="AC2686" s="224">
        <f t="shared" si="100"/>
        <v>0</v>
      </c>
      <c r="AD2686" s="270">
        <f t="shared" si="101"/>
        <v>0</v>
      </c>
      <c r="AE2686" s="282" t="s">
        <v>7069</v>
      </c>
      <c r="AF2686" s="283" t="s">
        <v>4765</v>
      </c>
      <c r="AG2686" s="200"/>
      <c r="AH2686" s="200"/>
      <c r="AI2686" s="169" t="str">
        <f>IF(AB2686/W2686=0,"",IF(MOD(AB2686,W2686)&gt;0,"ОШИБКА!!! неверная кратность на сорт",""))</f>
        <v/>
      </c>
    </row>
    <row r="2687" spans="2:35">
      <c r="B2687" s="251"/>
      <c r="C2687" s="168"/>
      <c r="D2687" s="267"/>
      <c r="E2687" s="267"/>
      <c r="F2687" s="267"/>
      <c r="G2687" s="267"/>
      <c r="H2687" s="267"/>
      <c r="I2687" s="267"/>
      <c r="J2687" s="267"/>
      <c r="K2687" s="267">
        <v>945</v>
      </c>
      <c r="L2687" s="196" t="s">
        <v>37</v>
      </c>
      <c r="M2687" s="196" t="s">
        <v>980</v>
      </c>
      <c r="N2687" s="196" t="s">
        <v>5600</v>
      </c>
      <c r="O2687" s="196"/>
      <c r="P2687" s="196"/>
      <c r="Q2687" s="196" t="s">
        <v>4940</v>
      </c>
      <c r="R2687" s="218"/>
      <c r="S2687" s="218"/>
      <c r="T2687" s="218"/>
      <c r="U2687" s="281" t="s">
        <v>4764</v>
      </c>
      <c r="V2687" s="197" t="s">
        <v>776</v>
      </c>
      <c r="W2687" s="220">
        <v>1</v>
      </c>
      <c r="X2687" s="285">
        <v>387</v>
      </c>
      <c r="Y2687" s="285">
        <v>375</v>
      </c>
      <c r="Z2687" s="285">
        <v>352</v>
      </c>
      <c r="AA2687" s="285">
        <v>330</v>
      </c>
      <c r="AB2687" s="5"/>
      <c r="AC2687" s="224">
        <f t="shared" si="100"/>
        <v>0</v>
      </c>
      <c r="AD2687" s="270">
        <f t="shared" si="101"/>
        <v>0</v>
      </c>
      <c r="AE2687" s="282" t="s">
        <v>7069</v>
      </c>
      <c r="AF2687" s="283" t="s">
        <v>4765</v>
      </c>
      <c r="AG2687" s="200"/>
      <c r="AH2687" s="200"/>
      <c r="AI2687" s="169" t="str">
        <f>IF(AB2687/W2687=0,"",IF(MOD(AB2687,W2687)&gt;0,"ОШИБКА!!! неверная кратность на сорт",""))</f>
        <v/>
      </c>
    </row>
    <row r="2688" spans="2:35">
      <c r="B2688" s="251"/>
      <c r="C2688" s="168"/>
      <c r="D2688" s="267"/>
      <c r="E2688" s="267"/>
      <c r="F2688" s="267"/>
      <c r="G2688" s="267"/>
      <c r="H2688" s="267"/>
      <c r="I2688" s="267"/>
      <c r="J2688" s="267"/>
      <c r="K2688" s="267">
        <v>346</v>
      </c>
      <c r="L2688" s="196" t="s">
        <v>37</v>
      </c>
      <c r="M2688" s="196" t="s">
        <v>980</v>
      </c>
      <c r="N2688" s="196" t="s">
        <v>5601</v>
      </c>
      <c r="O2688" s="196"/>
      <c r="P2688" s="196"/>
      <c r="Q2688" s="196" t="s">
        <v>4940</v>
      </c>
      <c r="R2688" s="218"/>
      <c r="S2688" s="218"/>
      <c r="T2688" s="218"/>
      <c r="U2688" s="281" t="s">
        <v>4764</v>
      </c>
      <c r="V2688" s="197" t="s">
        <v>776</v>
      </c>
      <c r="W2688" s="220">
        <v>1</v>
      </c>
      <c r="X2688" s="285">
        <v>387</v>
      </c>
      <c r="Y2688" s="285">
        <v>375</v>
      </c>
      <c r="Z2688" s="285">
        <v>352</v>
      </c>
      <c r="AA2688" s="285">
        <v>330</v>
      </c>
      <c r="AB2688" s="5"/>
      <c r="AC2688" s="224">
        <f t="shared" si="100"/>
        <v>0</v>
      </c>
      <c r="AD2688" s="270">
        <f t="shared" si="101"/>
        <v>0</v>
      </c>
      <c r="AE2688" s="282" t="s">
        <v>7069</v>
      </c>
      <c r="AF2688" s="283" t="s">
        <v>4765</v>
      </c>
      <c r="AG2688" s="200"/>
      <c r="AH2688" s="200"/>
      <c r="AI2688" s="169" t="str">
        <f>IF(AB2688/W2688=0,"",IF(MOD(AB2688,W2688)&gt;0,"ОШИБКА!!! неверная кратность на сорт",""))</f>
        <v/>
      </c>
    </row>
    <row r="2689" spans="2:35">
      <c r="B2689" s="251"/>
      <c r="C2689" s="168"/>
      <c r="D2689" s="267"/>
      <c r="E2689" s="267"/>
      <c r="F2689" s="267"/>
      <c r="G2689" s="267"/>
      <c r="H2689" s="267"/>
      <c r="I2689" s="267"/>
      <c r="J2689" s="267"/>
      <c r="K2689" s="267">
        <v>188</v>
      </c>
      <c r="L2689" s="196" t="s">
        <v>37</v>
      </c>
      <c r="M2689" s="196" t="s">
        <v>980</v>
      </c>
      <c r="N2689" s="196" t="s">
        <v>5602</v>
      </c>
      <c r="O2689" s="196"/>
      <c r="P2689" s="196"/>
      <c r="Q2689" s="196" t="s">
        <v>4940</v>
      </c>
      <c r="R2689" s="218"/>
      <c r="S2689" s="218"/>
      <c r="T2689" s="218"/>
      <c r="U2689" s="281" t="s">
        <v>4764</v>
      </c>
      <c r="V2689" s="197" t="s">
        <v>776</v>
      </c>
      <c r="W2689" s="220">
        <v>1</v>
      </c>
      <c r="X2689" s="285">
        <v>387</v>
      </c>
      <c r="Y2689" s="285">
        <v>375</v>
      </c>
      <c r="Z2689" s="285">
        <v>352</v>
      </c>
      <c r="AA2689" s="285">
        <v>330</v>
      </c>
      <c r="AB2689" s="5"/>
      <c r="AC2689" s="224">
        <f t="shared" si="100"/>
        <v>0</v>
      </c>
      <c r="AD2689" s="270">
        <f t="shared" si="101"/>
        <v>0</v>
      </c>
      <c r="AE2689" s="282" t="s">
        <v>7069</v>
      </c>
      <c r="AF2689" s="283" t="s">
        <v>4765</v>
      </c>
      <c r="AG2689" s="200"/>
      <c r="AH2689" s="200"/>
      <c r="AI2689" s="169" t="str">
        <f>IF(AB2689/W2689=0,"",IF(MOD(AB2689,W2689)&gt;0,"ОШИБКА!!! неверная кратность на сорт",""))</f>
        <v/>
      </c>
    </row>
    <row r="2690" spans="2:35">
      <c r="B2690" s="251"/>
      <c r="C2690" s="168" t="s">
        <v>4634</v>
      </c>
      <c r="D2690" s="267">
        <v>12</v>
      </c>
      <c r="E2690" s="267">
        <v>2633</v>
      </c>
      <c r="F2690" s="267">
        <v>0</v>
      </c>
      <c r="G2690" s="267"/>
      <c r="H2690" s="267"/>
      <c r="I2690" s="267"/>
      <c r="J2690" s="267">
        <v>29</v>
      </c>
      <c r="K2690" s="267"/>
      <c r="L2690" s="196" t="s">
        <v>37</v>
      </c>
      <c r="M2690" s="196" t="s">
        <v>980</v>
      </c>
      <c r="N2690" s="196" t="s">
        <v>479</v>
      </c>
      <c r="O2690" s="196" t="s">
        <v>478</v>
      </c>
      <c r="P2690" s="196"/>
      <c r="Q2690" s="217" t="s">
        <v>48</v>
      </c>
      <c r="R2690" s="218" t="s">
        <v>73</v>
      </c>
      <c r="S2690" s="218"/>
      <c r="T2690" s="218"/>
      <c r="U2690" s="219"/>
      <c r="V2690" s="197" t="s">
        <v>776</v>
      </c>
      <c r="W2690" s="220">
        <v>1</v>
      </c>
      <c r="X2690" s="223">
        <v>291</v>
      </c>
      <c r="Y2690" s="223">
        <v>282</v>
      </c>
      <c r="Z2690" s="223">
        <v>264</v>
      </c>
      <c r="AA2690" s="223">
        <v>249</v>
      </c>
      <c r="AB2690" s="5"/>
      <c r="AC2690" s="224">
        <f t="shared" si="100"/>
        <v>0</v>
      </c>
      <c r="AD2690" s="270">
        <f t="shared" si="101"/>
        <v>0</v>
      </c>
      <c r="AE2690" s="198"/>
      <c r="AF2690" s="199"/>
      <c r="AG2690" s="200"/>
      <c r="AH2690" s="200"/>
      <c r="AI2690" s="169" t="str">
        <f>IF(AB2690/W2690=0,"",IF(MOD(AB2690,W2690)&gt;0,"ОШИБКА!!! неверная кратность на сорт",""))</f>
        <v/>
      </c>
    </row>
    <row r="2691" spans="2:35">
      <c r="B2691" s="251"/>
      <c r="C2691" s="168"/>
      <c r="D2691" s="267"/>
      <c r="E2691" s="267"/>
      <c r="F2691" s="267"/>
      <c r="G2691" s="267"/>
      <c r="H2691" s="267"/>
      <c r="I2691" s="267"/>
      <c r="J2691" s="267"/>
      <c r="K2691" s="267">
        <v>3148</v>
      </c>
      <c r="L2691" s="196" t="s">
        <v>37</v>
      </c>
      <c r="M2691" s="196" t="s">
        <v>980</v>
      </c>
      <c r="N2691" s="196" t="s">
        <v>479</v>
      </c>
      <c r="O2691" s="196"/>
      <c r="P2691" s="196"/>
      <c r="Q2691" s="217" t="s">
        <v>4821</v>
      </c>
      <c r="R2691" s="218"/>
      <c r="S2691" s="218"/>
      <c r="T2691" s="218"/>
      <c r="U2691" s="281" t="s">
        <v>4764</v>
      </c>
      <c r="V2691" s="197" t="s">
        <v>776</v>
      </c>
      <c r="W2691" s="220">
        <v>1</v>
      </c>
      <c r="X2691" s="285">
        <v>428</v>
      </c>
      <c r="Y2691" s="285">
        <v>415</v>
      </c>
      <c r="Z2691" s="285">
        <v>389</v>
      </c>
      <c r="AA2691" s="285">
        <v>365</v>
      </c>
      <c r="AB2691" s="5"/>
      <c r="AC2691" s="224">
        <f t="shared" si="100"/>
        <v>0</v>
      </c>
      <c r="AD2691" s="270">
        <f t="shared" si="101"/>
        <v>0</v>
      </c>
      <c r="AE2691" s="282" t="s">
        <v>7069</v>
      </c>
      <c r="AF2691" s="283" t="s">
        <v>4765</v>
      </c>
      <c r="AG2691" s="200"/>
      <c r="AH2691" s="200"/>
      <c r="AI2691" s="169" t="str">
        <f>IF(AB2691/W2691=0,"",IF(MOD(AB2691,W2691)&gt;0,"ОШИБКА!!! неверная кратность на сорт",""))</f>
        <v/>
      </c>
    </row>
    <row r="2692" spans="2:35">
      <c r="B2692" s="251"/>
      <c r="C2692" s="168"/>
      <c r="D2692" s="267"/>
      <c r="E2692" s="267"/>
      <c r="F2692" s="267"/>
      <c r="G2692" s="267"/>
      <c r="H2692" s="267"/>
      <c r="I2692" s="267"/>
      <c r="J2692" s="267"/>
      <c r="K2692" s="267">
        <v>3090</v>
      </c>
      <c r="L2692" s="196" t="s">
        <v>37</v>
      </c>
      <c r="M2692" s="196" t="s">
        <v>980</v>
      </c>
      <c r="N2692" s="196" t="s">
        <v>5653</v>
      </c>
      <c r="O2692" s="196"/>
      <c r="P2692" s="196"/>
      <c r="Q2692" s="217" t="s">
        <v>4821</v>
      </c>
      <c r="R2692" s="218"/>
      <c r="S2692" s="218"/>
      <c r="T2692" s="218"/>
      <c r="U2692" s="281" t="s">
        <v>4764</v>
      </c>
      <c r="V2692" s="197" t="s">
        <v>776</v>
      </c>
      <c r="W2692" s="220">
        <v>1</v>
      </c>
      <c r="X2692" s="285">
        <v>463</v>
      </c>
      <c r="Y2692" s="285">
        <v>449</v>
      </c>
      <c r="Z2692" s="285">
        <v>421</v>
      </c>
      <c r="AA2692" s="285">
        <v>395</v>
      </c>
      <c r="AB2692" s="5"/>
      <c r="AC2692" s="224">
        <f t="shared" si="100"/>
        <v>0</v>
      </c>
      <c r="AD2692" s="270">
        <f t="shared" si="101"/>
        <v>0</v>
      </c>
      <c r="AE2692" s="282" t="s">
        <v>7069</v>
      </c>
      <c r="AF2692" s="283" t="s">
        <v>4765</v>
      </c>
      <c r="AG2692" s="200"/>
      <c r="AH2692" s="200"/>
      <c r="AI2692" s="169" t="str">
        <f>IF(AB2692/W2692=0,"",IF(MOD(AB2692,W2692)&gt;0,"ОШИБКА!!! неверная кратность на сорт",""))</f>
        <v/>
      </c>
    </row>
    <row r="2693" spans="2:35">
      <c r="B2693" s="251"/>
      <c r="C2693" s="168"/>
      <c r="D2693" s="267"/>
      <c r="E2693" s="267"/>
      <c r="F2693" s="267"/>
      <c r="G2693" s="267"/>
      <c r="H2693" s="267"/>
      <c r="I2693" s="267"/>
      <c r="J2693" s="267"/>
      <c r="K2693" s="267">
        <v>16</v>
      </c>
      <c r="L2693" s="196" t="s">
        <v>37</v>
      </c>
      <c r="M2693" s="196" t="s">
        <v>980</v>
      </c>
      <c r="N2693" s="196" t="s">
        <v>5523</v>
      </c>
      <c r="O2693" s="196"/>
      <c r="P2693" s="196"/>
      <c r="Q2693" s="217" t="s">
        <v>4956</v>
      </c>
      <c r="R2693" s="218"/>
      <c r="S2693" s="218"/>
      <c r="T2693" s="218"/>
      <c r="U2693" s="281" t="s">
        <v>4764</v>
      </c>
      <c r="V2693" s="197" t="s">
        <v>776</v>
      </c>
      <c r="W2693" s="220">
        <v>1</v>
      </c>
      <c r="X2693" s="285">
        <v>315</v>
      </c>
      <c r="Y2693" s="285">
        <v>306</v>
      </c>
      <c r="Z2693" s="285">
        <v>287</v>
      </c>
      <c r="AA2693" s="285">
        <v>269</v>
      </c>
      <c r="AB2693" s="5"/>
      <c r="AC2693" s="224">
        <f t="shared" si="100"/>
        <v>0</v>
      </c>
      <c r="AD2693" s="270">
        <f t="shared" si="101"/>
        <v>0</v>
      </c>
      <c r="AE2693" s="282" t="s">
        <v>7069</v>
      </c>
      <c r="AF2693" s="283" t="s">
        <v>4765</v>
      </c>
      <c r="AG2693" s="200"/>
      <c r="AH2693" s="200"/>
      <c r="AI2693" s="169" t="str">
        <f>IF(AB2693/W2693=0,"",IF(MOD(AB2693,W2693)&gt;0,"ОШИБКА!!! неверная кратность на сорт",""))</f>
        <v/>
      </c>
    </row>
    <row r="2694" spans="2:35">
      <c r="B2694" s="251"/>
      <c r="C2694" s="168"/>
      <c r="D2694" s="267"/>
      <c r="E2694" s="267"/>
      <c r="F2694" s="267"/>
      <c r="G2694" s="267"/>
      <c r="H2694" s="267"/>
      <c r="I2694" s="267"/>
      <c r="J2694" s="267"/>
      <c r="K2694" s="267">
        <v>30</v>
      </c>
      <c r="L2694" s="196" t="s">
        <v>37</v>
      </c>
      <c r="M2694" s="196" t="s">
        <v>980</v>
      </c>
      <c r="N2694" s="196" t="s">
        <v>5523</v>
      </c>
      <c r="O2694" s="196"/>
      <c r="P2694" s="196"/>
      <c r="Q2694" s="217" t="s">
        <v>4940</v>
      </c>
      <c r="R2694" s="218"/>
      <c r="S2694" s="218"/>
      <c r="T2694" s="218"/>
      <c r="U2694" s="281" t="s">
        <v>4764</v>
      </c>
      <c r="V2694" s="197" t="s">
        <v>776</v>
      </c>
      <c r="W2694" s="220">
        <v>1</v>
      </c>
      <c r="X2694" s="285">
        <v>352</v>
      </c>
      <c r="Y2694" s="285">
        <v>341</v>
      </c>
      <c r="Z2694" s="285">
        <v>320</v>
      </c>
      <c r="AA2694" s="285">
        <v>300</v>
      </c>
      <c r="AB2694" s="5"/>
      <c r="AC2694" s="224">
        <f t="shared" si="100"/>
        <v>0</v>
      </c>
      <c r="AD2694" s="270">
        <f t="shared" si="101"/>
        <v>0</v>
      </c>
      <c r="AE2694" s="282" t="s">
        <v>7069</v>
      </c>
      <c r="AF2694" s="283" t="s">
        <v>4765</v>
      </c>
      <c r="AG2694" s="200"/>
      <c r="AH2694" s="200"/>
      <c r="AI2694" s="169" t="str">
        <f>IF(AB2694/W2694=0,"",IF(MOD(AB2694,W2694)&gt;0,"ОШИБКА!!! неверная кратность на сорт",""))</f>
        <v/>
      </c>
    </row>
    <row r="2695" spans="2:35">
      <c r="B2695" s="251"/>
      <c r="C2695" s="168"/>
      <c r="D2695" s="267"/>
      <c r="E2695" s="267"/>
      <c r="F2695" s="267"/>
      <c r="G2695" s="267"/>
      <c r="H2695" s="267"/>
      <c r="I2695" s="267"/>
      <c r="J2695" s="267"/>
      <c r="K2695" s="267">
        <v>1236</v>
      </c>
      <c r="L2695" s="196" t="s">
        <v>37</v>
      </c>
      <c r="M2695" s="196" t="s">
        <v>980</v>
      </c>
      <c r="N2695" s="196" t="s">
        <v>5524</v>
      </c>
      <c r="O2695" s="196"/>
      <c r="P2695" s="196"/>
      <c r="Q2695" s="217" t="s">
        <v>4956</v>
      </c>
      <c r="R2695" s="218"/>
      <c r="S2695" s="218"/>
      <c r="T2695" s="218"/>
      <c r="U2695" s="281" t="s">
        <v>4764</v>
      </c>
      <c r="V2695" s="197" t="s">
        <v>776</v>
      </c>
      <c r="W2695" s="220">
        <v>1</v>
      </c>
      <c r="X2695" s="285">
        <v>369</v>
      </c>
      <c r="Y2695" s="285">
        <v>358</v>
      </c>
      <c r="Z2695" s="285">
        <v>336</v>
      </c>
      <c r="AA2695" s="285">
        <v>315</v>
      </c>
      <c r="AB2695" s="5"/>
      <c r="AC2695" s="224">
        <f t="shared" si="100"/>
        <v>0</v>
      </c>
      <c r="AD2695" s="270">
        <f t="shared" si="101"/>
        <v>0</v>
      </c>
      <c r="AE2695" s="282" t="s">
        <v>7069</v>
      </c>
      <c r="AF2695" s="283" t="s">
        <v>4765</v>
      </c>
      <c r="AG2695" s="200"/>
      <c r="AH2695" s="200"/>
      <c r="AI2695" s="169" t="str">
        <f>IF(AB2695/W2695=0,"",IF(MOD(AB2695,W2695)&gt;0,"ОШИБКА!!! неверная кратность на сорт",""))</f>
        <v/>
      </c>
    </row>
    <row r="2696" spans="2:35">
      <c r="B2696" s="251"/>
      <c r="C2696" s="168"/>
      <c r="D2696" s="267"/>
      <c r="E2696" s="267"/>
      <c r="F2696" s="267"/>
      <c r="G2696" s="267"/>
      <c r="H2696" s="267"/>
      <c r="I2696" s="267"/>
      <c r="J2696" s="267"/>
      <c r="K2696" s="267">
        <v>98</v>
      </c>
      <c r="L2696" s="196" t="s">
        <v>37</v>
      </c>
      <c r="M2696" s="196" t="s">
        <v>980</v>
      </c>
      <c r="N2696" s="196" t="s">
        <v>5524</v>
      </c>
      <c r="O2696" s="196"/>
      <c r="P2696" s="196"/>
      <c r="Q2696" s="217" t="s">
        <v>4940</v>
      </c>
      <c r="R2696" s="218"/>
      <c r="S2696" s="218"/>
      <c r="T2696" s="218"/>
      <c r="U2696" s="281" t="s">
        <v>4764</v>
      </c>
      <c r="V2696" s="197" t="s">
        <v>776</v>
      </c>
      <c r="W2696" s="220">
        <v>1</v>
      </c>
      <c r="X2696" s="285">
        <v>393</v>
      </c>
      <c r="Y2696" s="285">
        <v>381</v>
      </c>
      <c r="Z2696" s="285">
        <v>357</v>
      </c>
      <c r="AA2696" s="285">
        <v>335</v>
      </c>
      <c r="AB2696" s="5"/>
      <c r="AC2696" s="224">
        <f t="shared" si="100"/>
        <v>0</v>
      </c>
      <c r="AD2696" s="270">
        <f t="shared" si="101"/>
        <v>0</v>
      </c>
      <c r="AE2696" s="282" t="s">
        <v>7069</v>
      </c>
      <c r="AF2696" s="283" t="s">
        <v>4765</v>
      </c>
      <c r="AG2696" s="200"/>
      <c r="AH2696" s="200"/>
      <c r="AI2696" s="169" t="str">
        <f>IF(AB2696/W2696=0,"",IF(MOD(AB2696,W2696)&gt;0,"ОШИБКА!!! неверная кратность на сорт",""))</f>
        <v/>
      </c>
    </row>
    <row r="2697" spans="2:35">
      <c r="B2697" s="251"/>
      <c r="C2697" s="168"/>
      <c r="D2697" s="267"/>
      <c r="E2697" s="267"/>
      <c r="F2697" s="267"/>
      <c r="G2697" s="267"/>
      <c r="H2697" s="267"/>
      <c r="I2697" s="267"/>
      <c r="J2697" s="267"/>
      <c r="K2697" s="267">
        <v>124</v>
      </c>
      <c r="L2697" s="196" t="s">
        <v>37</v>
      </c>
      <c r="M2697" s="196" t="s">
        <v>980</v>
      </c>
      <c r="N2697" s="196" t="s">
        <v>5525</v>
      </c>
      <c r="O2697" s="196"/>
      <c r="P2697" s="196"/>
      <c r="Q2697" s="217" t="s">
        <v>4940</v>
      </c>
      <c r="R2697" s="218"/>
      <c r="S2697" s="218"/>
      <c r="T2697" s="218"/>
      <c r="U2697" s="281" t="s">
        <v>4764</v>
      </c>
      <c r="V2697" s="197" t="s">
        <v>776</v>
      </c>
      <c r="W2697" s="220">
        <v>1</v>
      </c>
      <c r="X2697" s="285">
        <v>393</v>
      </c>
      <c r="Y2697" s="285">
        <v>381</v>
      </c>
      <c r="Z2697" s="285">
        <v>357</v>
      </c>
      <c r="AA2697" s="285">
        <v>335</v>
      </c>
      <c r="AB2697" s="5"/>
      <c r="AC2697" s="224">
        <f t="shared" si="100"/>
        <v>0</v>
      </c>
      <c r="AD2697" s="270">
        <f t="shared" si="101"/>
        <v>0</v>
      </c>
      <c r="AE2697" s="282" t="s">
        <v>7069</v>
      </c>
      <c r="AF2697" s="283" t="s">
        <v>4765</v>
      </c>
      <c r="AG2697" s="200"/>
      <c r="AH2697" s="200"/>
      <c r="AI2697" s="169" t="str">
        <f>IF(AB2697/W2697=0,"",IF(MOD(AB2697,W2697)&gt;0,"ОШИБКА!!! неверная кратность на сорт",""))</f>
        <v/>
      </c>
    </row>
    <row r="2698" spans="2:35">
      <c r="B2698" s="251"/>
      <c r="C2698" s="168"/>
      <c r="D2698" s="267"/>
      <c r="E2698" s="267"/>
      <c r="F2698" s="267"/>
      <c r="G2698" s="267"/>
      <c r="H2698" s="267"/>
      <c r="I2698" s="267"/>
      <c r="J2698" s="267"/>
      <c r="K2698" s="267">
        <v>174</v>
      </c>
      <c r="L2698" s="196" t="s">
        <v>37</v>
      </c>
      <c r="M2698" s="196" t="s">
        <v>980</v>
      </c>
      <c r="N2698" s="196" t="s">
        <v>5526</v>
      </c>
      <c r="O2698" s="196"/>
      <c r="P2698" s="196"/>
      <c r="Q2698" s="217" t="s">
        <v>4956</v>
      </c>
      <c r="R2698" s="218"/>
      <c r="S2698" s="218"/>
      <c r="T2698" s="218"/>
      <c r="U2698" s="281" t="s">
        <v>4764</v>
      </c>
      <c r="V2698" s="197" t="s">
        <v>776</v>
      </c>
      <c r="W2698" s="220">
        <v>1</v>
      </c>
      <c r="X2698" s="285">
        <v>428</v>
      </c>
      <c r="Y2698" s="285">
        <v>415</v>
      </c>
      <c r="Z2698" s="285">
        <v>389</v>
      </c>
      <c r="AA2698" s="285">
        <v>365</v>
      </c>
      <c r="AB2698" s="5"/>
      <c r="AC2698" s="224">
        <f t="shared" ref="AC2698:AC2761" si="102">X2698*AB2698</f>
        <v>0</v>
      </c>
      <c r="AD2698" s="270">
        <f t="shared" ref="AD2698:AD2761" si="103">IF(Y2698&lt;&gt;"",IF(AND($AC$25&gt;=200000,AB2698&gt;=20),AB2698*AA2698,IF(AND($AC$25&gt;=200000,AB2698&lt;20),AB2698*Z2698,IF(AND($AC$25&lt;200000,AB2698&gt;=20),AB2698*Y2698,AB2698*X2698))),IF($AC$25&gt;=200000,AB2698*Z2698,AB2698*X2698))</f>
        <v>0</v>
      </c>
      <c r="AE2698" s="282" t="s">
        <v>7069</v>
      </c>
      <c r="AF2698" s="283" t="s">
        <v>4765</v>
      </c>
      <c r="AG2698" s="200"/>
      <c r="AH2698" s="200"/>
      <c r="AI2698" s="169" t="str">
        <f>IF(AB2698/W2698=0,"",IF(MOD(AB2698,W2698)&gt;0,"ОШИБКА!!! неверная кратность на сорт",""))</f>
        <v/>
      </c>
    </row>
    <row r="2699" spans="2:35">
      <c r="B2699" s="251"/>
      <c r="C2699" s="168" t="s">
        <v>3658</v>
      </c>
      <c r="D2699" s="267"/>
      <c r="E2699" s="267">
        <v>6</v>
      </c>
      <c r="F2699" s="267">
        <v>0</v>
      </c>
      <c r="G2699" s="267"/>
      <c r="H2699" s="267"/>
      <c r="I2699" s="267"/>
      <c r="J2699" s="267"/>
      <c r="K2699" s="267"/>
      <c r="L2699" s="196" t="s">
        <v>37</v>
      </c>
      <c r="M2699" s="196" t="s">
        <v>980</v>
      </c>
      <c r="N2699" s="196" t="s">
        <v>4468</v>
      </c>
      <c r="O2699" s="196" t="s">
        <v>4467</v>
      </c>
      <c r="P2699" s="196" t="s">
        <v>4469</v>
      </c>
      <c r="Q2699" s="217" t="s">
        <v>4617</v>
      </c>
      <c r="R2699" s="218"/>
      <c r="S2699" s="218"/>
      <c r="T2699" s="218"/>
      <c r="U2699" s="219"/>
      <c r="V2699" s="197" t="s">
        <v>776</v>
      </c>
      <c r="W2699" s="220">
        <v>1</v>
      </c>
      <c r="X2699" s="223">
        <v>429</v>
      </c>
      <c r="Y2699" s="223">
        <v>416</v>
      </c>
      <c r="Z2699" s="223">
        <v>390</v>
      </c>
      <c r="AA2699" s="223">
        <v>367</v>
      </c>
      <c r="AB2699" s="5"/>
      <c r="AC2699" s="224">
        <f t="shared" si="102"/>
        <v>0</v>
      </c>
      <c r="AD2699" s="270">
        <f t="shared" si="103"/>
        <v>0</v>
      </c>
      <c r="AE2699" s="198"/>
      <c r="AF2699" s="199"/>
      <c r="AG2699" s="200"/>
      <c r="AH2699" s="200"/>
      <c r="AI2699" s="169" t="str">
        <f>IF(AB2699/W2699=0,"",IF(MOD(AB2699,W2699)&gt;0,"ОШИБКА!!! неверная кратность на сорт",""))</f>
        <v/>
      </c>
    </row>
    <row r="2700" spans="2:35">
      <c r="B2700" s="251"/>
      <c r="C2700" s="168"/>
      <c r="D2700" s="267"/>
      <c r="E2700" s="267"/>
      <c r="F2700" s="267"/>
      <c r="G2700" s="267"/>
      <c r="H2700" s="267"/>
      <c r="I2700" s="267"/>
      <c r="J2700" s="267"/>
      <c r="K2700" s="267">
        <v>29</v>
      </c>
      <c r="L2700" s="196" t="s">
        <v>37</v>
      </c>
      <c r="M2700" s="196" t="s">
        <v>980</v>
      </c>
      <c r="N2700" s="196" t="s">
        <v>5654</v>
      </c>
      <c r="O2700" s="196"/>
      <c r="P2700" s="196"/>
      <c r="Q2700" s="217" t="s">
        <v>4989</v>
      </c>
      <c r="R2700" s="218"/>
      <c r="S2700" s="218"/>
      <c r="T2700" s="218"/>
      <c r="U2700" s="281" t="s">
        <v>4764</v>
      </c>
      <c r="V2700" s="197" t="s">
        <v>776</v>
      </c>
      <c r="W2700" s="220">
        <v>24</v>
      </c>
      <c r="X2700" s="285">
        <v>340</v>
      </c>
      <c r="Y2700" s="285">
        <v>330</v>
      </c>
      <c r="Z2700" s="285">
        <v>309</v>
      </c>
      <c r="AA2700" s="285">
        <v>290</v>
      </c>
      <c r="AB2700" s="5"/>
      <c r="AC2700" s="224">
        <f t="shared" si="102"/>
        <v>0</v>
      </c>
      <c r="AD2700" s="270">
        <f t="shared" si="103"/>
        <v>0</v>
      </c>
      <c r="AE2700" s="282" t="s">
        <v>7069</v>
      </c>
      <c r="AF2700" s="283" t="s">
        <v>4765</v>
      </c>
      <c r="AG2700" s="200"/>
      <c r="AH2700" s="200"/>
      <c r="AI2700" s="169" t="str">
        <f>IF(AB2700/W2700=0,"",IF(MOD(AB2700,W2700)&gt;0,"ОШИБКА!!! неверная кратность на сорт",""))</f>
        <v/>
      </c>
    </row>
    <row r="2701" spans="2:35">
      <c r="B2701" s="251"/>
      <c r="C2701" s="168"/>
      <c r="D2701" s="267"/>
      <c r="E2701" s="267"/>
      <c r="F2701" s="267"/>
      <c r="G2701" s="267"/>
      <c r="H2701" s="267"/>
      <c r="I2701" s="267"/>
      <c r="J2701" s="267"/>
      <c r="K2701" s="267"/>
      <c r="L2701" s="196" t="s">
        <v>37</v>
      </c>
      <c r="M2701" s="196" t="s">
        <v>980</v>
      </c>
      <c r="N2701" s="196" t="s">
        <v>5654</v>
      </c>
      <c r="O2701" s="196"/>
      <c r="P2701" s="196"/>
      <c r="Q2701" s="217" t="s">
        <v>4861</v>
      </c>
      <c r="R2701" s="218"/>
      <c r="S2701" s="218"/>
      <c r="T2701" s="218"/>
      <c r="U2701" s="281" t="s">
        <v>4764</v>
      </c>
      <c r="V2701" s="197" t="s">
        <v>776</v>
      </c>
      <c r="W2701" s="220">
        <v>1</v>
      </c>
      <c r="X2701" s="285">
        <v>1639</v>
      </c>
      <c r="Y2701" s="285">
        <v>1589</v>
      </c>
      <c r="Z2701" s="285">
        <v>1490</v>
      </c>
      <c r="AA2701" s="285">
        <v>1400</v>
      </c>
      <c r="AB2701" s="5"/>
      <c r="AC2701" s="224">
        <f t="shared" si="102"/>
        <v>0</v>
      </c>
      <c r="AD2701" s="270">
        <f t="shared" si="103"/>
        <v>0</v>
      </c>
      <c r="AE2701" s="282" t="s">
        <v>7069</v>
      </c>
      <c r="AF2701" s="283" t="s">
        <v>4765</v>
      </c>
      <c r="AG2701" s="200"/>
      <c r="AH2701" s="200"/>
      <c r="AI2701" s="169" t="str">
        <f>IF(AB2701/W2701=0,"",IF(MOD(AB2701,W2701)&gt;0,"ОШИБКА!!! неверная кратность на сорт",""))</f>
        <v/>
      </c>
    </row>
    <row r="2702" spans="2:35">
      <c r="B2702" s="251"/>
      <c r="C2702" s="168" t="s">
        <v>3659</v>
      </c>
      <c r="D2702" s="267">
        <v>48</v>
      </c>
      <c r="E2702" s="267">
        <v>23</v>
      </c>
      <c r="F2702" s="267">
        <v>23</v>
      </c>
      <c r="G2702" s="267"/>
      <c r="H2702" s="267"/>
      <c r="I2702" s="267"/>
      <c r="J2702" s="267">
        <v>8</v>
      </c>
      <c r="K2702" s="267"/>
      <c r="L2702" s="196" t="s">
        <v>37</v>
      </c>
      <c r="M2702" s="196" t="s">
        <v>980</v>
      </c>
      <c r="N2702" s="196" t="s">
        <v>4352</v>
      </c>
      <c r="O2702" s="196" t="s">
        <v>4351</v>
      </c>
      <c r="P2702" s="196" t="s">
        <v>103</v>
      </c>
      <c r="Q2702" s="196" t="s">
        <v>19</v>
      </c>
      <c r="R2702" s="218"/>
      <c r="S2702" s="218"/>
      <c r="T2702" s="218"/>
      <c r="U2702" s="219"/>
      <c r="V2702" s="197" t="s">
        <v>776</v>
      </c>
      <c r="W2702" s="220">
        <v>1</v>
      </c>
      <c r="X2702" s="223">
        <v>451</v>
      </c>
      <c r="Y2702" s="223">
        <v>437</v>
      </c>
      <c r="Z2702" s="223">
        <v>410</v>
      </c>
      <c r="AA2702" s="223">
        <v>385</v>
      </c>
      <c r="AB2702" s="5"/>
      <c r="AC2702" s="224">
        <f t="shared" si="102"/>
        <v>0</v>
      </c>
      <c r="AD2702" s="270">
        <f t="shared" si="103"/>
        <v>0</v>
      </c>
      <c r="AE2702" s="198"/>
      <c r="AF2702" s="199"/>
      <c r="AG2702" s="200"/>
      <c r="AH2702" s="200"/>
      <c r="AI2702" s="169" t="str">
        <f>IF(AB2702/W2702=0,"",IF(MOD(AB2702,W2702)&gt;0,"ОШИБКА!!! неверная кратность на сорт",""))</f>
        <v/>
      </c>
    </row>
    <row r="2703" spans="2:35">
      <c r="B2703" s="251"/>
      <c r="C2703" s="168" t="s">
        <v>2704</v>
      </c>
      <c r="D2703" s="267">
        <v>32</v>
      </c>
      <c r="E2703" s="267"/>
      <c r="F2703" s="267"/>
      <c r="G2703" s="267"/>
      <c r="H2703" s="267"/>
      <c r="I2703" s="267"/>
      <c r="J2703" s="267"/>
      <c r="K2703" s="267"/>
      <c r="L2703" s="196" t="s">
        <v>37</v>
      </c>
      <c r="M2703" s="196" t="s">
        <v>980</v>
      </c>
      <c r="N2703" s="196" t="s">
        <v>2706</v>
      </c>
      <c r="O2703" s="196" t="s">
        <v>2705</v>
      </c>
      <c r="P2703" s="196" t="s">
        <v>490</v>
      </c>
      <c r="Q2703" s="217" t="s">
        <v>4623</v>
      </c>
      <c r="R2703" s="218"/>
      <c r="S2703" s="218"/>
      <c r="T2703" s="218"/>
      <c r="U2703" s="219"/>
      <c r="V2703" s="197" t="s">
        <v>776</v>
      </c>
      <c r="W2703" s="220">
        <v>1</v>
      </c>
      <c r="X2703" s="223">
        <v>420</v>
      </c>
      <c r="Y2703" s="223">
        <v>407</v>
      </c>
      <c r="Z2703" s="223">
        <v>381</v>
      </c>
      <c r="AA2703" s="223">
        <v>359</v>
      </c>
      <c r="AB2703" s="5"/>
      <c r="AC2703" s="224">
        <f t="shared" si="102"/>
        <v>0</v>
      </c>
      <c r="AD2703" s="270">
        <f t="shared" si="103"/>
        <v>0</v>
      </c>
      <c r="AE2703" s="198"/>
      <c r="AF2703" s="199"/>
      <c r="AG2703" s="200"/>
      <c r="AH2703" s="200"/>
      <c r="AI2703" s="169" t="str">
        <f>IF(AB2703/W2703=0,"",IF(MOD(AB2703,W2703)&gt;0,"ОШИБКА!!! неверная кратность на сорт",""))</f>
        <v/>
      </c>
    </row>
    <row r="2704" spans="2:35">
      <c r="B2704" s="251"/>
      <c r="C2704" s="168"/>
      <c r="D2704" s="267"/>
      <c r="E2704" s="267"/>
      <c r="F2704" s="267"/>
      <c r="G2704" s="267"/>
      <c r="H2704" s="267"/>
      <c r="I2704" s="267"/>
      <c r="J2704" s="267"/>
      <c r="K2704" s="267">
        <v>21</v>
      </c>
      <c r="L2704" s="196" t="s">
        <v>37</v>
      </c>
      <c r="M2704" s="196" t="s">
        <v>980</v>
      </c>
      <c r="N2704" s="196" t="s">
        <v>5709</v>
      </c>
      <c r="O2704" s="196"/>
      <c r="P2704" s="196"/>
      <c r="Q2704" s="217" t="s">
        <v>4940</v>
      </c>
      <c r="R2704" s="218"/>
      <c r="S2704" s="218"/>
      <c r="T2704" s="218"/>
      <c r="U2704" s="281" t="s">
        <v>4764</v>
      </c>
      <c r="V2704" s="197" t="s">
        <v>776</v>
      </c>
      <c r="W2704" s="220">
        <v>1</v>
      </c>
      <c r="X2704" s="285">
        <v>498</v>
      </c>
      <c r="Y2704" s="285">
        <v>483</v>
      </c>
      <c r="Z2704" s="285">
        <v>453</v>
      </c>
      <c r="AA2704" s="285">
        <v>425</v>
      </c>
      <c r="AB2704" s="5"/>
      <c r="AC2704" s="224">
        <f t="shared" si="102"/>
        <v>0</v>
      </c>
      <c r="AD2704" s="270">
        <f t="shared" si="103"/>
        <v>0</v>
      </c>
      <c r="AE2704" s="282" t="s">
        <v>7069</v>
      </c>
      <c r="AF2704" s="283" t="s">
        <v>4765</v>
      </c>
      <c r="AG2704" s="200"/>
      <c r="AH2704" s="200"/>
      <c r="AI2704" s="169" t="str">
        <f>IF(AB2704/W2704=0,"",IF(MOD(AB2704,W2704)&gt;0,"ОШИБКА!!! неверная кратность на сорт",""))</f>
        <v/>
      </c>
    </row>
    <row r="2705" spans="2:35">
      <c r="B2705" s="251"/>
      <c r="C2705" s="168"/>
      <c r="D2705" s="267"/>
      <c r="E2705" s="267"/>
      <c r="F2705" s="267"/>
      <c r="G2705" s="267"/>
      <c r="H2705" s="267"/>
      <c r="I2705" s="267"/>
      <c r="J2705" s="267"/>
      <c r="K2705" s="267">
        <v>1329</v>
      </c>
      <c r="L2705" s="196" t="s">
        <v>37</v>
      </c>
      <c r="M2705" s="196" t="s">
        <v>980</v>
      </c>
      <c r="N2705" s="196" t="s">
        <v>5412</v>
      </c>
      <c r="O2705" s="196"/>
      <c r="P2705" s="196"/>
      <c r="Q2705" s="217" t="s">
        <v>4957</v>
      </c>
      <c r="R2705" s="218"/>
      <c r="S2705" s="218"/>
      <c r="T2705" s="218"/>
      <c r="U2705" s="281" t="s">
        <v>4764</v>
      </c>
      <c r="V2705" s="197" t="s">
        <v>776</v>
      </c>
      <c r="W2705" s="220">
        <v>1</v>
      </c>
      <c r="X2705" s="285">
        <v>299</v>
      </c>
      <c r="Y2705" s="285">
        <v>290</v>
      </c>
      <c r="Z2705" s="285">
        <v>272</v>
      </c>
      <c r="AA2705" s="285">
        <v>255</v>
      </c>
      <c r="AB2705" s="5"/>
      <c r="AC2705" s="224">
        <f t="shared" si="102"/>
        <v>0</v>
      </c>
      <c r="AD2705" s="270">
        <f t="shared" si="103"/>
        <v>0</v>
      </c>
      <c r="AE2705" s="282" t="s">
        <v>7069</v>
      </c>
      <c r="AF2705" s="283" t="s">
        <v>4765</v>
      </c>
      <c r="AG2705" s="200"/>
      <c r="AH2705" s="200"/>
      <c r="AI2705" s="169" t="str">
        <f>IF(AB2705/W2705=0,"",IF(MOD(AB2705,W2705)&gt;0,"ОШИБКА!!! неверная кратность на сорт",""))</f>
        <v/>
      </c>
    </row>
    <row r="2706" spans="2:35">
      <c r="B2706" s="251"/>
      <c r="C2706" s="168"/>
      <c r="D2706" s="267"/>
      <c r="E2706" s="267"/>
      <c r="F2706" s="267"/>
      <c r="G2706" s="267"/>
      <c r="H2706" s="267"/>
      <c r="I2706" s="267"/>
      <c r="J2706" s="267"/>
      <c r="K2706" s="267">
        <v>1473</v>
      </c>
      <c r="L2706" s="196" t="s">
        <v>37</v>
      </c>
      <c r="M2706" s="196" t="s">
        <v>980</v>
      </c>
      <c r="N2706" s="196" t="s">
        <v>5413</v>
      </c>
      <c r="O2706" s="196"/>
      <c r="P2706" s="196"/>
      <c r="Q2706" s="217" t="s">
        <v>4956</v>
      </c>
      <c r="R2706" s="218"/>
      <c r="S2706" s="218"/>
      <c r="T2706" s="218"/>
      <c r="U2706" s="281" t="s">
        <v>4764</v>
      </c>
      <c r="V2706" s="197" t="s">
        <v>776</v>
      </c>
      <c r="W2706" s="220">
        <v>1</v>
      </c>
      <c r="X2706" s="285">
        <v>299</v>
      </c>
      <c r="Y2706" s="285">
        <v>290</v>
      </c>
      <c r="Z2706" s="285">
        <v>272</v>
      </c>
      <c r="AA2706" s="285">
        <v>255</v>
      </c>
      <c r="AB2706" s="5"/>
      <c r="AC2706" s="224">
        <f t="shared" si="102"/>
        <v>0</v>
      </c>
      <c r="AD2706" s="270">
        <f t="shared" si="103"/>
        <v>0</v>
      </c>
      <c r="AE2706" s="282" t="s">
        <v>7069</v>
      </c>
      <c r="AF2706" s="283" t="s">
        <v>4765</v>
      </c>
      <c r="AG2706" s="200"/>
      <c r="AH2706" s="200"/>
      <c r="AI2706" s="169" t="str">
        <f>IF(AB2706/W2706=0,"",IF(MOD(AB2706,W2706)&gt;0,"ОШИБКА!!! неверная кратность на сорт",""))</f>
        <v/>
      </c>
    </row>
    <row r="2707" spans="2:35">
      <c r="B2707" s="251"/>
      <c r="C2707" s="168"/>
      <c r="D2707" s="267"/>
      <c r="E2707" s="267"/>
      <c r="F2707" s="267"/>
      <c r="G2707" s="267"/>
      <c r="H2707" s="267"/>
      <c r="I2707" s="267"/>
      <c r="J2707" s="267"/>
      <c r="K2707" s="267">
        <v>369</v>
      </c>
      <c r="L2707" s="196" t="s">
        <v>37</v>
      </c>
      <c r="M2707" s="196" t="s">
        <v>980</v>
      </c>
      <c r="N2707" s="196" t="s">
        <v>5413</v>
      </c>
      <c r="O2707" s="196"/>
      <c r="P2707" s="196"/>
      <c r="Q2707" s="217" t="s">
        <v>4940</v>
      </c>
      <c r="R2707" s="218"/>
      <c r="S2707" s="218"/>
      <c r="T2707" s="218"/>
      <c r="U2707" s="281" t="s">
        <v>4764</v>
      </c>
      <c r="V2707" s="197" t="s">
        <v>776</v>
      </c>
      <c r="W2707" s="220">
        <v>1</v>
      </c>
      <c r="X2707" s="285">
        <v>352</v>
      </c>
      <c r="Y2707" s="285">
        <v>341</v>
      </c>
      <c r="Z2707" s="285">
        <v>320</v>
      </c>
      <c r="AA2707" s="285">
        <v>300</v>
      </c>
      <c r="AB2707" s="5"/>
      <c r="AC2707" s="224">
        <f t="shared" si="102"/>
        <v>0</v>
      </c>
      <c r="AD2707" s="270">
        <f t="shared" si="103"/>
        <v>0</v>
      </c>
      <c r="AE2707" s="282" t="s">
        <v>7069</v>
      </c>
      <c r="AF2707" s="283" t="s">
        <v>4765</v>
      </c>
      <c r="AG2707" s="200"/>
      <c r="AH2707" s="200"/>
      <c r="AI2707" s="169" t="str">
        <f>IF(AB2707/W2707=0,"",IF(MOD(AB2707,W2707)&gt;0,"ОШИБКА!!! неверная кратность на сорт",""))</f>
        <v/>
      </c>
    </row>
    <row r="2708" spans="2:35">
      <c r="B2708" s="251"/>
      <c r="C2708" s="168"/>
      <c r="D2708" s="267"/>
      <c r="E2708" s="267"/>
      <c r="F2708" s="267"/>
      <c r="G2708" s="267"/>
      <c r="H2708" s="267"/>
      <c r="I2708" s="267"/>
      <c r="J2708" s="267"/>
      <c r="K2708" s="267">
        <v>25</v>
      </c>
      <c r="L2708" s="196" t="s">
        <v>37</v>
      </c>
      <c r="M2708" s="196" t="s">
        <v>980</v>
      </c>
      <c r="N2708" s="196" t="s">
        <v>5414</v>
      </c>
      <c r="O2708" s="196"/>
      <c r="P2708" s="196"/>
      <c r="Q2708" s="217" t="s">
        <v>4956</v>
      </c>
      <c r="R2708" s="218"/>
      <c r="S2708" s="218"/>
      <c r="T2708" s="218"/>
      <c r="U2708" s="281" t="s">
        <v>4764</v>
      </c>
      <c r="V2708" s="197" t="s">
        <v>776</v>
      </c>
      <c r="W2708" s="220">
        <v>1</v>
      </c>
      <c r="X2708" s="285">
        <v>299</v>
      </c>
      <c r="Y2708" s="285">
        <v>290</v>
      </c>
      <c r="Z2708" s="285">
        <v>272</v>
      </c>
      <c r="AA2708" s="285">
        <v>255</v>
      </c>
      <c r="AB2708" s="5"/>
      <c r="AC2708" s="224">
        <f t="shared" si="102"/>
        <v>0</v>
      </c>
      <c r="AD2708" s="270">
        <f t="shared" si="103"/>
        <v>0</v>
      </c>
      <c r="AE2708" s="282" t="s">
        <v>7069</v>
      </c>
      <c r="AF2708" s="283" t="s">
        <v>4765</v>
      </c>
      <c r="AG2708" s="200"/>
      <c r="AH2708" s="200"/>
      <c r="AI2708" s="169" t="str">
        <f>IF(AB2708/W2708=0,"",IF(MOD(AB2708,W2708)&gt;0,"ОШИБКА!!! неверная кратность на сорт",""))</f>
        <v/>
      </c>
    </row>
    <row r="2709" spans="2:35">
      <c r="B2709" s="251"/>
      <c r="C2709" s="168"/>
      <c r="D2709" s="267"/>
      <c r="E2709" s="267"/>
      <c r="F2709" s="267"/>
      <c r="G2709" s="267"/>
      <c r="H2709" s="267"/>
      <c r="I2709" s="267"/>
      <c r="J2709" s="267"/>
      <c r="K2709" s="267">
        <v>387</v>
      </c>
      <c r="L2709" s="196" t="s">
        <v>37</v>
      </c>
      <c r="M2709" s="196" t="s">
        <v>980</v>
      </c>
      <c r="N2709" s="196" t="s">
        <v>5415</v>
      </c>
      <c r="O2709" s="196"/>
      <c r="P2709" s="196"/>
      <c r="Q2709" s="217" t="s">
        <v>4956</v>
      </c>
      <c r="R2709" s="218"/>
      <c r="S2709" s="218"/>
      <c r="T2709" s="218"/>
      <c r="U2709" s="281" t="s">
        <v>4764</v>
      </c>
      <c r="V2709" s="197" t="s">
        <v>776</v>
      </c>
      <c r="W2709" s="220">
        <v>1</v>
      </c>
      <c r="X2709" s="285">
        <v>299</v>
      </c>
      <c r="Y2709" s="285">
        <v>290</v>
      </c>
      <c r="Z2709" s="285">
        <v>272</v>
      </c>
      <c r="AA2709" s="285">
        <v>255</v>
      </c>
      <c r="AB2709" s="5"/>
      <c r="AC2709" s="224">
        <f t="shared" si="102"/>
        <v>0</v>
      </c>
      <c r="AD2709" s="270">
        <f t="shared" si="103"/>
        <v>0</v>
      </c>
      <c r="AE2709" s="282" t="s">
        <v>7069</v>
      </c>
      <c r="AF2709" s="283" t="s">
        <v>4765</v>
      </c>
      <c r="AG2709" s="200"/>
      <c r="AH2709" s="200"/>
      <c r="AI2709" s="169" t="str">
        <f>IF(AB2709/W2709=0,"",IF(MOD(AB2709,W2709)&gt;0,"ОШИБКА!!! неверная кратность на сорт",""))</f>
        <v/>
      </c>
    </row>
    <row r="2710" spans="2:35">
      <c r="B2710" s="251"/>
      <c r="C2710" s="168"/>
      <c r="D2710" s="267"/>
      <c r="E2710" s="267"/>
      <c r="F2710" s="267"/>
      <c r="G2710" s="267"/>
      <c r="H2710" s="267"/>
      <c r="I2710" s="267"/>
      <c r="J2710" s="267"/>
      <c r="K2710" s="267">
        <v>212</v>
      </c>
      <c r="L2710" s="196" t="s">
        <v>37</v>
      </c>
      <c r="M2710" s="196" t="s">
        <v>980</v>
      </c>
      <c r="N2710" s="196" t="s">
        <v>5415</v>
      </c>
      <c r="O2710" s="196"/>
      <c r="P2710" s="196"/>
      <c r="Q2710" s="217" t="s">
        <v>4940</v>
      </c>
      <c r="R2710" s="218"/>
      <c r="S2710" s="218"/>
      <c r="T2710" s="218"/>
      <c r="U2710" s="281" t="s">
        <v>4764</v>
      </c>
      <c r="V2710" s="197" t="s">
        <v>776</v>
      </c>
      <c r="W2710" s="220">
        <v>1</v>
      </c>
      <c r="X2710" s="285">
        <v>352</v>
      </c>
      <c r="Y2710" s="285">
        <v>341</v>
      </c>
      <c r="Z2710" s="285">
        <v>320</v>
      </c>
      <c r="AA2710" s="285">
        <v>300</v>
      </c>
      <c r="AB2710" s="5"/>
      <c r="AC2710" s="224">
        <f t="shared" si="102"/>
        <v>0</v>
      </c>
      <c r="AD2710" s="270">
        <f t="shared" si="103"/>
        <v>0</v>
      </c>
      <c r="AE2710" s="282" t="s">
        <v>7069</v>
      </c>
      <c r="AF2710" s="283" t="s">
        <v>4765</v>
      </c>
      <c r="AG2710" s="200"/>
      <c r="AH2710" s="200"/>
      <c r="AI2710" s="169" t="str">
        <f>IF(AB2710/W2710=0,"",IF(MOD(AB2710,W2710)&gt;0,"ОШИБКА!!! неверная кратность на сорт",""))</f>
        <v/>
      </c>
    </row>
    <row r="2711" spans="2:35">
      <c r="B2711" s="251"/>
      <c r="C2711" s="168"/>
      <c r="D2711" s="267"/>
      <c r="E2711" s="267"/>
      <c r="F2711" s="267"/>
      <c r="G2711" s="267"/>
      <c r="H2711" s="267"/>
      <c r="I2711" s="267"/>
      <c r="J2711" s="267"/>
      <c r="K2711" s="267">
        <v>188</v>
      </c>
      <c r="L2711" s="196" t="s">
        <v>37</v>
      </c>
      <c r="M2711" s="196" t="s">
        <v>980</v>
      </c>
      <c r="N2711" s="196" t="s">
        <v>5416</v>
      </c>
      <c r="O2711" s="196"/>
      <c r="P2711" s="196"/>
      <c r="Q2711" s="217" t="s">
        <v>4956</v>
      </c>
      <c r="R2711" s="218"/>
      <c r="S2711" s="218"/>
      <c r="T2711" s="218"/>
      <c r="U2711" s="281" t="s">
        <v>4764</v>
      </c>
      <c r="V2711" s="197" t="s">
        <v>776</v>
      </c>
      <c r="W2711" s="220">
        <v>1</v>
      </c>
      <c r="X2711" s="285">
        <v>299</v>
      </c>
      <c r="Y2711" s="285">
        <v>290</v>
      </c>
      <c r="Z2711" s="285">
        <v>272</v>
      </c>
      <c r="AA2711" s="285">
        <v>255</v>
      </c>
      <c r="AB2711" s="5"/>
      <c r="AC2711" s="224">
        <f t="shared" si="102"/>
        <v>0</v>
      </c>
      <c r="AD2711" s="270">
        <f t="shared" si="103"/>
        <v>0</v>
      </c>
      <c r="AE2711" s="282" t="s">
        <v>7069</v>
      </c>
      <c r="AF2711" s="283" t="s">
        <v>4765</v>
      </c>
      <c r="AG2711" s="200"/>
      <c r="AH2711" s="200"/>
      <c r="AI2711" s="169" t="str">
        <f>IF(AB2711/W2711=0,"",IF(MOD(AB2711,W2711)&gt;0,"ОШИБКА!!! неверная кратность на сорт",""))</f>
        <v/>
      </c>
    </row>
    <row r="2712" spans="2:35">
      <c r="B2712" s="251"/>
      <c r="C2712" s="168"/>
      <c r="D2712" s="267"/>
      <c r="E2712" s="267"/>
      <c r="F2712" s="267"/>
      <c r="G2712" s="267"/>
      <c r="H2712" s="267"/>
      <c r="I2712" s="267"/>
      <c r="J2712" s="267"/>
      <c r="K2712" s="267">
        <v>31</v>
      </c>
      <c r="L2712" s="196" t="s">
        <v>37</v>
      </c>
      <c r="M2712" s="196" t="s">
        <v>980</v>
      </c>
      <c r="N2712" s="196" t="s">
        <v>5416</v>
      </c>
      <c r="O2712" s="196"/>
      <c r="P2712" s="196"/>
      <c r="Q2712" s="217" t="s">
        <v>4940</v>
      </c>
      <c r="R2712" s="218"/>
      <c r="S2712" s="218"/>
      <c r="T2712" s="218"/>
      <c r="U2712" s="281" t="s">
        <v>4764</v>
      </c>
      <c r="V2712" s="197" t="s">
        <v>776</v>
      </c>
      <c r="W2712" s="220">
        <v>1</v>
      </c>
      <c r="X2712" s="285">
        <v>352</v>
      </c>
      <c r="Y2712" s="285">
        <v>341</v>
      </c>
      <c r="Z2712" s="285">
        <v>320</v>
      </c>
      <c r="AA2712" s="285">
        <v>300</v>
      </c>
      <c r="AB2712" s="5"/>
      <c r="AC2712" s="224">
        <f t="shared" si="102"/>
        <v>0</v>
      </c>
      <c r="AD2712" s="270">
        <f t="shared" si="103"/>
        <v>0</v>
      </c>
      <c r="AE2712" s="282" t="s">
        <v>7069</v>
      </c>
      <c r="AF2712" s="283" t="s">
        <v>4765</v>
      </c>
      <c r="AG2712" s="200"/>
      <c r="AH2712" s="200"/>
      <c r="AI2712" s="169" t="str">
        <f>IF(AB2712/W2712=0,"",IF(MOD(AB2712,W2712)&gt;0,"ОШИБКА!!! неверная кратность на сорт",""))</f>
        <v/>
      </c>
    </row>
    <row r="2713" spans="2:35">
      <c r="B2713" s="251"/>
      <c r="C2713" s="168"/>
      <c r="D2713" s="267"/>
      <c r="E2713" s="267"/>
      <c r="F2713" s="267"/>
      <c r="G2713" s="267"/>
      <c r="H2713" s="267"/>
      <c r="I2713" s="267"/>
      <c r="J2713" s="267"/>
      <c r="K2713" s="267">
        <v>378</v>
      </c>
      <c r="L2713" s="196" t="s">
        <v>37</v>
      </c>
      <c r="M2713" s="196" t="s">
        <v>980</v>
      </c>
      <c r="N2713" s="196" t="s">
        <v>5417</v>
      </c>
      <c r="O2713" s="196"/>
      <c r="P2713" s="196"/>
      <c r="Q2713" s="217" t="s">
        <v>4956</v>
      </c>
      <c r="R2713" s="218"/>
      <c r="S2713" s="218"/>
      <c r="T2713" s="218"/>
      <c r="U2713" s="281" t="s">
        <v>4764</v>
      </c>
      <c r="V2713" s="197" t="s">
        <v>776</v>
      </c>
      <c r="W2713" s="220">
        <v>1</v>
      </c>
      <c r="X2713" s="285">
        <v>299</v>
      </c>
      <c r="Y2713" s="285">
        <v>290</v>
      </c>
      <c r="Z2713" s="285">
        <v>272</v>
      </c>
      <c r="AA2713" s="285">
        <v>255</v>
      </c>
      <c r="AB2713" s="5"/>
      <c r="AC2713" s="224">
        <f t="shared" si="102"/>
        <v>0</v>
      </c>
      <c r="AD2713" s="270">
        <f t="shared" si="103"/>
        <v>0</v>
      </c>
      <c r="AE2713" s="282" t="s">
        <v>7069</v>
      </c>
      <c r="AF2713" s="283" t="s">
        <v>4765</v>
      </c>
      <c r="AG2713" s="200"/>
      <c r="AH2713" s="200"/>
      <c r="AI2713" s="169" t="str">
        <f>IF(AB2713/W2713=0,"",IF(MOD(AB2713,W2713)&gt;0,"ОШИБКА!!! неверная кратность на сорт",""))</f>
        <v/>
      </c>
    </row>
    <row r="2714" spans="2:35">
      <c r="B2714" s="251"/>
      <c r="C2714" s="168"/>
      <c r="D2714" s="267"/>
      <c r="E2714" s="267"/>
      <c r="F2714" s="267"/>
      <c r="G2714" s="267"/>
      <c r="H2714" s="267"/>
      <c r="I2714" s="267"/>
      <c r="J2714" s="267"/>
      <c r="K2714" s="267"/>
      <c r="L2714" s="196" t="s">
        <v>37</v>
      </c>
      <c r="M2714" s="196" t="s">
        <v>980</v>
      </c>
      <c r="N2714" s="196" t="s">
        <v>5418</v>
      </c>
      <c r="O2714" s="196"/>
      <c r="P2714" s="196"/>
      <c r="Q2714" s="217" t="s">
        <v>4956</v>
      </c>
      <c r="R2714" s="218"/>
      <c r="S2714" s="218"/>
      <c r="T2714" s="218"/>
      <c r="U2714" s="281" t="s">
        <v>4764</v>
      </c>
      <c r="V2714" s="197" t="s">
        <v>776</v>
      </c>
      <c r="W2714" s="220">
        <v>1</v>
      </c>
      <c r="X2714" s="285">
        <v>299</v>
      </c>
      <c r="Y2714" s="285">
        <v>290</v>
      </c>
      <c r="Z2714" s="285">
        <v>272</v>
      </c>
      <c r="AA2714" s="285">
        <v>255</v>
      </c>
      <c r="AB2714" s="5"/>
      <c r="AC2714" s="224">
        <f t="shared" si="102"/>
        <v>0</v>
      </c>
      <c r="AD2714" s="270">
        <f t="shared" si="103"/>
        <v>0</v>
      </c>
      <c r="AE2714" s="282" t="s">
        <v>7069</v>
      </c>
      <c r="AF2714" s="283" t="s">
        <v>4765</v>
      </c>
      <c r="AG2714" s="200"/>
      <c r="AH2714" s="200"/>
      <c r="AI2714" s="169" t="str">
        <f>IF(AB2714/W2714=0,"",IF(MOD(AB2714,W2714)&gt;0,"ОШИБКА!!! неверная кратность на сорт",""))</f>
        <v/>
      </c>
    </row>
    <row r="2715" spans="2:35">
      <c r="B2715" s="251"/>
      <c r="C2715" s="168" t="s">
        <v>3666</v>
      </c>
      <c r="D2715" s="267">
        <v>48</v>
      </c>
      <c r="E2715" s="267">
        <v>117</v>
      </c>
      <c r="F2715" s="267">
        <v>117</v>
      </c>
      <c r="G2715" s="267"/>
      <c r="H2715" s="267"/>
      <c r="I2715" s="267"/>
      <c r="J2715" s="267">
        <v>6</v>
      </c>
      <c r="K2715" s="267"/>
      <c r="L2715" s="196" t="s">
        <v>37</v>
      </c>
      <c r="M2715" s="196" t="s">
        <v>980</v>
      </c>
      <c r="N2715" s="196" t="s">
        <v>4313</v>
      </c>
      <c r="O2715" s="196" t="s">
        <v>4312</v>
      </c>
      <c r="P2715" s="196" t="s">
        <v>4314</v>
      </c>
      <c r="Q2715" s="196" t="s">
        <v>19</v>
      </c>
      <c r="R2715" s="218"/>
      <c r="S2715" s="218"/>
      <c r="T2715" s="218"/>
      <c r="U2715" s="219"/>
      <c r="V2715" s="197" t="s">
        <v>776</v>
      </c>
      <c r="W2715" s="220">
        <v>1</v>
      </c>
      <c r="X2715" s="223">
        <v>524</v>
      </c>
      <c r="Y2715" s="223">
        <v>508</v>
      </c>
      <c r="Z2715" s="223">
        <v>476</v>
      </c>
      <c r="AA2715" s="223">
        <v>447</v>
      </c>
      <c r="AB2715" s="5"/>
      <c r="AC2715" s="224">
        <f t="shared" si="102"/>
        <v>0</v>
      </c>
      <c r="AD2715" s="270">
        <f t="shared" si="103"/>
        <v>0</v>
      </c>
      <c r="AE2715" s="198"/>
      <c r="AF2715" s="199"/>
      <c r="AG2715" s="200"/>
      <c r="AH2715" s="200"/>
      <c r="AI2715" s="169" t="str">
        <f>IF(AB2715/W2715=0,"",IF(MOD(AB2715,W2715)&gt;0,"ОШИБКА!!! неверная кратность на сорт",""))</f>
        <v/>
      </c>
    </row>
    <row r="2716" spans="2:35">
      <c r="B2716" s="251"/>
      <c r="C2716" s="168" t="s">
        <v>3661</v>
      </c>
      <c r="D2716" s="267">
        <v>5</v>
      </c>
      <c r="E2716" s="267"/>
      <c r="F2716" s="267"/>
      <c r="G2716" s="267"/>
      <c r="H2716" s="267"/>
      <c r="I2716" s="267"/>
      <c r="J2716" s="267"/>
      <c r="K2716" s="267"/>
      <c r="L2716" s="196" t="s">
        <v>37</v>
      </c>
      <c r="M2716" s="196" t="s">
        <v>980</v>
      </c>
      <c r="N2716" s="196" t="s">
        <v>4311</v>
      </c>
      <c r="O2716" s="196" t="s">
        <v>4310</v>
      </c>
      <c r="P2716" s="196" t="s">
        <v>4327</v>
      </c>
      <c r="Q2716" s="196" t="s">
        <v>19</v>
      </c>
      <c r="R2716" s="218"/>
      <c r="S2716" s="218"/>
      <c r="T2716" s="218"/>
      <c r="U2716" s="219"/>
      <c r="V2716" s="197" t="s">
        <v>776</v>
      </c>
      <c r="W2716" s="220">
        <v>1</v>
      </c>
      <c r="X2716" s="223">
        <v>362</v>
      </c>
      <c r="Y2716" s="223">
        <v>351</v>
      </c>
      <c r="Z2716" s="223">
        <v>329</v>
      </c>
      <c r="AA2716" s="223">
        <v>309</v>
      </c>
      <c r="AB2716" s="5"/>
      <c r="AC2716" s="224">
        <f t="shared" si="102"/>
        <v>0</v>
      </c>
      <c r="AD2716" s="270">
        <f t="shared" si="103"/>
        <v>0</v>
      </c>
      <c r="AE2716" s="198"/>
      <c r="AF2716" s="199"/>
      <c r="AG2716" s="200"/>
      <c r="AH2716" s="200"/>
      <c r="AI2716" s="169" t="str">
        <f>IF(AB2716/W2716=0,"",IF(MOD(AB2716,W2716)&gt;0,"ОШИБКА!!! неверная кратность на сорт",""))</f>
        <v/>
      </c>
    </row>
    <row r="2717" spans="2:35">
      <c r="B2717" s="251"/>
      <c r="C2717" s="168" t="s">
        <v>3662</v>
      </c>
      <c r="D2717" s="267">
        <v>48</v>
      </c>
      <c r="E2717" s="267">
        <v>164</v>
      </c>
      <c r="F2717" s="267">
        <v>158</v>
      </c>
      <c r="G2717" s="267"/>
      <c r="H2717" s="267"/>
      <c r="I2717" s="267"/>
      <c r="J2717" s="267"/>
      <c r="K2717" s="267"/>
      <c r="L2717" s="196" t="s">
        <v>37</v>
      </c>
      <c r="M2717" s="196" t="s">
        <v>980</v>
      </c>
      <c r="N2717" s="196" t="s">
        <v>4311</v>
      </c>
      <c r="O2717" s="196" t="s">
        <v>4310</v>
      </c>
      <c r="P2717" s="196" t="s">
        <v>4315</v>
      </c>
      <c r="Q2717" s="196" t="s">
        <v>19</v>
      </c>
      <c r="R2717" s="218"/>
      <c r="S2717" s="218"/>
      <c r="T2717" s="218"/>
      <c r="U2717" s="219"/>
      <c r="V2717" s="197" t="s">
        <v>776</v>
      </c>
      <c r="W2717" s="220">
        <v>1</v>
      </c>
      <c r="X2717" s="223">
        <v>362</v>
      </c>
      <c r="Y2717" s="223">
        <v>351</v>
      </c>
      <c r="Z2717" s="223">
        <v>329</v>
      </c>
      <c r="AA2717" s="223">
        <v>309</v>
      </c>
      <c r="AB2717" s="5"/>
      <c r="AC2717" s="224">
        <f t="shared" si="102"/>
        <v>0</v>
      </c>
      <c r="AD2717" s="270">
        <f t="shared" si="103"/>
        <v>0</v>
      </c>
      <c r="AE2717" s="198"/>
      <c r="AF2717" s="199"/>
      <c r="AG2717" s="200"/>
      <c r="AH2717" s="200"/>
      <c r="AI2717" s="169" t="str">
        <f>IF(AB2717/W2717=0,"",IF(MOD(AB2717,W2717)&gt;0,"ОШИБКА!!! неверная кратность на сорт",""))</f>
        <v/>
      </c>
    </row>
    <row r="2718" spans="2:35">
      <c r="B2718" s="251"/>
      <c r="C2718" s="168" t="s">
        <v>3663</v>
      </c>
      <c r="D2718" s="267">
        <v>50</v>
      </c>
      <c r="E2718" s="267">
        <v>83</v>
      </c>
      <c r="F2718" s="267">
        <v>83</v>
      </c>
      <c r="G2718" s="267"/>
      <c r="H2718" s="267"/>
      <c r="I2718" s="267"/>
      <c r="J2718" s="267">
        <v>7</v>
      </c>
      <c r="K2718" s="267"/>
      <c r="L2718" s="196" t="s">
        <v>37</v>
      </c>
      <c r="M2718" s="196" t="s">
        <v>980</v>
      </c>
      <c r="N2718" s="196" t="s">
        <v>4311</v>
      </c>
      <c r="O2718" s="196" t="s">
        <v>4310</v>
      </c>
      <c r="P2718" s="196" t="s">
        <v>4316</v>
      </c>
      <c r="Q2718" s="196" t="s">
        <v>19</v>
      </c>
      <c r="R2718" s="218"/>
      <c r="S2718" s="218"/>
      <c r="T2718" s="218"/>
      <c r="U2718" s="219"/>
      <c r="V2718" s="197" t="s">
        <v>776</v>
      </c>
      <c r="W2718" s="220">
        <v>1</v>
      </c>
      <c r="X2718" s="223">
        <v>484</v>
      </c>
      <c r="Y2718" s="223">
        <v>469</v>
      </c>
      <c r="Z2718" s="223">
        <v>440</v>
      </c>
      <c r="AA2718" s="223">
        <v>414</v>
      </c>
      <c r="AB2718" s="5"/>
      <c r="AC2718" s="224">
        <f t="shared" si="102"/>
        <v>0</v>
      </c>
      <c r="AD2718" s="270">
        <f t="shared" si="103"/>
        <v>0</v>
      </c>
      <c r="AE2718" s="198"/>
      <c r="AF2718" s="199"/>
      <c r="AG2718" s="200"/>
      <c r="AH2718" s="200"/>
      <c r="AI2718" s="169" t="str">
        <f>IF(AB2718/W2718=0,"",IF(MOD(AB2718,W2718)&gt;0,"ОШИБКА!!! неверная кратность на сорт",""))</f>
        <v/>
      </c>
    </row>
    <row r="2719" spans="2:35">
      <c r="B2719" s="251"/>
      <c r="C2719" s="168" t="s">
        <v>3660</v>
      </c>
      <c r="D2719" s="267">
        <v>48</v>
      </c>
      <c r="E2719" s="267">
        <v>206</v>
      </c>
      <c r="F2719" s="267">
        <v>206</v>
      </c>
      <c r="G2719" s="267"/>
      <c r="H2719" s="267"/>
      <c r="I2719" s="267"/>
      <c r="J2719" s="267">
        <v>14</v>
      </c>
      <c r="K2719" s="267"/>
      <c r="L2719" s="196" t="s">
        <v>37</v>
      </c>
      <c r="M2719" s="196" t="s">
        <v>980</v>
      </c>
      <c r="N2719" s="196" t="s">
        <v>4311</v>
      </c>
      <c r="O2719" s="196" t="s">
        <v>4310</v>
      </c>
      <c r="P2719" s="196" t="s">
        <v>4317</v>
      </c>
      <c r="Q2719" s="196" t="s">
        <v>19</v>
      </c>
      <c r="R2719" s="218"/>
      <c r="S2719" s="218"/>
      <c r="T2719" s="218"/>
      <c r="U2719" s="219"/>
      <c r="V2719" s="197" t="s">
        <v>776</v>
      </c>
      <c r="W2719" s="220">
        <v>1</v>
      </c>
      <c r="X2719" s="223">
        <v>362</v>
      </c>
      <c r="Y2719" s="223">
        <v>351</v>
      </c>
      <c r="Z2719" s="223">
        <v>329</v>
      </c>
      <c r="AA2719" s="223">
        <v>309</v>
      </c>
      <c r="AB2719" s="5"/>
      <c r="AC2719" s="224">
        <f t="shared" si="102"/>
        <v>0</v>
      </c>
      <c r="AD2719" s="270">
        <f t="shared" si="103"/>
        <v>0</v>
      </c>
      <c r="AE2719" s="198"/>
      <c r="AF2719" s="199"/>
      <c r="AG2719" s="200"/>
      <c r="AH2719" s="200"/>
      <c r="AI2719" s="169" t="str">
        <f>IF(AB2719/W2719=0,"",IF(MOD(AB2719,W2719)&gt;0,"ОШИБКА!!! неверная кратность на сорт",""))</f>
        <v/>
      </c>
    </row>
    <row r="2720" spans="2:35">
      <c r="B2720" s="251"/>
      <c r="C2720" s="168" t="s">
        <v>3664</v>
      </c>
      <c r="D2720" s="267">
        <v>48</v>
      </c>
      <c r="E2720" s="267">
        <v>237</v>
      </c>
      <c r="F2720" s="267">
        <v>234</v>
      </c>
      <c r="G2720" s="267"/>
      <c r="H2720" s="267"/>
      <c r="I2720" s="267"/>
      <c r="J2720" s="267"/>
      <c r="K2720" s="267"/>
      <c r="L2720" s="196" t="s">
        <v>37</v>
      </c>
      <c r="M2720" s="196" t="s">
        <v>980</v>
      </c>
      <c r="N2720" s="196" t="s">
        <v>4311</v>
      </c>
      <c r="O2720" s="196" t="s">
        <v>4310</v>
      </c>
      <c r="P2720" s="196" t="s">
        <v>4318</v>
      </c>
      <c r="Q2720" s="196" t="s">
        <v>19</v>
      </c>
      <c r="R2720" s="218"/>
      <c r="S2720" s="218"/>
      <c r="T2720" s="218"/>
      <c r="U2720" s="219"/>
      <c r="V2720" s="197" t="s">
        <v>776</v>
      </c>
      <c r="W2720" s="220">
        <v>1</v>
      </c>
      <c r="X2720" s="223">
        <v>362</v>
      </c>
      <c r="Y2720" s="223">
        <v>351</v>
      </c>
      <c r="Z2720" s="223">
        <v>329</v>
      </c>
      <c r="AA2720" s="223">
        <v>309</v>
      </c>
      <c r="AB2720" s="5"/>
      <c r="AC2720" s="224">
        <f t="shared" si="102"/>
        <v>0</v>
      </c>
      <c r="AD2720" s="270">
        <f t="shared" si="103"/>
        <v>0</v>
      </c>
      <c r="AE2720" s="198"/>
      <c r="AF2720" s="199"/>
      <c r="AG2720" s="200"/>
      <c r="AH2720" s="200"/>
      <c r="AI2720" s="169" t="str">
        <f>IF(AB2720/W2720=0,"",IF(MOD(AB2720,W2720)&gt;0,"ОШИБКА!!! неверная кратность на сорт",""))</f>
        <v/>
      </c>
    </row>
    <row r="2721" spans="2:35">
      <c r="B2721" s="251"/>
      <c r="C2721" s="168" t="s">
        <v>3665</v>
      </c>
      <c r="D2721" s="267">
        <v>38</v>
      </c>
      <c r="E2721" s="267">
        <v>100</v>
      </c>
      <c r="F2721" s="267">
        <v>100</v>
      </c>
      <c r="G2721" s="267"/>
      <c r="H2721" s="267"/>
      <c r="I2721" s="267"/>
      <c r="J2721" s="267">
        <v>10</v>
      </c>
      <c r="K2721" s="267"/>
      <c r="L2721" s="196" t="s">
        <v>37</v>
      </c>
      <c r="M2721" s="196" t="s">
        <v>980</v>
      </c>
      <c r="N2721" s="196" t="s">
        <v>4311</v>
      </c>
      <c r="O2721" s="196" t="s">
        <v>4310</v>
      </c>
      <c r="P2721" s="196" t="s">
        <v>4328</v>
      </c>
      <c r="Q2721" s="196" t="s">
        <v>19</v>
      </c>
      <c r="R2721" s="218"/>
      <c r="S2721" s="218"/>
      <c r="T2721" s="218"/>
      <c r="U2721" s="219"/>
      <c r="V2721" s="197" t="s">
        <v>776</v>
      </c>
      <c r="W2721" s="220">
        <v>1</v>
      </c>
      <c r="X2721" s="223">
        <v>362</v>
      </c>
      <c r="Y2721" s="223">
        <v>351</v>
      </c>
      <c r="Z2721" s="223">
        <v>329</v>
      </c>
      <c r="AA2721" s="223">
        <v>309</v>
      </c>
      <c r="AB2721" s="5"/>
      <c r="AC2721" s="224">
        <f t="shared" si="102"/>
        <v>0</v>
      </c>
      <c r="AD2721" s="270">
        <f t="shared" si="103"/>
        <v>0</v>
      </c>
      <c r="AE2721" s="198"/>
      <c r="AF2721" s="199"/>
      <c r="AG2721" s="200"/>
      <c r="AH2721" s="200"/>
      <c r="AI2721" s="169" t="str">
        <f>IF(AB2721/W2721=0,"",IF(MOD(AB2721,W2721)&gt;0,"ОШИБКА!!! неверная кратность на сорт",""))</f>
        <v/>
      </c>
    </row>
    <row r="2722" spans="2:35">
      <c r="B2722" s="251"/>
      <c r="C2722" s="168" t="s">
        <v>3667</v>
      </c>
      <c r="D2722" s="267">
        <v>48</v>
      </c>
      <c r="E2722" s="267">
        <v>45</v>
      </c>
      <c r="F2722" s="267">
        <v>41</v>
      </c>
      <c r="G2722" s="267"/>
      <c r="H2722" s="267"/>
      <c r="I2722" s="267"/>
      <c r="J2722" s="267"/>
      <c r="K2722" s="267"/>
      <c r="L2722" s="196" t="s">
        <v>37</v>
      </c>
      <c r="M2722" s="196" t="s">
        <v>980</v>
      </c>
      <c r="N2722" s="196" t="s">
        <v>4311</v>
      </c>
      <c r="O2722" s="196" t="s">
        <v>4310</v>
      </c>
      <c r="P2722" s="196" t="s">
        <v>4329</v>
      </c>
      <c r="Q2722" s="196" t="s">
        <v>19</v>
      </c>
      <c r="R2722" s="218"/>
      <c r="S2722" s="218"/>
      <c r="T2722" s="218"/>
      <c r="U2722" s="219"/>
      <c r="V2722" s="197" t="s">
        <v>776</v>
      </c>
      <c r="W2722" s="220">
        <v>1</v>
      </c>
      <c r="X2722" s="223">
        <v>362</v>
      </c>
      <c r="Y2722" s="223">
        <v>351</v>
      </c>
      <c r="Z2722" s="223">
        <v>329</v>
      </c>
      <c r="AA2722" s="223">
        <v>309</v>
      </c>
      <c r="AB2722" s="5"/>
      <c r="AC2722" s="224">
        <f t="shared" si="102"/>
        <v>0</v>
      </c>
      <c r="AD2722" s="270">
        <f t="shared" si="103"/>
        <v>0</v>
      </c>
      <c r="AE2722" s="198"/>
      <c r="AF2722" s="199"/>
      <c r="AG2722" s="200"/>
      <c r="AH2722" s="200"/>
      <c r="AI2722" s="169" t="str">
        <f>IF(AB2722/W2722=0,"",IF(MOD(AB2722,W2722)&gt;0,"ОШИБКА!!! неверная кратность на сорт",""))</f>
        <v/>
      </c>
    </row>
    <row r="2723" spans="2:35">
      <c r="B2723" s="251"/>
      <c r="C2723" s="168" t="s">
        <v>3668</v>
      </c>
      <c r="D2723" s="267">
        <v>48</v>
      </c>
      <c r="E2723" s="267">
        <v>16</v>
      </c>
      <c r="F2723" s="267">
        <v>15</v>
      </c>
      <c r="G2723" s="267"/>
      <c r="H2723" s="267"/>
      <c r="I2723" s="267"/>
      <c r="J2723" s="267">
        <v>1</v>
      </c>
      <c r="K2723" s="267"/>
      <c r="L2723" s="196" t="s">
        <v>37</v>
      </c>
      <c r="M2723" s="196" t="s">
        <v>980</v>
      </c>
      <c r="N2723" s="196" t="s">
        <v>4311</v>
      </c>
      <c r="O2723" s="196" t="s">
        <v>4310</v>
      </c>
      <c r="P2723" s="196" t="s">
        <v>490</v>
      </c>
      <c r="Q2723" s="196" t="s">
        <v>19</v>
      </c>
      <c r="R2723" s="218"/>
      <c r="S2723" s="218"/>
      <c r="T2723" s="218"/>
      <c r="U2723" s="219"/>
      <c r="V2723" s="197" t="s">
        <v>776</v>
      </c>
      <c r="W2723" s="220">
        <v>1</v>
      </c>
      <c r="X2723" s="223">
        <v>375</v>
      </c>
      <c r="Y2723" s="223">
        <v>364</v>
      </c>
      <c r="Z2723" s="223">
        <v>341</v>
      </c>
      <c r="AA2723" s="223">
        <v>321</v>
      </c>
      <c r="AB2723" s="5"/>
      <c r="AC2723" s="224">
        <f t="shared" si="102"/>
        <v>0</v>
      </c>
      <c r="AD2723" s="270">
        <f t="shared" si="103"/>
        <v>0</v>
      </c>
      <c r="AE2723" s="198"/>
      <c r="AF2723" s="199"/>
      <c r="AG2723" s="200"/>
      <c r="AH2723" s="200"/>
      <c r="AI2723" s="169" t="str">
        <f>IF(AB2723/W2723=0,"",IF(MOD(AB2723,W2723)&gt;0,"ОШИБКА!!! неверная кратность на сорт",""))</f>
        <v/>
      </c>
    </row>
    <row r="2724" spans="2:35">
      <c r="B2724" s="251"/>
      <c r="C2724" s="168" t="s">
        <v>3685</v>
      </c>
      <c r="D2724" s="267"/>
      <c r="E2724" s="267"/>
      <c r="F2724" s="267"/>
      <c r="G2724" s="267"/>
      <c r="H2724" s="267"/>
      <c r="I2724" s="267"/>
      <c r="J2724" s="267"/>
      <c r="K2724" s="267"/>
      <c r="L2724" s="196" t="s">
        <v>37</v>
      </c>
      <c r="M2724" s="332" t="s">
        <v>980</v>
      </c>
      <c r="N2724" s="332" t="s">
        <v>1571</v>
      </c>
      <c r="O2724" s="332" t="s">
        <v>1570</v>
      </c>
      <c r="P2724" s="332" t="s">
        <v>4287</v>
      </c>
      <c r="Q2724" s="332" t="s">
        <v>19</v>
      </c>
      <c r="R2724" s="334"/>
      <c r="S2724" s="334"/>
      <c r="T2724" s="334"/>
      <c r="U2724" s="219"/>
      <c r="V2724" s="197" t="s">
        <v>776</v>
      </c>
      <c r="W2724" s="220">
        <v>1</v>
      </c>
      <c r="X2724" s="223">
        <v>220</v>
      </c>
      <c r="Y2724" s="223">
        <v>213</v>
      </c>
      <c r="Z2724" s="223">
        <v>200</v>
      </c>
      <c r="AA2724" s="223">
        <v>188</v>
      </c>
      <c r="AB2724" s="5"/>
      <c r="AC2724" s="224">
        <f t="shared" si="102"/>
        <v>0</v>
      </c>
      <c r="AD2724" s="270">
        <f t="shared" si="103"/>
        <v>0</v>
      </c>
      <c r="AE2724" s="198" t="s">
        <v>4484</v>
      </c>
      <c r="AF2724" s="199"/>
      <c r="AG2724" s="200"/>
      <c r="AH2724" s="200"/>
      <c r="AI2724" s="169" t="str">
        <f>IF(AB2724/W2724=0,"",IF(MOD(AB2724,W2724)&gt;0,"ОШИБКА!!! неверная кратность на сорт",""))</f>
        <v/>
      </c>
    </row>
    <row r="2725" spans="2:35">
      <c r="B2725" s="251"/>
      <c r="C2725" s="168" t="s">
        <v>3686</v>
      </c>
      <c r="D2725" s="267">
        <v>48</v>
      </c>
      <c r="E2725" s="267">
        <v>13</v>
      </c>
      <c r="F2725" s="267">
        <v>13</v>
      </c>
      <c r="G2725" s="267"/>
      <c r="H2725" s="267"/>
      <c r="I2725" s="267"/>
      <c r="J2725" s="267">
        <v>3</v>
      </c>
      <c r="K2725" s="267"/>
      <c r="L2725" s="196" t="s">
        <v>37</v>
      </c>
      <c r="M2725" s="196" t="s">
        <v>980</v>
      </c>
      <c r="N2725" s="196" t="s">
        <v>1571</v>
      </c>
      <c r="O2725" s="196" t="s">
        <v>1570</v>
      </c>
      <c r="P2725" s="196" t="s">
        <v>4286</v>
      </c>
      <c r="Q2725" s="196" t="s">
        <v>19</v>
      </c>
      <c r="R2725" s="218"/>
      <c r="S2725" s="218"/>
      <c r="T2725" s="218"/>
      <c r="U2725" s="219"/>
      <c r="V2725" s="197" t="s">
        <v>776</v>
      </c>
      <c r="W2725" s="220">
        <v>1</v>
      </c>
      <c r="X2725" s="223">
        <v>420</v>
      </c>
      <c r="Y2725" s="223">
        <v>407</v>
      </c>
      <c r="Z2725" s="223">
        <v>381</v>
      </c>
      <c r="AA2725" s="223">
        <v>359</v>
      </c>
      <c r="AB2725" s="5"/>
      <c r="AC2725" s="224">
        <f t="shared" si="102"/>
        <v>0</v>
      </c>
      <c r="AD2725" s="270">
        <f t="shared" si="103"/>
        <v>0</v>
      </c>
      <c r="AE2725" s="198"/>
      <c r="AF2725" s="199"/>
      <c r="AG2725" s="200"/>
      <c r="AH2725" s="200"/>
      <c r="AI2725" s="169" t="str">
        <f>IF(AB2725/W2725=0,"",IF(MOD(AB2725,W2725)&gt;0,"ОШИБКА!!! неверная кратность на сорт",""))</f>
        <v/>
      </c>
    </row>
    <row r="2726" spans="2:35">
      <c r="B2726" s="251"/>
      <c r="C2726" s="168" t="s">
        <v>1569</v>
      </c>
      <c r="D2726" s="267">
        <v>54</v>
      </c>
      <c r="E2726" s="267">
        <v>228</v>
      </c>
      <c r="F2726" s="267">
        <v>228</v>
      </c>
      <c r="G2726" s="267"/>
      <c r="H2726" s="267"/>
      <c r="I2726" s="267"/>
      <c r="J2726" s="267">
        <v>15</v>
      </c>
      <c r="K2726" s="267"/>
      <c r="L2726" s="196" t="s">
        <v>37</v>
      </c>
      <c r="M2726" s="196" t="s">
        <v>980</v>
      </c>
      <c r="N2726" s="196" t="s">
        <v>1571</v>
      </c>
      <c r="O2726" s="196" t="s">
        <v>1570</v>
      </c>
      <c r="P2726" s="196" t="s">
        <v>1572</v>
      </c>
      <c r="Q2726" s="196" t="s">
        <v>19</v>
      </c>
      <c r="R2726" s="218"/>
      <c r="S2726" s="218"/>
      <c r="T2726" s="218"/>
      <c r="U2726" s="252"/>
      <c r="V2726" s="197" t="s">
        <v>776</v>
      </c>
      <c r="W2726" s="220">
        <v>1</v>
      </c>
      <c r="X2726" s="227">
        <v>316</v>
      </c>
      <c r="Y2726" s="227">
        <v>306</v>
      </c>
      <c r="Z2726" s="227">
        <v>287</v>
      </c>
      <c r="AA2726" s="227">
        <v>270</v>
      </c>
      <c r="AB2726" s="5"/>
      <c r="AC2726" s="224">
        <f t="shared" si="102"/>
        <v>0</v>
      </c>
      <c r="AD2726" s="270">
        <f t="shared" si="103"/>
        <v>0</v>
      </c>
      <c r="AE2726" s="198"/>
      <c r="AF2726" s="199"/>
      <c r="AG2726" s="200"/>
      <c r="AH2726" s="200"/>
      <c r="AI2726" s="169" t="str">
        <f>IF(AB2726/W2726=0,"",IF(MOD(AB2726,W2726)&gt;0,"ОШИБКА!!! неверная кратность на сорт",""))</f>
        <v/>
      </c>
    </row>
    <row r="2727" spans="2:35">
      <c r="B2727" s="251"/>
      <c r="C2727" s="168"/>
      <c r="D2727" s="267"/>
      <c r="E2727" s="267"/>
      <c r="F2727" s="267"/>
      <c r="G2727" s="267"/>
      <c r="H2727" s="267"/>
      <c r="I2727" s="267"/>
      <c r="J2727" s="267"/>
      <c r="K2727" s="267">
        <v>692</v>
      </c>
      <c r="L2727" s="196" t="s">
        <v>37</v>
      </c>
      <c r="M2727" s="196" t="s">
        <v>980</v>
      </c>
      <c r="N2727" s="196" t="s">
        <v>5389</v>
      </c>
      <c r="O2727" s="196"/>
      <c r="P2727" s="196"/>
      <c r="Q2727" s="196" t="s">
        <v>4940</v>
      </c>
      <c r="R2727" s="218"/>
      <c r="S2727" s="218"/>
      <c r="T2727" s="218"/>
      <c r="U2727" s="281" t="s">
        <v>4764</v>
      </c>
      <c r="V2727" s="197" t="s">
        <v>776</v>
      </c>
      <c r="W2727" s="220">
        <v>1</v>
      </c>
      <c r="X2727" s="285">
        <v>363</v>
      </c>
      <c r="Y2727" s="285">
        <v>352</v>
      </c>
      <c r="Z2727" s="285">
        <v>330</v>
      </c>
      <c r="AA2727" s="285">
        <v>310</v>
      </c>
      <c r="AB2727" s="5"/>
      <c r="AC2727" s="224">
        <f t="shared" si="102"/>
        <v>0</v>
      </c>
      <c r="AD2727" s="270">
        <f t="shared" si="103"/>
        <v>0</v>
      </c>
      <c r="AE2727" s="282" t="s">
        <v>7069</v>
      </c>
      <c r="AF2727" s="283" t="s">
        <v>4765</v>
      </c>
      <c r="AG2727" s="200"/>
      <c r="AH2727" s="200"/>
      <c r="AI2727" s="169" t="str">
        <f>IF(AB2727/W2727=0,"",IF(MOD(AB2727,W2727)&gt;0,"ОШИБКА!!! неверная кратность на сорт",""))</f>
        <v/>
      </c>
    </row>
    <row r="2728" spans="2:35">
      <c r="B2728" s="251"/>
      <c r="C2728" s="168"/>
      <c r="D2728" s="267"/>
      <c r="E2728" s="267"/>
      <c r="F2728" s="267"/>
      <c r="G2728" s="267"/>
      <c r="H2728" s="267"/>
      <c r="I2728" s="267"/>
      <c r="J2728" s="267"/>
      <c r="K2728" s="267">
        <v>185</v>
      </c>
      <c r="L2728" s="196" t="s">
        <v>37</v>
      </c>
      <c r="M2728" s="196" t="s">
        <v>980</v>
      </c>
      <c r="N2728" s="196" t="s">
        <v>5390</v>
      </c>
      <c r="O2728" s="196"/>
      <c r="P2728" s="196"/>
      <c r="Q2728" s="196" t="s">
        <v>4940</v>
      </c>
      <c r="R2728" s="218"/>
      <c r="S2728" s="218"/>
      <c r="T2728" s="218"/>
      <c r="U2728" s="281" t="s">
        <v>4764</v>
      </c>
      <c r="V2728" s="197" t="s">
        <v>776</v>
      </c>
      <c r="W2728" s="220">
        <v>1</v>
      </c>
      <c r="X2728" s="285">
        <v>363</v>
      </c>
      <c r="Y2728" s="285">
        <v>352</v>
      </c>
      <c r="Z2728" s="285">
        <v>330</v>
      </c>
      <c r="AA2728" s="285">
        <v>310</v>
      </c>
      <c r="AB2728" s="5"/>
      <c r="AC2728" s="224">
        <f t="shared" si="102"/>
        <v>0</v>
      </c>
      <c r="AD2728" s="270">
        <f t="shared" si="103"/>
        <v>0</v>
      </c>
      <c r="AE2728" s="282" t="s">
        <v>7069</v>
      </c>
      <c r="AF2728" s="283" t="s">
        <v>4765</v>
      </c>
      <c r="AG2728" s="200"/>
      <c r="AH2728" s="200"/>
      <c r="AI2728" s="169" t="str">
        <f>IF(AB2728/W2728=0,"",IF(MOD(AB2728,W2728)&gt;0,"ОШИБКА!!! неверная кратность на сорт",""))</f>
        <v/>
      </c>
    </row>
    <row r="2729" spans="2:35">
      <c r="B2729" s="251"/>
      <c r="C2729" s="168"/>
      <c r="D2729" s="267"/>
      <c r="E2729" s="267"/>
      <c r="F2729" s="267"/>
      <c r="G2729" s="267"/>
      <c r="H2729" s="267"/>
      <c r="I2729" s="267"/>
      <c r="J2729" s="267"/>
      <c r="K2729" s="267"/>
      <c r="L2729" s="196" t="s">
        <v>37</v>
      </c>
      <c r="M2729" s="196" t="s">
        <v>980</v>
      </c>
      <c r="N2729" s="196" t="s">
        <v>5391</v>
      </c>
      <c r="O2729" s="196"/>
      <c r="P2729" s="196"/>
      <c r="Q2729" s="196" t="s">
        <v>4940</v>
      </c>
      <c r="R2729" s="218"/>
      <c r="S2729" s="218"/>
      <c r="T2729" s="218"/>
      <c r="U2729" s="281" t="s">
        <v>4764</v>
      </c>
      <c r="V2729" s="197" t="s">
        <v>776</v>
      </c>
      <c r="W2729" s="220">
        <v>1</v>
      </c>
      <c r="X2729" s="285">
        <v>363</v>
      </c>
      <c r="Y2729" s="285">
        <v>352</v>
      </c>
      <c r="Z2729" s="285">
        <v>330</v>
      </c>
      <c r="AA2729" s="285">
        <v>310</v>
      </c>
      <c r="AB2729" s="5"/>
      <c r="AC2729" s="224">
        <f t="shared" si="102"/>
        <v>0</v>
      </c>
      <c r="AD2729" s="270">
        <f t="shared" si="103"/>
        <v>0</v>
      </c>
      <c r="AE2729" s="282" t="s">
        <v>7069</v>
      </c>
      <c r="AF2729" s="283" t="s">
        <v>4765</v>
      </c>
      <c r="AG2729" s="200"/>
      <c r="AH2729" s="200"/>
      <c r="AI2729" s="169" t="str">
        <f>IF(AB2729/W2729=0,"",IF(MOD(AB2729,W2729)&gt;0,"ОШИБКА!!! неверная кратность на сорт",""))</f>
        <v/>
      </c>
    </row>
    <row r="2730" spans="2:35">
      <c r="B2730" s="251"/>
      <c r="C2730" s="168"/>
      <c r="D2730" s="267"/>
      <c r="E2730" s="267"/>
      <c r="F2730" s="267"/>
      <c r="G2730" s="267"/>
      <c r="H2730" s="267"/>
      <c r="I2730" s="267"/>
      <c r="J2730" s="267"/>
      <c r="K2730" s="267">
        <v>905</v>
      </c>
      <c r="L2730" s="196" t="s">
        <v>37</v>
      </c>
      <c r="M2730" s="196" t="s">
        <v>980</v>
      </c>
      <c r="N2730" s="196" t="s">
        <v>5392</v>
      </c>
      <c r="O2730" s="196"/>
      <c r="P2730" s="196"/>
      <c r="Q2730" s="196" t="s">
        <v>4940</v>
      </c>
      <c r="R2730" s="218"/>
      <c r="S2730" s="218"/>
      <c r="T2730" s="218"/>
      <c r="U2730" s="281" t="s">
        <v>4764</v>
      </c>
      <c r="V2730" s="197" t="s">
        <v>776</v>
      </c>
      <c r="W2730" s="220">
        <v>1</v>
      </c>
      <c r="X2730" s="285">
        <v>363</v>
      </c>
      <c r="Y2730" s="285">
        <v>352</v>
      </c>
      <c r="Z2730" s="285">
        <v>330</v>
      </c>
      <c r="AA2730" s="285">
        <v>310</v>
      </c>
      <c r="AB2730" s="5"/>
      <c r="AC2730" s="224">
        <f t="shared" si="102"/>
        <v>0</v>
      </c>
      <c r="AD2730" s="270">
        <f t="shared" si="103"/>
        <v>0</v>
      </c>
      <c r="AE2730" s="282" t="s">
        <v>7069</v>
      </c>
      <c r="AF2730" s="283" t="s">
        <v>4765</v>
      </c>
      <c r="AG2730" s="200"/>
      <c r="AH2730" s="200"/>
      <c r="AI2730" s="169" t="str">
        <f>IF(AB2730/W2730=0,"",IF(MOD(AB2730,W2730)&gt;0,"ОШИБКА!!! неверная кратность на сорт",""))</f>
        <v/>
      </c>
    </row>
    <row r="2731" spans="2:35">
      <c r="B2731" s="251"/>
      <c r="C2731" s="168"/>
      <c r="D2731" s="267"/>
      <c r="E2731" s="267"/>
      <c r="F2731" s="267"/>
      <c r="G2731" s="267"/>
      <c r="H2731" s="267"/>
      <c r="I2731" s="267"/>
      <c r="J2731" s="267"/>
      <c r="K2731" s="267"/>
      <c r="L2731" s="196" t="s">
        <v>37</v>
      </c>
      <c r="M2731" s="196" t="s">
        <v>980</v>
      </c>
      <c r="N2731" s="196" t="s">
        <v>5393</v>
      </c>
      <c r="O2731" s="196"/>
      <c r="P2731" s="196"/>
      <c r="Q2731" s="196" t="s">
        <v>4940</v>
      </c>
      <c r="R2731" s="218"/>
      <c r="S2731" s="218"/>
      <c r="T2731" s="218"/>
      <c r="U2731" s="281" t="s">
        <v>4764</v>
      </c>
      <c r="V2731" s="197" t="s">
        <v>776</v>
      </c>
      <c r="W2731" s="220">
        <v>1</v>
      </c>
      <c r="X2731" s="285">
        <v>363</v>
      </c>
      <c r="Y2731" s="285">
        <v>352</v>
      </c>
      <c r="Z2731" s="285">
        <v>330</v>
      </c>
      <c r="AA2731" s="285">
        <v>310</v>
      </c>
      <c r="AB2731" s="5"/>
      <c r="AC2731" s="224">
        <f t="shared" si="102"/>
        <v>0</v>
      </c>
      <c r="AD2731" s="270">
        <f t="shared" si="103"/>
        <v>0</v>
      </c>
      <c r="AE2731" s="282" t="s">
        <v>7069</v>
      </c>
      <c r="AF2731" s="283" t="s">
        <v>4765</v>
      </c>
      <c r="AG2731" s="200"/>
      <c r="AH2731" s="200"/>
      <c r="AI2731" s="169" t="str">
        <f>IF(AB2731/W2731=0,"",IF(MOD(AB2731,W2731)&gt;0,"ОШИБКА!!! неверная кратность на сорт",""))</f>
        <v/>
      </c>
    </row>
    <row r="2732" spans="2:35">
      <c r="B2732" s="251"/>
      <c r="C2732" s="168"/>
      <c r="D2732" s="267"/>
      <c r="E2732" s="267"/>
      <c r="F2732" s="267"/>
      <c r="G2732" s="267"/>
      <c r="H2732" s="267"/>
      <c r="I2732" s="267"/>
      <c r="J2732" s="267"/>
      <c r="K2732" s="267">
        <v>1379</v>
      </c>
      <c r="L2732" s="196" t="s">
        <v>37</v>
      </c>
      <c r="M2732" s="196" t="s">
        <v>980</v>
      </c>
      <c r="N2732" s="196" t="s">
        <v>5394</v>
      </c>
      <c r="O2732" s="196"/>
      <c r="P2732" s="196"/>
      <c r="Q2732" s="196" t="s">
        <v>4940</v>
      </c>
      <c r="R2732" s="218"/>
      <c r="S2732" s="218"/>
      <c r="T2732" s="218"/>
      <c r="U2732" s="281" t="s">
        <v>4764</v>
      </c>
      <c r="V2732" s="197" t="s">
        <v>776</v>
      </c>
      <c r="W2732" s="220">
        <v>1</v>
      </c>
      <c r="X2732" s="285">
        <v>363</v>
      </c>
      <c r="Y2732" s="285">
        <v>352</v>
      </c>
      <c r="Z2732" s="285">
        <v>330</v>
      </c>
      <c r="AA2732" s="285">
        <v>310</v>
      </c>
      <c r="AB2732" s="5"/>
      <c r="AC2732" s="224">
        <f t="shared" si="102"/>
        <v>0</v>
      </c>
      <c r="AD2732" s="270">
        <f t="shared" si="103"/>
        <v>0</v>
      </c>
      <c r="AE2732" s="282" t="s">
        <v>7069</v>
      </c>
      <c r="AF2732" s="283" t="s">
        <v>4765</v>
      </c>
      <c r="AG2732" s="200"/>
      <c r="AH2732" s="200"/>
      <c r="AI2732" s="169" t="str">
        <f>IF(AB2732/W2732=0,"",IF(MOD(AB2732,W2732)&gt;0,"ОШИБКА!!! неверная кратность на сорт",""))</f>
        <v/>
      </c>
    </row>
    <row r="2733" spans="2:35">
      <c r="B2733" s="251"/>
      <c r="C2733" s="168"/>
      <c r="D2733" s="267"/>
      <c r="E2733" s="267"/>
      <c r="F2733" s="267"/>
      <c r="G2733" s="267"/>
      <c r="H2733" s="267"/>
      <c r="I2733" s="267"/>
      <c r="J2733" s="267"/>
      <c r="K2733" s="267">
        <v>856</v>
      </c>
      <c r="L2733" s="196" t="s">
        <v>37</v>
      </c>
      <c r="M2733" s="196" t="s">
        <v>980</v>
      </c>
      <c r="N2733" s="196" t="s">
        <v>5395</v>
      </c>
      <c r="O2733" s="196"/>
      <c r="P2733" s="196"/>
      <c r="Q2733" s="196" t="s">
        <v>4940</v>
      </c>
      <c r="R2733" s="218"/>
      <c r="S2733" s="218"/>
      <c r="T2733" s="218"/>
      <c r="U2733" s="281" t="s">
        <v>4764</v>
      </c>
      <c r="V2733" s="197" t="s">
        <v>776</v>
      </c>
      <c r="W2733" s="220">
        <v>1</v>
      </c>
      <c r="X2733" s="285">
        <v>363</v>
      </c>
      <c r="Y2733" s="285">
        <v>352</v>
      </c>
      <c r="Z2733" s="285">
        <v>330</v>
      </c>
      <c r="AA2733" s="285">
        <v>310</v>
      </c>
      <c r="AB2733" s="5"/>
      <c r="AC2733" s="224">
        <f t="shared" si="102"/>
        <v>0</v>
      </c>
      <c r="AD2733" s="270">
        <f t="shared" si="103"/>
        <v>0</v>
      </c>
      <c r="AE2733" s="282" t="s">
        <v>7069</v>
      </c>
      <c r="AF2733" s="283" t="s">
        <v>4765</v>
      </c>
      <c r="AG2733" s="200"/>
      <c r="AH2733" s="200"/>
      <c r="AI2733" s="169" t="str">
        <f>IF(AB2733/W2733=0,"",IF(MOD(AB2733,W2733)&gt;0,"ОШИБКА!!! неверная кратность на сорт",""))</f>
        <v/>
      </c>
    </row>
    <row r="2734" spans="2:35">
      <c r="B2734" s="251"/>
      <c r="C2734" s="168"/>
      <c r="D2734" s="267"/>
      <c r="E2734" s="267"/>
      <c r="F2734" s="267"/>
      <c r="G2734" s="267"/>
      <c r="H2734" s="267"/>
      <c r="I2734" s="267"/>
      <c r="J2734" s="267"/>
      <c r="K2734" s="267"/>
      <c r="L2734" s="196" t="s">
        <v>37</v>
      </c>
      <c r="M2734" s="196" t="s">
        <v>980</v>
      </c>
      <c r="N2734" s="196" t="s">
        <v>5396</v>
      </c>
      <c r="O2734" s="196"/>
      <c r="P2734" s="196"/>
      <c r="Q2734" s="196" t="s">
        <v>4940</v>
      </c>
      <c r="R2734" s="218"/>
      <c r="S2734" s="218"/>
      <c r="T2734" s="218"/>
      <c r="U2734" s="281" t="s">
        <v>4764</v>
      </c>
      <c r="V2734" s="197" t="s">
        <v>776</v>
      </c>
      <c r="W2734" s="220">
        <v>1</v>
      </c>
      <c r="X2734" s="285">
        <v>363</v>
      </c>
      <c r="Y2734" s="285">
        <v>352</v>
      </c>
      <c r="Z2734" s="285">
        <v>330</v>
      </c>
      <c r="AA2734" s="285">
        <v>310</v>
      </c>
      <c r="AB2734" s="5"/>
      <c r="AC2734" s="224">
        <f t="shared" si="102"/>
        <v>0</v>
      </c>
      <c r="AD2734" s="270">
        <f t="shared" si="103"/>
        <v>0</v>
      </c>
      <c r="AE2734" s="282" t="s">
        <v>7069</v>
      </c>
      <c r="AF2734" s="283" t="s">
        <v>4765</v>
      </c>
      <c r="AG2734" s="200"/>
      <c r="AH2734" s="200"/>
      <c r="AI2734" s="169" t="str">
        <f>IF(AB2734/W2734=0,"",IF(MOD(AB2734,W2734)&gt;0,"ОШИБКА!!! неверная кратность на сорт",""))</f>
        <v/>
      </c>
    </row>
    <row r="2735" spans="2:35">
      <c r="B2735" s="251"/>
      <c r="C2735" s="168"/>
      <c r="D2735" s="267"/>
      <c r="E2735" s="267"/>
      <c r="F2735" s="267"/>
      <c r="G2735" s="267"/>
      <c r="H2735" s="267"/>
      <c r="I2735" s="267"/>
      <c r="J2735" s="267"/>
      <c r="K2735" s="267">
        <v>21</v>
      </c>
      <c r="L2735" s="196" t="s">
        <v>37</v>
      </c>
      <c r="M2735" s="196" t="s">
        <v>980</v>
      </c>
      <c r="N2735" s="196" t="s">
        <v>5397</v>
      </c>
      <c r="O2735" s="196"/>
      <c r="P2735" s="196"/>
      <c r="Q2735" s="196" t="s">
        <v>4956</v>
      </c>
      <c r="R2735" s="218"/>
      <c r="S2735" s="218"/>
      <c r="T2735" s="218"/>
      <c r="U2735" s="281" t="s">
        <v>4764</v>
      </c>
      <c r="V2735" s="197" t="s">
        <v>776</v>
      </c>
      <c r="W2735" s="220">
        <v>1</v>
      </c>
      <c r="X2735" s="285">
        <v>321</v>
      </c>
      <c r="Y2735" s="285">
        <v>312</v>
      </c>
      <c r="Z2735" s="285">
        <v>292</v>
      </c>
      <c r="AA2735" s="285">
        <v>274</v>
      </c>
      <c r="AB2735" s="5"/>
      <c r="AC2735" s="224">
        <f t="shared" si="102"/>
        <v>0</v>
      </c>
      <c r="AD2735" s="270">
        <f t="shared" si="103"/>
        <v>0</v>
      </c>
      <c r="AE2735" s="282" t="s">
        <v>7069</v>
      </c>
      <c r="AF2735" s="283" t="s">
        <v>4765</v>
      </c>
      <c r="AG2735" s="200"/>
      <c r="AH2735" s="200"/>
      <c r="AI2735" s="169" t="str">
        <f>IF(AB2735/W2735=0,"",IF(MOD(AB2735,W2735)&gt;0,"ОШИБКА!!! неверная кратность на сорт",""))</f>
        <v/>
      </c>
    </row>
    <row r="2736" spans="2:35">
      <c r="B2736" s="251"/>
      <c r="C2736" s="168"/>
      <c r="D2736" s="267"/>
      <c r="E2736" s="267"/>
      <c r="F2736" s="267"/>
      <c r="G2736" s="267"/>
      <c r="H2736" s="267"/>
      <c r="I2736" s="267"/>
      <c r="J2736" s="267"/>
      <c r="K2736" s="267">
        <v>1736</v>
      </c>
      <c r="L2736" s="196" t="s">
        <v>37</v>
      </c>
      <c r="M2736" s="196" t="s">
        <v>980</v>
      </c>
      <c r="N2736" s="196" t="s">
        <v>5398</v>
      </c>
      <c r="O2736" s="196"/>
      <c r="P2736" s="196"/>
      <c r="Q2736" s="196" t="s">
        <v>4940</v>
      </c>
      <c r="R2736" s="218"/>
      <c r="S2736" s="218"/>
      <c r="T2736" s="218"/>
      <c r="U2736" s="281" t="s">
        <v>4764</v>
      </c>
      <c r="V2736" s="197" t="s">
        <v>776</v>
      </c>
      <c r="W2736" s="220">
        <v>1</v>
      </c>
      <c r="X2736" s="285">
        <v>363</v>
      </c>
      <c r="Y2736" s="285">
        <v>352</v>
      </c>
      <c r="Z2736" s="285">
        <v>330</v>
      </c>
      <c r="AA2736" s="285">
        <v>310</v>
      </c>
      <c r="AB2736" s="5"/>
      <c r="AC2736" s="224">
        <f t="shared" si="102"/>
        <v>0</v>
      </c>
      <c r="AD2736" s="270">
        <f t="shared" si="103"/>
        <v>0</v>
      </c>
      <c r="AE2736" s="282" t="s">
        <v>7069</v>
      </c>
      <c r="AF2736" s="283" t="s">
        <v>4765</v>
      </c>
      <c r="AG2736" s="200"/>
      <c r="AH2736" s="200"/>
      <c r="AI2736" s="169" t="str">
        <f>IF(AB2736/W2736=0,"",IF(MOD(AB2736,W2736)&gt;0,"ОШИБКА!!! неверная кратность на сорт",""))</f>
        <v/>
      </c>
    </row>
    <row r="2737" spans="2:35">
      <c r="B2737" s="251"/>
      <c r="C2737" s="168"/>
      <c r="D2737" s="267"/>
      <c r="E2737" s="267"/>
      <c r="F2737" s="267"/>
      <c r="G2737" s="267"/>
      <c r="H2737" s="267"/>
      <c r="I2737" s="267"/>
      <c r="J2737" s="267"/>
      <c r="K2737" s="267"/>
      <c r="L2737" s="196" t="s">
        <v>37</v>
      </c>
      <c r="M2737" s="196" t="s">
        <v>980</v>
      </c>
      <c r="N2737" s="196" t="s">
        <v>5419</v>
      </c>
      <c r="O2737" s="196"/>
      <c r="P2737" s="196"/>
      <c r="Q2737" s="196" t="s">
        <v>4940</v>
      </c>
      <c r="R2737" s="218"/>
      <c r="S2737" s="218"/>
      <c r="T2737" s="218"/>
      <c r="U2737" s="281" t="s">
        <v>4764</v>
      </c>
      <c r="V2737" s="197" t="s">
        <v>776</v>
      </c>
      <c r="W2737" s="220">
        <v>1</v>
      </c>
      <c r="X2737" s="285">
        <v>410</v>
      </c>
      <c r="Y2737" s="285">
        <v>398</v>
      </c>
      <c r="Z2737" s="285">
        <v>373</v>
      </c>
      <c r="AA2737" s="285">
        <v>350</v>
      </c>
      <c r="AB2737" s="5"/>
      <c r="AC2737" s="224">
        <f t="shared" si="102"/>
        <v>0</v>
      </c>
      <c r="AD2737" s="270">
        <f t="shared" si="103"/>
        <v>0</v>
      </c>
      <c r="AE2737" s="282" t="s">
        <v>7069</v>
      </c>
      <c r="AF2737" s="283" t="s">
        <v>4765</v>
      </c>
      <c r="AG2737" s="200"/>
      <c r="AH2737" s="200"/>
      <c r="AI2737" s="169" t="str">
        <f>IF(AB2737/W2737=0,"",IF(MOD(AB2737,W2737)&gt;0,"ОШИБКА!!! неверная кратность на сорт",""))</f>
        <v/>
      </c>
    </row>
    <row r="2738" spans="2:35">
      <c r="B2738" s="251"/>
      <c r="C2738" s="168"/>
      <c r="D2738" s="267"/>
      <c r="E2738" s="267"/>
      <c r="F2738" s="267"/>
      <c r="G2738" s="267"/>
      <c r="H2738" s="267"/>
      <c r="I2738" s="267"/>
      <c r="J2738" s="267"/>
      <c r="K2738" s="267">
        <v>725</v>
      </c>
      <c r="L2738" s="196" t="s">
        <v>37</v>
      </c>
      <c r="M2738" s="196" t="s">
        <v>980</v>
      </c>
      <c r="N2738" s="196" t="s">
        <v>5420</v>
      </c>
      <c r="O2738" s="196"/>
      <c r="P2738" s="196"/>
      <c r="Q2738" s="196" t="s">
        <v>4940</v>
      </c>
      <c r="R2738" s="218"/>
      <c r="S2738" s="218"/>
      <c r="T2738" s="218"/>
      <c r="U2738" s="281" t="s">
        <v>4764</v>
      </c>
      <c r="V2738" s="197" t="s">
        <v>776</v>
      </c>
      <c r="W2738" s="220">
        <v>1</v>
      </c>
      <c r="X2738" s="285">
        <v>422</v>
      </c>
      <c r="Y2738" s="285">
        <v>409</v>
      </c>
      <c r="Z2738" s="285">
        <v>384</v>
      </c>
      <c r="AA2738" s="285">
        <v>360</v>
      </c>
      <c r="AB2738" s="5"/>
      <c r="AC2738" s="224">
        <f t="shared" si="102"/>
        <v>0</v>
      </c>
      <c r="AD2738" s="270">
        <f t="shared" si="103"/>
        <v>0</v>
      </c>
      <c r="AE2738" s="282" t="s">
        <v>7069</v>
      </c>
      <c r="AF2738" s="283" t="s">
        <v>4765</v>
      </c>
      <c r="AG2738" s="200"/>
      <c r="AH2738" s="200"/>
      <c r="AI2738" s="169" t="str">
        <f>IF(AB2738/W2738=0,"",IF(MOD(AB2738,W2738)&gt;0,"ОШИБКА!!! неверная кратность на сорт",""))</f>
        <v/>
      </c>
    </row>
    <row r="2739" spans="2:35">
      <c r="B2739" s="251"/>
      <c r="C2739" s="168"/>
      <c r="D2739" s="267"/>
      <c r="E2739" s="267"/>
      <c r="F2739" s="267"/>
      <c r="G2739" s="267"/>
      <c r="H2739" s="267"/>
      <c r="I2739" s="267"/>
      <c r="J2739" s="267"/>
      <c r="K2739" s="267"/>
      <c r="L2739" s="196" t="s">
        <v>37</v>
      </c>
      <c r="M2739" s="196" t="s">
        <v>980</v>
      </c>
      <c r="N2739" s="196" t="s">
        <v>5421</v>
      </c>
      <c r="O2739" s="196"/>
      <c r="P2739" s="196"/>
      <c r="Q2739" s="196" t="s">
        <v>4956</v>
      </c>
      <c r="R2739" s="218"/>
      <c r="S2739" s="218"/>
      <c r="T2739" s="218"/>
      <c r="U2739" s="281" t="s">
        <v>4764</v>
      </c>
      <c r="V2739" s="197" t="s">
        <v>776</v>
      </c>
      <c r="W2739" s="220">
        <v>1</v>
      </c>
      <c r="X2739" s="285">
        <v>387</v>
      </c>
      <c r="Y2739" s="285">
        <v>375</v>
      </c>
      <c r="Z2739" s="285">
        <v>352</v>
      </c>
      <c r="AA2739" s="285">
        <v>330</v>
      </c>
      <c r="AB2739" s="5"/>
      <c r="AC2739" s="224">
        <f t="shared" si="102"/>
        <v>0</v>
      </c>
      <c r="AD2739" s="270">
        <f t="shared" si="103"/>
        <v>0</v>
      </c>
      <c r="AE2739" s="282" t="s">
        <v>7069</v>
      </c>
      <c r="AF2739" s="283" t="s">
        <v>4765</v>
      </c>
      <c r="AG2739" s="200"/>
      <c r="AH2739" s="200"/>
      <c r="AI2739" s="169" t="str">
        <f>IF(AB2739/W2739=0,"",IF(MOD(AB2739,W2739)&gt;0,"ОШИБКА!!! неверная кратность на сорт",""))</f>
        <v/>
      </c>
    </row>
    <row r="2740" spans="2:35">
      <c r="B2740" s="251"/>
      <c r="C2740" s="168"/>
      <c r="D2740" s="267"/>
      <c r="E2740" s="267"/>
      <c r="F2740" s="267"/>
      <c r="G2740" s="267"/>
      <c r="H2740" s="267"/>
      <c r="I2740" s="267"/>
      <c r="J2740" s="267"/>
      <c r="K2740" s="267">
        <v>1952</v>
      </c>
      <c r="L2740" s="196" t="s">
        <v>37</v>
      </c>
      <c r="M2740" s="196" t="s">
        <v>980</v>
      </c>
      <c r="N2740" s="196" t="s">
        <v>5422</v>
      </c>
      <c r="O2740" s="196"/>
      <c r="P2740" s="196"/>
      <c r="Q2740" s="196" t="s">
        <v>4956</v>
      </c>
      <c r="R2740" s="218"/>
      <c r="S2740" s="218"/>
      <c r="T2740" s="218"/>
      <c r="U2740" s="281" t="s">
        <v>4764</v>
      </c>
      <c r="V2740" s="197" t="s">
        <v>776</v>
      </c>
      <c r="W2740" s="220">
        <v>1</v>
      </c>
      <c r="X2740" s="285">
        <v>387</v>
      </c>
      <c r="Y2740" s="285">
        <v>375</v>
      </c>
      <c r="Z2740" s="285">
        <v>352</v>
      </c>
      <c r="AA2740" s="285">
        <v>330</v>
      </c>
      <c r="AB2740" s="5"/>
      <c r="AC2740" s="224">
        <f t="shared" si="102"/>
        <v>0</v>
      </c>
      <c r="AD2740" s="270">
        <f t="shared" si="103"/>
        <v>0</v>
      </c>
      <c r="AE2740" s="282" t="s">
        <v>7069</v>
      </c>
      <c r="AF2740" s="283" t="s">
        <v>4765</v>
      </c>
      <c r="AG2740" s="200"/>
      <c r="AH2740" s="200"/>
      <c r="AI2740" s="169" t="str">
        <f>IF(AB2740/W2740=0,"",IF(MOD(AB2740,W2740)&gt;0,"ОШИБКА!!! неверная кратность на сорт",""))</f>
        <v/>
      </c>
    </row>
    <row r="2741" spans="2:35">
      <c r="B2741" s="251"/>
      <c r="C2741" s="168"/>
      <c r="D2741" s="267"/>
      <c r="E2741" s="267"/>
      <c r="F2741" s="267"/>
      <c r="G2741" s="267"/>
      <c r="H2741" s="267"/>
      <c r="I2741" s="267"/>
      <c r="J2741" s="267"/>
      <c r="K2741" s="267">
        <v>20</v>
      </c>
      <c r="L2741" s="196" t="s">
        <v>37</v>
      </c>
      <c r="M2741" s="196" t="s">
        <v>980</v>
      </c>
      <c r="N2741" s="196" t="s">
        <v>5423</v>
      </c>
      <c r="O2741" s="196"/>
      <c r="P2741" s="196"/>
      <c r="Q2741" s="196" t="s">
        <v>4940</v>
      </c>
      <c r="R2741" s="218"/>
      <c r="S2741" s="218"/>
      <c r="T2741" s="218"/>
      <c r="U2741" s="281" t="s">
        <v>4764</v>
      </c>
      <c r="V2741" s="197" t="s">
        <v>776</v>
      </c>
      <c r="W2741" s="220">
        <v>1</v>
      </c>
      <c r="X2741" s="285">
        <v>422</v>
      </c>
      <c r="Y2741" s="285">
        <v>409</v>
      </c>
      <c r="Z2741" s="285">
        <v>384</v>
      </c>
      <c r="AA2741" s="285">
        <v>360</v>
      </c>
      <c r="AB2741" s="5"/>
      <c r="AC2741" s="224">
        <f t="shared" si="102"/>
        <v>0</v>
      </c>
      <c r="AD2741" s="270">
        <f t="shared" si="103"/>
        <v>0</v>
      </c>
      <c r="AE2741" s="282" t="s">
        <v>7069</v>
      </c>
      <c r="AF2741" s="283" t="s">
        <v>4765</v>
      </c>
      <c r="AG2741" s="200"/>
      <c r="AH2741" s="200"/>
      <c r="AI2741" s="169" t="str">
        <f>IF(AB2741/W2741=0,"",IF(MOD(AB2741,W2741)&gt;0,"ОШИБКА!!! неверная кратность на сорт",""))</f>
        <v/>
      </c>
    </row>
    <row r="2742" spans="2:35">
      <c r="B2742" s="251"/>
      <c r="C2742" s="168"/>
      <c r="D2742" s="267"/>
      <c r="E2742" s="267"/>
      <c r="F2742" s="267"/>
      <c r="G2742" s="267"/>
      <c r="H2742" s="267"/>
      <c r="I2742" s="267"/>
      <c r="J2742" s="267"/>
      <c r="K2742" s="267">
        <v>1096</v>
      </c>
      <c r="L2742" s="196" t="s">
        <v>37</v>
      </c>
      <c r="M2742" s="196" t="s">
        <v>980</v>
      </c>
      <c r="N2742" s="196" t="s">
        <v>5424</v>
      </c>
      <c r="O2742" s="196"/>
      <c r="P2742" s="196"/>
      <c r="Q2742" s="196" t="s">
        <v>4956</v>
      </c>
      <c r="R2742" s="218"/>
      <c r="S2742" s="218"/>
      <c r="T2742" s="218"/>
      <c r="U2742" s="281" t="s">
        <v>4764</v>
      </c>
      <c r="V2742" s="197" t="s">
        <v>776</v>
      </c>
      <c r="W2742" s="220">
        <v>1</v>
      </c>
      <c r="X2742" s="285">
        <v>387</v>
      </c>
      <c r="Y2742" s="285">
        <v>375</v>
      </c>
      <c r="Z2742" s="285">
        <v>352</v>
      </c>
      <c r="AA2742" s="285">
        <v>330</v>
      </c>
      <c r="AB2742" s="5"/>
      <c r="AC2742" s="224">
        <f t="shared" si="102"/>
        <v>0</v>
      </c>
      <c r="AD2742" s="270">
        <f t="shared" si="103"/>
        <v>0</v>
      </c>
      <c r="AE2742" s="282" t="s">
        <v>7069</v>
      </c>
      <c r="AF2742" s="283" t="s">
        <v>4765</v>
      </c>
      <c r="AG2742" s="200"/>
      <c r="AH2742" s="200"/>
      <c r="AI2742" s="169" t="str">
        <f>IF(AB2742/W2742=0,"",IF(MOD(AB2742,W2742)&gt;0,"ОШИБКА!!! неверная кратность на сорт",""))</f>
        <v/>
      </c>
    </row>
    <row r="2743" spans="2:35">
      <c r="B2743" s="251"/>
      <c r="C2743" s="168"/>
      <c r="D2743" s="267"/>
      <c r="E2743" s="267"/>
      <c r="F2743" s="267"/>
      <c r="G2743" s="267"/>
      <c r="H2743" s="267"/>
      <c r="I2743" s="267"/>
      <c r="J2743" s="267"/>
      <c r="K2743" s="267">
        <v>101</v>
      </c>
      <c r="L2743" s="196" t="s">
        <v>37</v>
      </c>
      <c r="M2743" s="196" t="s">
        <v>980</v>
      </c>
      <c r="N2743" s="196" t="s">
        <v>5595</v>
      </c>
      <c r="O2743" s="196"/>
      <c r="P2743" s="196"/>
      <c r="Q2743" s="196" t="s">
        <v>4956</v>
      </c>
      <c r="R2743" s="218"/>
      <c r="S2743" s="218"/>
      <c r="T2743" s="218"/>
      <c r="U2743" s="281" t="s">
        <v>4764</v>
      </c>
      <c r="V2743" s="197" t="s">
        <v>776</v>
      </c>
      <c r="W2743" s="220">
        <v>1</v>
      </c>
      <c r="X2743" s="285">
        <v>335</v>
      </c>
      <c r="Y2743" s="285">
        <v>325</v>
      </c>
      <c r="Z2743" s="285">
        <v>305</v>
      </c>
      <c r="AA2743" s="285">
        <v>286</v>
      </c>
      <c r="AB2743" s="5"/>
      <c r="AC2743" s="224">
        <f t="shared" si="102"/>
        <v>0</v>
      </c>
      <c r="AD2743" s="270">
        <f t="shared" si="103"/>
        <v>0</v>
      </c>
      <c r="AE2743" s="282" t="s">
        <v>7069</v>
      </c>
      <c r="AF2743" s="283" t="s">
        <v>4765</v>
      </c>
      <c r="AG2743" s="200"/>
      <c r="AH2743" s="200"/>
      <c r="AI2743" s="169" t="str">
        <f>IF(AB2743/W2743=0,"",IF(MOD(AB2743,W2743)&gt;0,"ОШИБКА!!! неверная кратность на сорт",""))</f>
        <v/>
      </c>
    </row>
    <row r="2744" spans="2:35">
      <c r="B2744" s="251"/>
      <c r="C2744" s="168"/>
      <c r="D2744" s="267"/>
      <c r="E2744" s="267"/>
      <c r="F2744" s="267"/>
      <c r="G2744" s="267"/>
      <c r="H2744" s="267"/>
      <c r="I2744" s="267"/>
      <c r="J2744" s="267"/>
      <c r="K2744" s="267">
        <v>66</v>
      </c>
      <c r="L2744" s="196" t="s">
        <v>37</v>
      </c>
      <c r="M2744" s="196" t="s">
        <v>980</v>
      </c>
      <c r="N2744" s="196" t="s">
        <v>5595</v>
      </c>
      <c r="O2744" s="196"/>
      <c r="P2744" s="196"/>
      <c r="Q2744" s="196" t="s">
        <v>4940</v>
      </c>
      <c r="R2744" s="218"/>
      <c r="S2744" s="218"/>
      <c r="T2744" s="218"/>
      <c r="U2744" s="281" t="s">
        <v>4764</v>
      </c>
      <c r="V2744" s="197" t="s">
        <v>776</v>
      </c>
      <c r="W2744" s="220">
        <v>1</v>
      </c>
      <c r="X2744" s="285">
        <v>398</v>
      </c>
      <c r="Y2744" s="285">
        <v>386</v>
      </c>
      <c r="Z2744" s="285">
        <v>362</v>
      </c>
      <c r="AA2744" s="285">
        <v>340</v>
      </c>
      <c r="AB2744" s="5"/>
      <c r="AC2744" s="224">
        <f t="shared" si="102"/>
        <v>0</v>
      </c>
      <c r="AD2744" s="270">
        <f t="shared" si="103"/>
        <v>0</v>
      </c>
      <c r="AE2744" s="282" t="s">
        <v>7069</v>
      </c>
      <c r="AF2744" s="283" t="s">
        <v>4765</v>
      </c>
      <c r="AG2744" s="200"/>
      <c r="AH2744" s="200"/>
      <c r="AI2744" s="169" t="str">
        <f>IF(AB2744/W2744=0,"",IF(MOD(AB2744,W2744)&gt;0,"ОШИБКА!!! неверная кратность на сорт",""))</f>
        <v/>
      </c>
    </row>
    <row r="2745" spans="2:35">
      <c r="B2745" s="251"/>
      <c r="C2745" s="168"/>
      <c r="D2745" s="267"/>
      <c r="E2745" s="267"/>
      <c r="F2745" s="267"/>
      <c r="G2745" s="267"/>
      <c r="H2745" s="267"/>
      <c r="I2745" s="267"/>
      <c r="J2745" s="267"/>
      <c r="K2745" s="267">
        <v>220</v>
      </c>
      <c r="L2745" s="196" t="s">
        <v>37</v>
      </c>
      <c r="M2745" s="196" t="s">
        <v>980</v>
      </c>
      <c r="N2745" s="196" t="s">
        <v>5596</v>
      </c>
      <c r="O2745" s="196"/>
      <c r="P2745" s="196"/>
      <c r="Q2745" s="196" t="s">
        <v>4957</v>
      </c>
      <c r="R2745" s="218"/>
      <c r="S2745" s="218"/>
      <c r="T2745" s="218"/>
      <c r="U2745" s="281" t="s">
        <v>4764</v>
      </c>
      <c r="V2745" s="197" t="s">
        <v>776</v>
      </c>
      <c r="W2745" s="220">
        <v>1</v>
      </c>
      <c r="X2745" s="285">
        <v>335</v>
      </c>
      <c r="Y2745" s="285">
        <v>325</v>
      </c>
      <c r="Z2745" s="285">
        <v>305</v>
      </c>
      <c r="AA2745" s="285">
        <v>286</v>
      </c>
      <c r="AB2745" s="5"/>
      <c r="AC2745" s="224">
        <f t="shared" si="102"/>
        <v>0</v>
      </c>
      <c r="AD2745" s="270">
        <f t="shared" si="103"/>
        <v>0</v>
      </c>
      <c r="AE2745" s="282" t="s">
        <v>7069</v>
      </c>
      <c r="AF2745" s="283" t="s">
        <v>4765</v>
      </c>
      <c r="AG2745" s="200"/>
      <c r="AH2745" s="200"/>
      <c r="AI2745" s="169" t="str">
        <f>IF(AB2745/W2745=0,"",IF(MOD(AB2745,W2745)&gt;0,"ОШИБКА!!! неверная кратность на сорт",""))</f>
        <v/>
      </c>
    </row>
    <row r="2746" spans="2:35">
      <c r="B2746" s="251"/>
      <c r="C2746" s="168"/>
      <c r="D2746" s="267"/>
      <c r="E2746" s="267"/>
      <c r="F2746" s="267"/>
      <c r="G2746" s="267"/>
      <c r="H2746" s="267"/>
      <c r="I2746" s="267"/>
      <c r="J2746" s="267"/>
      <c r="K2746" s="267">
        <v>32</v>
      </c>
      <c r="L2746" s="196" t="s">
        <v>37</v>
      </c>
      <c r="M2746" s="196" t="s">
        <v>980</v>
      </c>
      <c r="N2746" s="196" t="s">
        <v>5596</v>
      </c>
      <c r="O2746" s="196"/>
      <c r="P2746" s="196"/>
      <c r="Q2746" s="196" t="s">
        <v>4940</v>
      </c>
      <c r="R2746" s="218"/>
      <c r="S2746" s="218"/>
      <c r="T2746" s="218"/>
      <c r="U2746" s="281" t="s">
        <v>4764</v>
      </c>
      <c r="V2746" s="197" t="s">
        <v>776</v>
      </c>
      <c r="W2746" s="220">
        <v>1</v>
      </c>
      <c r="X2746" s="285">
        <v>398</v>
      </c>
      <c r="Y2746" s="285">
        <v>386</v>
      </c>
      <c r="Z2746" s="285">
        <v>362</v>
      </c>
      <c r="AA2746" s="285">
        <v>340</v>
      </c>
      <c r="AB2746" s="5"/>
      <c r="AC2746" s="224">
        <f t="shared" si="102"/>
        <v>0</v>
      </c>
      <c r="AD2746" s="270">
        <f t="shared" si="103"/>
        <v>0</v>
      </c>
      <c r="AE2746" s="282" t="s">
        <v>7069</v>
      </c>
      <c r="AF2746" s="283" t="s">
        <v>4765</v>
      </c>
      <c r="AG2746" s="200"/>
      <c r="AH2746" s="200"/>
      <c r="AI2746" s="169" t="str">
        <f>IF(AB2746/W2746=0,"",IF(MOD(AB2746,W2746)&gt;0,"ОШИБКА!!! неверная кратность на сорт",""))</f>
        <v/>
      </c>
    </row>
    <row r="2747" spans="2:35">
      <c r="B2747" s="251"/>
      <c r="C2747" s="168" t="s">
        <v>3688</v>
      </c>
      <c r="D2747" s="267">
        <v>5</v>
      </c>
      <c r="E2747" s="267">
        <v>1</v>
      </c>
      <c r="F2747" s="267">
        <v>0</v>
      </c>
      <c r="G2747" s="267"/>
      <c r="H2747" s="267"/>
      <c r="I2747" s="267"/>
      <c r="J2747" s="267"/>
      <c r="K2747" s="267"/>
      <c r="L2747" s="196" t="s">
        <v>37</v>
      </c>
      <c r="M2747" s="196" t="s">
        <v>980</v>
      </c>
      <c r="N2747" s="196" t="s">
        <v>4293</v>
      </c>
      <c r="O2747" s="196" t="s">
        <v>4292</v>
      </c>
      <c r="P2747" s="196" t="s">
        <v>4294</v>
      </c>
      <c r="Q2747" s="196" t="s">
        <v>19</v>
      </c>
      <c r="R2747" s="218"/>
      <c r="S2747" s="218"/>
      <c r="T2747" s="218"/>
      <c r="U2747" s="219"/>
      <c r="V2747" s="197" t="s">
        <v>776</v>
      </c>
      <c r="W2747" s="220">
        <v>1</v>
      </c>
      <c r="X2747" s="223">
        <v>329</v>
      </c>
      <c r="Y2747" s="223">
        <v>319</v>
      </c>
      <c r="Z2747" s="223">
        <v>299</v>
      </c>
      <c r="AA2747" s="223">
        <v>281</v>
      </c>
      <c r="AB2747" s="5"/>
      <c r="AC2747" s="224">
        <f t="shared" si="102"/>
        <v>0</v>
      </c>
      <c r="AD2747" s="270">
        <f t="shared" si="103"/>
        <v>0</v>
      </c>
      <c r="AE2747" s="198"/>
      <c r="AF2747" s="199"/>
      <c r="AG2747" s="200"/>
      <c r="AH2747" s="200"/>
      <c r="AI2747" s="169" t="str">
        <f>IF(AB2747/W2747=0,"",IF(MOD(AB2747,W2747)&gt;0,"ОШИБКА!!! неверная кратность на сорт",""))</f>
        <v/>
      </c>
    </row>
    <row r="2748" spans="2:35">
      <c r="B2748" s="251"/>
      <c r="C2748" s="168" t="s">
        <v>3689</v>
      </c>
      <c r="D2748" s="267"/>
      <c r="E2748" s="267">
        <v>30</v>
      </c>
      <c r="F2748" s="267">
        <v>0</v>
      </c>
      <c r="G2748" s="267"/>
      <c r="H2748" s="267"/>
      <c r="I2748" s="267"/>
      <c r="J2748" s="267"/>
      <c r="K2748" s="267"/>
      <c r="L2748" s="196" t="s">
        <v>37</v>
      </c>
      <c r="M2748" s="196" t="s">
        <v>980</v>
      </c>
      <c r="N2748" s="196" t="s">
        <v>4293</v>
      </c>
      <c r="O2748" s="196" t="s">
        <v>4292</v>
      </c>
      <c r="P2748" s="196" t="s">
        <v>4295</v>
      </c>
      <c r="Q2748" s="196" t="s">
        <v>19</v>
      </c>
      <c r="R2748" s="218"/>
      <c r="S2748" s="218"/>
      <c r="T2748" s="218"/>
      <c r="U2748" s="219"/>
      <c r="V2748" s="197" t="s">
        <v>776</v>
      </c>
      <c r="W2748" s="220">
        <v>1</v>
      </c>
      <c r="X2748" s="223">
        <v>327</v>
      </c>
      <c r="Y2748" s="223">
        <v>317</v>
      </c>
      <c r="Z2748" s="223">
        <v>297</v>
      </c>
      <c r="AA2748" s="223">
        <v>280</v>
      </c>
      <c r="AB2748" s="5"/>
      <c r="AC2748" s="224">
        <f t="shared" si="102"/>
        <v>0</v>
      </c>
      <c r="AD2748" s="270">
        <f t="shared" si="103"/>
        <v>0</v>
      </c>
      <c r="AE2748" s="198"/>
      <c r="AF2748" s="199"/>
      <c r="AG2748" s="200"/>
      <c r="AH2748" s="200"/>
      <c r="AI2748" s="169" t="str">
        <f>IF(AB2748/W2748=0,"",IF(MOD(AB2748,W2748)&gt;0,"ОШИБКА!!! неверная кратность на сорт",""))</f>
        <v/>
      </c>
    </row>
    <row r="2749" spans="2:35">
      <c r="B2749" s="251"/>
      <c r="C2749" s="168" t="s">
        <v>3692</v>
      </c>
      <c r="D2749" s="267"/>
      <c r="E2749" s="267">
        <v>44</v>
      </c>
      <c r="F2749" s="267">
        <v>0</v>
      </c>
      <c r="G2749" s="267"/>
      <c r="H2749" s="267"/>
      <c r="I2749" s="267"/>
      <c r="J2749" s="267"/>
      <c r="K2749" s="267"/>
      <c r="L2749" s="196" t="s">
        <v>37</v>
      </c>
      <c r="M2749" s="196" t="s">
        <v>980</v>
      </c>
      <c r="N2749" s="196" t="s">
        <v>4293</v>
      </c>
      <c r="O2749" s="196" t="s">
        <v>4292</v>
      </c>
      <c r="P2749" s="196" t="s">
        <v>1012</v>
      </c>
      <c r="Q2749" s="196" t="s">
        <v>19</v>
      </c>
      <c r="R2749" s="218"/>
      <c r="S2749" s="218"/>
      <c r="T2749" s="218"/>
      <c r="U2749" s="219"/>
      <c r="V2749" s="197" t="s">
        <v>776</v>
      </c>
      <c r="W2749" s="220">
        <v>1</v>
      </c>
      <c r="X2749" s="223">
        <v>347</v>
      </c>
      <c r="Y2749" s="223">
        <v>336</v>
      </c>
      <c r="Z2749" s="223">
        <v>315</v>
      </c>
      <c r="AA2749" s="223">
        <v>297</v>
      </c>
      <c r="AB2749" s="5"/>
      <c r="AC2749" s="224">
        <f t="shared" si="102"/>
        <v>0</v>
      </c>
      <c r="AD2749" s="270">
        <f t="shared" si="103"/>
        <v>0</v>
      </c>
      <c r="AE2749" s="198"/>
      <c r="AF2749" s="199"/>
      <c r="AG2749" s="200"/>
      <c r="AH2749" s="200"/>
      <c r="AI2749" s="169" t="str">
        <f>IF(AB2749/W2749=0,"",IF(MOD(AB2749,W2749)&gt;0,"ОШИБКА!!! неверная кратность на сорт",""))</f>
        <v/>
      </c>
    </row>
    <row r="2750" spans="2:35">
      <c r="B2750" s="251"/>
      <c r="C2750" s="168" t="s">
        <v>3690</v>
      </c>
      <c r="D2750" s="267"/>
      <c r="E2750" s="267">
        <v>46</v>
      </c>
      <c r="F2750" s="267">
        <v>0</v>
      </c>
      <c r="G2750" s="267"/>
      <c r="H2750" s="267"/>
      <c r="I2750" s="267"/>
      <c r="J2750" s="267"/>
      <c r="K2750" s="267"/>
      <c r="L2750" s="196" t="s">
        <v>37</v>
      </c>
      <c r="M2750" s="196" t="s">
        <v>980</v>
      </c>
      <c r="N2750" s="196" t="s">
        <v>4293</v>
      </c>
      <c r="O2750" s="196" t="s">
        <v>4292</v>
      </c>
      <c r="P2750" s="196" t="s">
        <v>1575</v>
      </c>
      <c r="Q2750" s="196" t="s">
        <v>19</v>
      </c>
      <c r="R2750" s="218"/>
      <c r="S2750" s="218"/>
      <c r="T2750" s="218"/>
      <c r="U2750" s="219"/>
      <c r="V2750" s="197" t="s">
        <v>776</v>
      </c>
      <c r="W2750" s="220">
        <v>1</v>
      </c>
      <c r="X2750" s="223">
        <v>387</v>
      </c>
      <c r="Y2750" s="223">
        <v>375</v>
      </c>
      <c r="Z2750" s="223">
        <v>351</v>
      </c>
      <c r="AA2750" s="223">
        <v>330</v>
      </c>
      <c r="AB2750" s="5"/>
      <c r="AC2750" s="224">
        <f t="shared" si="102"/>
        <v>0</v>
      </c>
      <c r="AD2750" s="270">
        <f t="shared" si="103"/>
        <v>0</v>
      </c>
      <c r="AE2750" s="198"/>
      <c r="AF2750" s="199"/>
      <c r="AG2750" s="200"/>
      <c r="AH2750" s="200"/>
      <c r="AI2750" s="169" t="str">
        <f>IF(AB2750/W2750=0,"",IF(MOD(AB2750,W2750)&gt;0,"ОШИБКА!!! неверная кратность на сорт",""))</f>
        <v/>
      </c>
    </row>
    <row r="2751" spans="2:35">
      <c r="B2751" s="251"/>
      <c r="C2751" s="168" t="s">
        <v>3696</v>
      </c>
      <c r="D2751" s="267">
        <v>5</v>
      </c>
      <c r="E2751" s="267"/>
      <c r="F2751" s="267"/>
      <c r="G2751" s="267"/>
      <c r="H2751" s="267"/>
      <c r="I2751" s="267"/>
      <c r="J2751" s="267"/>
      <c r="K2751" s="267"/>
      <c r="L2751" s="196" t="s">
        <v>37</v>
      </c>
      <c r="M2751" s="196" t="s">
        <v>980</v>
      </c>
      <c r="N2751" s="196" t="s">
        <v>4293</v>
      </c>
      <c r="O2751" s="196" t="s">
        <v>4292</v>
      </c>
      <c r="P2751" s="196" t="s">
        <v>4296</v>
      </c>
      <c r="Q2751" s="196" t="s">
        <v>19</v>
      </c>
      <c r="R2751" s="218"/>
      <c r="S2751" s="218"/>
      <c r="T2751" s="218"/>
      <c r="U2751" s="219"/>
      <c r="V2751" s="197" t="s">
        <v>776</v>
      </c>
      <c r="W2751" s="220">
        <v>1</v>
      </c>
      <c r="X2751" s="223">
        <v>355</v>
      </c>
      <c r="Y2751" s="223">
        <v>344</v>
      </c>
      <c r="Z2751" s="223">
        <v>323</v>
      </c>
      <c r="AA2751" s="223">
        <v>304</v>
      </c>
      <c r="AB2751" s="5"/>
      <c r="AC2751" s="224">
        <f t="shared" si="102"/>
        <v>0</v>
      </c>
      <c r="AD2751" s="270">
        <f t="shared" si="103"/>
        <v>0</v>
      </c>
      <c r="AE2751" s="198"/>
      <c r="AF2751" s="199"/>
      <c r="AG2751" s="200"/>
      <c r="AH2751" s="200"/>
      <c r="AI2751" s="169" t="str">
        <f>IF(AB2751/W2751=0,"",IF(MOD(AB2751,W2751)&gt;0,"ОШИБКА!!! неверная кратность на сорт",""))</f>
        <v/>
      </c>
    </row>
    <row r="2752" spans="2:35">
      <c r="B2752" s="251"/>
      <c r="C2752" s="168" t="s">
        <v>3697</v>
      </c>
      <c r="D2752" s="267">
        <v>26</v>
      </c>
      <c r="E2752" s="267">
        <v>22</v>
      </c>
      <c r="F2752" s="267">
        <v>0</v>
      </c>
      <c r="G2752" s="267"/>
      <c r="H2752" s="267"/>
      <c r="I2752" s="267"/>
      <c r="J2752" s="267">
        <v>8</v>
      </c>
      <c r="K2752" s="267"/>
      <c r="L2752" s="196" t="s">
        <v>37</v>
      </c>
      <c r="M2752" s="196" t="s">
        <v>980</v>
      </c>
      <c r="N2752" s="196" t="s">
        <v>4293</v>
      </c>
      <c r="O2752" s="196" t="s">
        <v>4292</v>
      </c>
      <c r="P2752" s="196" t="s">
        <v>1577</v>
      </c>
      <c r="Q2752" s="196" t="s">
        <v>19</v>
      </c>
      <c r="R2752" s="218"/>
      <c r="S2752" s="218"/>
      <c r="T2752" s="218"/>
      <c r="U2752" s="219"/>
      <c r="V2752" s="197" t="s">
        <v>776</v>
      </c>
      <c r="W2752" s="220">
        <v>1</v>
      </c>
      <c r="X2752" s="223">
        <v>462</v>
      </c>
      <c r="Y2752" s="223">
        <v>448</v>
      </c>
      <c r="Z2752" s="223">
        <v>420</v>
      </c>
      <c r="AA2752" s="223">
        <v>395</v>
      </c>
      <c r="AB2752" s="5"/>
      <c r="AC2752" s="224">
        <f t="shared" si="102"/>
        <v>0</v>
      </c>
      <c r="AD2752" s="270">
        <f t="shared" si="103"/>
        <v>0</v>
      </c>
      <c r="AE2752" s="198"/>
      <c r="AF2752" s="199"/>
      <c r="AG2752" s="200"/>
      <c r="AH2752" s="200"/>
      <c r="AI2752" s="169" t="str">
        <f>IF(AB2752/W2752=0,"",IF(MOD(AB2752,W2752)&gt;0,"ОШИБКА!!! неверная кратность на сорт",""))</f>
        <v/>
      </c>
    </row>
    <row r="2753" spans="2:35">
      <c r="B2753" s="251"/>
      <c r="C2753" s="168" t="s">
        <v>3699</v>
      </c>
      <c r="D2753" s="267">
        <v>10</v>
      </c>
      <c r="E2753" s="267">
        <v>65</v>
      </c>
      <c r="F2753" s="267">
        <v>27</v>
      </c>
      <c r="G2753" s="267"/>
      <c r="H2753" s="267"/>
      <c r="I2753" s="267"/>
      <c r="J2753" s="267">
        <v>7</v>
      </c>
      <c r="K2753" s="267"/>
      <c r="L2753" s="196" t="s">
        <v>37</v>
      </c>
      <c r="M2753" s="196" t="s">
        <v>980</v>
      </c>
      <c r="N2753" s="196" t="s">
        <v>4293</v>
      </c>
      <c r="O2753" s="196" t="s">
        <v>4292</v>
      </c>
      <c r="P2753" s="196" t="s">
        <v>4297</v>
      </c>
      <c r="Q2753" s="196" t="s">
        <v>19</v>
      </c>
      <c r="R2753" s="218"/>
      <c r="S2753" s="218"/>
      <c r="T2753" s="218"/>
      <c r="U2753" s="219"/>
      <c r="V2753" s="197" t="s">
        <v>776</v>
      </c>
      <c r="W2753" s="220">
        <v>1</v>
      </c>
      <c r="X2753" s="223">
        <v>329</v>
      </c>
      <c r="Y2753" s="223">
        <v>319</v>
      </c>
      <c r="Z2753" s="223">
        <v>299</v>
      </c>
      <c r="AA2753" s="223">
        <v>281</v>
      </c>
      <c r="AB2753" s="5"/>
      <c r="AC2753" s="224">
        <f t="shared" si="102"/>
        <v>0</v>
      </c>
      <c r="AD2753" s="270">
        <f t="shared" si="103"/>
        <v>0</v>
      </c>
      <c r="AE2753" s="198"/>
      <c r="AF2753" s="199"/>
      <c r="AG2753" s="200"/>
      <c r="AH2753" s="200"/>
      <c r="AI2753" s="169" t="str">
        <f>IF(AB2753/W2753=0,"",IF(MOD(AB2753,W2753)&gt;0,"ОШИБКА!!! неверная кратность на сорт",""))</f>
        <v/>
      </c>
    </row>
    <row r="2754" spans="2:35">
      <c r="B2754" s="251"/>
      <c r="C2754" s="168" t="s">
        <v>3691</v>
      </c>
      <c r="D2754" s="267"/>
      <c r="E2754" s="267">
        <v>156</v>
      </c>
      <c r="F2754" s="267">
        <v>108</v>
      </c>
      <c r="G2754" s="267"/>
      <c r="H2754" s="267"/>
      <c r="I2754" s="267"/>
      <c r="J2754" s="267"/>
      <c r="K2754" s="267"/>
      <c r="L2754" s="196" t="s">
        <v>37</v>
      </c>
      <c r="M2754" s="196" t="s">
        <v>980</v>
      </c>
      <c r="N2754" s="196" t="s">
        <v>4293</v>
      </c>
      <c r="O2754" s="196" t="s">
        <v>4292</v>
      </c>
      <c r="P2754" s="196" t="s">
        <v>4298</v>
      </c>
      <c r="Q2754" s="196" t="s">
        <v>19</v>
      </c>
      <c r="R2754" s="218"/>
      <c r="S2754" s="218"/>
      <c r="T2754" s="218"/>
      <c r="U2754" s="252"/>
      <c r="V2754" s="197" t="s">
        <v>776</v>
      </c>
      <c r="W2754" s="220">
        <v>1</v>
      </c>
      <c r="X2754" s="227">
        <v>246</v>
      </c>
      <c r="Y2754" s="227">
        <v>239</v>
      </c>
      <c r="Z2754" s="227">
        <v>224</v>
      </c>
      <c r="AA2754" s="227">
        <v>211</v>
      </c>
      <c r="AB2754" s="5"/>
      <c r="AC2754" s="224">
        <f t="shared" si="102"/>
        <v>0</v>
      </c>
      <c r="AD2754" s="270">
        <f t="shared" si="103"/>
        <v>0</v>
      </c>
      <c r="AE2754" s="198"/>
      <c r="AF2754" s="199"/>
      <c r="AG2754" s="200"/>
      <c r="AH2754" s="200"/>
      <c r="AI2754" s="169" t="str">
        <f>IF(AB2754/W2754=0,"",IF(MOD(AB2754,W2754)&gt;0,"ОШИБКА!!! неверная кратность на сорт",""))</f>
        <v/>
      </c>
    </row>
    <row r="2755" spans="2:35">
      <c r="B2755" s="251"/>
      <c r="C2755" s="168" t="s">
        <v>3702</v>
      </c>
      <c r="D2755" s="267"/>
      <c r="E2755" s="267">
        <v>16</v>
      </c>
      <c r="F2755" s="267">
        <v>0</v>
      </c>
      <c r="G2755" s="267"/>
      <c r="H2755" s="267"/>
      <c r="I2755" s="267"/>
      <c r="J2755" s="267"/>
      <c r="K2755" s="267"/>
      <c r="L2755" s="196" t="s">
        <v>37</v>
      </c>
      <c r="M2755" s="196" t="s">
        <v>980</v>
      </c>
      <c r="N2755" s="196" t="s">
        <v>4293</v>
      </c>
      <c r="O2755" s="196" t="s">
        <v>4292</v>
      </c>
      <c r="P2755" s="196" t="s">
        <v>4299</v>
      </c>
      <c r="Q2755" s="196" t="s">
        <v>19</v>
      </c>
      <c r="R2755" s="218"/>
      <c r="S2755" s="218"/>
      <c r="T2755" s="218"/>
      <c r="U2755" s="219"/>
      <c r="V2755" s="197" t="s">
        <v>776</v>
      </c>
      <c r="W2755" s="220">
        <v>1</v>
      </c>
      <c r="X2755" s="223">
        <v>327</v>
      </c>
      <c r="Y2755" s="223">
        <v>317</v>
      </c>
      <c r="Z2755" s="223">
        <v>297</v>
      </c>
      <c r="AA2755" s="223">
        <v>280</v>
      </c>
      <c r="AB2755" s="5"/>
      <c r="AC2755" s="224">
        <f t="shared" si="102"/>
        <v>0</v>
      </c>
      <c r="AD2755" s="270">
        <f t="shared" si="103"/>
        <v>0</v>
      </c>
      <c r="AE2755" s="198"/>
      <c r="AF2755" s="199"/>
      <c r="AG2755" s="200"/>
      <c r="AH2755" s="200"/>
      <c r="AI2755" s="169" t="str">
        <f>IF(AB2755/W2755=0,"",IF(MOD(AB2755,W2755)&gt;0,"ОШИБКА!!! неверная кратность на сорт",""))</f>
        <v/>
      </c>
    </row>
    <row r="2756" spans="2:35">
      <c r="B2756" s="251"/>
      <c r="C2756" s="168" t="s">
        <v>3687</v>
      </c>
      <c r="D2756" s="267">
        <v>42</v>
      </c>
      <c r="E2756" s="267">
        <v>1019</v>
      </c>
      <c r="F2756" s="267">
        <v>998</v>
      </c>
      <c r="G2756" s="267"/>
      <c r="H2756" s="267"/>
      <c r="I2756" s="267"/>
      <c r="J2756" s="267"/>
      <c r="K2756" s="267"/>
      <c r="L2756" s="196" t="s">
        <v>37</v>
      </c>
      <c r="M2756" s="196" t="s">
        <v>980</v>
      </c>
      <c r="N2756" s="196" t="s">
        <v>4293</v>
      </c>
      <c r="O2756" s="196" t="s">
        <v>4292</v>
      </c>
      <c r="P2756" s="196" t="s">
        <v>4300</v>
      </c>
      <c r="Q2756" s="196" t="s">
        <v>19</v>
      </c>
      <c r="R2756" s="218"/>
      <c r="S2756" s="218"/>
      <c r="T2756" s="218"/>
      <c r="U2756" s="219"/>
      <c r="V2756" s="197" t="s">
        <v>776</v>
      </c>
      <c r="W2756" s="220">
        <v>1</v>
      </c>
      <c r="X2756" s="223">
        <v>332</v>
      </c>
      <c r="Y2756" s="223">
        <v>322</v>
      </c>
      <c r="Z2756" s="223">
        <v>302</v>
      </c>
      <c r="AA2756" s="223">
        <v>284</v>
      </c>
      <c r="AB2756" s="5"/>
      <c r="AC2756" s="224">
        <f t="shared" si="102"/>
        <v>0</v>
      </c>
      <c r="AD2756" s="270">
        <f t="shared" si="103"/>
        <v>0</v>
      </c>
      <c r="AE2756" s="198"/>
      <c r="AF2756" s="199"/>
      <c r="AG2756" s="200"/>
      <c r="AH2756" s="200"/>
      <c r="AI2756" s="169" t="str">
        <f>IF(AB2756/W2756=0,"",IF(MOD(AB2756,W2756)&gt;0,"ОШИБКА!!! неверная кратность на сорт",""))</f>
        <v/>
      </c>
    </row>
    <row r="2757" spans="2:35">
      <c r="B2757" s="251"/>
      <c r="C2757" s="168" t="s">
        <v>1579</v>
      </c>
      <c r="D2757" s="267">
        <v>11</v>
      </c>
      <c r="E2757" s="267">
        <v>3</v>
      </c>
      <c r="F2757" s="267">
        <v>0</v>
      </c>
      <c r="G2757" s="267"/>
      <c r="H2757" s="267"/>
      <c r="I2757" s="267"/>
      <c r="J2757" s="267">
        <v>7</v>
      </c>
      <c r="K2757" s="267"/>
      <c r="L2757" s="196" t="s">
        <v>37</v>
      </c>
      <c r="M2757" s="196" t="s">
        <v>980</v>
      </c>
      <c r="N2757" s="196" t="s">
        <v>1581</v>
      </c>
      <c r="O2757" s="196" t="s">
        <v>1580</v>
      </c>
      <c r="P2757" s="196"/>
      <c r="Q2757" s="196" t="s">
        <v>141</v>
      </c>
      <c r="R2757" s="218"/>
      <c r="S2757" s="218"/>
      <c r="T2757" s="218"/>
      <c r="U2757" s="219"/>
      <c r="V2757" s="197" t="s">
        <v>776</v>
      </c>
      <c r="W2757" s="220">
        <v>1</v>
      </c>
      <c r="X2757" s="223">
        <v>283</v>
      </c>
      <c r="Y2757" s="223">
        <v>274</v>
      </c>
      <c r="Z2757" s="223">
        <v>257</v>
      </c>
      <c r="AA2757" s="223">
        <v>242</v>
      </c>
      <c r="AB2757" s="5"/>
      <c r="AC2757" s="224">
        <f t="shared" si="102"/>
        <v>0</v>
      </c>
      <c r="AD2757" s="270">
        <f t="shared" si="103"/>
        <v>0</v>
      </c>
      <c r="AE2757" s="198"/>
      <c r="AF2757" s="199"/>
      <c r="AG2757" s="200"/>
      <c r="AH2757" s="200"/>
      <c r="AI2757" s="169" t="str">
        <f>IF(AB2757/W2757=0,"",IF(MOD(AB2757,W2757)&gt;0,"ОШИБКА!!! неверная кратность на сорт",""))</f>
        <v/>
      </c>
    </row>
    <row r="2758" spans="2:35">
      <c r="B2758" s="251"/>
      <c r="C2758" s="168" t="s">
        <v>2720</v>
      </c>
      <c r="D2758" s="267">
        <v>23</v>
      </c>
      <c r="E2758" s="267"/>
      <c r="F2758" s="267"/>
      <c r="G2758" s="267"/>
      <c r="H2758" s="267"/>
      <c r="I2758" s="267"/>
      <c r="J2758" s="267"/>
      <c r="K2758" s="267"/>
      <c r="L2758" s="196" t="s">
        <v>37</v>
      </c>
      <c r="M2758" s="196" t="s">
        <v>980</v>
      </c>
      <c r="N2758" s="196" t="s">
        <v>2722</v>
      </c>
      <c r="O2758" s="196" t="s">
        <v>2721</v>
      </c>
      <c r="P2758" s="196" t="s">
        <v>46</v>
      </c>
      <c r="Q2758" s="196" t="s">
        <v>19</v>
      </c>
      <c r="R2758" s="218"/>
      <c r="S2758" s="218"/>
      <c r="T2758" s="218"/>
      <c r="U2758" s="219"/>
      <c r="V2758" s="197" t="s">
        <v>776</v>
      </c>
      <c r="W2758" s="220">
        <v>1</v>
      </c>
      <c r="X2758" s="223">
        <v>517</v>
      </c>
      <c r="Y2758" s="223">
        <v>501</v>
      </c>
      <c r="Z2758" s="223">
        <v>470</v>
      </c>
      <c r="AA2758" s="223">
        <v>442</v>
      </c>
      <c r="AB2758" s="5"/>
      <c r="AC2758" s="224">
        <f t="shared" si="102"/>
        <v>0</v>
      </c>
      <c r="AD2758" s="270">
        <f t="shared" si="103"/>
        <v>0</v>
      </c>
      <c r="AE2758" s="198"/>
      <c r="AF2758" s="199"/>
      <c r="AG2758" s="200"/>
      <c r="AH2758" s="200"/>
      <c r="AI2758" s="169" t="str">
        <f>IF(AB2758/W2758=0,"",IF(MOD(AB2758,W2758)&gt;0,"ОШИБКА!!! неверная кратность на сорт",""))</f>
        <v/>
      </c>
    </row>
    <row r="2759" spans="2:35">
      <c r="B2759" s="251"/>
      <c r="C2759" s="168" t="s">
        <v>1582</v>
      </c>
      <c r="D2759" s="267"/>
      <c r="E2759" s="267"/>
      <c r="F2759" s="267"/>
      <c r="G2759" s="267"/>
      <c r="H2759" s="267"/>
      <c r="I2759" s="267"/>
      <c r="J2759" s="267"/>
      <c r="K2759" s="267"/>
      <c r="L2759" s="196" t="s">
        <v>37</v>
      </c>
      <c r="M2759" s="332" t="s">
        <v>980</v>
      </c>
      <c r="N2759" s="332" t="s">
        <v>1584</v>
      </c>
      <c r="O2759" s="332" t="s">
        <v>1583</v>
      </c>
      <c r="P2759" s="332" t="s">
        <v>1585</v>
      </c>
      <c r="Q2759" s="332" t="s">
        <v>141</v>
      </c>
      <c r="R2759" s="334"/>
      <c r="S2759" s="334"/>
      <c r="T2759" s="334"/>
      <c r="U2759" s="219"/>
      <c r="V2759" s="197" t="s">
        <v>776</v>
      </c>
      <c r="W2759" s="220">
        <v>1</v>
      </c>
      <c r="X2759" s="223">
        <v>309</v>
      </c>
      <c r="Y2759" s="223">
        <v>300</v>
      </c>
      <c r="Z2759" s="223">
        <v>281</v>
      </c>
      <c r="AA2759" s="223">
        <v>264</v>
      </c>
      <c r="AB2759" s="5"/>
      <c r="AC2759" s="224">
        <f t="shared" si="102"/>
        <v>0</v>
      </c>
      <c r="AD2759" s="270">
        <f t="shared" si="103"/>
        <v>0</v>
      </c>
      <c r="AE2759" s="198" t="s">
        <v>4484</v>
      </c>
      <c r="AF2759" s="199"/>
      <c r="AG2759" s="200"/>
      <c r="AH2759" s="200"/>
      <c r="AI2759" s="169" t="str">
        <f>IF(AB2759/W2759=0,"",IF(MOD(AB2759,W2759)&gt;0,"ОШИБКА!!! неверная кратность на сорт",""))</f>
        <v/>
      </c>
    </row>
    <row r="2760" spans="2:35">
      <c r="B2760" s="251"/>
      <c r="C2760" s="168" t="s">
        <v>2725</v>
      </c>
      <c r="D2760" s="267">
        <v>52</v>
      </c>
      <c r="E2760" s="267"/>
      <c r="F2760" s="267"/>
      <c r="G2760" s="267"/>
      <c r="H2760" s="267"/>
      <c r="I2760" s="267"/>
      <c r="J2760" s="267"/>
      <c r="K2760" s="267"/>
      <c r="L2760" s="196" t="s">
        <v>37</v>
      </c>
      <c r="M2760" s="196" t="s">
        <v>980</v>
      </c>
      <c r="N2760" s="196" t="s">
        <v>1584</v>
      </c>
      <c r="O2760" s="196" t="s">
        <v>1583</v>
      </c>
      <c r="P2760" s="196" t="s">
        <v>2726</v>
      </c>
      <c r="Q2760" s="196" t="s">
        <v>141</v>
      </c>
      <c r="R2760" s="218"/>
      <c r="S2760" s="218"/>
      <c r="T2760" s="218"/>
      <c r="U2760" s="219"/>
      <c r="V2760" s="197" t="s">
        <v>776</v>
      </c>
      <c r="W2760" s="220">
        <v>1</v>
      </c>
      <c r="X2760" s="223">
        <v>240</v>
      </c>
      <c r="Y2760" s="223">
        <v>232</v>
      </c>
      <c r="Z2760" s="223">
        <v>218</v>
      </c>
      <c r="AA2760" s="223">
        <v>205</v>
      </c>
      <c r="AB2760" s="5"/>
      <c r="AC2760" s="224">
        <f t="shared" si="102"/>
        <v>0</v>
      </c>
      <c r="AD2760" s="270">
        <f t="shared" si="103"/>
        <v>0</v>
      </c>
      <c r="AE2760" s="198"/>
      <c r="AF2760" s="199"/>
      <c r="AG2760" s="200"/>
      <c r="AH2760" s="200"/>
      <c r="AI2760" s="169" t="str">
        <f>IF(AB2760/W2760=0,"",IF(MOD(AB2760,W2760)&gt;0,"ОШИБКА!!! неверная кратность на сорт",""))</f>
        <v/>
      </c>
    </row>
    <row r="2761" spans="2:35">
      <c r="B2761" s="251"/>
      <c r="C2761" s="168" t="s">
        <v>1573</v>
      </c>
      <c r="D2761" s="267"/>
      <c r="E2761" s="267">
        <v>7</v>
      </c>
      <c r="F2761" s="267">
        <v>0</v>
      </c>
      <c r="G2761" s="267"/>
      <c r="H2761" s="267"/>
      <c r="I2761" s="267"/>
      <c r="J2761" s="267"/>
      <c r="K2761" s="267"/>
      <c r="L2761" s="196" t="s">
        <v>37</v>
      </c>
      <c r="M2761" s="196" t="s">
        <v>980</v>
      </c>
      <c r="N2761" s="196" t="s">
        <v>1584</v>
      </c>
      <c r="O2761" s="196" t="s">
        <v>1583</v>
      </c>
      <c r="P2761" s="196" t="s">
        <v>1012</v>
      </c>
      <c r="Q2761" s="196" t="s">
        <v>141</v>
      </c>
      <c r="R2761" s="218"/>
      <c r="S2761" s="218"/>
      <c r="T2761" s="218"/>
      <c r="U2761" s="219"/>
      <c r="V2761" s="197" t="s">
        <v>776</v>
      </c>
      <c r="W2761" s="220">
        <v>1</v>
      </c>
      <c r="X2761" s="223">
        <v>293</v>
      </c>
      <c r="Y2761" s="223">
        <v>284</v>
      </c>
      <c r="Z2761" s="223">
        <v>266</v>
      </c>
      <c r="AA2761" s="223">
        <v>250</v>
      </c>
      <c r="AB2761" s="5"/>
      <c r="AC2761" s="224">
        <f t="shared" si="102"/>
        <v>0</v>
      </c>
      <c r="AD2761" s="270">
        <f t="shared" si="103"/>
        <v>0</v>
      </c>
      <c r="AE2761" s="198"/>
      <c r="AF2761" s="199"/>
      <c r="AG2761" s="200"/>
      <c r="AH2761" s="200"/>
      <c r="AI2761" s="169" t="str">
        <f>IF(AB2761/W2761=0,"",IF(MOD(AB2761,W2761)&gt;0,"ОШИБКА!!! неверная кратность на сорт",""))</f>
        <v/>
      </c>
    </row>
    <row r="2762" spans="2:35">
      <c r="B2762" s="251"/>
      <c r="C2762" s="168" t="s">
        <v>1574</v>
      </c>
      <c r="D2762" s="267"/>
      <c r="E2762" s="267"/>
      <c r="F2762" s="267"/>
      <c r="G2762" s="267"/>
      <c r="H2762" s="267"/>
      <c r="I2762" s="267"/>
      <c r="J2762" s="267"/>
      <c r="K2762" s="267"/>
      <c r="L2762" s="196" t="s">
        <v>37</v>
      </c>
      <c r="M2762" s="332" t="s">
        <v>980</v>
      </c>
      <c r="N2762" s="332" t="s">
        <v>1584</v>
      </c>
      <c r="O2762" s="332" t="s">
        <v>1583</v>
      </c>
      <c r="P2762" s="332" t="s">
        <v>1575</v>
      </c>
      <c r="Q2762" s="332" t="s">
        <v>141</v>
      </c>
      <c r="R2762" s="334"/>
      <c r="S2762" s="334"/>
      <c r="T2762" s="334"/>
      <c r="U2762" s="219"/>
      <c r="V2762" s="197" t="s">
        <v>776</v>
      </c>
      <c r="W2762" s="220">
        <v>1</v>
      </c>
      <c r="X2762" s="223">
        <v>326</v>
      </c>
      <c r="Y2762" s="223">
        <v>316</v>
      </c>
      <c r="Z2762" s="223">
        <v>296</v>
      </c>
      <c r="AA2762" s="223">
        <v>278</v>
      </c>
      <c r="AB2762" s="5"/>
      <c r="AC2762" s="224">
        <f t="shared" ref="AC2762:AC2825" si="104">X2762*AB2762</f>
        <v>0</v>
      </c>
      <c r="AD2762" s="270">
        <f t="shared" ref="AD2762:AD2825" si="105">IF(Y2762&lt;&gt;"",IF(AND($AC$25&gt;=200000,AB2762&gt;=20),AB2762*AA2762,IF(AND($AC$25&gt;=200000,AB2762&lt;20),AB2762*Z2762,IF(AND($AC$25&lt;200000,AB2762&gt;=20),AB2762*Y2762,AB2762*X2762))),IF($AC$25&gt;=200000,AB2762*Z2762,AB2762*X2762))</f>
        <v>0</v>
      </c>
      <c r="AE2762" s="198" t="s">
        <v>4484</v>
      </c>
      <c r="AF2762" s="199"/>
      <c r="AG2762" s="200"/>
      <c r="AH2762" s="200"/>
      <c r="AI2762" s="169" t="str">
        <f>IF(AB2762/W2762=0,"",IF(MOD(AB2762,W2762)&gt;0,"ОШИБКА!!! неверная кратность на сорт",""))</f>
        <v/>
      </c>
    </row>
    <row r="2763" spans="2:35">
      <c r="B2763" s="251"/>
      <c r="C2763" s="168" t="s">
        <v>2727</v>
      </c>
      <c r="D2763" s="267">
        <v>39</v>
      </c>
      <c r="E2763" s="267"/>
      <c r="F2763" s="267"/>
      <c r="G2763" s="267"/>
      <c r="H2763" s="267"/>
      <c r="I2763" s="267"/>
      <c r="J2763" s="267">
        <v>5</v>
      </c>
      <c r="K2763" s="267"/>
      <c r="L2763" s="196" t="s">
        <v>37</v>
      </c>
      <c r="M2763" s="196" t="s">
        <v>980</v>
      </c>
      <c r="N2763" s="196" t="s">
        <v>1584</v>
      </c>
      <c r="O2763" s="196" t="s">
        <v>1583</v>
      </c>
      <c r="P2763" s="196" t="s">
        <v>2728</v>
      </c>
      <c r="Q2763" s="196" t="s">
        <v>141</v>
      </c>
      <c r="R2763" s="218"/>
      <c r="S2763" s="218"/>
      <c r="T2763" s="218"/>
      <c r="U2763" s="219"/>
      <c r="V2763" s="197" t="s">
        <v>776</v>
      </c>
      <c r="W2763" s="220">
        <v>1</v>
      </c>
      <c r="X2763" s="223">
        <v>192</v>
      </c>
      <c r="Y2763" s="223">
        <v>186</v>
      </c>
      <c r="Z2763" s="223">
        <v>174</v>
      </c>
      <c r="AA2763" s="223">
        <v>164</v>
      </c>
      <c r="AB2763" s="5"/>
      <c r="AC2763" s="224">
        <f t="shared" si="104"/>
        <v>0</v>
      </c>
      <c r="AD2763" s="270">
        <f t="shared" si="105"/>
        <v>0</v>
      </c>
      <c r="AE2763" s="198"/>
      <c r="AF2763" s="199"/>
      <c r="AG2763" s="200"/>
      <c r="AH2763" s="200"/>
      <c r="AI2763" s="169" t="str">
        <f>IF(AB2763/W2763=0,"",IF(MOD(AB2763,W2763)&gt;0,"ОШИБКА!!! неверная кратность на сорт",""))</f>
        <v/>
      </c>
    </row>
    <row r="2764" spans="2:35">
      <c r="B2764" s="251"/>
      <c r="C2764" s="168" t="s">
        <v>2729</v>
      </c>
      <c r="D2764" s="267">
        <v>51</v>
      </c>
      <c r="E2764" s="267"/>
      <c r="F2764" s="267"/>
      <c r="G2764" s="267"/>
      <c r="H2764" s="267"/>
      <c r="I2764" s="267"/>
      <c r="J2764" s="267">
        <v>4</v>
      </c>
      <c r="K2764" s="267"/>
      <c r="L2764" s="196" t="s">
        <v>37</v>
      </c>
      <c r="M2764" s="196" t="s">
        <v>980</v>
      </c>
      <c r="N2764" s="196" t="s">
        <v>1584</v>
      </c>
      <c r="O2764" s="196" t="s">
        <v>1583</v>
      </c>
      <c r="P2764" s="196" t="s">
        <v>2730</v>
      </c>
      <c r="Q2764" s="196" t="s">
        <v>141</v>
      </c>
      <c r="R2764" s="218"/>
      <c r="S2764" s="218"/>
      <c r="T2764" s="218"/>
      <c r="U2764" s="219"/>
      <c r="V2764" s="197" t="s">
        <v>776</v>
      </c>
      <c r="W2764" s="220">
        <v>1</v>
      </c>
      <c r="X2764" s="223">
        <v>213</v>
      </c>
      <c r="Y2764" s="223">
        <v>207</v>
      </c>
      <c r="Z2764" s="223">
        <v>194</v>
      </c>
      <c r="AA2764" s="223">
        <v>182</v>
      </c>
      <c r="AB2764" s="5"/>
      <c r="AC2764" s="224">
        <f t="shared" si="104"/>
        <v>0</v>
      </c>
      <c r="AD2764" s="270">
        <f t="shared" si="105"/>
        <v>0</v>
      </c>
      <c r="AE2764" s="198"/>
      <c r="AF2764" s="199"/>
      <c r="AG2764" s="200"/>
      <c r="AH2764" s="200"/>
      <c r="AI2764" s="169" t="str">
        <f>IF(AB2764/W2764=0,"",IF(MOD(AB2764,W2764)&gt;0,"ОШИБКА!!! неверная кратность на сорт",""))</f>
        <v/>
      </c>
    </row>
    <row r="2765" spans="2:35">
      <c r="B2765" s="251"/>
      <c r="C2765" s="168" t="s">
        <v>2723</v>
      </c>
      <c r="D2765" s="267">
        <v>51</v>
      </c>
      <c r="E2765" s="267"/>
      <c r="F2765" s="267"/>
      <c r="G2765" s="267"/>
      <c r="H2765" s="267"/>
      <c r="I2765" s="267"/>
      <c r="J2765" s="267"/>
      <c r="K2765" s="267"/>
      <c r="L2765" s="196" t="s">
        <v>37</v>
      </c>
      <c r="M2765" s="196" t="s">
        <v>980</v>
      </c>
      <c r="N2765" s="196" t="s">
        <v>1584</v>
      </c>
      <c r="O2765" s="196" t="s">
        <v>1583</v>
      </c>
      <c r="P2765" s="196" t="s">
        <v>2724</v>
      </c>
      <c r="Q2765" s="196" t="s">
        <v>141</v>
      </c>
      <c r="R2765" s="218"/>
      <c r="S2765" s="218"/>
      <c r="T2765" s="218"/>
      <c r="U2765" s="219"/>
      <c r="V2765" s="197" t="s">
        <v>776</v>
      </c>
      <c r="W2765" s="220">
        <v>1</v>
      </c>
      <c r="X2765" s="223">
        <v>236</v>
      </c>
      <c r="Y2765" s="223">
        <v>229</v>
      </c>
      <c r="Z2765" s="223">
        <v>215</v>
      </c>
      <c r="AA2765" s="223">
        <v>202</v>
      </c>
      <c r="AB2765" s="5"/>
      <c r="AC2765" s="224">
        <f t="shared" si="104"/>
        <v>0</v>
      </c>
      <c r="AD2765" s="270">
        <f t="shared" si="105"/>
        <v>0</v>
      </c>
      <c r="AE2765" s="198"/>
      <c r="AF2765" s="199"/>
      <c r="AG2765" s="200"/>
      <c r="AH2765" s="200"/>
      <c r="AI2765" s="169" t="str">
        <f>IF(AB2765/W2765=0,"",IF(MOD(AB2765,W2765)&gt;0,"ОШИБКА!!! неверная кратность на сорт",""))</f>
        <v/>
      </c>
    </row>
    <row r="2766" spans="2:35">
      <c r="B2766" s="251"/>
      <c r="C2766" s="168" t="s">
        <v>2731</v>
      </c>
      <c r="D2766" s="267">
        <v>66</v>
      </c>
      <c r="E2766" s="267"/>
      <c r="F2766" s="267"/>
      <c r="G2766" s="267"/>
      <c r="H2766" s="267"/>
      <c r="I2766" s="267"/>
      <c r="J2766" s="267"/>
      <c r="K2766" s="267"/>
      <c r="L2766" s="196" t="s">
        <v>37</v>
      </c>
      <c r="M2766" s="196" t="s">
        <v>980</v>
      </c>
      <c r="N2766" s="196" t="s">
        <v>1584</v>
      </c>
      <c r="O2766" s="196" t="s">
        <v>1583</v>
      </c>
      <c r="P2766" s="196" t="s">
        <v>2732</v>
      </c>
      <c r="Q2766" s="196" t="s">
        <v>141</v>
      </c>
      <c r="R2766" s="218"/>
      <c r="S2766" s="218"/>
      <c r="T2766" s="218"/>
      <c r="U2766" s="219"/>
      <c r="V2766" s="197" t="s">
        <v>776</v>
      </c>
      <c r="W2766" s="220">
        <v>1</v>
      </c>
      <c r="X2766" s="223">
        <v>213</v>
      </c>
      <c r="Y2766" s="223">
        <v>207</v>
      </c>
      <c r="Z2766" s="223">
        <v>194</v>
      </c>
      <c r="AA2766" s="223">
        <v>182</v>
      </c>
      <c r="AB2766" s="5"/>
      <c r="AC2766" s="224">
        <f t="shared" si="104"/>
        <v>0</v>
      </c>
      <c r="AD2766" s="270">
        <f t="shared" si="105"/>
        <v>0</v>
      </c>
      <c r="AE2766" s="198"/>
      <c r="AF2766" s="199"/>
      <c r="AG2766" s="200"/>
      <c r="AH2766" s="200"/>
      <c r="AI2766" s="169" t="str">
        <f>IF(AB2766/W2766=0,"",IF(MOD(AB2766,W2766)&gt;0,"ОШИБКА!!! неверная кратность на сорт",""))</f>
        <v/>
      </c>
    </row>
    <row r="2767" spans="2:35">
      <c r="B2767" s="251"/>
      <c r="C2767" s="168" t="s">
        <v>1586</v>
      </c>
      <c r="D2767" s="267"/>
      <c r="E2767" s="267"/>
      <c r="F2767" s="267"/>
      <c r="G2767" s="267"/>
      <c r="H2767" s="267"/>
      <c r="I2767" s="267"/>
      <c r="J2767" s="267"/>
      <c r="K2767" s="267"/>
      <c r="L2767" s="196" t="s">
        <v>37</v>
      </c>
      <c r="M2767" s="332" t="s">
        <v>980</v>
      </c>
      <c r="N2767" s="332" t="s">
        <v>1584</v>
      </c>
      <c r="O2767" s="332" t="s">
        <v>1583</v>
      </c>
      <c r="P2767" s="332" t="s">
        <v>1587</v>
      </c>
      <c r="Q2767" s="332" t="s">
        <v>141</v>
      </c>
      <c r="R2767" s="334"/>
      <c r="S2767" s="334"/>
      <c r="T2767" s="334"/>
      <c r="U2767" s="219"/>
      <c r="V2767" s="197" t="s">
        <v>776</v>
      </c>
      <c r="W2767" s="220">
        <v>1</v>
      </c>
      <c r="X2767" s="223">
        <v>293</v>
      </c>
      <c r="Y2767" s="223">
        <v>284</v>
      </c>
      <c r="Z2767" s="223">
        <v>266</v>
      </c>
      <c r="AA2767" s="223">
        <v>250</v>
      </c>
      <c r="AB2767" s="5"/>
      <c r="AC2767" s="224">
        <f t="shared" si="104"/>
        <v>0</v>
      </c>
      <c r="AD2767" s="270">
        <f t="shared" si="105"/>
        <v>0</v>
      </c>
      <c r="AE2767" s="198" t="s">
        <v>4484</v>
      </c>
      <c r="AF2767" s="199"/>
      <c r="AG2767" s="200"/>
      <c r="AH2767" s="200"/>
      <c r="AI2767" s="169" t="str">
        <f>IF(AB2767/W2767=0,"",IF(MOD(AB2767,W2767)&gt;0,"ОШИБКА!!! неверная кратность на сорт",""))</f>
        <v/>
      </c>
    </row>
    <row r="2768" spans="2:35">
      <c r="B2768" s="251"/>
      <c r="C2768" s="168" t="s">
        <v>1588</v>
      </c>
      <c r="D2768" s="267"/>
      <c r="E2768" s="267">
        <v>14</v>
      </c>
      <c r="F2768" s="267">
        <v>0</v>
      </c>
      <c r="G2768" s="267"/>
      <c r="H2768" s="267"/>
      <c r="I2768" s="267"/>
      <c r="J2768" s="267"/>
      <c r="K2768" s="267"/>
      <c r="L2768" s="196" t="s">
        <v>37</v>
      </c>
      <c r="M2768" s="196" t="s">
        <v>980</v>
      </c>
      <c r="N2768" s="196" t="s">
        <v>1584</v>
      </c>
      <c r="O2768" s="196" t="s">
        <v>1583</v>
      </c>
      <c r="P2768" s="196" t="s">
        <v>1589</v>
      </c>
      <c r="Q2768" s="196" t="s">
        <v>141</v>
      </c>
      <c r="R2768" s="218"/>
      <c r="S2768" s="218"/>
      <c r="T2768" s="218"/>
      <c r="U2768" s="219"/>
      <c r="V2768" s="197" t="s">
        <v>776</v>
      </c>
      <c r="W2768" s="220">
        <v>1</v>
      </c>
      <c r="X2768" s="223">
        <v>304</v>
      </c>
      <c r="Y2768" s="223">
        <v>295</v>
      </c>
      <c r="Z2768" s="223">
        <v>276</v>
      </c>
      <c r="AA2768" s="223">
        <v>260</v>
      </c>
      <c r="AB2768" s="5"/>
      <c r="AC2768" s="224">
        <f t="shared" si="104"/>
        <v>0</v>
      </c>
      <c r="AD2768" s="270">
        <f t="shared" si="105"/>
        <v>0</v>
      </c>
      <c r="AE2768" s="198"/>
      <c r="AF2768" s="199"/>
      <c r="AG2768" s="200"/>
      <c r="AH2768" s="200"/>
      <c r="AI2768" s="169" t="str">
        <f>IF(AB2768/W2768=0,"",IF(MOD(AB2768,W2768)&gt;0,"ОШИБКА!!! неверная кратность на сорт",""))</f>
        <v/>
      </c>
    </row>
    <row r="2769" spans="2:35">
      <c r="B2769" s="251"/>
      <c r="C2769" s="168" t="s">
        <v>3693</v>
      </c>
      <c r="D2769" s="267">
        <v>10</v>
      </c>
      <c r="E2769" s="267">
        <v>12</v>
      </c>
      <c r="F2769" s="267">
        <v>0</v>
      </c>
      <c r="G2769" s="267"/>
      <c r="H2769" s="267"/>
      <c r="I2769" s="267"/>
      <c r="J2769" s="267"/>
      <c r="K2769" s="267"/>
      <c r="L2769" s="196" t="s">
        <v>37</v>
      </c>
      <c r="M2769" s="196" t="s">
        <v>980</v>
      </c>
      <c r="N2769" s="196" t="s">
        <v>1584</v>
      </c>
      <c r="O2769" s="196" t="s">
        <v>1583</v>
      </c>
      <c r="P2769" s="196" t="s">
        <v>2734</v>
      </c>
      <c r="Q2769" s="196" t="s">
        <v>19</v>
      </c>
      <c r="R2769" s="218"/>
      <c r="S2769" s="218"/>
      <c r="T2769" s="218"/>
      <c r="U2769" s="219"/>
      <c r="V2769" s="197" t="s">
        <v>776</v>
      </c>
      <c r="W2769" s="220">
        <v>1</v>
      </c>
      <c r="X2769" s="223">
        <v>416</v>
      </c>
      <c r="Y2769" s="223">
        <v>404</v>
      </c>
      <c r="Z2769" s="223">
        <v>378</v>
      </c>
      <c r="AA2769" s="223">
        <v>356</v>
      </c>
      <c r="AB2769" s="5"/>
      <c r="AC2769" s="224">
        <f t="shared" si="104"/>
        <v>0</v>
      </c>
      <c r="AD2769" s="270">
        <f t="shared" si="105"/>
        <v>0</v>
      </c>
      <c r="AE2769" s="198"/>
      <c r="AF2769" s="199"/>
      <c r="AG2769" s="200"/>
      <c r="AH2769" s="200"/>
      <c r="AI2769" s="169" t="str">
        <f>IF(AB2769/W2769=0,"",IF(MOD(AB2769,W2769)&gt;0,"ОШИБКА!!! неверная кратность на сорт",""))</f>
        <v/>
      </c>
    </row>
    <row r="2770" spans="2:35">
      <c r="B2770" s="251"/>
      <c r="C2770" s="168" t="s">
        <v>2733</v>
      </c>
      <c r="D2770" s="267"/>
      <c r="E2770" s="267"/>
      <c r="F2770" s="267"/>
      <c r="G2770" s="267"/>
      <c r="H2770" s="267"/>
      <c r="I2770" s="267"/>
      <c r="J2770" s="267"/>
      <c r="K2770" s="267"/>
      <c r="L2770" s="196" t="s">
        <v>37</v>
      </c>
      <c r="M2770" s="332" t="s">
        <v>980</v>
      </c>
      <c r="N2770" s="332" t="s">
        <v>1584</v>
      </c>
      <c r="O2770" s="332" t="s">
        <v>1583</v>
      </c>
      <c r="P2770" s="332" t="s">
        <v>2734</v>
      </c>
      <c r="Q2770" s="332" t="s">
        <v>19</v>
      </c>
      <c r="R2770" s="334"/>
      <c r="S2770" s="334"/>
      <c r="T2770" s="334"/>
      <c r="U2770" s="219"/>
      <c r="V2770" s="197" t="s">
        <v>776</v>
      </c>
      <c r="W2770" s="220">
        <v>1</v>
      </c>
      <c r="X2770" s="223">
        <v>482</v>
      </c>
      <c r="Y2770" s="223">
        <v>468</v>
      </c>
      <c r="Z2770" s="223">
        <v>438</v>
      </c>
      <c r="AA2770" s="223">
        <v>412</v>
      </c>
      <c r="AB2770" s="5"/>
      <c r="AC2770" s="224">
        <f t="shared" si="104"/>
        <v>0</v>
      </c>
      <c r="AD2770" s="270">
        <f t="shared" si="105"/>
        <v>0</v>
      </c>
      <c r="AE2770" s="198" t="s">
        <v>4484</v>
      </c>
      <c r="AF2770" s="199"/>
      <c r="AG2770" s="200"/>
      <c r="AH2770" s="200"/>
      <c r="AI2770" s="169" t="str">
        <f>IF(AB2770/W2770=0,"",IF(MOD(AB2770,W2770)&gt;0,"ОШИБКА!!! неверная кратность на сорт",""))</f>
        <v/>
      </c>
    </row>
    <row r="2771" spans="2:35">
      <c r="B2771" s="251"/>
      <c r="C2771" s="168" t="s">
        <v>1590</v>
      </c>
      <c r="D2771" s="267"/>
      <c r="E2771" s="267"/>
      <c r="F2771" s="267"/>
      <c r="G2771" s="267"/>
      <c r="H2771" s="267"/>
      <c r="I2771" s="267"/>
      <c r="J2771" s="267"/>
      <c r="K2771" s="267"/>
      <c r="L2771" s="196" t="s">
        <v>37</v>
      </c>
      <c r="M2771" s="332" t="s">
        <v>980</v>
      </c>
      <c r="N2771" s="332" t="s">
        <v>1584</v>
      </c>
      <c r="O2771" s="332" t="s">
        <v>1583</v>
      </c>
      <c r="P2771" s="332" t="s">
        <v>1591</v>
      </c>
      <c r="Q2771" s="332" t="s">
        <v>141</v>
      </c>
      <c r="R2771" s="334"/>
      <c r="S2771" s="334"/>
      <c r="T2771" s="334"/>
      <c r="U2771" s="336"/>
      <c r="V2771" s="197" t="s">
        <v>776</v>
      </c>
      <c r="W2771" s="220">
        <v>1</v>
      </c>
      <c r="X2771" s="223">
        <v>352</v>
      </c>
      <c r="Y2771" s="223">
        <v>341</v>
      </c>
      <c r="Z2771" s="223">
        <v>320</v>
      </c>
      <c r="AA2771" s="223">
        <v>301</v>
      </c>
      <c r="AB2771" s="5"/>
      <c r="AC2771" s="224">
        <f t="shared" si="104"/>
        <v>0</v>
      </c>
      <c r="AD2771" s="270">
        <f t="shared" si="105"/>
        <v>0</v>
      </c>
      <c r="AE2771" s="198" t="s">
        <v>4484</v>
      </c>
      <c r="AF2771" s="199"/>
      <c r="AG2771" s="200"/>
      <c r="AH2771" s="200"/>
      <c r="AI2771" s="169" t="str">
        <f>IF(AB2771/W2771=0,"",IF(MOD(AB2771,W2771)&gt;0,"ОШИБКА!!! неверная кратность на сорт",""))</f>
        <v/>
      </c>
    </row>
    <row r="2772" spans="2:35">
      <c r="B2772" s="251"/>
      <c r="C2772" s="168" t="s">
        <v>3695</v>
      </c>
      <c r="D2772" s="267"/>
      <c r="E2772" s="267">
        <v>34</v>
      </c>
      <c r="F2772" s="267">
        <v>0</v>
      </c>
      <c r="G2772" s="267"/>
      <c r="H2772" s="267"/>
      <c r="I2772" s="267"/>
      <c r="J2772" s="267"/>
      <c r="K2772" s="267"/>
      <c r="L2772" s="196" t="s">
        <v>37</v>
      </c>
      <c r="M2772" s="196" t="s">
        <v>980</v>
      </c>
      <c r="N2772" s="196" t="s">
        <v>1584</v>
      </c>
      <c r="O2772" s="196" t="s">
        <v>1583</v>
      </c>
      <c r="P2772" s="196" t="s">
        <v>4288</v>
      </c>
      <c r="Q2772" s="196" t="s">
        <v>19</v>
      </c>
      <c r="R2772" s="218"/>
      <c r="S2772" s="218"/>
      <c r="T2772" s="218"/>
      <c r="U2772" s="219"/>
      <c r="V2772" s="197" t="s">
        <v>776</v>
      </c>
      <c r="W2772" s="220">
        <v>1</v>
      </c>
      <c r="X2772" s="223">
        <v>355</v>
      </c>
      <c r="Y2772" s="223">
        <v>344</v>
      </c>
      <c r="Z2772" s="223">
        <v>323</v>
      </c>
      <c r="AA2772" s="223">
        <v>304</v>
      </c>
      <c r="AB2772" s="5"/>
      <c r="AC2772" s="224">
        <f t="shared" si="104"/>
        <v>0</v>
      </c>
      <c r="AD2772" s="270">
        <f t="shared" si="105"/>
        <v>0</v>
      </c>
      <c r="AE2772" s="198"/>
      <c r="AF2772" s="199"/>
      <c r="AG2772" s="200"/>
      <c r="AH2772" s="200"/>
      <c r="AI2772" s="169" t="str">
        <f>IF(AB2772/W2772=0,"",IF(MOD(AB2772,W2772)&gt;0,"ОШИБКА!!! неверная кратность на сорт",""))</f>
        <v/>
      </c>
    </row>
    <row r="2773" spans="2:35">
      <c r="B2773" s="251"/>
      <c r="C2773" s="168" t="s">
        <v>3694</v>
      </c>
      <c r="D2773" s="267">
        <v>1</v>
      </c>
      <c r="E2773" s="267"/>
      <c r="F2773" s="267"/>
      <c r="G2773" s="267"/>
      <c r="H2773" s="267"/>
      <c r="I2773" s="267"/>
      <c r="J2773" s="267"/>
      <c r="K2773" s="267"/>
      <c r="L2773" s="196" t="s">
        <v>37</v>
      </c>
      <c r="M2773" s="196" t="s">
        <v>980</v>
      </c>
      <c r="N2773" s="196" t="s">
        <v>1584</v>
      </c>
      <c r="O2773" s="196" t="s">
        <v>1583</v>
      </c>
      <c r="P2773" s="196" t="s">
        <v>4288</v>
      </c>
      <c r="Q2773" s="196" t="s">
        <v>19</v>
      </c>
      <c r="R2773" s="218"/>
      <c r="S2773" s="218"/>
      <c r="T2773" s="218"/>
      <c r="U2773" s="219"/>
      <c r="V2773" s="197" t="s">
        <v>776</v>
      </c>
      <c r="W2773" s="220">
        <v>1</v>
      </c>
      <c r="X2773" s="223">
        <v>212</v>
      </c>
      <c r="Y2773" s="223">
        <v>205</v>
      </c>
      <c r="Z2773" s="223">
        <v>192</v>
      </c>
      <c r="AA2773" s="223">
        <v>181</v>
      </c>
      <c r="AB2773" s="5"/>
      <c r="AC2773" s="224">
        <f t="shared" si="104"/>
        <v>0</v>
      </c>
      <c r="AD2773" s="270">
        <f t="shared" si="105"/>
        <v>0</v>
      </c>
      <c r="AE2773" s="198"/>
      <c r="AF2773" s="199"/>
      <c r="AG2773" s="200"/>
      <c r="AH2773" s="200"/>
      <c r="AI2773" s="169" t="str">
        <f>IF(AB2773/W2773=0,"",IF(MOD(AB2773,W2773)&gt;0,"ОШИБКА!!! неверная кратность на сорт",""))</f>
        <v/>
      </c>
    </row>
    <row r="2774" spans="2:35">
      <c r="B2774" s="251"/>
      <c r="C2774" s="168" t="s">
        <v>1576</v>
      </c>
      <c r="D2774" s="267"/>
      <c r="E2774" s="267"/>
      <c r="F2774" s="267"/>
      <c r="G2774" s="267"/>
      <c r="H2774" s="267"/>
      <c r="I2774" s="267"/>
      <c r="J2774" s="267"/>
      <c r="K2774" s="267"/>
      <c r="L2774" s="196" t="s">
        <v>37</v>
      </c>
      <c r="M2774" s="332" t="s">
        <v>980</v>
      </c>
      <c r="N2774" s="332" t="s">
        <v>1584</v>
      </c>
      <c r="O2774" s="332" t="s">
        <v>1583</v>
      </c>
      <c r="P2774" s="332" t="s">
        <v>1577</v>
      </c>
      <c r="Q2774" s="332" t="s">
        <v>141</v>
      </c>
      <c r="R2774" s="334"/>
      <c r="S2774" s="334"/>
      <c r="T2774" s="334"/>
      <c r="U2774" s="336"/>
      <c r="V2774" s="197" t="s">
        <v>776</v>
      </c>
      <c r="W2774" s="220">
        <v>1</v>
      </c>
      <c r="X2774" s="223">
        <v>453</v>
      </c>
      <c r="Y2774" s="223">
        <v>439</v>
      </c>
      <c r="Z2774" s="223">
        <v>411</v>
      </c>
      <c r="AA2774" s="223">
        <v>387</v>
      </c>
      <c r="AB2774" s="5"/>
      <c r="AC2774" s="224">
        <f t="shared" si="104"/>
        <v>0</v>
      </c>
      <c r="AD2774" s="270">
        <f t="shared" si="105"/>
        <v>0</v>
      </c>
      <c r="AE2774" s="198" t="s">
        <v>4484</v>
      </c>
      <c r="AF2774" s="199"/>
      <c r="AG2774" s="200"/>
      <c r="AH2774" s="200"/>
      <c r="AI2774" s="169" t="str">
        <f>IF(AB2774/W2774=0,"",IF(MOD(AB2774,W2774)&gt;0,"ОШИБКА!!! неверная кратность на сорт",""))</f>
        <v/>
      </c>
    </row>
    <row r="2775" spans="2:35">
      <c r="B2775" s="251"/>
      <c r="C2775" s="168" t="s">
        <v>3698</v>
      </c>
      <c r="D2775" s="267"/>
      <c r="E2775" s="267">
        <v>91</v>
      </c>
      <c r="F2775" s="267">
        <v>43</v>
      </c>
      <c r="G2775" s="267"/>
      <c r="H2775" s="267"/>
      <c r="I2775" s="267"/>
      <c r="J2775" s="267"/>
      <c r="K2775" s="267"/>
      <c r="L2775" s="196" t="s">
        <v>37</v>
      </c>
      <c r="M2775" s="196" t="s">
        <v>980</v>
      </c>
      <c r="N2775" s="196" t="s">
        <v>1584</v>
      </c>
      <c r="O2775" s="196" t="s">
        <v>1583</v>
      </c>
      <c r="P2775" s="196" t="s">
        <v>1593</v>
      </c>
      <c r="Q2775" s="196" t="s">
        <v>19</v>
      </c>
      <c r="R2775" s="218"/>
      <c r="S2775" s="218"/>
      <c r="T2775" s="218"/>
      <c r="U2775" s="219"/>
      <c r="V2775" s="197" t="s">
        <v>776</v>
      </c>
      <c r="W2775" s="220">
        <v>1</v>
      </c>
      <c r="X2775" s="223">
        <v>426</v>
      </c>
      <c r="Y2775" s="223">
        <v>413</v>
      </c>
      <c r="Z2775" s="223">
        <v>387</v>
      </c>
      <c r="AA2775" s="223">
        <v>364</v>
      </c>
      <c r="AB2775" s="5"/>
      <c r="AC2775" s="224">
        <f t="shared" si="104"/>
        <v>0</v>
      </c>
      <c r="AD2775" s="270">
        <f t="shared" si="105"/>
        <v>0</v>
      </c>
      <c r="AE2775" s="198"/>
      <c r="AF2775" s="199"/>
      <c r="AG2775" s="200"/>
      <c r="AH2775" s="200"/>
      <c r="AI2775" s="169" t="str">
        <f>IF(AB2775/W2775=0,"",IF(MOD(AB2775,W2775)&gt;0,"ОШИБКА!!! неверная кратность на сорт",""))</f>
        <v/>
      </c>
    </row>
    <row r="2776" spans="2:35">
      <c r="B2776" s="251"/>
      <c r="C2776" s="168" t="s">
        <v>1592</v>
      </c>
      <c r="D2776" s="267"/>
      <c r="E2776" s="267"/>
      <c r="F2776" s="267"/>
      <c r="G2776" s="267"/>
      <c r="H2776" s="267"/>
      <c r="I2776" s="267"/>
      <c r="J2776" s="267"/>
      <c r="K2776" s="267"/>
      <c r="L2776" s="196" t="s">
        <v>37</v>
      </c>
      <c r="M2776" s="332" t="s">
        <v>980</v>
      </c>
      <c r="N2776" s="332" t="s">
        <v>1584</v>
      </c>
      <c r="O2776" s="332" t="s">
        <v>1583</v>
      </c>
      <c r="P2776" s="332" t="s">
        <v>1593</v>
      </c>
      <c r="Q2776" s="332" t="s">
        <v>141</v>
      </c>
      <c r="R2776" s="334"/>
      <c r="S2776" s="334"/>
      <c r="T2776" s="334"/>
      <c r="U2776" s="336"/>
      <c r="V2776" s="197" t="s">
        <v>776</v>
      </c>
      <c r="W2776" s="220">
        <v>1</v>
      </c>
      <c r="X2776" s="223">
        <v>352</v>
      </c>
      <c r="Y2776" s="223">
        <v>341</v>
      </c>
      <c r="Z2776" s="223">
        <v>320</v>
      </c>
      <c r="AA2776" s="223">
        <v>301</v>
      </c>
      <c r="AB2776" s="5"/>
      <c r="AC2776" s="224">
        <f t="shared" si="104"/>
        <v>0</v>
      </c>
      <c r="AD2776" s="270">
        <f t="shared" si="105"/>
        <v>0</v>
      </c>
      <c r="AE2776" s="198" t="s">
        <v>4484</v>
      </c>
      <c r="AF2776" s="199"/>
      <c r="AG2776" s="200"/>
      <c r="AH2776" s="200"/>
      <c r="AI2776" s="169" t="str">
        <f>IF(AB2776/W2776=0,"",IF(MOD(AB2776,W2776)&gt;0,"ОШИБКА!!! неверная кратность на сорт",""))</f>
        <v/>
      </c>
    </row>
    <row r="2777" spans="2:35">
      <c r="B2777" s="251"/>
      <c r="C2777" s="168" t="s">
        <v>3700</v>
      </c>
      <c r="D2777" s="267"/>
      <c r="E2777" s="267">
        <v>74</v>
      </c>
      <c r="F2777" s="267">
        <v>26</v>
      </c>
      <c r="G2777" s="267"/>
      <c r="H2777" s="267"/>
      <c r="I2777" s="267"/>
      <c r="J2777" s="267"/>
      <c r="K2777" s="267"/>
      <c r="L2777" s="196" t="s">
        <v>37</v>
      </c>
      <c r="M2777" s="196" t="s">
        <v>980</v>
      </c>
      <c r="N2777" s="196" t="s">
        <v>1584</v>
      </c>
      <c r="O2777" s="196" t="s">
        <v>1583</v>
      </c>
      <c r="P2777" s="196" t="s">
        <v>4289</v>
      </c>
      <c r="Q2777" s="196" t="s">
        <v>19</v>
      </c>
      <c r="R2777" s="218"/>
      <c r="S2777" s="218"/>
      <c r="T2777" s="218"/>
      <c r="U2777" s="219"/>
      <c r="V2777" s="197" t="s">
        <v>776</v>
      </c>
      <c r="W2777" s="220">
        <v>1</v>
      </c>
      <c r="X2777" s="223">
        <v>481</v>
      </c>
      <c r="Y2777" s="223">
        <v>466</v>
      </c>
      <c r="Z2777" s="223">
        <v>437</v>
      </c>
      <c r="AA2777" s="223">
        <v>411</v>
      </c>
      <c r="AB2777" s="5"/>
      <c r="AC2777" s="224">
        <f t="shared" si="104"/>
        <v>0</v>
      </c>
      <c r="AD2777" s="270">
        <f t="shared" si="105"/>
        <v>0</v>
      </c>
      <c r="AE2777" s="198"/>
      <c r="AF2777" s="199"/>
      <c r="AG2777" s="200"/>
      <c r="AH2777" s="200"/>
      <c r="AI2777" s="169" t="str">
        <f>IF(AB2777/W2777=0,"",IF(MOD(AB2777,W2777)&gt;0,"ОШИБКА!!! неверная кратность на сорт",""))</f>
        <v/>
      </c>
    </row>
    <row r="2778" spans="2:35">
      <c r="B2778" s="251"/>
      <c r="C2778" s="168" t="s">
        <v>3701</v>
      </c>
      <c r="D2778" s="267">
        <v>6</v>
      </c>
      <c r="E2778" s="267">
        <v>5</v>
      </c>
      <c r="F2778" s="267">
        <v>0</v>
      </c>
      <c r="G2778" s="267"/>
      <c r="H2778" s="267"/>
      <c r="I2778" s="267"/>
      <c r="J2778" s="267"/>
      <c r="K2778" s="267"/>
      <c r="L2778" s="196" t="s">
        <v>37</v>
      </c>
      <c r="M2778" s="196" t="s">
        <v>980</v>
      </c>
      <c r="N2778" s="196" t="s">
        <v>1584</v>
      </c>
      <c r="O2778" s="196" t="s">
        <v>1583</v>
      </c>
      <c r="P2778" s="196" t="s">
        <v>1578</v>
      </c>
      <c r="Q2778" s="196" t="s">
        <v>19</v>
      </c>
      <c r="R2778" s="218"/>
      <c r="S2778" s="218"/>
      <c r="T2778" s="218"/>
      <c r="U2778" s="219"/>
      <c r="V2778" s="197" t="s">
        <v>776</v>
      </c>
      <c r="W2778" s="220">
        <v>1</v>
      </c>
      <c r="X2778" s="223">
        <v>499</v>
      </c>
      <c r="Y2778" s="223">
        <v>484</v>
      </c>
      <c r="Z2778" s="223">
        <v>453</v>
      </c>
      <c r="AA2778" s="223">
        <v>426</v>
      </c>
      <c r="AB2778" s="5"/>
      <c r="AC2778" s="224">
        <f t="shared" si="104"/>
        <v>0</v>
      </c>
      <c r="AD2778" s="270">
        <f t="shared" si="105"/>
        <v>0</v>
      </c>
      <c r="AE2778" s="198"/>
      <c r="AF2778" s="199"/>
      <c r="AG2778" s="200"/>
      <c r="AH2778" s="200"/>
      <c r="AI2778" s="169" t="str">
        <f>IF(AB2778/W2778=0,"",IF(MOD(AB2778,W2778)&gt;0,"ОШИБКА!!! неверная кратность на сорт",""))</f>
        <v/>
      </c>
    </row>
    <row r="2779" spans="2:35">
      <c r="B2779" s="251"/>
      <c r="C2779" s="168" t="s">
        <v>3703</v>
      </c>
      <c r="D2779" s="267"/>
      <c r="E2779" s="267">
        <v>144</v>
      </c>
      <c r="F2779" s="267">
        <v>93</v>
      </c>
      <c r="G2779" s="267"/>
      <c r="H2779" s="267"/>
      <c r="I2779" s="267"/>
      <c r="J2779" s="267">
        <v>10</v>
      </c>
      <c r="K2779" s="267"/>
      <c r="L2779" s="196" t="s">
        <v>37</v>
      </c>
      <c r="M2779" s="196" t="s">
        <v>980</v>
      </c>
      <c r="N2779" s="196" t="s">
        <v>1584</v>
      </c>
      <c r="O2779" s="196" t="s">
        <v>1583</v>
      </c>
      <c r="P2779" s="196" t="s">
        <v>4290</v>
      </c>
      <c r="Q2779" s="196" t="s">
        <v>19</v>
      </c>
      <c r="R2779" s="218"/>
      <c r="S2779" s="218"/>
      <c r="T2779" s="218"/>
      <c r="U2779" s="219"/>
      <c r="V2779" s="197" t="s">
        <v>776</v>
      </c>
      <c r="W2779" s="220">
        <v>1</v>
      </c>
      <c r="X2779" s="223">
        <v>458</v>
      </c>
      <c r="Y2779" s="223">
        <v>444</v>
      </c>
      <c r="Z2779" s="223">
        <v>416</v>
      </c>
      <c r="AA2779" s="223">
        <v>391</v>
      </c>
      <c r="AB2779" s="5"/>
      <c r="AC2779" s="224">
        <f t="shared" si="104"/>
        <v>0</v>
      </c>
      <c r="AD2779" s="270">
        <f t="shared" si="105"/>
        <v>0</v>
      </c>
      <c r="AE2779" s="198"/>
      <c r="AF2779" s="199"/>
      <c r="AG2779" s="200"/>
      <c r="AH2779" s="200"/>
      <c r="AI2779" s="169" t="str">
        <f>IF(AB2779/W2779=0,"",IF(MOD(AB2779,W2779)&gt;0,"ОШИБКА!!! неверная кратность на сорт",""))</f>
        <v/>
      </c>
    </row>
    <row r="2780" spans="2:35">
      <c r="B2780" s="251"/>
      <c r="C2780" s="168" t="s">
        <v>3704</v>
      </c>
      <c r="D2780" s="267">
        <v>20</v>
      </c>
      <c r="E2780" s="267">
        <v>10</v>
      </c>
      <c r="F2780" s="267">
        <v>0</v>
      </c>
      <c r="G2780" s="267"/>
      <c r="H2780" s="267"/>
      <c r="I2780" s="267"/>
      <c r="J2780" s="267">
        <v>10</v>
      </c>
      <c r="K2780" s="267"/>
      <c r="L2780" s="196" t="s">
        <v>37</v>
      </c>
      <c r="M2780" s="196" t="s">
        <v>980</v>
      </c>
      <c r="N2780" s="196" t="s">
        <v>1584</v>
      </c>
      <c r="O2780" s="196" t="s">
        <v>1583</v>
      </c>
      <c r="P2780" s="196" t="s">
        <v>4291</v>
      </c>
      <c r="Q2780" s="196" t="s">
        <v>19</v>
      </c>
      <c r="R2780" s="218"/>
      <c r="S2780" s="218"/>
      <c r="T2780" s="218"/>
      <c r="U2780" s="219"/>
      <c r="V2780" s="197" t="s">
        <v>776</v>
      </c>
      <c r="W2780" s="220">
        <v>1</v>
      </c>
      <c r="X2780" s="223">
        <v>458</v>
      </c>
      <c r="Y2780" s="223">
        <v>444</v>
      </c>
      <c r="Z2780" s="223">
        <v>416</v>
      </c>
      <c r="AA2780" s="223">
        <v>391</v>
      </c>
      <c r="AB2780" s="5"/>
      <c r="AC2780" s="224">
        <f t="shared" si="104"/>
        <v>0</v>
      </c>
      <c r="AD2780" s="270">
        <f t="shared" si="105"/>
        <v>0</v>
      </c>
      <c r="AE2780" s="198"/>
      <c r="AF2780" s="199"/>
      <c r="AG2780" s="200"/>
      <c r="AH2780" s="200"/>
      <c r="AI2780" s="169" t="str">
        <f>IF(AB2780/W2780=0,"",IF(MOD(AB2780,W2780)&gt;0,"ОШИБКА!!! неверная кратность на сорт",""))</f>
        <v/>
      </c>
    </row>
    <row r="2781" spans="2:35">
      <c r="B2781" s="251"/>
      <c r="C2781" s="168" t="s">
        <v>1594</v>
      </c>
      <c r="D2781" s="267"/>
      <c r="E2781" s="267">
        <v>7</v>
      </c>
      <c r="F2781" s="267">
        <v>0</v>
      </c>
      <c r="G2781" s="267"/>
      <c r="H2781" s="267"/>
      <c r="I2781" s="267"/>
      <c r="J2781" s="267"/>
      <c r="K2781" s="267"/>
      <c r="L2781" s="196" t="s">
        <v>37</v>
      </c>
      <c r="M2781" s="196" t="s">
        <v>980</v>
      </c>
      <c r="N2781" s="196" t="s">
        <v>1596</v>
      </c>
      <c r="O2781" s="196" t="s">
        <v>1595</v>
      </c>
      <c r="P2781" s="196" t="s">
        <v>1597</v>
      </c>
      <c r="Q2781" s="196" t="s">
        <v>141</v>
      </c>
      <c r="R2781" s="218"/>
      <c r="S2781" s="218"/>
      <c r="T2781" s="218"/>
      <c r="U2781" s="219"/>
      <c r="V2781" s="197" t="s">
        <v>776</v>
      </c>
      <c r="W2781" s="220">
        <v>1</v>
      </c>
      <c r="X2781" s="223">
        <v>436</v>
      </c>
      <c r="Y2781" s="223">
        <v>423</v>
      </c>
      <c r="Z2781" s="223">
        <v>396</v>
      </c>
      <c r="AA2781" s="223">
        <v>373</v>
      </c>
      <c r="AB2781" s="5"/>
      <c r="AC2781" s="224">
        <f t="shared" si="104"/>
        <v>0</v>
      </c>
      <c r="AD2781" s="270">
        <f t="shared" si="105"/>
        <v>0</v>
      </c>
      <c r="AE2781" s="198"/>
      <c r="AF2781" s="199"/>
      <c r="AG2781" s="200"/>
      <c r="AH2781" s="200"/>
      <c r="AI2781" s="169" t="str">
        <f>IF(AB2781/W2781=0,"",IF(MOD(AB2781,W2781)&gt;0,"ОШИБКА!!! неверная кратность на сорт",""))</f>
        <v/>
      </c>
    </row>
    <row r="2782" spans="2:35">
      <c r="B2782" s="251"/>
      <c r="C2782" s="168" t="s">
        <v>3705</v>
      </c>
      <c r="D2782" s="267"/>
      <c r="E2782" s="267"/>
      <c r="F2782" s="267"/>
      <c r="G2782" s="267"/>
      <c r="H2782" s="267"/>
      <c r="I2782" s="267"/>
      <c r="J2782" s="267"/>
      <c r="K2782" s="267"/>
      <c r="L2782" s="196" t="s">
        <v>37</v>
      </c>
      <c r="M2782" s="332" t="s">
        <v>980</v>
      </c>
      <c r="N2782" s="332" t="s">
        <v>2737</v>
      </c>
      <c r="O2782" s="332" t="s">
        <v>2736</v>
      </c>
      <c r="P2782" s="332" t="s">
        <v>391</v>
      </c>
      <c r="Q2782" s="338" t="s">
        <v>4613</v>
      </c>
      <c r="R2782" s="334"/>
      <c r="S2782" s="334"/>
      <c r="T2782" s="334"/>
      <c r="U2782" s="219"/>
      <c r="V2782" s="197" t="s">
        <v>776</v>
      </c>
      <c r="W2782" s="220">
        <v>1</v>
      </c>
      <c r="X2782" s="223">
        <v>499</v>
      </c>
      <c r="Y2782" s="223">
        <v>484</v>
      </c>
      <c r="Z2782" s="223">
        <v>453</v>
      </c>
      <c r="AA2782" s="223">
        <v>426</v>
      </c>
      <c r="AB2782" s="5"/>
      <c r="AC2782" s="224">
        <f t="shared" si="104"/>
        <v>0</v>
      </c>
      <c r="AD2782" s="270">
        <f t="shared" si="105"/>
        <v>0</v>
      </c>
      <c r="AE2782" s="198" t="s">
        <v>4484</v>
      </c>
      <c r="AF2782" s="199"/>
      <c r="AG2782" s="200"/>
      <c r="AH2782" s="200"/>
      <c r="AI2782" s="169" t="str">
        <f>IF(AB2782/W2782=0,"",IF(MOD(AB2782,W2782)&gt;0,"ОШИБКА!!! неверная кратность на сорт",""))</f>
        <v/>
      </c>
    </row>
    <row r="2783" spans="2:35">
      <c r="B2783" s="251"/>
      <c r="C2783" s="168" t="s">
        <v>2735</v>
      </c>
      <c r="D2783" s="267"/>
      <c r="E2783" s="267"/>
      <c r="F2783" s="267"/>
      <c r="G2783" s="267"/>
      <c r="H2783" s="267"/>
      <c r="I2783" s="267"/>
      <c r="J2783" s="267"/>
      <c r="K2783" s="267"/>
      <c r="L2783" s="196" t="s">
        <v>37</v>
      </c>
      <c r="M2783" s="332" t="s">
        <v>980</v>
      </c>
      <c r="N2783" s="332" t="s">
        <v>2737</v>
      </c>
      <c r="O2783" s="332" t="s">
        <v>2736</v>
      </c>
      <c r="P2783" s="332" t="s">
        <v>2738</v>
      </c>
      <c r="Q2783" s="332" t="s">
        <v>19</v>
      </c>
      <c r="R2783" s="334"/>
      <c r="S2783" s="334"/>
      <c r="T2783" s="334"/>
      <c r="U2783" s="219"/>
      <c r="V2783" s="197" t="s">
        <v>776</v>
      </c>
      <c r="W2783" s="220">
        <v>1</v>
      </c>
      <c r="X2783" s="223">
        <v>390</v>
      </c>
      <c r="Y2783" s="223">
        <v>378</v>
      </c>
      <c r="Z2783" s="223">
        <v>354</v>
      </c>
      <c r="AA2783" s="223">
        <v>333</v>
      </c>
      <c r="AB2783" s="5"/>
      <c r="AC2783" s="224">
        <f t="shared" si="104"/>
        <v>0</v>
      </c>
      <c r="AD2783" s="270">
        <f t="shared" si="105"/>
        <v>0</v>
      </c>
      <c r="AE2783" s="198" t="s">
        <v>4484</v>
      </c>
      <c r="AF2783" s="199"/>
      <c r="AG2783" s="200"/>
      <c r="AH2783" s="200"/>
      <c r="AI2783" s="169" t="str">
        <f>IF(AB2783/W2783=0,"",IF(MOD(AB2783,W2783)&gt;0,"ОШИБКА!!! неверная кратность на сорт",""))</f>
        <v/>
      </c>
    </row>
    <row r="2784" spans="2:35">
      <c r="B2784" s="251"/>
      <c r="C2784" s="168"/>
      <c r="D2784" s="267"/>
      <c r="E2784" s="267"/>
      <c r="F2784" s="267"/>
      <c r="G2784" s="267"/>
      <c r="H2784" s="267"/>
      <c r="I2784" s="267"/>
      <c r="J2784" s="267"/>
      <c r="K2784" s="267">
        <v>38</v>
      </c>
      <c r="L2784" s="196" t="s">
        <v>37</v>
      </c>
      <c r="M2784" s="196" t="s">
        <v>980</v>
      </c>
      <c r="N2784" s="196" t="s">
        <v>4990</v>
      </c>
      <c r="O2784" s="196"/>
      <c r="P2784" s="196"/>
      <c r="Q2784" s="196" t="s">
        <v>4940</v>
      </c>
      <c r="R2784" s="218"/>
      <c r="S2784" s="218"/>
      <c r="T2784" s="218"/>
      <c r="U2784" s="281" t="s">
        <v>4764</v>
      </c>
      <c r="V2784" s="197" t="s">
        <v>776</v>
      </c>
      <c r="W2784" s="220">
        <v>1</v>
      </c>
      <c r="X2784" s="285">
        <v>398</v>
      </c>
      <c r="Y2784" s="285">
        <v>386</v>
      </c>
      <c r="Z2784" s="285">
        <v>362</v>
      </c>
      <c r="AA2784" s="285">
        <v>340</v>
      </c>
      <c r="AB2784" s="5"/>
      <c r="AC2784" s="224">
        <f t="shared" si="104"/>
        <v>0</v>
      </c>
      <c r="AD2784" s="270">
        <f t="shared" si="105"/>
        <v>0</v>
      </c>
      <c r="AE2784" s="282" t="s">
        <v>7069</v>
      </c>
      <c r="AF2784" s="283" t="s">
        <v>4765</v>
      </c>
      <c r="AG2784" s="200"/>
      <c r="AH2784" s="200"/>
      <c r="AI2784" s="169" t="str">
        <f>IF(AB2784/W2784=0,"",IF(MOD(AB2784,W2784)&gt;0,"ОШИБКА!!! неверная кратность на сорт",""))</f>
        <v/>
      </c>
    </row>
    <row r="2785" spans="2:35">
      <c r="B2785" s="251"/>
      <c r="C2785" s="168"/>
      <c r="D2785" s="267"/>
      <c r="E2785" s="267"/>
      <c r="F2785" s="267"/>
      <c r="G2785" s="267"/>
      <c r="H2785" s="267"/>
      <c r="I2785" s="267"/>
      <c r="J2785" s="267"/>
      <c r="K2785" s="267">
        <v>103</v>
      </c>
      <c r="L2785" s="196" t="s">
        <v>37</v>
      </c>
      <c r="M2785" s="196" t="s">
        <v>980</v>
      </c>
      <c r="N2785" s="196" t="s">
        <v>4991</v>
      </c>
      <c r="O2785" s="196"/>
      <c r="P2785" s="196"/>
      <c r="Q2785" s="196" t="s">
        <v>4956</v>
      </c>
      <c r="R2785" s="218"/>
      <c r="S2785" s="218"/>
      <c r="T2785" s="218"/>
      <c r="U2785" s="281" t="s">
        <v>4764</v>
      </c>
      <c r="V2785" s="197" t="s">
        <v>776</v>
      </c>
      <c r="W2785" s="220">
        <v>1</v>
      </c>
      <c r="X2785" s="285">
        <v>335</v>
      </c>
      <c r="Y2785" s="285">
        <v>325</v>
      </c>
      <c r="Z2785" s="285">
        <v>305</v>
      </c>
      <c r="AA2785" s="285">
        <v>286</v>
      </c>
      <c r="AB2785" s="5"/>
      <c r="AC2785" s="224">
        <f t="shared" si="104"/>
        <v>0</v>
      </c>
      <c r="AD2785" s="270">
        <f t="shared" si="105"/>
        <v>0</v>
      </c>
      <c r="AE2785" s="282" t="s">
        <v>7069</v>
      </c>
      <c r="AF2785" s="283" t="s">
        <v>4765</v>
      </c>
      <c r="AG2785" s="200"/>
      <c r="AH2785" s="200"/>
      <c r="AI2785" s="169" t="str">
        <f>IF(AB2785/W2785=0,"",IF(MOD(AB2785,W2785)&gt;0,"ОШИБКА!!! неверная кратность на сорт",""))</f>
        <v/>
      </c>
    </row>
    <row r="2786" spans="2:35">
      <c r="B2786" s="251"/>
      <c r="C2786" s="168"/>
      <c r="D2786" s="267"/>
      <c r="E2786" s="267"/>
      <c r="F2786" s="267"/>
      <c r="G2786" s="267"/>
      <c r="H2786" s="267"/>
      <c r="I2786" s="267"/>
      <c r="J2786" s="267"/>
      <c r="K2786" s="267">
        <v>389</v>
      </c>
      <c r="L2786" s="196" t="s">
        <v>37</v>
      </c>
      <c r="M2786" s="196" t="s">
        <v>980</v>
      </c>
      <c r="N2786" s="196" t="s">
        <v>4991</v>
      </c>
      <c r="O2786" s="196"/>
      <c r="P2786" s="196"/>
      <c r="Q2786" s="196" t="s">
        <v>4940</v>
      </c>
      <c r="R2786" s="218"/>
      <c r="S2786" s="218"/>
      <c r="T2786" s="218"/>
      <c r="U2786" s="281" t="s">
        <v>4764</v>
      </c>
      <c r="V2786" s="197" t="s">
        <v>776</v>
      </c>
      <c r="W2786" s="220">
        <v>1</v>
      </c>
      <c r="X2786" s="285">
        <v>398</v>
      </c>
      <c r="Y2786" s="285">
        <v>386</v>
      </c>
      <c r="Z2786" s="285">
        <v>362</v>
      </c>
      <c r="AA2786" s="285">
        <v>340</v>
      </c>
      <c r="AB2786" s="5"/>
      <c r="AC2786" s="224">
        <f t="shared" si="104"/>
        <v>0</v>
      </c>
      <c r="AD2786" s="270">
        <f t="shared" si="105"/>
        <v>0</v>
      </c>
      <c r="AE2786" s="282" t="s">
        <v>7069</v>
      </c>
      <c r="AF2786" s="283" t="s">
        <v>4765</v>
      </c>
      <c r="AG2786" s="200"/>
      <c r="AH2786" s="200"/>
      <c r="AI2786" s="169" t="str">
        <f>IF(AB2786/W2786=0,"",IF(MOD(AB2786,W2786)&gt;0,"ОШИБКА!!! неверная кратность на сорт",""))</f>
        <v/>
      </c>
    </row>
    <row r="2787" spans="2:35">
      <c r="B2787" s="251"/>
      <c r="C2787" s="168"/>
      <c r="D2787" s="267"/>
      <c r="E2787" s="267"/>
      <c r="F2787" s="267"/>
      <c r="G2787" s="267"/>
      <c r="H2787" s="267"/>
      <c r="I2787" s="267"/>
      <c r="J2787" s="267"/>
      <c r="K2787" s="267">
        <v>1079</v>
      </c>
      <c r="L2787" s="196" t="s">
        <v>37</v>
      </c>
      <c r="M2787" s="196" t="s">
        <v>980</v>
      </c>
      <c r="N2787" s="196" t="s">
        <v>4992</v>
      </c>
      <c r="O2787" s="196"/>
      <c r="P2787" s="196"/>
      <c r="Q2787" s="196" t="s">
        <v>4940</v>
      </c>
      <c r="R2787" s="218"/>
      <c r="S2787" s="218"/>
      <c r="T2787" s="218"/>
      <c r="U2787" s="281" t="s">
        <v>4764</v>
      </c>
      <c r="V2787" s="197" t="s">
        <v>776</v>
      </c>
      <c r="W2787" s="220">
        <v>1</v>
      </c>
      <c r="X2787" s="285">
        <v>398</v>
      </c>
      <c r="Y2787" s="285">
        <v>386</v>
      </c>
      <c r="Z2787" s="285">
        <v>362</v>
      </c>
      <c r="AA2787" s="285">
        <v>340</v>
      </c>
      <c r="AB2787" s="5"/>
      <c r="AC2787" s="224">
        <f t="shared" si="104"/>
        <v>0</v>
      </c>
      <c r="AD2787" s="270">
        <f t="shared" si="105"/>
        <v>0</v>
      </c>
      <c r="AE2787" s="282" t="s">
        <v>7069</v>
      </c>
      <c r="AF2787" s="283" t="s">
        <v>4765</v>
      </c>
      <c r="AG2787" s="200"/>
      <c r="AH2787" s="200"/>
      <c r="AI2787" s="169" t="str">
        <f>IF(AB2787/W2787=0,"",IF(MOD(AB2787,W2787)&gt;0,"ОШИБКА!!! неверная кратность на сорт",""))</f>
        <v/>
      </c>
    </row>
    <row r="2788" spans="2:35">
      <c r="B2788" s="251"/>
      <c r="C2788" s="168"/>
      <c r="D2788" s="267"/>
      <c r="E2788" s="267"/>
      <c r="F2788" s="267"/>
      <c r="G2788" s="267"/>
      <c r="H2788" s="267"/>
      <c r="I2788" s="267"/>
      <c r="J2788" s="267"/>
      <c r="K2788" s="267">
        <v>14</v>
      </c>
      <c r="L2788" s="196" t="s">
        <v>37</v>
      </c>
      <c r="M2788" s="196" t="s">
        <v>980</v>
      </c>
      <c r="N2788" s="196" t="s">
        <v>4993</v>
      </c>
      <c r="O2788" s="196"/>
      <c r="P2788" s="196"/>
      <c r="Q2788" s="196" t="s">
        <v>4956</v>
      </c>
      <c r="R2788" s="218"/>
      <c r="S2788" s="218"/>
      <c r="T2788" s="218"/>
      <c r="U2788" s="281" t="s">
        <v>4764</v>
      </c>
      <c r="V2788" s="197" t="s">
        <v>776</v>
      </c>
      <c r="W2788" s="220">
        <v>1</v>
      </c>
      <c r="X2788" s="285">
        <v>335</v>
      </c>
      <c r="Y2788" s="285">
        <v>325</v>
      </c>
      <c r="Z2788" s="285">
        <v>305</v>
      </c>
      <c r="AA2788" s="285">
        <v>286</v>
      </c>
      <c r="AB2788" s="5"/>
      <c r="AC2788" s="224">
        <f t="shared" si="104"/>
        <v>0</v>
      </c>
      <c r="AD2788" s="270">
        <f t="shared" si="105"/>
        <v>0</v>
      </c>
      <c r="AE2788" s="282" t="s">
        <v>7069</v>
      </c>
      <c r="AF2788" s="283" t="s">
        <v>4765</v>
      </c>
      <c r="AG2788" s="200"/>
      <c r="AH2788" s="200"/>
      <c r="AI2788" s="169" t="str">
        <f>IF(AB2788/W2788=0,"",IF(MOD(AB2788,W2788)&gt;0,"ОШИБКА!!! неверная кратность на сорт",""))</f>
        <v/>
      </c>
    </row>
    <row r="2789" spans="2:35">
      <c r="B2789" s="251"/>
      <c r="C2789" s="168"/>
      <c r="D2789" s="267"/>
      <c r="E2789" s="267"/>
      <c r="F2789" s="267"/>
      <c r="G2789" s="267"/>
      <c r="H2789" s="267"/>
      <c r="I2789" s="267"/>
      <c r="J2789" s="267"/>
      <c r="K2789" s="267">
        <v>170</v>
      </c>
      <c r="L2789" s="196" t="s">
        <v>37</v>
      </c>
      <c r="M2789" s="196" t="s">
        <v>980</v>
      </c>
      <c r="N2789" s="196" t="s">
        <v>4994</v>
      </c>
      <c r="O2789" s="196"/>
      <c r="P2789" s="196"/>
      <c r="Q2789" s="196" t="s">
        <v>4957</v>
      </c>
      <c r="R2789" s="218"/>
      <c r="S2789" s="218"/>
      <c r="T2789" s="218"/>
      <c r="U2789" s="281" t="s">
        <v>4764</v>
      </c>
      <c r="V2789" s="197" t="s">
        <v>776</v>
      </c>
      <c r="W2789" s="220">
        <v>1</v>
      </c>
      <c r="X2789" s="285">
        <v>335</v>
      </c>
      <c r="Y2789" s="285">
        <v>325</v>
      </c>
      <c r="Z2789" s="285">
        <v>305</v>
      </c>
      <c r="AA2789" s="285">
        <v>286</v>
      </c>
      <c r="AB2789" s="5"/>
      <c r="AC2789" s="224">
        <f t="shared" si="104"/>
        <v>0</v>
      </c>
      <c r="AD2789" s="270">
        <f t="shared" si="105"/>
        <v>0</v>
      </c>
      <c r="AE2789" s="282" t="s">
        <v>7069</v>
      </c>
      <c r="AF2789" s="283" t="s">
        <v>4765</v>
      </c>
      <c r="AG2789" s="200"/>
      <c r="AH2789" s="200"/>
      <c r="AI2789" s="169" t="str">
        <f>IF(AB2789/W2789=0,"",IF(MOD(AB2789,W2789)&gt;0,"ОШИБКА!!! неверная кратность на сорт",""))</f>
        <v/>
      </c>
    </row>
    <row r="2790" spans="2:35">
      <c r="B2790" s="251"/>
      <c r="C2790" s="168"/>
      <c r="D2790" s="267"/>
      <c r="E2790" s="267"/>
      <c r="F2790" s="267"/>
      <c r="G2790" s="267"/>
      <c r="H2790" s="267"/>
      <c r="I2790" s="267"/>
      <c r="J2790" s="267"/>
      <c r="K2790" s="267">
        <v>25</v>
      </c>
      <c r="L2790" s="196" t="s">
        <v>37</v>
      </c>
      <c r="M2790" s="196" t="s">
        <v>980</v>
      </c>
      <c r="N2790" s="196" t="s">
        <v>4994</v>
      </c>
      <c r="O2790" s="196"/>
      <c r="P2790" s="196"/>
      <c r="Q2790" s="196" t="s">
        <v>4940</v>
      </c>
      <c r="R2790" s="218"/>
      <c r="S2790" s="218"/>
      <c r="T2790" s="218"/>
      <c r="U2790" s="281" t="s">
        <v>4764</v>
      </c>
      <c r="V2790" s="197" t="s">
        <v>776</v>
      </c>
      <c r="W2790" s="220">
        <v>1</v>
      </c>
      <c r="X2790" s="285">
        <v>398</v>
      </c>
      <c r="Y2790" s="285">
        <v>386</v>
      </c>
      <c r="Z2790" s="285">
        <v>362</v>
      </c>
      <c r="AA2790" s="285">
        <v>340</v>
      </c>
      <c r="AB2790" s="5"/>
      <c r="AC2790" s="224">
        <f t="shared" si="104"/>
        <v>0</v>
      </c>
      <c r="AD2790" s="270">
        <f t="shared" si="105"/>
        <v>0</v>
      </c>
      <c r="AE2790" s="282" t="s">
        <v>7069</v>
      </c>
      <c r="AF2790" s="283" t="s">
        <v>4765</v>
      </c>
      <c r="AG2790" s="200"/>
      <c r="AH2790" s="200"/>
      <c r="AI2790" s="169" t="str">
        <f>IF(AB2790/W2790=0,"",IF(MOD(AB2790,W2790)&gt;0,"ОШИБКА!!! неверная кратность на сорт",""))</f>
        <v/>
      </c>
    </row>
    <row r="2791" spans="2:35">
      <c r="B2791" s="251"/>
      <c r="C2791" s="168"/>
      <c r="D2791" s="267"/>
      <c r="E2791" s="267"/>
      <c r="F2791" s="267"/>
      <c r="G2791" s="267"/>
      <c r="H2791" s="267"/>
      <c r="I2791" s="267"/>
      <c r="J2791" s="267"/>
      <c r="K2791" s="267"/>
      <c r="L2791" s="196" t="s">
        <v>37</v>
      </c>
      <c r="M2791" s="196" t="s">
        <v>980</v>
      </c>
      <c r="N2791" s="196" t="s">
        <v>4995</v>
      </c>
      <c r="O2791" s="196"/>
      <c r="P2791" s="196"/>
      <c r="Q2791" s="196" t="s">
        <v>4940</v>
      </c>
      <c r="R2791" s="218"/>
      <c r="S2791" s="218"/>
      <c r="T2791" s="218"/>
      <c r="U2791" s="281" t="s">
        <v>4764</v>
      </c>
      <c r="V2791" s="197" t="s">
        <v>776</v>
      </c>
      <c r="W2791" s="220">
        <v>1</v>
      </c>
      <c r="X2791" s="285">
        <v>445</v>
      </c>
      <c r="Y2791" s="285">
        <v>432</v>
      </c>
      <c r="Z2791" s="285">
        <v>405</v>
      </c>
      <c r="AA2791" s="285">
        <v>380</v>
      </c>
      <c r="AB2791" s="5"/>
      <c r="AC2791" s="224">
        <f t="shared" si="104"/>
        <v>0</v>
      </c>
      <c r="AD2791" s="270">
        <f t="shared" si="105"/>
        <v>0</v>
      </c>
      <c r="AE2791" s="282" t="s">
        <v>7069</v>
      </c>
      <c r="AF2791" s="283" t="s">
        <v>4765</v>
      </c>
      <c r="AG2791" s="200"/>
      <c r="AH2791" s="200"/>
      <c r="AI2791" s="169" t="str">
        <f>IF(AB2791/W2791=0,"",IF(MOD(AB2791,W2791)&gt;0,"ОШИБКА!!! неверная кратность на сорт",""))</f>
        <v/>
      </c>
    </row>
    <row r="2792" spans="2:35">
      <c r="B2792" s="251"/>
      <c r="C2792" s="168"/>
      <c r="D2792" s="267"/>
      <c r="E2792" s="267"/>
      <c r="F2792" s="267"/>
      <c r="G2792" s="267"/>
      <c r="H2792" s="267"/>
      <c r="I2792" s="267"/>
      <c r="J2792" s="267"/>
      <c r="K2792" s="267">
        <v>7</v>
      </c>
      <c r="L2792" s="196" t="s">
        <v>37</v>
      </c>
      <c r="M2792" s="196" t="s">
        <v>980</v>
      </c>
      <c r="N2792" s="196" t="s">
        <v>4996</v>
      </c>
      <c r="O2792" s="196"/>
      <c r="P2792" s="196"/>
      <c r="Q2792" s="196" t="s">
        <v>4956</v>
      </c>
      <c r="R2792" s="218"/>
      <c r="S2792" s="218"/>
      <c r="T2792" s="218"/>
      <c r="U2792" s="281" t="s">
        <v>4764</v>
      </c>
      <c r="V2792" s="197" t="s">
        <v>776</v>
      </c>
      <c r="W2792" s="220">
        <v>1</v>
      </c>
      <c r="X2792" s="285">
        <v>335</v>
      </c>
      <c r="Y2792" s="285">
        <v>325</v>
      </c>
      <c r="Z2792" s="285">
        <v>305</v>
      </c>
      <c r="AA2792" s="285">
        <v>286</v>
      </c>
      <c r="AB2792" s="5"/>
      <c r="AC2792" s="224">
        <f t="shared" si="104"/>
        <v>0</v>
      </c>
      <c r="AD2792" s="270">
        <f t="shared" si="105"/>
        <v>0</v>
      </c>
      <c r="AE2792" s="282" t="s">
        <v>7069</v>
      </c>
      <c r="AF2792" s="283" t="s">
        <v>4765</v>
      </c>
      <c r="AG2792" s="200"/>
      <c r="AH2792" s="200"/>
      <c r="AI2792" s="169" t="str">
        <f>IF(AB2792/W2792=0,"",IF(MOD(AB2792,W2792)&gt;0,"ОШИБКА!!! неверная кратность на сорт",""))</f>
        <v/>
      </c>
    </row>
    <row r="2793" spans="2:35">
      <c r="B2793" s="251"/>
      <c r="C2793" s="168"/>
      <c r="D2793" s="267"/>
      <c r="E2793" s="267"/>
      <c r="F2793" s="267"/>
      <c r="G2793" s="267"/>
      <c r="H2793" s="267"/>
      <c r="I2793" s="267"/>
      <c r="J2793" s="267"/>
      <c r="K2793" s="267">
        <v>37</v>
      </c>
      <c r="L2793" s="196" t="s">
        <v>37</v>
      </c>
      <c r="M2793" s="196" t="s">
        <v>980</v>
      </c>
      <c r="N2793" s="196" t="s">
        <v>4996</v>
      </c>
      <c r="O2793" s="196"/>
      <c r="P2793" s="196"/>
      <c r="Q2793" s="196" t="s">
        <v>4940</v>
      </c>
      <c r="R2793" s="218"/>
      <c r="S2793" s="218"/>
      <c r="T2793" s="218"/>
      <c r="U2793" s="281" t="s">
        <v>4764</v>
      </c>
      <c r="V2793" s="197" t="s">
        <v>776</v>
      </c>
      <c r="W2793" s="220">
        <v>1</v>
      </c>
      <c r="X2793" s="285">
        <v>398</v>
      </c>
      <c r="Y2793" s="285">
        <v>386</v>
      </c>
      <c r="Z2793" s="285">
        <v>362</v>
      </c>
      <c r="AA2793" s="285">
        <v>340</v>
      </c>
      <c r="AB2793" s="5"/>
      <c r="AC2793" s="224">
        <f t="shared" si="104"/>
        <v>0</v>
      </c>
      <c r="AD2793" s="270">
        <f t="shared" si="105"/>
        <v>0</v>
      </c>
      <c r="AE2793" s="282" t="s">
        <v>7069</v>
      </c>
      <c r="AF2793" s="283" t="s">
        <v>4765</v>
      </c>
      <c r="AG2793" s="200"/>
      <c r="AH2793" s="200"/>
      <c r="AI2793" s="169" t="str">
        <f>IF(AB2793/W2793=0,"",IF(MOD(AB2793,W2793)&gt;0,"ОШИБКА!!! неверная кратность на сорт",""))</f>
        <v/>
      </c>
    </row>
    <row r="2794" spans="2:35">
      <c r="B2794" s="251"/>
      <c r="C2794" s="168"/>
      <c r="D2794" s="267"/>
      <c r="E2794" s="267"/>
      <c r="F2794" s="267"/>
      <c r="G2794" s="267"/>
      <c r="H2794" s="267"/>
      <c r="I2794" s="267"/>
      <c r="J2794" s="267"/>
      <c r="K2794" s="267">
        <v>20</v>
      </c>
      <c r="L2794" s="196" t="s">
        <v>37</v>
      </c>
      <c r="M2794" s="196" t="s">
        <v>980</v>
      </c>
      <c r="N2794" s="196" t="s">
        <v>4997</v>
      </c>
      <c r="O2794" s="196"/>
      <c r="P2794" s="196"/>
      <c r="Q2794" s="196" t="s">
        <v>4957</v>
      </c>
      <c r="R2794" s="218"/>
      <c r="S2794" s="218"/>
      <c r="T2794" s="218"/>
      <c r="U2794" s="281" t="s">
        <v>4764</v>
      </c>
      <c r="V2794" s="197" t="s">
        <v>776</v>
      </c>
      <c r="W2794" s="220">
        <v>1</v>
      </c>
      <c r="X2794" s="285">
        <v>335</v>
      </c>
      <c r="Y2794" s="285">
        <v>325</v>
      </c>
      <c r="Z2794" s="285">
        <v>305</v>
      </c>
      <c r="AA2794" s="285">
        <v>286</v>
      </c>
      <c r="AB2794" s="5"/>
      <c r="AC2794" s="224">
        <f t="shared" si="104"/>
        <v>0</v>
      </c>
      <c r="AD2794" s="270">
        <f t="shared" si="105"/>
        <v>0</v>
      </c>
      <c r="AE2794" s="282" t="s">
        <v>7069</v>
      </c>
      <c r="AF2794" s="283" t="s">
        <v>4765</v>
      </c>
      <c r="AG2794" s="200"/>
      <c r="AH2794" s="200"/>
      <c r="AI2794" s="169" t="str">
        <f>IF(AB2794/W2794=0,"",IF(MOD(AB2794,W2794)&gt;0,"ОШИБКА!!! неверная кратность на сорт",""))</f>
        <v/>
      </c>
    </row>
    <row r="2795" spans="2:35">
      <c r="B2795" s="251"/>
      <c r="C2795" s="168"/>
      <c r="D2795" s="267"/>
      <c r="E2795" s="267"/>
      <c r="F2795" s="267"/>
      <c r="G2795" s="267"/>
      <c r="H2795" s="267"/>
      <c r="I2795" s="267"/>
      <c r="J2795" s="267"/>
      <c r="K2795" s="267">
        <v>1295</v>
      </c>
      <c r="L2795" s="196" t="s">
        <v>37</v>
      </c>
      <c r="M2795" s="196" t="s">
        <v>980</v>
      </c>
      <c r="N2795" s="196" t="s">
        <v>4997</v>
      </c>
      <c r="O2795" s="196"/>
      <c r="P2795" s="196"/>
      <c r="Q2795" s="196" t="s">
        <v>4940</v>
      </c>
      <c r="R2795" s="218"/>
      <c r="S2795" s="218"/>
      <c r="T2795" s="218"/>
      <c r="U2795" s="281" t="s">
        <v>4764</v>
      </c>
      <c r="V2795" s="197" t="s">
        <v>776</v>
      </c>
      <c r="W2795" s="220">
        <v>1</v>
      </c>
      <c r="X2795" s="285">
        <v>398</v>
      </c>
      <c r="Y2795" s="285">
        <v>386</v>
      </c>
      <c r="Z2795" s="285">
        <v>362</v>
      </c>
      <c r="AA2795" s="285">
        <v>340</v>
      </c>
      <c r="AB2795" s="5"/>
      <c r="AC2795" s="224">
        <f t="shared" si="104"/>
        <v>0</v>
      </c>
      <c r="AD2795" s="270">
        <f t="shared" si="105"/>
        <v>0</v>
      </c>
      <c r="AE2795" s="282" t="s">
        <v>7069</v>
      </c>
      <c r="AF2795" s="283" t="s">
        <v>4765</v>
      </c>
      <c r="AG2795" s="200"/>
      <c r="AH2795" s="200"/>
      <c r="AI2795" s="169" t="str">
        <f>IF(AB2795/W2795=0,"",IF(MOD(AB2795,W2795)&gt;0,"ОШИБКА!!! неверная кратность на сорт",""))</f>
        <v/>
      </c>
    </row>
    <row r="2796" spans="2:35">
      <c r="B2796" s="251"/>
      <c r="C2796" s="168"/>
      <c r="D2796" s="267"/>
      <c r="E2796" s="267"/>
      <c r="F2796" s="267"/>
      <c r="G2796" s="267"/>
      <c r="H2796" s="267"/>
      <c r="I2796" s="267"/>
      <c r="J2796" s="267"/>
      <c r="K2796" s="267">
        <v>70</v>
      </c>
      <c r="L2796" s="196" t="s">
        <v>37</v>
      </c>
      <c r="M2796" s="196" t="s">
        <v>980</v>
      </c>
      <c r="N2796" s="196" t="s">
        <v>4998</v>
      </c>
      <c r="O2796" s="196"/>
      <c r="P2796" s="196"/>
      <c r="Q2796" s="196" t="s">
        <v>4956</v>
      </c>
      <c r="R2796" s="218"/>
      <c r="S2796" s="218"/>
      <c r="T2796" s="218"/>
      <c r="U2796" s="281" t="s">
        <v>4764</v>
      </c>
      <c r="V2796" s="197" t="s">
        <v>776</v>
      </c>
      <c r="W2796" s="220">
        <v>1</v>
      </c>
      <c r="X2796" s="285">
        <v>335</v>
      </c>
      <c r="Y2796" s="285">
        <v>325</v>
      </c>
      <c r="Z2796" s="285">
        <v>305</v>
      </c>
      <c r="AA2796" s="285">
        <v>286</v>
      </c>
      <c r="AB2796" s="5"/>
      <c r="AC2796" s="224">
        <f t="shared" si="104"/>
        <v>0</v>
      </c>
      <c r="AD2796" s="270">
        <f t="shared" si="105"/>
        <v>0</v>
      </c>
      <c r="AE2796" s="282" t="s">
        <v>7069</v>
      </c>
      <c r="AF2796" s="283" t="s">
        <v>4765</v>
      </c>
      <c r="AG2796" s="200"/>
      <c r="AH2796" s="200"/>
      <c r="AI2796" s="169" t="str">
        <f>IF(AB2796/W2796=0,"",IF(MOD(AB2796,W2796)&gt;0,"ОШИБКА!!! неверная кратность на сорт",""))</f>
        <v/>
      </c>
    </row>
    <row r="2797" spans="2:35">
      <c r="B2797" s="251"/>
      <c r="C2797" s="168"/>
      <c r="D2797" s="267"/>
      <c r="E2797" s="267"/>
      <c r="F2797" s="267"/>
      <c r="G2797" s="267"/>
      <c r="H2797" s="267"/>
      <c r="I2797" s="267"/>
      <c r="J2797" s="267"/>
      <c r="K2797" s="267">
        <v>566</v>
      </c>
      <c r="L2797" s="196" t="s">
        <v>37</v>
      </c>
      <c r="M2797" s="196" t="s">
        <v>980</v>
      </c>
      <c r="N2797" s="196" t="s">
        <v>4998</v>
      </c>
      <c r="O2797" s="196"/>
      <c r="P2797" s="196"/>
      <c r="Q2797" s="196" t="s">
        <v>4940</v>
      </c>
      <c r="R2797" s="218"/>
      <c r="S2797" s="218"/>
      <c r="T2797" s="218"/>
      <c r="U2797" s="281" t="s">
        <v>4764</v>
      </c>
      <c r="V2797" s="197" t="s">
        <v>776</v>
      </c>
      <c r="W2797" s="220">
        <v>1</v>
      </c>
      <c r="X2797" s="285">
        <v>398</v>
      </c>
      <c r="Y2797" s="285">
        <v>386</v>
      </c>
      <c r="Z2797" s="285">
        <v>362</v>
      </c>
      <c r="AA2797" s="285">
        <v>340</v>
      </c>
      <c r="AB2797" s="5"/>
      <c r="AC2797" s="224">
        <f t="shared" si="104"/>
        <v>0</v>
      </c>
      <c r="AD2797" s="270">
        <f t="shared" si="105"/>
        <v>0</v>
      </c>
      <c r="AE2797" s="282" t="s">
        <v>7069</v>
      </c>
      <c r="AF2797" s="283" t="s">
        <v>4765</v>
      </c>
      <c r="AG2797" s="200"/>
      <c r="AH2797" s="200"/>
      <c r="AI2797" s="169" t="str">
        <f>IF(AB2797/W2797=0,"",IF(MOD(AB2797,W2797)&gt;0,"ОШИБКА!!! неверная кратность на сорт",""))</f>
        <v/>
      </c>
    </row>
    <row r="2798" spans="2:35">
      <c r="B2798" s="251"/>
      <c r="C2798" s="168"/>
      <c r="D2798" s="267"/>
      <c r="E2798" s="267"/>
      <c r="F2798" s="267"/>
      <c r="G2798" s="267"/>
      <c r="H2798" s="267"/>
      <c r="I2798" s="267"/>
      <c r="J2798" s="267"/>
      <c r="K2798" s="267">
        <v>11</v>
      </c>
      <c r="L2798" s="196" t="s">
        <v>37</v>
      </c>
      <c r="M2798" s="196" t="s">
        <v>980</v>
      </c>
      <c r="N2798" s="196" t="s">
        <v>4999</v>
      </c>
      <c r="O2798" s="196"/>
      <c r="P2798" s="196"/>
      <c r="Q2798" s="196" t="s">
        <v>4956</v>
      </c>
      <c r="R2798" s="218"/>
      <c r="S2798" s="218"/>
      <c r="T2798" s="218"/>
      <c r="U2798" s="281" t="s">
        <v>4764</v>
      </c>
      <c r="V2798" s="197" t="s">
        <v>776</v>
      </c>
      <c r="W2798" s="220">
        <v>1</v>
      </c>
      <c r="X2798" s="285">
        <v>335</v>
      </c>
      <c r="Y2798" s="285">
        <v>325</v>
      </c>
      <c r="Z2798" s="285">
        <v>305</v>
      </c>
      <c r="AA2798" s="285">
        <v>286</v>
      </c>
      <c r="AB2798" s="5"/>
      <c r="AC2798" s="224">
        <f t="shared" si="104"/>
        <v>0</v>
      </c>
      <c r="AD2798" s="270">
        <f t="shared" si="105"/>
        <v>0</v>
      </c>
      <c r="AE2798" s="282" t="s">
        <v>7069</v>
      </c>
      <c r="AF2798" s="283" t="s">
        <v>4765</v>
      </c>
      <c r="AG2798" s="200"/>
      <c r="AH2798" s="200"/>
      <c r="AI2798" s="169" t="str">
        <f>IF(AB2798/W2798=0,"",IF(MOD(AB2798,W2798)&gt;0,"ОШИБКА!!! неверная кратность на сорт",""))</f>
        <v/>
      </c>
    </row>
    <row r="2799" spans="2:35">
      <c r="B2799" s="251"/>
      <c r="C2799" s="168"/>
      <c r="D2799" s="267"/>
      <c r="E2799" s="267"/>
      <c r="F2799" s="267"/>
      <c r="G2799" s="267"/>
      <c r="H2799" s="267"/>
      <c r="I2799" s="267"/>
      <c r="J2799" s="267"/>
      <c r="K2799" s="267">
        <v>200</v>
      </c>
      <c r="L2799" s="196" t="s">
        <v>37</v>
      </c>
      <c r="M2799" s="196" t="s">
        <v>980</v>
      </c>
      <c r="N2799" s="196" t="s">
        <v>5000</v>
      </c>
      <c r="O2799" s="196"/>
      <c r="P2799" s="196"/>
      <c r="Q2799" s="196" t="s">
        <v>4940</v>
      </c>
      <c r="R2799" s="218"/>
      <c r="S2799" s="218"/>
      <c r="T2799" s="218"/>
      <c r="U2799" s="281" t="s">
        <v>4764</v>
      </c>
      <c r="V2799" s="197" t="s">
        <v>776</v>
      </c>
      <c r="W2799" s="220">
        <v>1</v>
      </c>
      <c r="X2799" s="285">
        <v>398</v>
      </c>
      <c r="Y2799" s="285">
        <v>386</v>
      </c>
      <c r="Z2799" s="285">
        <v>362</v>
      </c>
      <c r="AA2799" s="285">
        <v>340</v>
      </c>
      <c r="AB2799" s="5"/>
      <c r="AC2799" s="224">
        <f t="shared" si="104"/>
        <v>0</v>
      </c>
      <c r="AD2799" s="270">
        <f t="shared" si="105"/>
        <v>0</v>
      </c>
      <c r="AE2799" s="282" t="s">
        <v>7069</v>
      </c>
      <c r="AF2799" s="283" t="s">
        <v>4765</v>
      </c>
      <c r="AG2799" s="200"/>
      <c r="AH2799" s="200"/>
      <c r="AI2799" s="169" t="str">
        <f>IF(AB2799/W2799=0,"",IF(MOD(AB2799,W2799)&gt;0,"ОШИБКА!!! неверная кратность на сорт",""))</f>
        <v/>
      </c>
    </row>
    <row r="2800" spans="2:35">
      <c r="B2800" s="251"/>
      <c r="C2800" s="168"/>
      <c r="D2800" s="267"/>
      <c r="E2800" s="267"/>
      <c r="F2800" s="267"/>
      <c r="G2800" s="267"/>
      <c r="H2800" s="267"/>
      <c r="I2800" s="267"/>
      <c r="J2800" s="267"/>
      <c r="K2800" s="267">
        <v>133</v>
      </c>
      <c r="L2800" s="196" t="s">
        <v>37</v>
      </c>
      <c r="M2800" s="196" t="s">
        <v>980</v>
      </c>
      <c r="N2800" s="196" t="s">
        <v>5001</v>
      </c>
      <c r="O2800" s="196"/>
      <c r="P2800" s="196"/>
      <c r="Q2800" s="196" t="s">
        <v>4940</v>
      </c>
      <c r="R2800" s="218"/>
      <c r="S2800" s="218"/>
      <c r="T2800" s="218"/>
      <c r="U2800" s="281" t="s">
        <v>4764</v>
      </c>
      <c r="V2800" s="197" t="s">
        <v>776</v>
      </c>
      <c r="W2800" s="220">
        <v>1</v>
      </c>
      <c r="X2800" s="285">
        <v>398</v>
      </c>
      <c r="Y2800" s="285">
        <v>386</v>
      </c>
      <c r="Z2800" s="285">
        <v>362</v>
      </c>
      <c r="AA2800" s="285">
        <v>340</v>
      </c>
      <c r="AB2800" s="5"/>
      <c r="AC2800" s="224">
        <f t="shared" si="104"/>
        <v>0</v>
      </c>
      <c r="AD2800" s="270">
        <f t="shared" si="105"/>
        <v>0</v>
      </c>
      <c r="AE2800" s="282" t="s">
        <v>7069</v>
      </c>
      <c r="AF2800" s="283" t="s">
        <v>4765</v>
      </c>
      <c r="AG2800" s="200"/>
      <c r="AH2800" s="200"/>
      <c r="AI2800" s="169" t="str">
        <f>IF(AB2800/W2800=0,"",IF(MOD(AB2800,W2800)&gt;0,"ОШИБКА!!! неверная кратность на сорт",""))</f>
        <v/>
      </c>
    </row>
    <row r="2801" spans="2:35">
      <c r="B2801" s="251"/>
      <c r="C2801" s="168"/>
      <c r="D2801" s="267"/>
      <c r="E2801" s="267"/>
      <c r="F2801" s="267"/>
      <c r="G2801" s="267"/>
      <c r="H2801" s="267"/>
      <c r="I2801" s="267"/>
      <c r="J2801" s="267"/>
      <c r="K2801" s="267">
        <v>635</v>
      </c>
      <c r="L2801" s="196" t="s">
        <v>37</v>
      </c>
      <c r="M2801" s="196" t="s">
        <v>980</v>
      </c>
      <c r="N2801" s="196" t="s">
        <v>5002</v>
      </c>
      <c r="O2801" s="196"/>
      <c r="P2801" s="196"/>
      <c r="Q2801" s="196" t="s">
        <v>4940</v>
      </c>
      <c r="R2801" s="218"/>
      <c r="S2801" s="218"/>
      <c r="T2801" s="218"/>
      <c r="U2801" s="281" t="s">
        <v>4764</v>
      </c>
      <c r="V2801" s="197" t="s">
        <v>776</v>
      </c>
      <c r="W2801" s="220">
        <v>1</v>
      </c>
      <c r="X2801" s="285">
        <v>398</v>
      </c>
      <c r="Y2801" s="285">
        <v>386</v>
      </c>
      <c r="Z2801" s="285">
        <v>362</v>
      </c>
      <c r="AA2801" s="285">
        <v>340</v>
      </c>
      <c r="AB2801" s="5"/>
      <c r="AC2801" s="224">
        <f t="shared" si="104"/>
        <v>0</v>
      </c>
      <c r="AD2801" s="270">
        <f t="shared" si="105"/>
        <v>0</v>
      </c>
      <c r="AE2801" s="282" t="s">
        <v>7069</v>
      </c>
      <c r="AF2801" s="283" t="s">
        <v>4765</v>
      </c>
      <c r="AG2801" s="200"/>
      <c r="AH2801" s="200"/>
      <c r="AI2801" s="169" t="str">
        <f>IF(AB2801/W2801=0,"",IF(MOD(AB2801,W2801)&gt;0,"ОШИБКА!!! неверная кратность на сорт",""))</f>
        <v/>
      </c>
    </row>
    <row r="2802" spans="2:35">
      <c r="B2802" s="251"/>
      <c r="C2802" s="168"/>
      <c r="D2802" s="267"/>
      <c r="E2802" s="267"/>
      <c r="F2802" s="267"/>
      <c r="G2802" s="267"/>
      <c r="H2802" s="267"/>
      <c r="I2802" s="267"/>
      <c r="J2802" s="267"/>
      <c r="K2802" s="267">
        <v>93</v>
      </c>
      <c r="L2802" s="196" t="s">
        <v>37</v>
      </c>
      <c r="M2802" s="196" t="s">
        <v>980</v>
      </c>
      <c r="N2802" s="196" t="s">
        <v>5003</v>
      </c>
      <c r="O2802" s="196"/>
      <c r="P2802" s="196"/>
      <c r="Q2802" s="196" t="s">
        <v>4956</v>
      </c>
      <c r="R2802" s="218"/>
      <c r="S2802" s="218"/>
      <c r="T2802" s="218"/>
      <c r="U2802" s="281" t="s">
        <v>4764</v>
      </c>
      <c r="V2802" s="197" t="s">
        <v>776</v>
      </c>
      <c r="W2802" s="220">
        <v>1</v>
      </c>
      <c r="X2802" s="285">
        <v>335</v>
      </c>
      <c r="Y2802" s="285">
        <v>325</v>
      </c>
      <c r="Z2802" s="285">
        <v>305</v>
      </c>
      <c r="AA2802" s="285">
        <v>286</v>
      </c>
      <c r="AB2802" s="5"/>
      <c r="AC2802" s="224">
        <f t="shared" si="104"/>
        <v>0</v>
      </c>
      <c r="AD2802" s="270">
        <f t="shared" si="105"/>
        <v>0</v>
      </c>
      <c r="AE2802" s="282" t="s">
        <v>7069</v>
      </c>
      <c r="AF2802" s="283" t="s">
        <v>4765</v>
      </c>
      <c r="AG2802" s="200"/>
      <c r="AH2802" s="200"/>
      <c r="AI2802" s="169" t="str">
        <f>IF(AB2802/W2802=0,"",IF(MOD(AB2802,W2802)&gt;0,"ОШИБКА!!! неверная кратность на сорт",""))</f>
        <v/>
      </c>
    </row>
    <row r="2803" spans="2:35">
      <c r="B2803" s="251"/>
      <c r="C2803" s="168"/>
      <c r="D2803" s="267"/>
      <c r="E2803" s="267"/>
      <c r="F2803" s="267"/>
      <c r="G2803" s="267"/>
      <c r="H2803" s="267"/>
      <c r="I2803" s="267"/>
      <c r="J2803" s="267"/>
      <c r="K2803" s="267">
        <v>100</v>
      </c>
      <c r="L2803" s="196" t="s">
        <v>37</v>
      </c>
      <c r="M2803" s="196" t="s">
        <v>980</v>
      </c>
      <c r="N2803" s="196" t="s">
        <v>5003</v>
      </c>
      <c r="O2803" s="196"/>
      <c r="P2803" s="196"/>
      <c r="Q2803" s="196" t="s">
        <v>4940</v>
      </c>
      <c r="R2803" s="218"/>
      <c r="S2803" s="218"/>
      <c r="T2803" s="218"/>
      <c r="U2803" s="281" t="s">
        <v>4764</v>
      </c>
      <c r="V2803" s="197" t="s">
        <v>776</v>
      </c>
      <c r="W2803" s="220">
        <v>1</v>
      </c>
      <c r="X2803" s="285">
        <v>398</v>
      </c>
      <c r="Y2803" s="285">
        <v>386</v>
      </c>
      <c r="Z2803" s="285">
        <v>362</v>
      </c>
      <c r="AA2803" s="285">
        <v>340</v>
      </c>
      <c r="AB2803" s="5"/>
      <c r="AC2803" s="224">
        <f t="shared" si="104"/>
        <v>0</v>
      </c>
      <c r="AD2803" s="270">
        <f t="shared" si="105"/>
        <v>0</v>
      </c>
      <c r="AE2803" s="282" t="s">
        <v>7069</v>
      </c>
      <c r="AF2803" s="283" t="s">
        <v>4765</v>
      </c>
      <c r="AG2803" s="200"/>
      <c r="AH2803" s="200"/>
      <c r="AI2803" s="169" t="str">
        <f>IF(AB2803/W2803=0,"",IF(MOD(AB2803,W2803)&gt;0,"ОШИБКА!!! неверная кратность на сорт",""))</f>
        <v/>
      </c>
    </row>
    <row r="2804" spans="2:35">
      <c r="B2804" s="251"/>
      <c r="C2804" s="168"/>
      <c r="D2804" s="267"/>
      <c r="E2804" s="267"/>
      <c r="F2804" s="267"/>
      <c r="G2804" s="267"/>
      <c r="H2804" s="267"/>
      <c r="I2804" s="267"/>
      <c r="J2804" s="267"/>
      <c r="K2804" s="267">
        <v>398</v>
      </c>
      <c r="L2804" s="196" t="s">
        <v>37</v>
      </c>
      <c r="M2804" s="196" t="s">
        <v>980</v>
      </c>
      <c r="N2804" s="196" t="s">
        <v>5004</v>
      </c>
      <c r="O2804" s="196"/>
      <c r="P2804" s="196"/>
      <c r="Q2804" s="196" t="s">
        <v>4940</v>
      </c>
      <c r="R2804" s="218"/>
      <c r="S2804" s="218"/>
      <c r="T2804" s="218"/>
      <c r="U2804" s="281" t="s">
        <v>4764</v>
      </c>
      <c r="V2804" s="197" t="s">
        <v>776</v>
      </c>
      <c r="W2804" s="220">
        <v>1</v>
      </c>
      <c r="X2804" s="285">
        <v>398</v>
      </c>
      <c r="Y2804" s="285">
        <v>386</v>
      </c>
      <c r="Z2804" s="285">
        <v>362</v>
      </c>
      <c r="AA2804" s="285">
        <v>340</v>
      </c>
      <c r="AB2804" s="5"/>
      <c r="AC2804" s="224">
        <f t="shared" si="104"/>
        <v>0</v>
      </c>
      <c r="AD2804" s="270">
        <f t="shared" si="105"/>
        <v>0</v>
      </c>
      <c r="AE2804" s="282" t="s">
        <v>7069</v>
      </c>
      <c r="AF2804" s="283" t="s">
        <v>4765</v>
      </c>
      <c r="AG2804" s="200"/>
      <c r="AH2804" s="200"/>
      <c r="AI2804" s="169" t="str">
        <f>IF(AB2804/W2804=0,"",IF(MOD(AB2804,W2804)&gt;0,"ОШИБКА!!! неверная кратность на сорт",""))</f>
        <v/>
      </c>
    </row>
    <row r="2805" spans="2:35">
      <c r="B2805" s="251"/>
      <c r="C2805" s="168"/>
      <c r="D2805" s="267"/>
      <c r="E2805" s="267"/>
      <c r="F2805" s="267"/>
      <c r="G2805" s="267"/>
      <c r="H2805" s="267"/>
      <c r="I2805" s="267"/>
      <c r="J2805" s="267"/>
      <c r="K2805" s="267">
        <v>4</v>
      </c>
      <c r="L2805" s="196" t="s">
        <v>37</v>
      </c>
      <c r="M2805" s="196" t="s">
        <v>980</v>
      </c>
      <c r="N2805" s="196" t="s">
        <v>5005</v>
      </c>
      <c r="O2805" s="196"/>
      <c r="P2805" s="196"/>
      <c r="Q2805" s="196" t="s">
        <v>4957</v>
      </c>
      <c r="R2805" s="218"/>
      <c r="S2805" s="218"/>
      <c r="T2805" s="218"/>
      <c r="U2805" s="281" t="s">
        <v>4764</v>
      </c>
      <c r="V2805" s="197" t="s">
        <v>776</v>
      </c>
      <c r="W2805" s="220">
        <v>1</v>
      </c>
      <c r="X2805" s="285">
        <v>335</v>
      </c>
      <c r="Y2805" s="285">
        <v>325</v>
      </c>
      <c r="Z2805" s="285">
        <v>305</v>
      </c>
      <c r="AA2805" s="285">
        <v>286</v>
      </c>
      <c r="AB2805" s="5"/>
      <c r="AC2805" s="224">
        <f t="shared" si="104"/>
        <v>0</v>
      </c>
      <c r="AD2805" s="270">
        <f t="shared" si="105"/>
        <v>0</v>
      </c>
      <c r="AE2805" s="282" t="s">
        <v>7069</v>
      </c>
      <c r="AF2805" s="283" t="s">
        <v>4765</v>
      </c>
      <c r="AG2805" s="200"/>
      <c r="AH2805" s="200"/>
      <c r="AI2805" s="169" t="str">
        <f>IF(AB2805/W2805=0,"",IF(MOD(AB2805,W2805)&gt;0,"ОШИБКА!!! неверная кратность на сорт",""))</f>
        <v/>
      </c>
    </row>
    <row r="2806" spans="2:35">
      <c r="B2806" s="251"/>
      <c r="C2806" s="168"/>
      <c r="D2806" s="267"/>
      <c r="E2806" s="267"/>
      <c r="F2806" s="267"/>
      <c r="G2806" s="267"/>
      <c r="H2806" s="267"/>
      <c r="I2806" s="267"/>
      <c r="J2806" s="267"/>
      <c r="K2806" s="267">
        <v>412</v>
      </c>
      <c r="L2806" s="196" t="s">
        <v>37</v>
      </c>
      <c r="M2806" s="196" t="s">
        <v>980</v>
      </c>
      <c r="N2806" s="196" t="s">
        <v>5005</v>
      </c>
      <c r="O2806" s="196"/>
      <c r="P2806" s="196"/>
      <c r="Q2806" s="196" t="s">
        <v>4940</v>
      </c>
      <c r="R2806" s="218"/>
      <c r="S2806" s="218"/>
      <c r="T2806" s="218"/>
      <c r="U2806" s="281" t="s">
        <v>4764</v>
      </c>
      <c r="V2806" s="197" t="s">
        <v>776</v>
      </c>
      <c r="W2806" s="220">
        <v>1</v>
      </c>
      <c r="X2806" s="285">
        <v>398</v>
      </c>
      <c r="Y2806" s="285">
        <v>386</v>
      </c>
      <c r="Z2806" s="285">
        <v>362</v>
      </c>
      <c r="AA2806" s="285">
        <v>340</v>
      </c>
      <c r="AB2806" s="5"/>
      <c r="AC2806" s="224">
        <f t="shared" si="104"/>
        <v>0</v>
      </c>
      <c r="AD2806" s="270">
        <f t="shared" si="105"/>
        <v>0</v>
      </c>
      <c r="AE2806" s="282" t="s">
        <v>7069</v>
      </c>
      <c r="AF2806" s="283" t="s">
        <v>4765</v>
      </c>
      <c r="AG2806" s="200"/>
      <c r="AH2806" s="200"/>
      <c r="AI2806" s="169" t="str">
        <f>IF(AB2806/W2806=0,"",IF(MOD(AB2806,W2806)&gt;0,"ОШИБКА!!! неверная кратность на сорт",""))</f>
        <v/>
      </c>
    </row>
    <row r="2807" spans="2:35">
      <c r="B2807" s="251"/>
      <c r="C2807" s="168"/>
      <c r="D2807" s="267"/>
      <c r="E2807" s="267"/>
      <c r="F2807" s="267"/>
      <c r="G2807" s="267"/>
      <c r="H2807" s="267"/>
      <c r="I2807" s="267"/>
      <c r="J2807" s="267"/>
      <c r="K2807" s="267">
        <v>6</v>
      </c>
      <c r="L2807" s="196" t="s">
        <v>37</v>
      </c>
      <c r="M2807" s="196" t="s">
        <v>980</v>
      </c>
      <c r="N2807" s="196" t="s">
        <v>5006</v>
      </c>
      <c r="O2807" s="196"/>
      <c r="P2807" s="196"/>
      <c r="Q2807" s="196" t="s">
        <v>4956</v>
      </c>
      <c r="R2807" s="218"/>
      <c r="S2807" s="218"/>
      <c r="T2807" s="218"/>
      <c r="U2807" s="281" t="s">
        <v>4764</v>
      </c>
      <c r="V2807" s="197" t="s">
        <v>776</v>
      </c>
      <c r="W2807" s="220">
        <v>1</v>
      </c>
      <c r="X2807" s="285">
        <v>335</v>
      </c>
      <c r="Y2807" s="285">
        <v>325</v>
      </c>
      <c r="Z2807" s="285">
        <v>305</v>
      </c>
      <c r="AA2807" s="285">
        <v>286</v>
      </c>
      <c r="AB2807" s="5"/>
      <c r="AC2807" s="224">
        <f t="shared" si="104"/>
        <v>0</v>
      </c>
      <c r="AD2807" s="270">
        <f t="shared" si="105"/>
        <v>0</v>
      </c>
      <c r="AE2807" s="282" t="s">
        <v>7069</v>
      </c>
      <c r="AF2807" s="283" t="s">
        <v>4765</v>
      </c>
      <c r="AG2807" s="200"/>
      <c r="AH2807" s="200"/>
      <c r="AI2807" s="169" t="str">
        <f>IF(AB2807/W2807=0,"",IF(MOD(AB2807,W2807)&gt;0,"ОШИБКА!!! неверная кратность на сорт",""))</f>
        <v/>
      </c>
    </row>
    <row r="2808" spans="2:35">
      <c r="B2808" s="251"/>
      <c r="C2808" s="168"/>
      <c r="D2808" s="267"/>
      <c r="E2808" s="267"/>
      <c r="F2808" s="267"/>
      <c r="G2808" s="267"/>
      <c r="H2808" s="267"/>
      <c r="I2808" s="267"/>
      <c r="J2808" s="267"/>
      <c r="K2808" s="267">
        <v>20</v>
      </c>
      <c r="L2808" s="196" t="s">
        <v>37</v>
      </c>
      <c r="M2808" s="196" t="s">
        <v>980</v>
      </c>
      <c r="N2808" s="196" t="s">
        <v>5007</v>
      </c>
      <c r="O2808" s="196"/>
      <c r="P2808" s="196"/>
      <c r="Q2808" s="196" t="s">
        <v>4957</v>
      </c>
      <c r="R2808" s="218"/>
      <c r="S2808" s="218"/>
      <c r="T2808" s="218"/>
      <c r="U2808" s="281" t="s">
        <v>4764</v>
      </c>
      <c r="V2808" s="197" t="s">
        <v>776</v>
      </c>
      <c r="W2808" s="220">
        <v>1</v>
      </c>
      <c r="X2808" s="285">
        <v>322</v>
      </c>
      <c r="Y2808" s="285">
        <v>313</v>
      </c>
      <c r="Z2808" s="285">
        <v>293</v>
      </c>
      <c r="AA2808" s="285">
        <v>275</v>
      </c>
      <c r="AB2808" s="5"/>
      <c r="AC2808" s="224">
        <f t="shared" si="104"/>
        <v>0</v>
      </c>
      <c r="AD2808" s="270">
        <f t="shared" si="105"/>
        <v>0</v>
      </c>
      <c r="AE2808" s="282" t="s">
        <v>7069</v>
      </c>
      <c r="AF2808" s="283" t="s">
        <v>4765</v>
      </c>
      <c r="AG2808" s="200"/>
      <c r="AH2808" s="200"/>
      <c r="AI2808" s="169" t="str">
        <f>IF(AB2808/W2808=0,"",IF(MOD(AB2808,W2808)&gt;0,"ОШИБКА!!! неверная кратность на сорт",""))</f>
        <v/>
      </c>
    </row>
    <row r="2809" spans="2:35">
      <c r="B2809" s="251"/>
      <c r="C2809" s="168"/>
      <c r="D2809" s="267"/>
      <c r="E2809" s="267"/>
      <c r="F2809" s="267"/>
      <c r="G2809" s="267"/>
      <c r="H2809" s="267"/>
      <c r="I2809" s="267"/>
      <c r="J2809" s="267"/>
      <c r="K2809" s="267"/>
      <c r="L2809" s="196" t="s">
        <v>37</v>
      </c>
      <c r="M2809" s="196" t="s">
        <v>980</v>
      </c>
      <c r="N2809" s="196" t="s">
        <v>5008</v>
      </c>
      <c r="O2809" s="196"/>
      <c r="P2809" s="196"/>
      <c r="Q2809" s="196" t="s">
        <v>4956</v>
      </c>
      <c r="R2809" s="218"/>
      <c r="S2809" s="218"/>
      <c r="T2809" s="218"/>
      <c r="U2809" s="281" t="s">
        <v>4764</v>
      </c>
      <c r="V2809" s="197" t="s">
        <v>776</v>
      </c>
      <c r="W2809" s="220">
        <v>1</v>
      </c>
      <c r="X2809" s="285">
        <v>322</v>
      </c>
      <c r="Y2809" s="285">
        <v>313</v>
      </c>
      <c r="Z2809" s="285">
        <v>293</v>
      </c>
      <c r="AA2809" s="285">
        <v>275</v>
      </c>
      <c r="AB2809" s="5"/>
      <c r="AC2809" s="224">
        <f t="shared" si="104"/>
        <v>0</v>
      </c>
      <c r="AD2809" s="270">
        <f t="shared" si="105"/>
        <v>0</v>
      </c>
      <c r="AE2809" s="282" t="s">
        <v>7069</v>
      </c>
      <c r="AF2809" s="283" t="s">
        <v>4765</v>
      </c>
      <c r="AG2809" s="200"/>
      <c r="AH2809" s="200"/>
      <c r="AI2809" s="169" t="str">
        <f>IF(AB2809/W2809=0,"",IF(MOD(AB2809,W2809)&gt;0,"ОШИБКА!!! неверная кратность на сорт",""))</f>
        <v/>
      </c>
    </row>
    <row r="2810" spans="2:35">
      <c r="B2810" s="251"/>
      <c r="C2810" s="168"/>
      <c r="D2810" s="267"/>
      <c r="E2810" s="267"/>
      <c r="F2810" s="267"/>
      <c r="G2810" s="267"/>
      <c r="H2810" s="267"/>
      <c r="I2810" s="267"/>
      <c r="J2810" s="267"/>
      <c r="K2810" s="267">
        <v>4</v>
      </c>
      <c r="L2810" s="196" t="s">
        <v>37</v>
      </c>
      <c r="M2810" s="196" t="s">
        <v>980</v>
      </c>
      <c r="N2810" s="196" t="s">
        <v>5008</v>
      </c>
      <c r="O2810" s="196"/>
      <c r="P2810" s="196"/>
      <c r="Q2810" s="196" t="s">
        <v>4940</v>
      </c>
      <c r="R2810" s="218"/>
      <c r="S2810" s="218"/>
      <c r="T2810" s="218"/>
      <c r="U2810" s="281" t="s">
        <v>4764</v>
      </c>
      <c r="V2810" s="197" t="s">
        <v>776</v>
      </c>
      <c r="W2810" s="220">
        <v>1</v>
      </c>
      <c r="X2810" s="285">
        <v>375</v>
      </c>
      <c r="Y2810" s="285">
        <v>364</v>
      </c>
      <c r="Z2810" s="285">
        <v>341</v>
      </c>
      <c r="AA2810" s="285">
        <v>320</v>
      </c>
      <c r="AB2810" s="5"/>
      <c r="AC2810" s="224">
        <f t="shared" si="104"/>
        <v>0</v>
      </c>
      <c r="AD2810" s="270">
        <f t="shared" si="105"/>
        <v>0</v>
      </c>
      <c r="AE2810" s="282" t="s">
        <v>7069</v>
      </c>
      <c r="AF2810" s="283" t="s">
        <v>4765</v>
      </c>
      <c r="AG2810" s="200"/>
      <c r="AH2810" s="200"/>
      <c r="AI2810" s="169" t="str">
        <f>IF(AB2810/W2810=0,"",IF(MOD(AB2810,W2810)&gt;0,"ОШИБКА!!! неверная кратность на сорт",""))</f>
        <v/>
      </c>
    </row>
    <row r="2811" spans="2:35">
      <c r="B2811" s="251"/>
      <c r="C2811" s="168"/>
      <c r="D2811" s="267"/>
      <c r="E2811" s="267"/>
      <c r="F2811" s="267"/>
      <c r="G2811" s="267"/>
      <c r="H2811" s="267"/>
      <c r="I2811" s="267"/>
      <c r="J2811" s="267"/>
      <c r="K2811" s="267"/>
      <c r="L2811" s="196" t="s">
        <v>37</v>
      </c>
      <c r="M2811" s="196" t="s">
        <v>980</v>
      </c>
      <c r="N2811" s="196" t="s">
        <v>5009</v>
      </c>
      <c r="O2811" s="196"/>
      <c r="P2811" s="196"/>
      <c r="Q2811" s="196" t="s">
        <v>4940</v>
      </c>
      <c r="R2811" s="218"/>
      <c r="S2811" s="218"/>
      <c r="T2811" s="218"/>
      <c r="U2811" s="281" t="s">
        <v>4764</v>
      </c>
      <c r="V2811" s="197" t="s">
        <v>776</v>
      </c>
      <c r="W2811" s="220">
        <v>1</v>
      </c>
      <c r="X2811" s="285">
        <v>445</v>
      </c>
      <c r="Y2811" s="285">
        <v>432</v>
      </c>
      <c r="Z2811" s="285">
        <v>405</v>
      </c>
      <c r="AA2811" s="285">
        <v>380</v>
      </c>
      <c r="AB2811" s="5"/>
      <c r="AC2811" s="224">
        <f t="shared" si="104"/>
        <v>0</v>
      </c>
      <c r="AD2811" s="270">
        <f t="shared" si="105"/>
        <v>0</v>
      </c>
      <c r="AE2811" s="282" t="s">
        <v>7069</v>
      </c>
      <c r="AF2811" s="283" t="s">
        <v>4765</v>
      </c>
      <c r="AG2811" s="200"/>
      <c r="AH2811" s="200"/>
      <c r="AI2811" s="169" t="str">
        <f>IF(AB2811/W2811=0,"",IF(MOD(AB2811,W2811)&gt;0,"ОШИБКА!!! неверная кратность на сорт",""))</f>
        <v/>
      </c>
    </row>
    <row r="2812" spans="2:35">
      <c r="B2812" s="251"/>
      <c r="C2812" s="168"/>
      <c r="D2812" s="267"/>
      <c r="E2812" s="267"/>
      <c r="F2812" s="267"/>
      <c r="G2812" s="267"/>
      <c r="H2812" s="267"/>
      <c r="I2812" s="267"/>
      <c r="J2812" s="267"/>
      <c r="K2812" s="267">
        <v>54</v>
      </c>
      <c r="L2812" s="196" t="s">
        <v>37</v>
      </c>
      <c r="M2812" s="196" t="s">
        <v>980</v>
      </c>
      <c r="N2812" s="196" t="s">
        <v>5010</v>
      </c>
      <c r="O2812" s="196"/>
      <c r="P2812" s="196"/>
      <c r="Q2812" s="196" t="s">
        <v>4956</v>
      </c>
      <c r="R2812" s="218"/>
      <c r="S2812" s="218"/>
      <c r="T2812" s="218"/>
      <c r="U2812" s="281" t="s">
        <v>4764</v>
      </c>
      <c r="V2812" s="197" t="s">
        <v>776</v>
      </c>
      <c r="W2812" s="220">
        <v>1</v>
      </c>
      <c r="X2812" s="285">
        <v>368</v>
      </c>
      <c r="Y2812" s="285">
        <v>357</v>
      </c>
      <c r="Z2812" s="285">
        <v>335</v>
      </c>
      <c r="AA2812" s="285">
        <v>314</v>
      </c>
      <c r="AB2812" s="5"/>
      <c r="AC2812" s="224">
        <f t="shared" si="104"/>
        <v>0</v>
      </c>
      <c r="AD2812" s="270">
        <f t="shared" si="105"/>
        <v>0</v>
      </c>
      <c r="AE2812" s="282" t="s">
        <v>7069</v>
      </c>
      <c r="AF2812" s="283" t="s">
        <v>4765</v>
      </c>
      <c r="AG2812" s="200"/>
      <c r="AH2812" s="200"/>
      <c r="AI2812" s="169" t="str">
        <f>IF(AB2812/W2812=0,"",IF(MOD(AB2812,W2812)&gt;0,"ОШИБКА!!! неверная кратность на сорт",""))</f>
        <v/>
      </c>
    </row>
    <row r="2813" spans="2:35">
      <c r="B2813" s="251"/>
      <c r="C2813" s="168"/>
      <c r="D2813" s="267"/>
      <c r="E2813" s="267"/>
      <c r="F2813" s="267"/>
      <c r="G2813" s="267"/>
      <c r="H2813" s="267"/>
      <c r="I2813" s="267"/>
      <c r="J2813" s="267"/>
      <c r="K2813" s="267"/>
      <c r="L2813" s="196" t="s">
        <v>37</v>
      </c>
      <c r="M2813" s="196" t="s">
        <v>980</v>
      </c>
      <c r="N2813" s="196" t="s">
        <v>5010</v>
      </c>
      <c r="O2813" s="196"/>
      <c r="P2813" s="196"/>
      <c r="Q2813" s="196" t="s">
        <v>4940</v>
      </c>
      <c r="R2813" s="218"/>
      <c r="S2813" s="218"/>
      <c r="T2813" s="218"/>
      <c r="U2813" s="281" t="s">
        <v>4764</v>
      </c>
      <c r="V2813" s="197" t="s">
        <v>776</v>
      </c>
      <c r="W2813" s="220">
        <v>1</v>
      </c>
      <c r="X2813" s="285">
        <v>422</v>
      </c>
      <c r="Y2813" s="285">
        <v>409</v>
      </c>
      <c r="Z2813" s="285">
        <v>384</v>
      </c>
      <c r="AA2813" s="285">
        <v>360</v>
      </c>
      <c r="AB2813" s="5"/>
      <c r="AC2813" s="224">
        <f t="shared" si="104"/>
        <v>0</v>
      </c>
      <c r="AD2813" s="270">
        <f t="shared" si="105"/>
        <v>0</v>
      </c>
      <c r="AE2813" s="282" t="s">
        <v>7069</v>
      </c>
      <c r="AF2813" s="283" t="s">
        <v>4765</v>
      </c>
      <c r="AG2813" s="200"/>
      <c r="AH2813" s="200"/>
      <c r="AI2813" s="169" t="str">
        <f>IF(AB2813/W2813=0,"",IF(MOD(AB2813,W2813)&gt;0,"ОШИБКА!!! неверная кратность на сорт",""))</f>
        <v/>
      </c>
    </row>
    <row r="2814" spans="2:35">
      <c r="B2814" s="251"/>
      <c r="C2814" s="168"/>
      <c r="D2814" s="267"/>
      <c r="E2814" s="267"/>
      <c r="F2814" s="267"/>
      <c r="G2814" s="267"/>
      <c r="H2814" s="267"/>
      <c r="I2814" s="267"/>
      <c r="J2814" s="267"/>
      <c r="K2814" s="267">
        <v>55</v>
      </c>
      <c r="L2814" s="196" t="s">
        <v>37</v>
      </c>
      <c r="M2814" s="196" t="s">
        <v>980</v>
      </c>
      <c r="N2814" s="196" t="s">
        <v>5011</v>
      </c>
      <c r="O2814" s="196"/>
      <c r="P2814" s="196"/>
      <c r="Q2814" s="196" t="s">
        <v>4940</v>
      </c>
      <c r="R2814" s="218"/>
      <c r="S2814" s="218"/>
      <c r="T2814" s="218"/>
      <c r="U2814" s="281" t="s">
        <v>4764</v>
      </c>
      <c r="V2814" s="197" t="s">
        <v>776</v>
      </c>
      <c r="W2814" s="220">
        <v>1</v>
      </c>
      <c r="X2814" s="285">
        <v>410</v>
      </c>
      <c r="Y2814" s="285">
        <v>398</v>
      </c>
      <c r="Z2814" s="285">
        <v>373</v>
      </c>
      <c r="AA2814" s="285">
        <v>350</v>
      </c>
      <c r="AB2814" s="5"/>
      <c r="AC2814" s="224">
        <f t="shared" si="104"/>
        <v>0</v>
      </c>
      <c r="AD2814" s="270">
        <f t="shared" si="105"/>
        <v>0</v>
      </c>
      <c r="AE2814" s="282" t="s">
        <v>7069</v>
      </c>
      <c r="AF2814" s="283" t="s">
        <v>4765</v>
      </c>
      <c r="AG2814" s="200"/>
      <c r="AH2814" s="200"/>
      <c r="AI2814" s="169" t="str">
        <f>IF(AB2814/W2814=0,"",IF(MOD(AB2814,W2814)&gt;0,"ОШИБКА!!! неверная кратность на сорт",""))</f>
        <v/>
      </c>
    </row>
    <row r="2815" spans="2:35">
      <c r="B2815" s="251"/>
      <c r="C2815" s="168" t="s">
        <v>3707</v>
      </c>
      <c r="D2815" s="267">
        <v>31</v>
      </c>
      <c r="E2815" s="267"/>
      <c r="F2815" s="267"/>
      <c r="G2815" s="267"/>
      <c r="H2815" s="267"/>
      <c r="I2815" s="267"/>
      <c r="J2815" s="267"/>
      <c r="K2815" s="267"/>
      <c r="L2815" s="196" t="s">
        <v>37</v>
      </c>
      <c r="M2815" s="196" t="s">
        <v>980</v>
      </c>
      <c r="N2815" s="196" t="s">
        <v>2741</v>
      </c>
      <c r="O2815" s="196" t="s">
        <v>2740</v>
      </c>
      <c r="P2815" s="196" t="s">
        <v>4336</v>
      </c>
      <c r="Q2815" s="217" t="s">
        <v>4612</v>
      </c>
      <c r="R2815" s="218"/>
      <c r="S2815" s="218"/>
      <c r="T2815" s="218"/>
      <c r="U2815" s="219"/>
      <c r="V2815" s="197" t="s">
        <v>776</v>
      </c>
      <c r="W2815" s="220">
        <v>1</v>
      </c>
      <c r="X2815" s="223">
        <v>420</v>
      </c>
      <c r="Y2815" s="223">
        <v>407</v>
      </c>
      <c r="Z2815" s="223">
        <v>381</v>
      </c>
      <c r="AA2815" s="223">
        <v>359</v>
      </c>
      <c r="AB2815" s="5"/>
      <c r="AC2815" s="224">
        <f t="shared" si="104"/>
        <v>0</v>
      </c>
      <c r="AD2815" s="270">
        <f t="shared" si="105"/>
        <v>0</v>
      </c>
      <c r="AE2815" s="198"/>
      <c r="AF2815" s="199"/>
      <c r="AG2815" s="200"/>
      <c r="AH2815" s="200"/>
      <c r="AI2815" s="169" t="str">
        <f>IF(AB2815/W2815=0,"",IF(MOD(AB2815,W2815)&gt;0,"ОШИБКА!!! неверная кратность на сорт",""))</f>
        <v/>
      </c>
    </row>
    <row r="2816" spans="2:35">
      <c r="B2816" s="251"/>
      <c r="C2816" s="168" t="s">
        <v>3706</v>
      </c>
      <c r="D2816" s="267">
        <v>7</v>
      </c>
      <c r="E2816" s="267"/>
      <c r="F2816" s="267"/>
      <c r="G2816" s="267"/>
      <c r="H2816" s="267"/>
      <c r="I2816" s="267"/>
      <c r="J2816" s="267"/>
      <c r="K2816" s="267"/>
      <c r="L2816" s="196" t="s">
        <v>37</v>
      </c>
      <c r="M2816" s="196" t="s">
        <v>980</v>
      </c>
      <c r="N2816" s="196" t="s">
        <v>2741</v>
      </c>
      <c r="O2816" s="196" t="s">
        <v>2740</v>
      </c>
      <c r="P2816" s="196"/>
      <c r="Q2816" s="217" t="s">
        <v>4614</v>
      </c>
      <c r="R2816" s="218"/>
      <c r="S2816" s="218"/>
      <c r="T2816" s="218"/>
      <c r="U2816" s="219"/>
      <c r="V2816" s="197" t="s">
        <v>776</v>
      </c>
      <c r="W2816" s="220">
        <v>1</v>
      </c>
      <c r="X2816" s="223">
        <v>1332</v>
      </c>
      <c r="Y2816" s="223">
        <v>1292</v>
      </c>
      <c r="Z2816" s="223">
        <v>1211</v>
      </c>
      <c r="AA2816" s="223">
        <v>1138</v>
      </c>
      <c r="AB2816" s="5"/>
      <c r="AC2816" s="224">
        <f t="shared" si="104"/>
        <v>0</v>
      </c>
      <c r="AD2816" s="270">
        <f t="shared" si="105"/>
        <v>0</v>
      </c>
      <c r="AE2816" s="198"/>
      <c r="AF2816" s="199"/>
      <c r="AG2816" s="200"/>
      <c r="AH2816" s="200"/>
      <c r="AI2816" s="169" t="str">
        <f>IF(AB2816/W2816=0,"",IF(MOD(AB2816,W2816)&gt;0,"ОШИБКА!!! неверная кратность на сорт",""))</f>
        <v/>
      </c>
    </row>
    <row r="2817" spans="2:35">
      <c r="B2817" s="251"/>
      <c r="C2817" s="168"/>
      <c r="D2817" s="267"/>
      <c r="E2817" s="267"/>
      <c r="F2817" s="267"/>
      <c r="G2817" s="267"/>
      <c r="H2817" s="267"/>
      <c r="I2817" s="267"/>
      <c r="J2817" s="267"/>
      <c r="K2817" s="267">
        <v>3301</v>
      </c>
      <c r="L2817" s="196" t="s">
        <v>37</v>
      </c>
      <c r="M2817" s="196" t="s">
        <v>980</v>
      </c>
      <c r="N2817" s="196" t="s">
        <v>5597</v>
      </c>
      <c r="O2817" s="196"/>
      <c r="P2817" s="196"/>
      <c r="Q2817" s="217" t="s">
        <v>4940</v>
      </c>
      <c r="R2817" s="218"/>
      <c r="S2817" s="218"/>
      <c r="T2817" s="218"/>
      <c r="U2817" s="281" t="s">
        <v>4764</v>
      </c>
      <c r="V2817" s="197" t="s">
        <v>776</v>
      </c>
      <c r="W2817" s="220">
        <v>1</v>
      </c>
      <c r="X2817" s="285">
        <v>387</v>
      </c>
      <c r="Y2817" s="285">
        <v>375</v>
      </c>
      <c r="Z2817" s="285">
        <v>352</v>
      </c>
      <c r="AA2817" s="285">
        <v>330</v>
      </c>
      <c r="AB2817" s="5"/>
      <c r="AC2817" s="224">
        <f t="shared" si="104"/>
        <v>0</v>
      </c>
      <c r="AD2817" s="270">
        <f t="shared" si="105"/>
        <v>0</v>
      </c>
      <c r="AE2817" s="282" t="s">
        <v>7069</v>
      </c>
      <c r="AF2817" s="283" t="s">
        <v>4765</v>
      </c>
      <c r="AG2817" s="200"/>
      <c r="AH2817" s="200"/>
      <c r="AI2817" s="169" t="str">
        <f>IF(AB2817/W2817=0,"",IF(MOD(AB2817,W2817)&gt;0,"ОШИБКА!!! неверная кратность на сорт",""))</f>
        <v/>
      </c>
    </row>
    <row r="2818" spans="2:35">
      <c r="B2818" s="251"/>
      <c r="C2818" s="168"/>
      <c r="D2818" s="267"/>
      <c r="E2818" s="267"/>
      <c r="F2818" s="267"/>
      <c r="G2818" s="267"/>
      <c r="H2818" s="267"/>
      <c r="I2818" s="267"/>
      <c r="J2818" s="267"/>
      <c r="K2818" s="267">
        <v>29</v>
      </c>
      <c r="L2818" s="196" t="s">
        <v>37</v>
      </c>
      <c r="M2818" s="196" t="s">
        <v>980</v>
      </c>
      <c r="N2818" s="196" t="s">
        <v>5598</v>
      </c>
      <c r="O2818" s="196"/>
      <c r="P2818" s="196"/>
      <c r="Q2818" s="217" t="s">
        <v>4956</v>
      </c>
      <c r="R2818" s="218"/>
      <c r="S2818" s="218"/>
      <c r="T2818" s="218"/>
      <c r="U2818" s="281" t="s">
        <v>4764</v>
      </c>
      <c r="V2818" s="197" t="s">
        <v>776</v>
      </c>
      <c r="W2818" s="220">
        <v>1</v>
      </c>
      <c r="X2818" s="285">
        <v>368</v>
      </c>
      <c r="Y2818" s="285">
        <v>357</v>
      </c>
      <c r="Z2818" s="285">
        <v>335</v>
      </c>
      <c r="AA2818" s="285">
        <v>314</v>
      </c>
      <c r="AB2818" s="5"/>
      <c r="AC2818" s="224">
        <f t="shared" si="104"/>
        <v>0</v>
      </c>
      <c r="AD2818" s="270">
        <f t="shared" si="105"/>
        <v>0</v>
      </c>
      <c r="AE2818" s="282" t="s">
        <v>7069</v>
      </c>
      <c r="AF2818" s="283" t="s">
        <v>4765</v>
      </c>
      <c r="AG2818" s="200"/>
      <c r="AH2818" s="200"/>
      <c r="AI2818" s="169" t="str">
        <f>IF(AB2818/W2818=0,"",IF(MOD(AB2818,W2818)&gt;0,"ОШИБКА!!! неверная кратность на сорт",""))</f>
        <v/>
      </c>
    </row>
    <row r="2819" spans="2:35">
      <c r="B2819" s="251"/>
      <c r="C2819" s="168"/>
      <c r="D2819" s="267"/>
      <c r="E2819" s="267"/>
      <c r="F2819" s="267"/>
      <c r="G2819" s="267"/>
      <c r="H2819" s="267"/>
      <c r="I2819" s="267"/>
      <c r="J2819" s="267"/>
      <c r="K2819" s="267">
        <v>950</v>
      </c>
      <c r="L2819" s="196" t="s">
        <v>37</v>
      </c>
      <c r="M2819" s="196" t="s">
        <v>980</v>
      </c>
      <c r="N2819" s="196" t="s">
        <v>5598</v>
      </c>
      <c r="O2819" s="196"/>
      <c r="P2819" s="196"/>
      <c r="Q2819" s="217" t="s">
        <v>4940</v>
      </c>
      <c r="R2819" s="218"/>
      <c r="S2819" s="218"/>
      <c r="T2819" s="218"/>
      <c r="U2819" s="281" t="s">
        <v>4764</v>
      </c>
      <c r="V2819" s="197" t="s">
        <v>776</v>
      </c>
      <c r="W2819" s="220">
        <v>1</v>
      </c>
      <c r="X2819" s="285">
        <v>387</v>
      </c>
      <c r="Y2819" s="285">
        <v>375</v>
      </c>
      <c r="Z2819" s="285">
        <v>352</v>
      </c>
      <c r="AA2819" s="285">
        <v>330</v>
      </c>
      <c r="AB2819" s="5"/>
      <c r="AC2819" s="224">
        <f t="shared" si="104"/>
        <v>0</v>
      </c>
      <c r="AD2819" s="270">
        <f t="shared" si="105"/>
        <v>0</v>
      </c>
      <c r="AE2819" s="282" t="s">
        <v>7069</v>
      </c>
      <c r="AF2819" s="283" t="s">
        <v>4765</v>
      </c>
      <c r="AG2819" s="200"/>
      <c r="AH2819" s="200"/>
      <c r="AI2819" s="169" t="str">
        <f>IF(AB2819/W2819=0,"",IF(MOD(AB2819,W2819)&gt;0,"ОШИБКА!!! неверная кратность на сорт",""))</f>
        <v/>
      </c>
    </row>
    <row r="2820" spans="2:35">
      <c r="B2820" s="251"/>
      <c r="C2820" s="168" t="s">
        <v>1598</v>
      </c>
      <c r="D2820" s="267"/>
      <c r="E2820" s="267"/>
      <c r="F2820" s="267"/>
      <c r="G2820" s="267"/>
      <c r="H2820" s="267"/>
      <c r="I2820" s="267"/>
      <c r="J2820" s="267">
        <v>4</v>
      </c>
      <c r="K2820" s="267"/>
      <c r="L2820" s="196" t="s">
        <v>37</v>
      </c>
      <c r="M2820" s="196" t="s">
        <v>980</v>
      </c>
      <c r="N2820" s="196" t="s">
        <v>1600</v>
      </c>
      <c r="O2820" s="196" t="s">
        <v>1599</v>
      </c>
      <c r="P2820" s="196" t="s">
        <v>1601</v>
      </c>
      <c r="Q2820" s="217" t="s">
        <v>49</v>
      </c>
      <c r="R2820" s="218"/>
      <c r="S2820" s="218"/>
      <c r="T2820" s="218"/>
      <c r="U2820" s="219"/>
      <c r="V2820" s="197" t="s">
        <v>776</v>
      </c>
      <c r="W2820" s="220">
        <v>1</v>
      </c>
      <c r="X2820" s="223">
        <v>1020</v>
      </c>
      <c r="Y2820" s="223">
        <v>989</v>
      </c>
      <c r="Z2820" s="223">
        <v>927</v>
      </c>
      <c r="AA2820" s="223">
        <v>872</v>
      </c>
      <c r="AB2820" s="5"/>
      <c r="AC2820" s="224">
        <f t="shared" si="104"/>
        <v>0</v>
      </c>
      <c r="AD2820" s="270">
        <f t="shared" si="105"/>
        <v>0</v>
      </c>
      <c r="AE2820" s="198"/>
      <c r="AF2820" s="199"/>
      <c r="AG2820" s="200"/>
      <c r="AH2820" s="200"/>
      <c r="AI2820" s="169" t="str">
        <f>IF(AB2820/W2820=0,"",IF(MOD(AB2820,W2820)&gt;0,"ОШИБКА!!! неверная кратность на сорт",""))</f>
        <v/>
      </c>
    </row>
    <row r="2821" spans="2:35">
      <c r="B2821" s="251"/>
      <c r="C2821" s="168" t="s">
        <v>1638</v>
      </c>
      <c r="D2821" s="267">
        <v>40</v>
      </c>
      <c r="E2821" s="267">
        <v>19</v>
      </c>
      <c r="F2821" s="267">
        <v>0</v>
      </c>
      <c r="G2821" s="267"/>
      <c r="H2821" s="267"/>
      <c r="I2821" s="267"/>
      <c r="J2821" s="267"/>
      <c r="K2821" s="267"/>
      <c r="L2821" s="196" t="s">
        <v>37</v>
      </c>
      <c r="M2821" s="196" t="s">
        <v>980</v>
      </c>
      <c r="N2821" s="196" t="s">
        <v>1600</v>
      </c>
      <c r="O2821" s="196" t="s">
        <v>1599</v>
      </c>
      <c r="P2821" s="196" t="s">
        <v>1640</v>
      </c>
      <c r="Q2821" s="196" t="s">
        <v>141</v>
      </c>
      <c r="R2821" s="218"/>
      <c r="S2821" s="218"/>
      <c r="T2821" s="218"/>
      <c r="U2821" s="219"/>
      <c r="V2821" s="197" t="s">
        <v>776</v>
      </c>
      <c r="W2821" s="220">
        <v>1</v>
      </c>
      <c r="X2821" s="223">
        <v>299</v>
      </c>
      <c r="Y2821" s="223">
        <v>290</v>
      </c>
      <c r="Z2821" s="223">
        <v>272</v>
      </c>
      <c r="AA2821" s="223">
        <v>256</v>
      </c>
      <c r="AB2821" s="5"/>
      <c r="AC2821" s="224">
        <f t="shared" si="104"/>
        <v>0</v>
      </c>
      <c r="AD2821" s="270">
        <f t="shared" si="105"/>
        <v>0</v>
      </c>
      <c r="AE2821" s="198"/>
      <c r="AF2821" s="199"/>
      <c r="AG2821" s="200"/>
      <c r="AH2821" s="200"/>
      <c r="AI2821" s="169" t="str">
        <f>IF(AB2821/W2821=0,"",IF(MOD(AB2821,W2821)&gt;0,"ОШИБКА!!! неверная кратность на сорт",""))</f>
        <v/>
      </c>
    </row>
    <row r="2822" spans="2:35">
      <c r="B2822" s="251"/>
      <c r="C2822" s="168" t="s">
        <v>3716</v>
      </c>
      <c r="D2822" s="267">
        <v>48</v>
      </c>
      <c r="E2822" s="267"/>
      <c r="F2822" s="267"/>
      <c r="G2822" s="267"/>
      <c r="H2822" s="267"/>
      <c r="I2822" s="267"/>
      <c r="J2822" s="267"/>
      <c r="K2822" s="267"/>
      <c r="L2822" s="196" t="s">
        <v>37</v>
      </c>
      <c r="M2822" s="196" t="s">
        <v>980</v>
      </c>
      <c r="N2822" s="196" t="s">
        <v>1600</v>
      </c>
      <c r="O2822" s="196" t="s">
        <v>1599</v>
      </c>
      <c r="P2822" s="196" t="s">
        <v>1602</v>
      </c>
      <c r="Q2822" s="196" t="s">
        <v>141</v>
      </c>
      <c r="R2822" s="218"/>
      <c r="S2822" s="218"/>
      <c r="T2822" s="218"/>
      <c r="U2822" s="219"/>
      <c r="V2822" s="197" t="s">
        <v>776</v>
      </c>
      <c r="W2822" s="220">
        <v>1</v>
      </c>
      <c r="X2822" s="223">
        <v>243</v>
      </c>
      <c r="Y2822" s="223">
        <v>236</v>
      </c>
      <c r="Z2822" s="223">
        <v>221</v>
      </c>
      <c r="AA2822" s="223">
        <v>208</v>
      </c>
      <c r="AB2822" s="5"/>
      <c r="AC2822" s="224">
        <f t="shared" si="104"/>
        <v>0</v>
      </c>
      <c r="AD2822" s="270">
        <f t="shared" si="105"/>
        <v>0</v>
      </c>
      <c r="AE2822" s="198"/>
      <c r="AF2822" s="199"/>
      <c r="AG2822" s="200"/>
      <c r="AH2822" s="200"/>
      <c r="AI2822" s="169" t="str">
        <f>IF(AB2822/W2822=0,"",IF(MOD(AB2822,W2822)&gt;0,"ОШИБКА!!! неверная кратность на сорт",""))</f>
        <v/>
      </c>
    </row>
    <row r="2823" spans="2:35">
      <c r="B2823" s="251"/>
      <c r="C2823" s="168" t="s">
        <v>3806</v>
      </c>
      <c r="D2823" s="267"/>
      <c r="E2823" s="267">
        <v>3</v>
      </c>
      <c r="F2823" s="267">
        <v>0</v>
      </c>
      <c r="G2823" s="267"/>
      <c r="H2823" s="267"/>
      <c r="I2823" s="267"/>
      <c r="J2823" s="267"/>
      <c r="K2823" s="267"/>
      <c r="L2823" s="196" t="s">
        <v>37</v>
      </c>
      <c r="M2823" s="196" t="s">
        <v>980</v>
      </c>
      <c r="N2823" s="196" t="s">
        <v>1600</v>
      </c>
      <c r="O2823" s="196" t="s">
        <v>1599</v>
      </c>
      <c r="P2823" s="196" t="s">
        <v>3952</v>
      </c>
      <c r="Q2823" s="196" t="s">
        <v>19</v>
      </c>
      <c r="R2823" s="218"/>
      <c r="S2823" s="218"/>
      <c r="T2823" s="218"/>
      <c r="U2823" s="219"/>
      <c r="V2823" s="197" t="s">
        <v>776</v>
      </c>
      <c r="W2823" s="220">
        <v>1</v>
      </c>
      <c r="X2823" s="223">
        <v>256</v>
      </c>
      <c r="Y2823" s="223">
        <v>248</v>
      </c>
      <c r="Z2823" s="223">
        <v>233</v>
      </c>
      <c r="AA2823" s="223">
        <v>219</v>
      </c>
      <c r="AB2823" s="5"/>
      <c r="AC2823" s="224">
        <f t="shared" si="104"/>
        <v>0</v>
      </c>
      <c r="AD2823" s="270">
        <f t="shared" si="105"/>
        <v>0</v>
      </c>
      <c r="AE2823" s="198"/>
      <c r="AF2823" s="199"/>
      <c r="AG2823" s="200"/>
      <c r="AH2823" s="200"/>
      <c r="AI2823" s="169" t="str">
        <f>IF(AB2823/W2823=0,"",IF(MOD(AB2823,W2823)&gt;0,"ОШИБКА!!! неверная кратность на сорт",""))</f>
        <v/>
      </c>
    </row>
    <row r="2824" spans="2:35">
      <c r="B2824" s="251"/>
      <c r="C2824" s="168" t="s">
        <v>3717</v>
      </c>
      <c r="D2824" s="267">
        <v>44</v>
      </c>
      <c r="E2824" s="267"/>
      <c r="F2824" s="267"/>
      <c r="G2824" s="267"/>
      <c r="H2824" s="267"/>
      <c r="I2824" s="267"/>
      <c r="J2824" s="267">
        <v>10</v>
      </c>
      <c r="K2824" s="267"/>
      <c r="L2824" s="196" t="s">
        <v>37</v>
      </c>
      <c r="M2824" s="196" t="s">
        <v>980</v>
      </c>
      <c r="N2824" s="196" t="s">
        <v>1600</v>
      </c>
      <c r="O2824" s="196" t="s">
        <v>1599</v>
      </c>
      <c r="P2824" s="196" t="s">
        <v>3954</v>
      </c>
      <c r="Q2824" s="196" t="s">
        <v>141</v>
      </c>
      <c r="R2824" s="218"/>
      <c r="S2824" s="218"/>
      <c r="T2824" s="218"/>
      <c r="U2824" s="293"/>
      <c r="V2824" s="197" t="s">
        <v>776</v>
      </c>
      <c r="W2824" s="220">
        <v>1</v>
      </c>
      <c r="X2824" s="223">
        <v>543</v>
      </c>
      <c r="Y2824" s="223">
        <v>527</v>
      </c>
      <c r="Z2824" s="223">
        <v>494</v>
      </c>
      <c r="AA2824" s="223">
        <v>464</v>
      </c>
      <c r="AB2824" s="5"/>
      <c r="AC2824" s="224">
        <f t="shared" si="104"/>
        <v>0</v>
      </c>
      <c r="AD2824" s="270">
        <f t="shared" si="105"/>
        <v>0</v>
      </c>
      <c r="AE2824" s="198"/>
      <c r="AF2824" s="199"/>
      <c r="AG2824" s="200"/>
      <c r="AH2824" s="200"/>
      <c r="AI2824" s="169" t="str">
        <f>IF(AB2824/W2824=0,"",IF(MOD(AB2824,W2824)&gt;0,"ОШИБКА!!! неверная кратность на сорт",""))</f>
        <v/>
      </c>
    </row>
    <row r="2825" spans="2:35">
      <c r="B2825" s="251"/>
      <c r="C2825" s="168" t="s">
        <v>3718</v>
      </c>
      <c r="D2825" s="267"/>
      <c r="E2825" s="267"/>
      <c r="F2825" s="267"/>
      <c r="G2825" s="267"/>
      <c r="H2825" s="267"/>
      <c r="I2825" s="267"/>
      <c r="J2825" s="267"/>
      <c r="K2825" s="267"/>
      <c r="L2825" s="196" t="s">
        <v>37</v>
      </c>
      <c r="M2825" s="332" t="s">
        <v>980</v>
      </c>
      <c r="N2825" s="332" t="s">
        <v>1600</v>
      </c>
      <c r="O2825" s="332" t="s">
        <v>1599</v>
      </c>
      <c r="P2825" s="332" t="s">
        <v>3955</v>
      </c>
      <c r="Q2825" s="332" t="s">
        <v>19</v>
      </c>
      <c r="R2825" s="334"/>
      <c r="S2825" s="334"/>
      <c r="T2825" s="334"/>
      <c r="U2825" s="219"/>
      <c r="V2825" s="197" t="s">
        <v>776</v>
      </c>
      <c r="W2825" s="220">
        <v>1</v>
      </c>
      <c r="X2825" s="223">
        <v>311</v>
      </c>
      <c r="Y2825" s="223">
        <v>301</v>
      </c>
      <c r="Z2825" s="223">
        <v>282</v>
      </c>
      <c r="AA2825" s="223">
        <v>266</v>
      </c>
      <c r="AB2825" s="5"/>
      <c r="AC2825" s="224">
        <f t="shared" si="104"/>
        <v>0</v>
      </c>
      <c r="AD2825" s="270">
        <f t="shared" si="105"/>
        <v>0</v>
      </c>
      <c r="AE2825" s="198" t="s">
        <v>4484</v>
      </c>
      <c r="AF2825" s="199"/>
      <c r="AG2825" s="200"/>
      <c r="AH2825" s="200"/>
      <c r="AI2825" s="169" t="str">
        <f>IF(AB2825/W2825=0,"",IF(MOD(AB2825,W2825)&gt;0,"ОШИБКА!!! неверная кратность на сорт",""))</f>
        <v/>
      </c>
    </row>
    <row r="2826" spans="2:35">
      <c r="B2826" s="251"/>
      <c r="C2826" s="168" t="s">
        <v>3719</v>
      </c>
      <c r="D2826" s="267">
        <v>3</v>
      </c>
      <c r="E2826" s="267"/>
      <c r="F2826" s="267"/>
      <c r="G2826" s="267"/>
      <c r="H2826" s="267"/>
      <c r="I2826" s="267"/>
      <c r="J2826" s="267"/>
      <c r="K2826" s="267"/>
      <c r="L2826" s="196" t="s">
        <v>37</v>
      </c>
      <c r="M2826" s="196" t="s">
        <v>980</v>
      </c>
      <c r="N2826" s="196" t="s">
        <v>1600</v>
      </c>
      <c r="O2826" s="196" t="s">
        <v>1599</v>
      </c>
      <c r="P2826" s="196" t="s">
        <v>3955</v>
      </c>
      <c r="Q2826" s="217" t="s">
        <v>4613</v>
      </c>
      <c r="R2826" s="218"/>
      <c r="S2826" s="218"/>
      <c r="T2826" s="218"/>
      <c r="U2826" s="219"/>
      <c r="V2826" s="197" t="s">
        <v>776</v>
      </c>
      <c r="W2826" s="220">
        <v>1</v>
      </c>
      <c r="X2826" s="223">
        <v>326</v>
      </c>
      <c r="Y2826" s="223">
        <v>316</v>
      </c>
      <c r="Z2826" s="223">
        <v>296</v>
      </c>
      <c r="AA2826" s="223">
        <v>278</v>
      </c>
      <c r="AB2826" s="5"/>
      <c r="AC2826" s="224">
        <f t="shared" ref="AC2826:AC2889" si="106">X2826*AB2826</f>
        <v>0</v>
      </c>
      <c r="AD2826" s="270">
        <f t="shared" ref="AD2826:AD2889" si="107">IF(Y2826&lt;&gt;"",IF(AND($AC$25&gt;=200000,AB2826&gt;=20),AB2826*AA2826,IF(AND($AC$25&gt;=200000,AB2826&lt;20),AB2826*Z2826,IF(AND($AC$25&lt;200000,AB2826&gt;=20),AB2826*Y2826,AB2826*X2826))),IF($AC$25&gt;=200000,AB2826*Z2826,AB2826*X2826))</f>
        <v>0</v>
      </c>
      <c r="AE2826" s="198"/>
      <c r="AF2826" s="199"/>
      <c r="AG2826" s="200"/>
      <c r="AH2826" s="200"/>
      <c r="AI2826" s="169" t="str">
        <f>IF(AB2826/W2826=0,"",IF(MOD(AB2826,W2826)&gt;0,"ОШИБКА!!! неверная кратность на сорт",""))</f>
        <v/>
      </c>
    </row>
    <row r="2827" spans="2:35">
      <c r="B2827" s="251"/>
      <c r="C2827" s="168" t="s">
        <v>3720</v>
      </c>
      <c r="D2827" s="267">
        <v>1</v>
      </c>
      <c r="E2827" s="267"/>
      <c r="F2827" s="267"/>
      <c r="G2827" s="267"/>
      <c r="H2827" s="267"/>
      <c r="I2827" s="267"/>
      <c r="J2827" s="267"/>
      <c r="K2827" s="267"/>
      <c r="L2827" s="196" t="s">
        <v>37</v>
      </c>
      <c r="M2827" s="196" t="s">
        <v>980</v>
      </c>
      <c r="N2827" s="196" t="s">
        <v>1600</v>
      </c>
      <c r="O2827" s="196" t="s">
        <v>1599</v>
      </c>
      <c r="P2827" s="196" t="s">
        <v>3956</v>
      </c>
      <c r="Q2827" s="196" t="s">
        <v>19</v>
      </c>
      <c r="R2827" s="218"/>
      <c r="S2827" s="218"/>
      <c r="T2827" s="218"/>
      <c r="U2827" s="219"/>
      <c r="V2827" s="197" t="s">
        <v>776</v>
      </c>
      <c r="W2827" s="220">
        <v>1</v>
      </c>
      <c r="X2827" s="223">
        <v>350</v>
      </c>
      <c r="Y2827" s="223">
        <v>340</v>
      </c>
      <c r="Z2827" s="223">
        <v>318</v>
      </c>
      <c r="AA2827" s="223">
        <v>299</v>
      </c>
      <c r="AB2827" s="5"/>
      <c r="AC2827" s="224">
        <f t="shared" si="106"/>
        <v>0</v>
      </c>
      <c r="AD2827" s="270">
        <f t="shared" si="107"/>
        <v>0</v>
      </c>
      <c r="AE2827" s="198"/>
      <c r="AF2827" s="199"/>
      <c r="AG2827" s="200"/>
      <c r="AH2827" s="200"/>
      <c r="AI2827" s="169" t="str">
        <f>IF(AB2827/W2827=0,"",IF(MOD(AB2827,W2827)&gt;0,"ОШИБКА!!! неверная кратность на сорт",""))</f>
        <v/>
      </c>
    </row>
    <row r="2828" spans="2:35">
      <c r="B2828" s="251"/>
      <c r="C2828" s="168" t="s">
        <v>3721</v>
      </c>
      <c r="D2828" s="267"/>
      <c r="E2828" s="267"/>
      <c r="F2828" s="267"/>
      <c r="G2828" s="267"/>
      <c r="H2828" s="267"/>
      <c r="I2828" s="267"/>
      <c r="J2828" s="267"/>
      <c r="K2828" s="267"/>
      <c r="L2828" s="196" t="s">
        <v>37</v>
      </c>
      <c r="M2828" s="332" t="s">
        <v>980</v>
      </c>
      <c r="N2828" s="332" t="s">
        <v>1600</v>
      </c>
      <c r="O2828" s="332" t="s">
        <v>1599</v>
      </c>
      <c r="P2828" s="332" t="s">
        <v>3957</v>
      </c>
      <c r="Q2828" s="332" t="s">
        <v>19</v>
      </c>
      <c r="R2828" s="334"/>
      <c r="S2828" s="334"/>
      <c r="T2828" s="334"/>
      <c r="U2828" s="219"/>
      <c r="V2828" s="197" t="s">
        <v>776</v>
      </c>
      <c r="W2828" s="220">
        <v>1</v>
      </c>
      <c r="X2828" s="223">
        <v>486</v>
      </c>
      <c r="Y2828" s="223">
        <v>471</v>
      </c>
      <c r="Z2828" s="223">
        <v>441</v>
      </c>
      <c r="AA2828" s="223">
        <v>415</v>
      </c>
      <c r="AB2828" s="5"/>
      <c r="AC2828" s="224">
        <f t="shared" si="106"/>
        <v>0</v>
      </c>
      <c r="AD2828" s="270">
        <f t="shared" si="107"/>
        <v>0</v>
      </c>
      <c r="AE2828" s="198" t="s">
        <v>4484</v>
      </c>
      <c r="AF2828" s="199"/>
      <c r="AG2828" s="200"/>
      <c r="AH2828" s="200"/>
      <c r="AI2828" s="169" t="str">
        <f>IF(AB2828/W2828=0,"",IF(MOD(AB2828,W2828)&gt;0,"ОШИБКА!!! неверная кратность на сорт",""))</f>
        <v/>
      </c>
    </row>
    <row r="2829" spans="2:35">
      <c r="B2829" s="251"/>
      <c r="C2829" s="168" t="s">
        <v>1604</v>
      </c>
      <c r="D2829" s="267"/>
      <c r="E2829" s="267">
        <v>6</v>
      </c>
      <c r="F2829" s="267">
        <v>0</v>
      </c>
      <c r="G2829" s="267"/>
      <c r="H2829" s="267"/>
      <c r="I2829" s="267"/>
      <c r="J2829" s="267"/>
      <c r="K2829" s="267"/>
      <c r="L2829" s="196" t="s">
        <v>37</v>
      </c>
      <c r="M2829" s="196" t="s">
        <v>980</v>
      </c>
      <c r="N2829" s="196" t="s">
        <v>1600</v>
      </c>
      <c r="O2829" s="196" t="s">
        <v>1599</v>
      </c>
      <c r="P2829" s="196" t="s">
        <v>1603</v>
      </c>
      <c r="Q2829" s="217" t="s">
        <v>49</v>
      </c>
      <c r="R2829" s="218"/>
      <c r="S2829" s="218"/>
      <c r="T2829" s="218"/>
      <c r="U2829" s="219"/>
      <c r="V2829" s="197" t="s">
        <v>776</v>
      </c>
      <c r="W2829" s="220">
        <v>1</v>
      </c>
      <c r="X2829" s="223">
        <v>1056</v>
      </c>
      <c r="Y2829" s="223">
        <v>1024</v>
      </c>
      <c r="Z2829" s="223">
        <v>960</v>
      </c>
      <c r="AA2829" s="223">
        <v>903</v>
      </c>
      <c r="AB2829" s="5"/>
      <c r="AC2829" s="224">
        <f t="shared" si="106"/>
        <v>0</v>
      </c>
      <c r="AD2829" s="270">
        <f t="shared" si="107"/>
        <v>0</v>
      </c>
      <c r="AE2829" s="198"/>
      <c r="AF2829" s="199"/>
      <c r="AG2829" s="200"/>
      <c r="AH2829" s="200"/>
      <c r="AI2829" s="169" t="str">
        <f>IF(AB2829/W2829=0,"",IF(MOD(AB2829,W2829)&gt;0,"ОШИБКА!!! неверная кратность на сорт",""))</f>
        <v/>
      </c>
    </row>
    <row r="2830" spans="2:35">
      <c r="B2830" s="251"/>
      <c r="C2830" s="168" t="s">
        <v>1607</v>
      </c>
      <c r="D2830" s="267"/>
      <c r="E2830" s="267">
        <v>6</v>
      </c>
      <c r="F2830" s="267">
        <v>0</v>
      </c>
      <c r="G2830" s="267"/>
      <c r="H2830" s="267"/>
      <c r="I2830" s="267"/>
      <c r="J2830" s="267"/>
      <c r="K2830" s="267"/>
      <c r="L2830" s="196" t="s">
        <v>37</v>
      </c>
      <c r="M2830" s="196" t="s">
        <v>980</v>
      </c>
      <c r="N2830" s="196" t="s">
        <v>1600</v>
      </c>
      <c r="O2830" s="196" t="s">
        <v>1599</v>
      </c>
      <c r="P2830" s="196" t="s">
        <v>1608</v>
      </c>
      <c r="Q2830" s="217" t="s">
        <v>49</v>
      </c>
      <c r="R2830" s="218"/>
      <c r="S2830" s="218"/>
      <c r="T2830" s="218"/>
      <c r="U2830" s="219"/>
      <c r="V2830" s="197" t="s">
        <v>776</v>
      </c>
      <c r="W2830" s="220">
        <v>1</v>
      </c>
      <c r="X2830" s="223">
        <v>1751</v>
      </c>
      <c r="Y2830" s="223">
        <v>1698</v>
      </c>
      <c r="Z2830" s="223">
        <v>1592</v>
      </c>
      <c r="AA2830" s="223">
        <v>1497</v>
      </c>
      <c r="AB2830" s="5"/>
      <c r="AC2830" s="224">
        <f t="shared" si="106"/>
        <v>0</v>
      </c>
      <c r="AD2830" s="270">
        <f t="shared" si="107"/>
        <v>0</v>
      </c>
      <c r="AE2830" s="198"/>
      <c r="AF2830" s="199"/>
      <c r="AG2830" s="200"/>
      <c r="AH2830" s="200"/>
      <c r="AI2830" s="169" t="str">
        <f>IF(AB2830/W2830=0,"",IF(MOD(AB2830,W2830)&gt;0,"ОШИБКА!!! неверная кратность на сорт",""))</f>
        <v/>
      </c>
    </row>
    <row r="2831" spans="2:35">
      <c r="B2831" s="251"/>
      <c r="C2831" s="168" t="s">
        <v>1609</v>
      </c>
      <c r="D2831" s="267"/>
      <c r="E2831" s="267"/>
      <c r="F2831" s="267"/>
      <c r="G2831" s="267"/>
      <c r="H2831" s="267"/>
      <c r="I2831" s="267"/>
      <c r="J2831" s="267"/>
      <c r="K2831" s="267"/>
      <c r="L2831" s="196" t="s">
        <v>37</v>
      </c>
      <c r="M2831" s="332" t="s">
        <v>980</v>
      </c>
      <c r="N2831" s="332" t="s">
        <v>1600</v>
      </c>
      <c r="O2831" s="332" t="s">
        <v>1599</v>
      </c>
      <c r="P2831" s="332" t="s">
        <v>1610</v>
      </c>
      <c r="Q2831" s="332" t="s">
        <v>141</v>
      </c>
      <c r="R2831" s="334"/>
      <c r="S2831" s="334"/>
      <c r="T2831" s="334"/>
      <c r="U2831" s="336"/>
      <c r="V2831" s="197" t="s">
        <v>776</v>
      </c>
      <c r="W2831" s="220">
        <v>1</v>
      </c>
      <c r="X2831" s="223">
        <v>334</v>
      </c>
      <c r="Y2831" s="223">
        <v>324</v>
      </c>
      <c r="Z2831" s="223">
        <v>303</v>
      </c>
      <c r="AA2831" s="223">
        <v>285</v>
      </c>
      <c r="AB2831" s="5"/>
      <c r="AC2831" s="224">
        <f t="shared" si="106"/>
        <v>0</v>
      </c>
      <c r="AD2831" s="270">
        <f t="shared" si="107"/>
        <v>0</v>
      </c>
      <c r="AE2831" s="198" t="s">
        <v>4484</v>
      </c>
      <c r="AF2831" s="199"/>
      <c r="AG2831" s="200"/>
      <c r="AH2831" s="200"/>
      <c r="AI2831" s="169" t="str">
        <f>IF(AB2831/W2831=0,"",IF(MOD(AB2831,W2831)&gt;0,"ОШИБКА!!! неверная кратность на сорт",""))</f>
        <v/>
      </c>
    </row>
    <row r="2832" spans="2:35">
      <c r="B2832" s="251"/>
      <c r="C2832" s="168" t="s">
        <v>2749</v>
      </c>
      <c r="D2832" s="267">
        <v>48</v>
      </c>
      <c r="E2832" s="267"/>
      <c r="F2832" s="267"/>
      <c r="G2832" s="267"/>
      <c r="H2832" s="267"/>
      <c r="I2832" s="267"/>
      <c r="J2832" s="267"/>
      <c r="K2832" s="267"/>
      <c r="L2832" s="196" t="s">
        <v>37</v>
      </c>
      <c r="M2832" s="196" t="s">
        <v>980</v>
      </c>
      <c r="N2832" s="196" t="s">
        <v>1600</v>
      </c>
      <c r="O2832" s="196" t="s">
        <v>1599</v>
      </c>
      <c r="P2832" s="196" t="s">
        <v>2750</v>
      </c>
      <c r="Q2832" s="196" t="s">
        <v>19</v>
      </c>
      <c r="R2832" s="218"/>
      <c r="S2832" s="218"/>
      <c r="T2832" s="218"/>
      <c r="U2832" s="219"/>
      <c r="V2832" s="197" t="s">
        <v>776</v>
      </c>
      <c r="W2832" s="220">
        <v>1</v>
      </c>
      <c r="X2832" s="223">
        <v>502</v>
      </c>
      <c r="Y2832" s="223">
        <v>487</v>
      </c>
      <c r="Z2832" s="223">
        <v>456</v>
      </c>
      <c r="AA2832" s="223">
        <v>429</v>
      </c>
      <c r="AB2832" s="5"/>
      <c r="AC2832" s="224">
        <f t="shared" si="106"/>
        <v>0</v>
      </c>
      <c r="AD2832" s="270">
        <f t="shared" si="107"/>
        <v>0</v>
      </c>
      <c r="AE2832" s="198"/>
      <c r="AF2832" s="199"/>
      <c r="AG2832" s="200"/>
      <c r="AH2832" s="200"/>
      <c r="AI2832" s="169" t="str">
        <f>IF(AB2832/W2832=0,"",IF(MOD(AB2832,W2832)&gt;0,"ОШИБКА!!! неверная кратность на сорт",""))</f>
        <v/>
      </c>
    </row>
    <row r="2833" spans="2:35">
      <c r="B2833" s="251"/>
      <c r="C2833" s="168" t="s">
        <v>1611</v>
      </c>
      <c r="D2833" s="267"/>
      <c r="E2833" s="267"/>
      <c r="F2833" s="267"/>
      <c r="G2833" s="267"/>
      <c r="H2833" s="267"/>
      <c r="I2833" s="267"/>
      <c r="J2833" s="267"/>
      <c r="K2833" s="267"/>
      <c r="L2833" s="196" t="s">
        <v>37</v>
      </c>
      <c r="M2833" s="332" t="s">
        <v>980</v>
      </c>
      <c r="N2833" s="332" t="s">
        <v>1600</v>
      </c>
      <c r="O2833" s="332" t="s">
        <v>1599</v>
      </c>
      <c r="P2833" s="332" t="s">
        <v>1612</v>
      </c>
      <c r="Q2833" s="332" t="s">
        <v>141</v>
      </c>
      <c r="R2833" s="334"/>
      <c r="S2833" s="334"/>
      <c r="T2833" s="334"/>
      <c r="U2833" s="219"/>
      <c r="V2833" s="197" t="s">
        <v>776</v>
      </c>
      <c r="W2833" s="220">
        <v>1</v>
      </c>
      <c r="X2833" s="223">
        <v>352</v>
      </c>
      <c r="Y2833" s="223">
        <v>341</v>
      </c>
      <c r="Z2833" s="223">
        <v>320</v>
      </c>
      <c r="AA2833" s="223">
        <v>301</v>
      </c>
      <c r="AB2833" s="5"/>
      <c r="AC2833" s="224">
        <f t="shared" si="106"/>
        <v>0</v>
      </c>
      <c r="AD2833" s="270">
        <f t="shared" si="107"/>
        <v>0</v>
      </c>
      <c r="AE2833" s="198" t="s">
        <v>4484</v>
      </c>
      <c r="AF2833" s="199"/>
      <c r="AG2833" s="200"/>
      <c r="AH2833" s="200"/>
      <c r="AI2833" s="169" t="str">
        <f>IF(AB2833/W2833=0,"",IF(MOD(AB2833,W2833)&gt;0,"ОШИБКА!!! неверная кратность на сорт",""))</f>
        <v/>
      </c>
    </row>
    <row r="2834" spans="2:35">
      <c r="B2834" s="251"/>
      <c r="C2834" s="168" t="s">
        <v>1613</v>
      </c>
      <c r="D2834" s="267">
        <v>5</v>
      </c>
      <c r="E2834" s="267">
        <v>10</v>
      </c>
      <c r="F2834" s="267">
        <v>0</v>
      </c>
      <c r="G2834" s="267"/>
      <c r="H2834" s="267"/>
      <c r="I2834" s="267"/>
      <c r="J2834" s="267"/>
      <c r="K2834" s="267"/>
      <c r="L2834" s="196" t="s">
        <v>37</v>
      </c>
      <c r="M2834" s="196" t="s">
        <v>980</v>
      </c>
      <c r="N2834" s="196" t="s">
        <v>1600</v>
      </c>
      <c r="O2834" s="196" t="s">
        <v>1599</v>
      </c>
      <c r="P2834" s="196" t="s">
        <v>1614</v>
      </c>
      <c r="Q2834" s="196" t="s">
        <v>141</v>
      </c>
      <c r="R2834" s="218"/>
      <c r="S2834" s="218"/>
      <c r="T2834" s="218"/>
      <c r="U2834" s="219"/>
      <c r="V2834" s="197" t="s">
        <v>776</v>
      </c>
      <c r="W2834" s="220">
        <v>1</v>
      </c>
      <c r="X2834" s="223">
        <v>423</v>
      </c>
      <c r="Y2834" s="223">
        <v>410</v>
      </c>
      <c r="Z2834" s="223">
        <v>384</v>
      </c>
      <c r="AA2834" s="223">
        <v>361</v>
      </c>
      <c r="AB2834" s="5"/>
      <c r="AC2834" s="224">
        <f t="shared" si="106"/>
        <v>0</v>
      </c>
      <c r="AD2834" s="270">
        <f t="shared" si="107"/>
        <v>0</v>
      </c>
      <c r="AE2834" s="198"/>
      <c r="AF2834" s="199"/>
      <c r="AG2834" s="200"/>
      <c r="AH2834" s="200"/>
      <c r="AI2834" s="169" t="str">
        <f>IF(AB2834/W2834=0,"",IF(MOD(AB2834,W2834)&gt;0,"ОШИБКА!!! неверная кратность на сорт",""))</f>
        <v/>
      </c>
    </row>
    <row r="2835" spans="2:35">
      <c r="B2835" s="251"/>
      <c r="C2835" s="168" t="s">
        <v>1615</v>
      </c>
      <c r="D2835" s="267">
        <v>18</v>
      </c>
      <c r="E2835" s="267">
        <v>2</v>
      </c>
      <c r="F2835" s="267">
        <v>0</v>
      </c>
      <c r="G2835" s="267"/>
      <c r="H2835" s="267"/>
      <c r="I2835" s="267"/>
      <c r="J2835" s="267"/>
      <c r="K2835" s="267"/>
      <c r="L2835" s="196" t="s">
        <v>37</v>
      </c>
      <c r="M2835" s="196" t="s">
        <v>980</v>
      </c>
      <c r="N2835" s="196" t="s">
        <v>1600</v>
      </c>
      <c r="O2835" s="196" t="s">
        <v>1599</v>
      </c>
      <c r="P2835" s="196" t="s">
        <v>1616</v>
      </c>
      <c r="Q2835" s="196" t="s">
        <v>141</v>
      </c>
      <c r="R2835" s="218"/>
      <c r="S2835" s="218"/>
      <c r="T2835" s="218"/>
      <c r="U2835" s="219"/>
      <c r="V2835" s="197" t="s">
        <v>776</v>
      </c>
      <c r="W2835" s="220">
        <v>1</v>
      </c>
      <c r="X2835" s="223">
        <v>266</v>
      </c>
      <c r="Y2835" s="223">
        <v>258</v>
      </c>
      <c r="Z2835" s="223">
        <v>242</v>
      </c>
      <c r="AA2835" s="223">
        <v>228</v>
      </c>
      <c r="AB2835" s="5"/>
      <c r="AC2835" s="224">
        <f t="shared" si="106"/>
        <v>0</v>
      </c>
      <c r="AD2835" s="270">
        <f t="shared" si="107"/>
        <v>0</v>
      </c>
      <c r="AE2835" s="198"/>
      <c r="AF2835" s="199"/>
      <c r="AG2835" s="200"/>
      <c r="AH2835" s="200"/>
      <c r="AI2835" s="169" t="str">
        <f>IF(AB2835/W2835=0,"",IF(MOD(AB2835,W2835)&gt;0,"ОШИБКА!!! неверная кратность на сорт",""))</f>
        <v/>
      </c>
    </row>
    <row r="2836" spans="2:35">
      <c r="B2836" s="251"/>
      <c r="C2836" s="168" t="s">
        <v>1633</v>
      </c>
      <c r="D2836" s="267">
        <v>38</v>
      </c>
      <c r="E2836" s="267">
        <v>155</v>
      </c>
      <c r="F2836" s="267">
        <v>114</v>
      </c>
      <c r="G2836" s="267"/>
      <c r="H2836" s="267"/>
      <c r="I2836" s="267"/>
      <c r="J2836" s="267">
        <v>9</v>
      </c>
      <c r="K2836" s="267"/>
      <c r="L2836" s="196" t="s">
        <v>37</v>
      </c>
      <c r="M2836" s="196" t="s">
        <v>980</v>
      </c>
      <c r="N2836" s="196" t="s">
        <v>1600</v>
      </c>
      <c r="O2836" s="196" t="s">
        <v>1599</v>
      </c>
      <c r="P2836" s="196" t="s">
        <v>1636</v>
      </c>
      <c r="Q2836" s="196" t="s">
        <v>141</v>
      </c>
      <c r="R2836" s="218"/>
      <c r="S2836" s="218"/>
      <c r="T2836" s="218"/>
      <c r="U2836" s="219"/>
      <c r="V2836" s="197" t="s">
        <v>776</v>
      </c>
      <c r="W2836" s="220">
        <v>1</v>
      </c>
      <c r="X2836" s="223">
        <v>316</v>
      </c>
      <c r="Y2836" s="223">
        <v>306</v>
      </c>
      <c r="Z2836" s="223">
        <v>287</v>
      </c>
      <c r="AA2836" s="223">
        <v>270</v>
      </c>
      <c r="AB2836" s="5"/>
      <c r="AC2836" s="224">
        <f t="shared" si="106"/>
        <v>0</v>
      </c>
      <c r="AD2836" s="270">
        <f t="shared" si="107"/>
        <v>0</v>
      </c>
      <c r="AE2836" s="198"/>
      <c r="AF2836" s="199"/>
      <c r="AG2836" s="200"/>
      <c r="AH2836" s="200"/>
      <c r="AI2836" s="169" t="str">
        <f>IF(AB2836/W2836=0,"",IF(MOD(AB2836,W2836)&gt;0,"ОШИБКА!!! неверная кратность на сорт",""))</f>
        <v/>
      </c>
    </row>
    <row r="2837" spans="2:35">
      <c r="B2837" s="251"/>
      <c r="C2837" s="168" t="s">
        <v>1617</v>
      </c>
      <c r="D2837" s="267">
        <v>39</v>
      </c>
      <c r="E2837" s="267">
        <v>26</v>
      </c>
      <c r="F2837" s="267">
        <v>0</v>
      </c>
      <c r="G2837" s="267"/>
      <c r="H2837" s="267"/>
      <c r="I2837" s="267"/>
      <c r="J2837" s="267"/>
      <c r="K2837" s="267"/>
      <c r="L2837" s="196" t="s">
        <v>37</v>
      </c>
      <c r="M2837" s="196" t="s">
        <v>980</v>
      </c>
      <c r="N2837" s="196" t="s">
        <v>1600</v>
      </c>
      <c r="O2837" s="196" t="s">
        <v>1599</v>
      </c>
      <c r="P2837" s="196" t="s">
        <v>1618</v>
      </c>
      <c r="Q2837" s="196" t="s">
        <v>141</v>
      </c>
      <c r="R2837" s="218"/>
      <c r="S2837" s="218"/>
      <c r="T2837" s="218"/>
      <c r="U2837" s="219"/>
      <c r="V2837" s="197" t="s">
        <v>776</v>
      </c>
      <c r="W2837" s="220">
        <v>1</v>
      </c>
      <c r="X2837" s="223">
        <v>363</v>
      </c>
      <c r="Y2837" s="223">
        <v>352</v>
      </c>
      <c r="Z2837" s="223">
        <v>330</v>
      </c>
      <c r="AA2837" s="223">
        <v>311</v>
      </c>
      <c r="AB2837" s="5"/>
      <c r="AC2837" s="224">
        <f t="shared" si="106"/>
        <v>0</v>
      </c>
      <c r="AD2837" s="270">
        <f t="shared" si="107"/>
        <v>0</v>
      </c>
      <c r="AE2837" s="198"/>
      <c r="AF2837" s="199"/>
      <c r="AG2837" s="200"/>
      <c r="AH2837" s="200"/>
      <c r="AI2837" s="169" t="str">
        <f>IF(AB2837/W2837=0,"",IF(MOD(AB2837,W2837)&gt;0,"ОШИБКА!!! неверная кратность на сорт",""))</f>
        <v/>
      </c>
    </row>
    <row r="2838" spans="2:35">
      <c r="B2838" s="251"/>
      <c r="C2838" s="168" t="s">
        <v>1619</v>
      </c>
      <c r="D2838" s="267">
        <v>3</v>
      </c>
      <c r="E2838" s="267">
        <v>7</v>
      </c>
      <c r="F2838" s="267">
        <v>0</v>
      </c>
      <c r="G2838" s="267"/>
      <c r="H2838" s="267"/>
      <c r="I2838" s="267"/>
      <c r="J2838" s="267">
        <v>7</v>
      </c>
      <c r="K2838" s="267"/>
      <c r="L2838" s="196" t="s">
        <v>37</v>
      </c>
      <c r="M2838" s="196" t="s">
        <v>980</v>
      </c>
      <c r="N2838" s="196" t="s">
        <v>1600</v>
      </c>
      <c r="O2838" s="196" t="s">
        <v>1599</v>
      </c>
      <c r="P2838" s="196" t="s">
        <v>1620</v>
      </c>
      <c r="Q2838" s="196" t="s">
        <v>141</v>
      </c>
      <c r="R2838" s="218"/>
      <c r="S2838" s="218"/>
      <c r="T2838" s="218"/>
      <c r="U2838" s="219"/>
      <c r="V2838" s="197" t="s">
        <v>776</v>
      </c>
      <c r="W2838" s="220">
        <v>1</v>
      </c>
      <c r="X2838" s="223">
        <v>330</v>
      </c>
      <c r="Y2838" s="223">
        <v>320</v>
      </c>
      <c r="Z2838" s="223">
        <v>300</v>
      </c>
      <c r="AA2838" s="223">
        <v>282</v>
      </c>
      <c r="AB2838" s="5"/>
      <c r="AC2838" s="224">
        <f t="shared" si="106"/>
        <v>0</v>
      </c>
      <c r="AD2838" s="270">
        <f t="shared" si="107"/>
        <v>0</v>
      </c>
      <c r="AE2838" s="198"/>
      <c r="AF2838" s="199"/>
      <c r="AG2838" s="200"/>
      <c r="AH2838" s="200"/>
      <c r="AI2838" s="169" t="str">
        <f>IF(AB2838/W2838=0,"",IF(MOD(AB2838,W2838)&gt;0,"ОШИБКА!!! неверная кратность на сорт",""))</f>
        <v/>
      </c>
    </row>
    <row r="2839" spans="2:35">
      <c r="B2839" s="251"/>
      <c r="C2839" s="168" t="s">
        <v>3807</v>
      </c>
      <c r="D2839" s="267"/>
      <c r="E2839" s="267">
        <v>2</v>
      </c>
      <c r="F2839" s="267">
        <v>0</v>
      </c>
      <c r="G2839" s="267"/>
      <c r="H2839" s="267"/>
      <c r="I2839" s="267"/>
      <c r="J2839" s="267"/>
      <c r="K2839" s="267"/>
      <c r="L2839" s="196" t="s">
        <v>37</v>
      </c>
      <c r="M2839" s="196" t="s">
        <v>980</v>
      </c>
      <c r="N2839" s="196" t="s">
        <v>1600</v>
      </c>
      <c r="O2839" s="196" t="s">
        <v>1599</v>
      </c>
      <c r="P2839" s="196" t="s">
        <v>2752</v>
      </c>
      <c r="Q2839" s="196" t="s">
        <v>19</v>
      </c>
      <c r="R2839" s="218"/>
      <c r="S2839" s="218"/>
      <c r="T2839" s="218"/>
      <c r="U2839" s="219"/>
      <c r="V2839" s="197" t="s">
        <v>776</v>
      </c>
      <c r="W2839" s="220">
        <v>1</v>
      </c>
      <c r="X2839" s="223">
        <v>449</v>
      </c>
      <c r="Y2839" s="223">
        <v>436</v>
      </c>
      <c r="Z2839" s="223">
        <v>408</v>
      </c>
      <c r="AA2839" s="223">
        <v>384</v>
      </c>
      <c r="AB2839" s="5"/>
      <c r="AC2839" s="224">
        <f t="shared" si="106"/>
        <v>0</v>
      </c>
      <c r="AD2839" s="270">
        <f t="shared" si="107"/>
        <v>0</v>
      </c>
      <c r="AE2839" s="198"/>
      <c r="AF2839" s="199"/>
      <c r="AG2839" s="200"/>
      <c r="AH2839" s="200"/>
      <c r="AI2839" s="169" t="str">
        <f>IF(AB2839/W2839=0,"",IF(MOD(AB2839,W2839)&gt;0,"ОШИБКА!!! неверная кратность на сорт",""))</f>
        <v/>
      </c>
    </row>
    <row r="2840" spans="2:35">
      <c r="B2840" s="251"/>
      <c r="C2840" s="168" t="s">
        <v>3715</v>
      </c>
      <c r="D2840" s="267">
        <v>8</v>
      </c>
      <c r="E2840" s="267"/>
      <c r="F2840" s="267"/>
      <c r="G2840" s="267"/>
      <c r="H2840" s="267"/>
      <c r="I2840" s="267"/>
      <c r="J2840" s="267"/>
      <c r="K2840" s="267"/>
      <c r="L2840" s="196" t="s">
        <v>37</v>
      </c>
      <c r="M2840" s="196" t="s">
        <v>980</v>
      </c>
      <c r="N2840" s="196" t="s">
        <v>1600</v>
      </c>
      <c r="O2840" s="196" t="s">
        <v>1599</v>
      </c>
      <c r="P2840" s="196" t="s">
        <v>2752</v>
      </c>
      <c r="Q2840" s="196" t="s">
        <v>19</v>
      </c>
      <c r="R2840" s="218"/>
      <c r="S2840" s="218"/>
      <c r="T2840" s="218"/>
      <c r="U2840" s="219"/>
      <c r="V2840" s="197" t="s">
        <v>776</v>
      </c>
      <c r="W2840" s="220">
        <v>1</v>
      </c>
      <c r="X2840" s="223">
        <v>563</v>
      </c>
      <c r="Y2840" s="223">
        <v>546</v>
      </c>
      <c r="Z2840" s="223">
        <v>512</v>
      </c>
      <c r="AA2840" s="223">
        <v>481</v>
      </c>
      <c r="AB2840" s="5"/>
      <c r="AC2840" s="224">
        <f t="shared" si="106"/>
        <v>0</v>
      </c>
      <c r="AD2840" s="270">
        <f t="shared" si="107"/>
        <v>0</v>
      </c>
      <c r="AE2840" s="198"/>
      <c r="AF2840" s="199"/>
      <c r="AG2840" s="200"/>
      <c r="AH2840" s="200"/>
      <c r="AI2840" s="169" t="str">
        <f>IF(AB2840/W2840=0,"",IF(MOD(AB2840,W2840)&gt;0,"ОШИБКА!!! неверная кратность на сорт",""))</f>
        <v/>
      </c>
    </row>
    <row r="2841" spans="2:35">
      <c r="B2841" s="251"/>
      <c r="C2841" s="168" t="s">
        <v>2751</v>
      </c>
      <c r="D2841" s="267">
        <v>12</v>
      </c>
      <c r="E2841" s="267"/>
      <c r="F2841" s="267"/>
      <c r="G2841" s="267"/>
      <c r="H2841" s="267"/>
      <c r="I2841" s="267"/>
      <c r="J2841" s="267"/>
      <c r="K2841" s="267"/>
      <c r="L2841" s="196" t="s">
        <v>37</v>
      </c>
      <c r="M2841" s="196" t="s">
        <v>980</v>
      </c>
      <c r="N2841" s="196" t="s">
        <v>1600</v>
      </c>
      <c r="O2841" s="196" t="s">
        <v>1599</v>
      </c>
      <c r="P2841" s="196" t="s">
        <v>2752</v>
      </c>
      <c r="Q2841" s="217" t="s">
        <v>4623</v>
      </c>
      <c r="R2841" s="218"/>
      <c r="S2841" s="218"/>
      <c r="T2841" s="218"/>
      <c r="U2841" s="219"/>
      <c r="V2841" s="197" t="s">
        <v>776</v>
      </c>
      <c r="W2841" s="220">
        <v>1</v>
      </c>
      <c r="X2841" s="223">
        <v>230</v>
      </c>
      <c r="Y2841" s="223">
        <v>223</v>
      </c>
      <c r="Z2841" s="223">
        <v>209</v>
      </c>
      <c r="AA2841" s="223">
        <v>196</v>
      </c>
      <c r="AB2841" s="5"/>
      <c r="AC2841" s="224">
        <f t="shared" si="106"/>
        <v>0</v>
      </c>
      <c r="AD2841" s="270">
        <f t="shared" si="107"/>
        <v>0</v>
      </c>
      <c r="AE2841" s="198"/>
      <c r="AF2841" s="199"/>
      <c r="AG2841" s="200"/>
      <c r="AH2841" s="200"/>
      <c r="AI2841" s="169" t="str">
        <f>IF(AB2841/W2841=0,"",IF(MOD(AB2841,W2841)&gt;0,"ОШИБКА!!! неверная кратность на сорт",""))</f>
        <v/>
      </c>
    </row>
    <row r="2842" spans="2:35">
      <c r="B2842" s="251"/>
      <c r="C2842" s="168" t="s">
        <v>3820</v>
      </c>
      <c r="D2842" s="267"/>
      <c r="E2842" s="267"/>
      <c r="F2842" s="267"/>
      <c r="G2842" s="267"/>
      <c r="H2842" s="267"/>
      <c r="I2842" s="267"/>
      <c r="J2842" s="267"/>
      <c r="K2842" s="267"/>
      <c r="L2842" s="196" t="s">
        <v>37</v>
      </c>
      <c r="M2842" s="332" t="s">
        <v>980</v>
      </c>
      <c r="N2842" s="332" t="s">
        <v>1600</v>
      </c>
      <c r="O2842" s="332" t="s">
        <v>1599</v>
      </c>
      <c r="P2842" s="332" t="s">
        <v>3953</v>
      </c>
      <c r="Q2842" s="338" t="s">
        <v>49</v>
      </c>
      <c r="R2842" s="334"/>
      <c r="S2842" s="334"/>
      <c r="T2842" s="334"/>
      <c r="U2842" s="219"/>
      <c r="V2842" s="197" t="s">
        <v>776</v>
      </c>
      <c r="W2842" s="220">
        <v>1</v>
      </c>
      <c r="X2842" s="223">
        <v>755</v>
      </c>
      <c r="Y2842" s="223">
        <v>732</v>
      </c>
      <c r="Z2842" s="223">
        <v>686</v>
      </c>
      <c r="AA2842" s="223">
        <v>645</v>
      </c>
      <c r="AB2842" s="5"/>
      <c r="AC2842" s="224">
        <f t="shared" si="106"/>
        <v>0</v>
      </c>
      <c r="AD2842" s="270">
        <f t="shared" si="107"/>
        <v>0</v>
      </c>
      <c r="AE2842" s="198" t="s">
        <v>4484</v>
      </c>
      <c r="AF2842" s="199"/>
      <c r="AG2842" s="200"/>
      <c r="AH2842" s="200"/>
      <c r="AI2842" s="169" t="str">
        <f>IF(AB2842/W2842=0,"",IF(MOD(AB2842,W2842)&gt;0,"ОШИБКА!!! неверная кратность на сорт",""))</f>
        <v/>
      </c>
    </row>
    <row r="2843" spans="2:35">
      <c r="B2843" s="251"/>
      <c r="C2843" s="168" t="s">
        <v>1641</v>
      </c>
      <c r="D2843" s="267"/>
      <c r="E2843" s="267">
        <v>6</v>
      </c>
      <c r="F2843" s="267">
        <v>0</v>
      </c>
      <c r="G2843" s="267"/>
      <c r="H2843" s="267"/>
      <c r="I2843" s="267"/>
      <c r="J2843" s="267"/>
      <c r="K2843" s="267"/>
      <c r="L2843" s="196" t="s">
        <v>37</v>
      </c>
      <c r="M2843" s="196" t="s">
        <v>980</v>
      </c>
      <c r="N2843" s="196" t="s">
        <v>1600</v>
      </c>
      <c r="O2843" s="196" t="s">
        <v>1599</v>
      </c>
      <c r="P2843" s="196" t="s">
        <v>1642</v>
      </c>
      <c r="Q2843" s="196" t="s">
        <v>141</v>
      </c>
      <c r="R2843" s="218"/>
      <c r="S2843" s="218"/>
      <c r="T2843" s="218"/>
      <c r="U2843" s="219"/>
      <c r="V2843" s="197" t="s">
        <v>776</v>
      </c>
      <c r="W2843" s="220">
        <v>1</v>
      </c>
      <c r="X2843" s="223">
        <v>575</v>
      </c>
      <c r="Y2843" s="223">
        <v>557</v>
      </c>
      <c r="Z2843" s="223">
        <v>522</v>
      </c>
      <c r="AA2843" s="223">
        <v>491</v>
      </c>
      <c r="AB2843" s="5"/>
      <c r="AC2843" s="224">
        <f t="shared" si="106"/>
        <v>0</v>
      </c>
      <c r="AD2843" s="270">
        <f t="shared" si="107"/>
        <v>0</v>
      </c>
      <c r="AE2843" s="198"/>
      <c r="AF2843" s="199"/>
      <c r="AG2843" s="200"/>
      <c r="AH2843" s="200"/>
      <c r="AI2843" s="169" t="str">
        <f>IF(AB2843/W2843=0,"",IF(MOD(AB2843,W2843)&gt;0,"ОШИБКА!!! неверная кратность на сорт",""))</f>
        <v/>
      </c>
    </row>
    <row r="2844" spans="2:35">
      <c r="B2844" s="251"/>
      <c r="C2844" s="168" t="s">
        <v>1622</v>
      </c>
      <c r="D2844" s="267">
        <v>15</v>
      </c>
      <c r="E2844" s="267">
        <v>13</v>
      </c>
      <c r="F2844" s="267">
        <v>0</v>
      </c>
      <c r="G2844" s="267"/>
      <c r="H2844" s="267"/>
      <c r="I2844" s="267"/>
      <c r="J2844" s="267"/>
      <c r="K2844" s="267"/>
      <c r="L2844" s="196" t="s">
        <v>37</v>
      </c>
      <c r="M2844" s="196" t="s">
        <v>980</v>
      </c>
      <c r="N2844" s="196" t="s">
        <v>1600</v>
      </c>
      <c r="O2844" s="196" t="s">
        <v>1599</v>
      </c>
      <c r="P2844" s="196" t="s">
        <v>1623</v>
      </c>
      <c r="Q2844" s="196" t="s">
        <v>141</v>
      </c>
      <c r="R2844" s="218"/>
      <c r="S2844" s="218"/>
      <c r="T2844" s="218"/>
      <c r="U2844" s="219"/>
      <c r="V2844" s="197" t="s">
        <v>776</v>
      </c>
      <c r="W2844" s="220">
        <v>1</v>
      </c>
      <c r="X2844" s="223">
        <v>403</v>
      </c>
      <c r="Y2844" s="223">
        <v>391</v>
      </c>
      <c r="Z2844" s="223">
        <v>366</v>
      </c>
      <c r="AA2844" s="223">
        <v>345</v>
      </c>
      <c r="AB2844" s="5"/>
      <c r="AC2844" s="224">
        <f t="shared" si="106"/>
        <v>0</v>
      </c>
      <c r="AD2844" s="270">
        <f t="shared" si="107"/>
        <v>0</v>
      </c>
      <c r="AE2844" s="198"/>
      <c r="AF2844" s="199"/>
      <c r="AG2844" s="200"/>
      <c r="AH2844" s="200"/>
      <c r="AI2844" s="169" t="str">
        <f>IF(AB2844/W2844=0,"",IF(MOD(AB2844,W2844)&gt;0,"ОШИБКА!!! неверная кратность на сорт",""))</f>
        <v/>
      </c>
    </row>
    <row r="2845" spans="2:35">
      <c r="B2845" s="251"/>
      <c r="C2845" s="168" t="s">
        <v>1624</v>
      </c>
      <c r="D2845" s="267">
        <v>2</v>
      </c>
      <c r="E2845" s="267">
        <v>3</v>
      </c>
      <c r="F2845" s="267">
        <v>0</v>
      </c>
      <c r="G2845" s="267"/>
      <c r="H2845" s="267"/>
      <c r="I2845" s="267"/>
      <c r="J2845" s="267"/>
      <c r="K2845" s="267"/>
      <c r="L2845" s="196" t="s">
        <v>37</v>
      </c>
      <c r="M2845" s="196" t="s">
        <v>980</v>
      </c>
      <c r="N2845" s="196" t="s">
        <v>1600</v>
      </c>
      <c r="O2845" s="196" t="s">
        <v>1599</v>
      </c>
      <c r="P2845" s="196" t="s">
        <v>1625</v>
      </c>
      <c r="Q2845" s="196" t="s">
        <v>141</v>
      </c>
      <c r="R2845" s="218"/>
      <c r="S2845" s="218"/>
      <c r="T2845" s="218"/>
      <c r="U2845" s="219"/>
      <c r="V2845" s="197" t="s">
        <v>776</v>
      </c>
      <c r="W2845" s="220">
        <v>1</v>
      </c>
      <c r="X2845" s="223">
        <v>591</v>
      </c>
      <c r="Y2845" s="223">
        <v>573</v>
      </c>
      <c r="Z2845" s="223">
        <v>537</v>
      </c>
      <c r="AA2845" s="223">
        <v>505</v>
      </c>
      <c r="AB2845" s="5"/>
      <c r="AC2845" s="224">
        <f t="shared" si="106"/>
        <v>0</v>
      </c>
      <c r="AD2845" s="270">
        <f t="shared" si="107"/>
        <v>0</v>
      </c>
      <c r="AE2845" s="198"/>
      <c r="AF2845" s="199"/>
      <c r="AG2845" s="200"/>
      <c r="AH2845" s="200"/>
      <c r="AI2845" s="169" t="str">
        <f>IF(AB2845/W2845=0,"",IF(MOD(AB2845,W2845)&gt;0,"ОШИБКА!!! неверная кратность на сорт",""))</f>
        <v/>
      </c>
    </row>
    <row r="2846" spans="2:35">
      <c r="B2846" s="251"/>
      <c r="C2846" s="168" t="s">
        <v>1626</v>
      </c>
      <c r="D2846" s="267">
        <v>5</v>
      </c>
      <c r="E2846" s="267">
        <v>4</v>
      </c>
      <c r="F2846" s="267">
        <v>0</v>
      </c>
      <c r="G2846" s="267"/>
      <c r="H2846" s="267"/>
      <c r="I2846" s="267"/>
      <c r="J2846" s="267"/>
      <c r="K2846" s="267"/>
      <c r="L2846" s="196" t="s">
        <v>37</v>
      </c>
      <c r="M2846" s="196" t="s">
        <v>980</v>
      </c>
      <c r="N2846" s="196" t="s">
        <v>1600</v>
      </c>
      <c r="O2846" s="196" t="s">
        <v>1599</v>
      </c>
      <c r="P2846" s="196" t="s">
        <v>1627</v>
      </c>
      <c r="Q2846" s="196" t="s">
        <v>141</v>
      </c>
      <c r="R2846" s="218"/>
      <c r="S2846" s="218"/>
      <c r="T2846" s="218"/>
      <c r="U2846" s="219"/>
      <c r="V2846" s="197" t="s">
        <v>776</v>
      </c>
      <c r="W2846" s="220">
        <v>1</v>
      </c>
      <c r="X2846" s="223">
        <v>334</v>
      </c>
      <c r="Y2846" s="223">
        <v>324</v>
      </c>
      <c r="Z2846" s="223">
        <v>303</v>
      </c>
      <c r="AA2846" s="223">
        <v>285</v>
      </c>
      <c r="AB2846" s="5"/>
      <c r="AC2846" s="224">
        <f t="shared" si="106"/>
        <v>0</v>
      </c>
      <c r="AD2846" s="270">
        <f t="shared" si="107"/>
        <v>0</v>
      </c>
      <c r="AE2846" s="198"/>
      <c r="AF2846" s="199"/>
      <c r="AG2846" s="200"/>
      <c r="AH2846" s="200"/>
      <c r="AI2846" s="169" t="str">
        <f>IF(AB2846/W2846=0,"",IF(MOD(AB2846,W2846)&gt;0,"ОШИБКА!!! неверная кратность на сорт",""))</f>
        <v/>
      </c>
    </row>
    <row r="2847" spans="2:35">
      <c r="B2847" s="251"/>
      <c r="C2847" s="168" t="s">
        <v>1629</v>
      </c>
      <c r="D2847" s="267"/>
      <c r="E2847" s="267">
        <v>5</v>
      </c>
      <c r="F2847" s="267">
        <v>0</v>
      </c>
      <c r="G2847" s="267"/>
      <c r="H2847" s="267"/>
      <c r="I2847" s="267"/>
      <c r="J2847" s="267"/>
      <c r="K2847" s="267"/>
      <c r="L2847" s="196" t="s">
        <v>37</v>
      </c>
      <c r="M2847" s="196" t="s">
        <v>980</v>
      </c>
      <c r="N2847" s="196" t="s">
        <v>1600</v>
      </c>
      <c r="O2847" s="196" t="s">
        <v>1599</v>
      </c>
      <c r="P2847" s="196" t="s">
        <v>1630</v>
      </c>
      <c r="Q2847" s="196" t="s">
        <v>141</v>
      </c>
      <c r="R2847" s="218"/>
      <c r="S2847" s="218"/>
      <c r="T2847" s="218"/>
      <c r="U2847" s="219"/>
      <c r="V2847" s="197" t="s">
        <v>776</v>
      </c>
      <c r="W2847" s="220">
        <v>1</v>
      </c>
      <c r="X2847" s="223">
        <v>540</v>
      </c>
      <c r="Y2847" s="223">
        <v>524</v>
      </c>
      <c r="Z2847" s="223">
        <v>491</v>
      </c>
      <c r="AA2847" s="223">
        <v>462</v>
      </c>
      <c r="AB2847" s="5"/>
      <c r="AC2847" s="224">
        <f t="shared" si="106"/>
        <v>0</v>
      </c>
      <c r="AD2847" s="270">
        <f t="shared" si="107"/>
        <v>0</v>
      </c>
      <c r="AE2847" s="198"/>
      <c r="AF2847" s="199"/>
      <c r="AG2847" s="200"/>
      <c r="AH2847" s="200"/>
      <c r="AI2847" s="169" t="str">
        <f>IF(AB2847/W2847=0,"",IF(MOD(AB2847,W2847)&gt;0,"ОШИБКА!!! неверная кратность на сорт",""))</f>
        <v/>
      </c>
    </row>
    <row r="2848" spans="2:35">
      <c r="B2848" s="251"/>
      <c r="C2848" s="168" t="s">
        <v>1637</v>
      </c>
      <c r="D2848" s="267">
        <v>62</v>
      </c>
      <c r="E2848" s="267">
        <v>181</v>
      </c>
      <c r="F2848" s="267">
        <v>156</v>
      </c>
      <c r="G2848" s="267"/>
      <c r="H2848" s="267"/>
      <c r="I2848" s="267"/>
      <c r="J2848" s="267">
        <v>9</v>
      </c>
      <c r="K2848" s="267"/>
      <c r="L2848" s="196" t="s">
        <v>37</v>
      </c>
      <c r="M2848" s="196" t="s">
        <v>980</v>
      </c>
      <c r="N2848" s="196" t="s">
        <v>1600</v>
      </c>
      <c r="O2848" s="196" t="s">
        <v>1599</v>
      </c>
      <c r="P2848" s="196"/>
      <c r="Q2848" s="196" t="s">
        <v>141</v>
      </c>
      <c r="R2848" s="218"/>
      <c r="S2848" s="218"/>
      <c r="T2848" s="218"/>
      <c r="U2848" s="219"/>
      <c r="V2848" s="197" t="s">
        <v>776</v>
      </c>
      <c r="W2848" s="220">
        <v>1</v>
      </c>
      <c r="X2848" s="223">
        <v>334</v>
      </c>
      <c r="Y2848" s="223">
        <v>324</v>
      </c>
      <c r="Z2848" s="223">
        <v>303</v>
      </c>
      <c r="AA2848" s="223">
        <v>285</v>
      </c>
      <c r="AB2848" s="5"/>
      <c r="AC2848" s="224">
        <f t="shared" si="106"/>
        <v>0</v>
      </c>
      <c r="AD2848" s="270">
        <f t="shared" si="107"/>
        <v>0</v>
      </c>
      <c r="AE2848" s="198"/>
      <c r="AF2848" s="199"/>
      <c r="AG2848" s="200"/>
      <c r="AH2848" s="200"/>
      <c r="AI2848" s="169" t="str">
        <f>IF(AB2848/W2848=0,"",IF(MOD(AB2848,W2848)&gt;0,"ОШИБКА!!! неверная кратность на сорт",""))</f>
        <v/>
      </c>
    </row>
    <row r="2849" spans="2:35">
      <c r="B2849" s="251"/>
      <c r="C2849" s="168" t="s">
        <v>2745</v>
      </c>
      <c r="D2849" s="267">
        <v>27</v>
      </c>
      <c r="E2849" s="267"/>
      <c r="F2849" s="267"/>
      <c r="G2849" s="267"/>
      <c r="H2849" s="267"/>
      <c r="I2849" s="267"/>
      <c r="J2849" s="267"/>
      <c r="K2849" s="267"/>
      <c r="L2849" s="196" t="s">
        <v>37</v>
      </c>
      <c r="M2849" s="196" t="s">
        <v>980</v>
      </c>
      <c r="N2849" s="196" t="s">
        <v>2747</v>
      </c>
      <c r="O2849" s="196" t="s">
        <v>2746</v>
      </c>
      <c r="P2849" s="196" t="s">
        <v>2748</v>
      </c>
      <c r="Q2849" s="217" t="s">
        <v>4623</v>
      </c>
      <c r="R2849" s="218"/>
      <c r="S2849" s="218"/>
      <c r="T2849" s="218"/>
      <c r="U2849" s="219"/>
      <c r="V2849" s="197" t="s">
        <v>776</v>
      </c>
      <c r="W2849" s="220">
        <v>1</v>
      </c>
      <c r="X2849" s="223">
        <v>441</v>
      </c>
      <c r="Y2849" s="223">
        <v>428</v>
      </c>
      <c r="Z2849" s="223">
        <v>401</v>
      </c>
      <c r="AA2849" s="223">
        <v>377</v>
      </c>
      <c r="AB2849" s="5"/>
      <c r="AC2849" s="224">
        <f t="shared" si="106"/>
        <v>0</v>
      </c>
      <c r="AD2849" s="270">
        <f t="shared" si="107"/>
        <v>0</v>
      </c>
      <c r="AE2849" s="198"/>
      <c r="AF2849" s="199"/>
      <c r="AG2849" s="200"/>
      <c r="AH2849" s="200"/>
      <c r="AI2849" s="169" t="str">
        <f>IF(AB2849/W2849=0,"",IF(MOD(AB2849,W2849)&gt;0,"ОШИБКА!!! неверная кратность на сорт",""))</f>
        <v/>
      </c>
    </row>
    <row r="2850" spans="2:35">
      <c r="B2850" s="251"/>
      <c r="C2850" s="168" t="s">
        <v>3722</v>
      </c>
      <c r="D2850" s="267">
        <v>1</v>
      </c>
      <c r="E2850" s="267"/>
      <c r="F2850" s="267"/>
      <c r="G2850" s="267"/>
      <c r="H2850" s="267"/>
      <c r="I2850" s="267"/>
      <c r="J2850" s="267"/>
      <c r="K2850" s="267"/>
      <c r="L2850" s="196" t="s">
        <v>37</v>
      </c>
      <c r="M2850" s="196" t="s">
        <v>980</v>
      </c>
      <c r="N2850" s="196" t="s">
        <v>2747</v>
      </c>
      <c r="O2850" s="196" t="s">
        <v>2746</v>
      </c>
      <c r="P2850" s="196" t="s">
        <v>3958</v>
      </c>
      <c r="Q2850" s="196" t="s">
        <v>19</v>
      </c>
      <c r="R2850" s="218"/>
      <c r="S2850" s="218"/>
      <c r="T2850" s="218"/>
      <c r="U2850" s="219"/>
      <c r="V2850" s="197" t="s">
        <v>776</v>
      </c>
      <c r="W2850" s="220">
        <v>1</v>
      </c>
      <c r="X2850" s="223">
        <v>675</v>
      </c>
      <c r="Y2850" s="223">
        <v>655</v>
      </c>
      <c r="Z2850" s="223">
        <v>614</v>
      </c>
      <c r="AA2850" s="223">
        <v>577</v>
      </c>
      <c r="AB2850" s="5"/>
      <c r="AC2850" s="224">
        <f t="shared" si="106"/>
        <v>0</v>
      </c>
      <c r="AD2850" s="270">
        <f t="shared" si="107"/>
        <v>0</v>
      </c>
      <c r="AE2850" s="198"/>
      <c r="AF2850" s="199"/>
      <c r="AG2850" s="200"/>
      <c r="AH2850" s="200"/>
      <c r="AI2850" s="169" t="str">
        <f>IF(AB2850/W2850=0,"",IF(MOD(AB2850,W2850)&gt;0,"ОШИБКА!!! неверная кратность на сорт",""))</f>
        <v/>
      </c>
    </row>
    <row r="2851" spans="2:35">
      <c r="B2851" s="251"/>
      <c r="C2851" s="168" t="s">
        <v>3723</v>
      </c>
      <c r="D2851" s="267"/>
      <c r="E2851" s="267"/>
      <c r="F2851" s="267"/>
      <c r="G2851" s="267"/>
      <c r="H2851" s="267"/>
      <c r="I2851" s="267"/>
      <c r="J2851" s="267"/>
      <c r="K2851" s="267"/>
      <c r="L2851" s="196" t="s">
        <v>37</v>
      </c>
      <c r="M2851" s="332" t="s">
        <v>980</v>
      </c>
      <c r="N2851" s="332" t="s">
        <v>2747</v>
      </c>
      <c r="O2851" s="332" t="s">
        <v>2746</v>
      </c>
      <c r="P2851" s="332" t="s">
        <v>1605</v>
      </c>
      <c r="Q2851" s="332" t="s">
        <v>19</v>
      </c>
      <c r="R2851" s="334"/>
      <c r="S2851" s="334"/>
      <c r="T2851" s="334"/>
      <c r="U2851" s="219"/>
      <c r="V2851" s="197" t="s">
        <v>776</v>
      </c>
      <c r="W2851" s="220">
        <v>1</v>
      </c>
      <c r="X2851" s="223">
        <v>705</v>
      </c>
      <c r="Y2851" s="223">
        <v>684</v>
      </c>
      <c r="Z2851" s="223">
        <v>641</v>
      </c>
      <c r="AA2851" s="223">
        <v>603</v>
      </c>
      <c r="AB2851" s="5"/>
      <c r="AC2851" s="224">
        <f t="shared" si="106"/>
        <v>0</v>
      </c>
      <c r="AD2851" s="270">
        <f t="shared" si="107"/>
        <v>0</v>
      </c>
      <c r="AE2851" s="198" t="s">
        <v>4484</v>
      </c>
      <c r="AF2851" s="199"/>
      <c r="AG2851" s="200"/>
      <c r="AH2851" s="200"/>
      <c r="AI2851" s="169" t="str">
        <f>IF(AB2851/W2851=0,"",IF(MOD(AB2851,W2851)&gt;0,"ОШИБКА!!! неверная кратность на сорт",""))</f>
        <v/>
      </c>
    </row>
    <row r="2852" spans="2:35">
      <c r="B2852" s="251"/>
      <c r="C2852" s="168" t="s">
        <v>3724</v>
      </c>
      <c r="D2852" s="267">
        <v>2</v>
      </c>
      <c r="E2852" s="267"/>
      <c r="F2852" s="267"/>
      <c r="G2852" s="267"/>
      <c r="H2852" s="267"/>
      <c r="I2852" s="267"/>
      <c r="J2852" s="267"/>
      <c r="K2852" s="267"/>
      <c r="L2852" s="196" t="s">
        <v>37</v>
      </c>
      <c r="M2852" s="196" t="s">
        <v>980</v>
      </c>
      <c r="N2852" s="196" t="s">
        <v>2747</v>
      </c>
      <c r="O2852" s="196" t="s">
        <v>2746</v>
      </c>
      <c r="P2852" s="196" t="s">
        <v>3959</v>
      </c>
      <c r="Q2852" s="196" t="s">
        <v>19</v>
      </c>
      <c r="R2852" s="218"/>
      <c r="S2852" s="218"/>
      <c r="T2852" s="218"/>
      <c r="U2852" s="219"/>
      <c r="V2852" s="197" t="s">
        <v>776</v>
      </c>
      <c r="W2852" s="220">
        <v>1</v>
      </c>
      <c r="X2852" s="223">
        <v>469</v>
      </c>
      <c r="Y2852" s="223">
        <v>455</v>
      </c>
      <c r="Z2852" s="223">
        <v>426</v>
      </c>
      <c r="AA2852" s="223">
        <v>401</v>
      </c>
      <c r="AB2852" s="5"/>
      <c r="AC2852" s="224">
        <f t="shared" si="106"/>
        <v>0</v>
      </c>
      <c r="AD2852" s="270">
        <f t="shared" si="107"/>
        <v>0</v>
      </c>
      <c r="AE2852" s="198"/>
      <c r="AF2852" s="199"/>
      <c r="AG2852" s="200"/>
      <c r="AH2852" s="200"/>
      <c r="AI2852" s="169" t="str">
        <f>IF(AB2852/W2852=0,"",IF(MOD(AB2852,W2852)&gt;0,"ОШИБКА!!! неверная кратность на сорт",""))</f>
        <v/>
      </c>
    </row>
    <row r="2853" spans="2:35">
      <c r="B2853" s="251"/>
      <c r="C2853" s="168" t="s">
        <v>3725</v>
      </c>
      <c r="D2853" s="267"/>
      <c r="E2853" s="267"/>
      <c r="F2853" s="267"/>
      <c r="G2853" s="267"/>
      <c r="H2853" s="267"/>
      <c r="I2853" s="267"/>
      <c r="J2853" s="267"/>
      <c r="K2853" s="267"/>
      <c r="L2853" s="196" t="s">
        <v>37</v>
      </c>
      <c r="M2853" s="332" t="s">
        <v>980</v>
      </c>
      <c r="N2853" s="332" t="s">
        <v>2747</v>
      </c>
      <c r="O2853" s="332" t="s">
        <v>2746</v>
      </c>
      <c r="P2853" s="332" t="s">
        <v>3959</v>
      </c>
      <c r="Q2853" s="338" t="s">
        <v>4623</v>
      </c>
      <c r="R2853" s="334"/>
      <c r="S2853" s="334"/>
      <c r="T2853" s="334"/>
      <c r="U2853" s="219"/>
      <c r="V2853" s="197" t="s">
        <v>776</v>
      </c>
      <c r="W2853" s="220">
        <v>1</v>
      </c>
      <c r="X2853" s="223">
        <v>459</v>
      </c>
      <c r="Y2853" s="223">
        <v>445</v>
      </c>
      <c r="Z2853" s="223">
        <v>417</v>
      </c>
      <c r="AA2853" s="223">
        <v>392</v>
      </c>
      <c r="AB2853" s="5"/>
      <c r="AC2853" s="224">
        <f t="shared" si="106"/>
        <v>0</v>
      </c>
      <c r="AD2853" s="270">
        <f t="shared" si="107"/>
        <v>0</v>
      </c>
      <c r="AE2853" s="198" t="s">
        <v>4484</v>
      </c>
      <c r="AF2853" s="199"/>
      <c r="AG2853" s="200"/>
      <c r="AH2853" s="200"/>
      <c r="AI2853" s="169" t="str">
        <f>IF(AB2853/W2853=0,"",IF(MOD(AB2853,W2853)&gt;0,"ОШИБКА!!! неверная кратность на сорт",""))</f>
        <v/>
      </c>
    </row>
    <row r="2854" spans="2:35">
      <c r="B2854" s="251"/>
      <c r="C2854" s="168" t="s">
        <v>3726</v>
      </c>
      <c r="D2854" s="267">
        <v>59</v>
      </c>
      <c r="E2854" s="267"/>
      <c r="F2854" s="267"/>
      <c r="G2854" s="267"/>
      <c r="H2854" s="267"/>
      <c r="I2854" s="267"/>
      <c r="J2854" s="267"/>
      <c r="K2854" s="267"/>
      <c r="L2854" s="196" t="s">
        <v>37</v>
      </c>
      <c r="M2854" s="196" t="s">
        <v>980</v>
      </c>
      <c r="N2854" s="196" t="s">
        <v>2747</v>
      </c>
      <c r="O2854" s="196" t="s">
        <v>2746</v>
      </c>
      <c r="P2854" s="196" t="s">
        <v>1616</v>
      </c>
      <c r="Q2854" s="196" t="s">
        <v>141</v>
      </c>
      <c r="R2854" s="218"/>
      <c r="S2854" s="218"/>
      <c r="T2854" s="218"/>
      <c r="U2854" s="219"/>
      <c r="V2854" s="197" t="s">
        <v>776</v>
      </c>
      <c r="W2854" s="220">
        <v>1</v>
      </c>
      <c r="X2854" s="223">
        <v>238</v>
      </c>
      <c r="Y2854" s="223">
        <v>231</v>
      </c>
      <c r="Z2854" s="223">
        <v>216</v>
      </c>
      <c r="AA2854" s="223">
        <v>204</v>
      </c>
      <c r="AB2854" s="5"/>
      <c r="AC2854" s="224">
        <f t="shared" si="106"/>
        <v>0</v>
      </c>
      <c r="AD2854" s="270">
        <f t="shared" si="107"/>
        <v>0</v>
      </c>
      <c r="AE2854" s="198"/>
      <c r="AF2854" s="199"/>
      <c r="AG2854" s="200"/>
      <c r="AH2854" s="200"/>
      <c r="AI2854" s="169" t="str">
        <f>IF(AB2854/W2854=0,"",IF(MOD(AB2854,W2854)&gt;0,"ОШИБКА!!! неверная кратность на сорт",""))</f>
        <v/>
      </c>
    </row>
    <row r="2855" spans="2:35">
      <c r="B2855" s="251"/>
      <c r="C2855" s="168" t="s">
        <v>3727</v>
      </c>
      <c r="D2855" s="267">
        <v>2</v>
      </c>
      <c r="E2855" s="267"/>
      <c r="F2855" s="267"/>
      <c r="G2855" s="267"/>
      <c r="H2855" s="267"/>
      <c r="I2855" s="267"/>
      <c r="J2855" s="267"/>
      <c r="K2855" s="267"/>
      <c r="L2855" s="196" t="s">
        <v>37</v>
      </c>
      <c r="M2855" s="196" t="s">
        <v>980</v>
      </c>
      <c r="N2855" s="196" t="s">
        <v>2747</v>
      </c>
      <c r="O2855" s="196" t="s">
        <v>2746</v>
      </c>
      <c r="P2855" s="196" t="s">
        <v>3960</v>
      </c>
      <c r="Q2855" s="217" t="s">
        <v>4625</v>
      </c>
      <c r="R2855" s="218"/>
      <c r="S2855" s="218"/>
      <c r="T2855" s="218"/>
      <c r="U2855" s="219"/>
      <c r="V2855" s="197" t="s">
        <v>776</v>
      </c>
      <c r="W2855" s="220">
        <v>1</v>
      </c>
      <c r="X2855" s="223">
        <v>382</v>
      </c>
      <c r="Y2855" s="223">
        <v>370</v>
      </c>
      <c r="Z2855" s="223">
        <v>347</v>
      </c>
      <c r="AA2855" s="223">
        <v>326</v>
      </c>
      <c r="AB2855" s="5"/>
      <c r="AC2855" s="224">
        <f t="shared" si="106"/>
        <v>0</v>
      </c>
      <c r="AD2855" s="270">
        <f t="shared" si="107"/>
        <v>0</v>
      </c>
      <c r="AE2855" s="198"/>
      <c r="AF2855" s="199"/>
      <c r="AG2855" s="200"/>
      <c r="AH2855" s="200"/>
      <c r="AI2855" s="169" t="str">
        <f>IF(AB2855/W2855=0,"",IF(MOD(AB2855,W2855)&gt;0,"ОШИБКА!!! неверная кратность на сорт",""))</f>
        <v/>
      </c>
    </row>
    <row r="2856" spans="2:35">
      <c r="B2856" s="251"/>
      <c r="C2856" s="168" t="s">
        <v>3728</v>
      </c>
      <c r="D2856" s="267">
        <v>40</v>
      </c>
      <c r="E2856" s="267"/>
      <c r="F2856" s="267"/>
      <c r="G2856" s="267"/>
      <c r="H2856" s="267"/>
      <c r="I2856" s="267"/>
      <c r="J2856" s="267">
        <v>8</v>
      </c>
      <c r="K2856" s="267"/>
      <c r="L2856" s="196" t="s">
        <v>37</v>
      </c>
      <c r="M2856" s="196" t="s">
        <v>980</v>
      </c>
      <c r="N2856" s="196" t="s">
        <v>2747</v>
      </c>
      <c r="O2856" s="196" t="s">
        <v>2746</v>
      </c>
      <c r="P2856" s="196" t="s">
        <v>1620</v>
      </c>
      <c r="Q2856" s="196" t="s">
        <v>141</v>
      </c>
      <c r="R2856" s="218"/>
      <c r="S2856" s="218"/>
      <c r="T2856" s="218"/>
      <c r="U2856" s="219"/>
      <c r="V2856" s="197" t="s">
        <v>776</v>
      </c>
      <c r="W2856" s="220">
        <v>1</v>
      </c>
      <c r="X2856" s="223">
        <v>330</v>
      </c>
      <c r="Y2856" s="223">
        <v>320</v>
      </c>
      <c r="Z2856" s="223">
        <v>300</v>
      </c>
      <c r="AA2856" s="223">
        <v>282</v>
      </c>
      <c r="AB2856" s="5"/>
      <c r="AC2856" s="224">
        <f t="shared" si="106"/>
        <v>0</v>
      </c>
      <c r="AD2856" s="270">
        <f t="shared" si="107"/>
        <v>0</v>
      </c>
      <c r="AE2856" s="198"/>
      <c r="AF2856" s="199"/>
      <c r="AG2856" s="200"/>
      <c r="AH2856" s="200"/>
      <c r="AI2856" s="169" t="str">
        <f>IF(AB2856/W2856=0,"",IF(MOD(AB2856,W2856)&gt;0,"ОШИБКА!!! неверная кратность на сорт",""))</f>
        <v/>
      </c>
    </row>
    <row r="2857" spans="2:35">
      <c r="B2857" s="251"/>
      <c r="C2857" s="168" t="s">
        <v>3729</v>
      </c>
      <c r="D2857" s="267"/>
      <c r="E2857" s="267"/>
      <c r="F2857" s="267"/>
      <c r="G2857" s="267"/>
      <c r="H2857" s="267"/>
      <c r="I2857" s="267"/>
      <c r="J2857" s="267"/>
      <c r="K2857" s="267"/>
      <c r="L2857" s="196" t="s">
        <v>37</v>
      </c>
      <c r="M2857" s="332" t="s">
        <v>980</v>
      </c>
      <c r="N2857" s="332" t="s">
        <v>2747</v>
      </c>
      <c r="O2857" s="332" t="s">
        <v>2746</v>
      </c>
      <c r="P2857" s="332" t="s">
        <v>3961</v>
      </c>
      <c r="Q2857" s="332" t="s">
        <v>19</v>
      </c>
      <c r="R2857" s="334"/>
      <c r="S2857" s="334"/>
      <c r="T2857" s="334"/>
      <c r="U2857" s="219"/>
      <c r="V2857" s="197" t="s">
        <v>776</v>
      </c>
      <c r="W2857" s="220">
        <v>1</v>
      </c>
      <c r="X2857" s="223">
        <v>345</v>
      </c>
      <c r="Y2857" s="223">
        <v>335</v>
      </c>
      <c r="Z2857" s="223">
        <v>314</v>
      </c>
      <c r="AA2857" s="223">
        <v>295</v>
      </c>
      <c r="AB2857" s="5"/>
      <c r="AC2857" s="224">
        <f t="shared" si="106"/>
        <v>0</v>
      </c>
      <c r="AD2857" s="270">
        <f t="shared" si="107"/>
        <v>0</v>
      </c>
      <c r="AE2857" s="198" t="s">
        <v>4484</v>
      </c>
      <c r="AF2857" s="199"/>
      <c r="AG2857" s="200"/>
      <c r="AH2857" s="200"/>
      <c r="AI2857" s="169" t="str">
        <f>IF(AB2857/W2857=0,"",IF(MOD(AB2857,W2857)&gt;0,"ОШИБКА!!! неверная кратность на сорт",""))</f>
        <v/>
      </c>
    </row>
    <row r="2858" spans="2:35">
      <c r="B2858" s="251"/>
      <c r="C2858" s="168" t="s">
        <v>3730</v>
      </c>
      <c r="D2858" s="267"/>
      <c r="E2858" s="267"/>
      <c r="F2858" s="267"/>
      <c r="G2858" s="267"/>
      <c r="H2858" s="267"/>
      <c r="I2858" s="267"/>
      <c r="J2858" s="267"/>
      <c r="K2858" s="267"/>
      <c r="L2858" s="196" t="s">
        <v>37</v>
      </c>
      <c r="M2858" s="332" t="s">
        <v>980</v>
      </c>
      <c r="N2858" s="332" t="s">
        <v>2747</v>
      </c>
      <c r="O2858" s="332" t="s">
        <v>2746</v>
      </c>
      <c r="P2858" s="332" t="s">
        <v>3962</v>
      </c>
      <c r="Q2858" s="332" t="s">
        <v>19</v>
      </c>
      <c r="R2858" s="334"/>
      <c r="S2858" s="334"/>
      <c r="T2858" s="334"/>
      <c r="U2858" s="219"/>
      <c r="V2858" s="197" t="s">
        <v>776</v>
      </c>
      <c r="W2858" s="220">
        <v>1</v>
      </c>
      <c r="X2858" s="223">
        <v>256</v>
      </c>
      <c r="Y2858" s="223">
        <v>248</v>
      </c>
      <c r="Z2858" s="223">
        <v>233</v>
      </c>
      <c r="AA2858" s="223">
        <v>219</v>
      </c>
      <c r="AB2858" s="5"/>
      <c r="AC2858" s="224">
        <f t="shared" si="106"/>
        <v>0</v>
      </c>
      <c r="AD2858" s="270">
        <f t="shared" si="107"/>
        <v>0</v>
      </c>
      <c r="AE2858" s="198" t="s">
        <v>4484</v>
      </c>
      <c r="AF2858" s="199"/>
      <c r="AG2858" s="200"/>
      <c r="AH2858" s="200"/>
      <c r="AI2858" s="169" t="str">
        <f>IF(AB2858/W2858=0,"",IF(MOD(AB2858,W2858)&gt;0,"ОШИБКА!!! неверная кратность на сорт",""))</f>
        <v/>
      </c>
    </row>
    <row r="2859" spans="2:35">
      <c r="B2859" s="251"/>
      <c r="C2859" s="168" t="s">
        <v>3731</v>
      </c>
      <c r="D2859" s="267">
        <v>2</v>
      </c>
      <c r="E2859" s="267"/>
      <c r="F2859" s="267"/>
      <c r="G2859" s="267"/>
      <c r="H2859" s="267"/>
      <c r="I2859" s="267"/>
      <c r="J2859" s="267"/>
      <c r="K2859" s="267"/>
      <c r="L2859" s="196" t="s">
        <v>37</v>
      </c>
      <c r="M2859" s="196" t="s">
        <v>980</v>
      </c>
      <c r="N2859" s="196" t="s">
        <v>2747</v>
      </c>
      <c r="O2859" s="196" t="s">
        <v>2746</v>
      </c>
      <c r="P2859" s="196" t="s">
        <v>3963</v>
      </c>
      <c r="Q2859" s="196" t="s">
        <v>19</v>
      </c>
      <c r="R2859" s="218"/>
      <c r="S2859" s="218"/>
      <c r="T2859" s="218"/>
      <c r="U2859" s="219"/>
      <c r="V2859" s="197" t="s">
        <v>776</v>
      </c>
      <c r="W2859" s="220">
        <v>1</v>
      </c>
      <c r="X2859" s="223">
        <v>210</v>
      </c>
      <c r="Y2859" s="223">
        <v>204</v>
      </c>
      <c r="Z2859" s="223">
        <v>191</v>
      </c>
      <c r="AA2859" s="223">
        <v>180</v>
      </c>
      <c r="AB2859" s="5"/>
      <c r="AC2859" s="224">
        <f t="shared" si="106"/>
        <v>0</v>
      </c>
      <c r="AD2859" s="270">
        <f t="shared" si="107"/>
        <v>0</v>
      </c>
      <c r="AE2859" s="198"/>
      <c r="AF2859" s="199"/>
      <c r="AG2859" s="200"/>
      <c r="AH2859" s="200"/>
      <c r="AI2859" s="169" t="str">
        <f>IF(AB2859/W2859=0,"",IF(MOD(AB2859,W2859)&gt;0,"ОШИБКА!!! неверная кратность на сорт",""))</f>
        <v/>
      </c>
    </row>
    <row r="2860" spans="2:35">
      <c r="B2860" s="251"/>
      <c r="C2860" s="168" t="s">
        <v>3732</v>
      </c>
      <c r="D2860" s="267">
        <v>47</v>
      </c>
      <c r="E2860" s="267"/>
      <c r="F2860" s="267"/>
      <c r="G2860" s="267"/>
      <c r="H2860" s="267"/>
      <c r="I2860" s="267"/>
      <c r="J2860" s="267"/>
      <c r="K2860" s="267"/>
      <c r="L2860" s="196" t="s">
        <v>37</v>
      </c>
      <c r="M2860" s="196" t="s">
        <v>980</v>
      </c>
      <c r="N2860" s="196" t="s">
        <v>2747</v>
      </c>
      <c r="O2860" s="196" t="s">
        <v>2746</v>
      </c>
      <c r="P2860" s="196" t="s">
        <v>3964</v>
      </c>
      <c r="Q2860" s="196" t="s">
        <v>141</v>
      </c>
      <c r="R2860" s="218"/>
      <c r="S2860" s="218"/>
      <c r="T2860" s="218"/>
      <c r="U2860" s="219"/>
      <c r="V2860" s="197" t="s">
        <v>776</v>
      </c>
      <c r="W2860" s="220">
        <v>1</v>
      </c>
      <c r="X2860" s="223">
        <v>319</v>
      </c>
      <c r="Y2860" s="223">
        <v>309</v>
      </c>
      <c r="Z2860" s="223">
        <v>290</v>
      </c>
      <c r="AA2860" s="223">
        <v>273</v>
      </c>
      <c r="AB2860" s="5"/>
      <c r="AC2860" s="224">
        <f t="shared" si="106"/>
        <v>0</v>
      </c>
      <c r="AD2860" s="270">
        <f t="shared" si="107"/>
        <v>0</v>
      </c>
      <c r="AE2860" s="198"/>
      <c r="AF2860" s="199"/>
      <c r="AG2860" s="200"/>
      <c r="AH2860" s="200"/>
      <c r="AI2860" s="169" t="str">
        <f>IF(AB2860/W2860=0,"",IF(MOD(AB2860,W2860)&gt;0,"ОШИБКА!!! неверная кратность на сорт",""))</f>
        <v/>
      </c>
    </row>
    <row r="2861" spans="2:35">
      <c r="B2861" s="251"/>
      <c r="C2861" s="168" t="s">
        <v>3733</v>
      </c>
      <c r="D2861" s="267"/>
      <c r="E2861" s="267"/>
      <c r="F2861" s="267"/>
      <c r="G2861" s="267"/>
      <c r="H2861" s="267"/>
      <c r="I2861" s="267"/>
      <c r="J2861" s="267">
        <v>8</v>
      </c>
      <c r="K2861" s="267"/>
      <c r="L2861" s="196" t="s">
        <v>37</v>
      </c>
      <c r="M2861" s="196" t="s">
        <v>980</v>
      </c>
      <c r="N2861" s="196" t="s">
        <v>2747</v>
      </c>
      <c r="O2861" s="196" t="s">
        <v>2746</v>
      </c>
      <c r="P2861" s="196" t="s">
        <v>3964</v>
      </c>
      <c r="Q2861" s="196" t="s">
        <v>19</v>
      </c>
      <c r="R2861" s="218"/>
      <c r="S2861" s="218"/>
      <c r="T2861" s="218"/>
      <c r="U2861" s="219"/>
      <c r="V2861" s="197" t="s">
        <v>776</v>
      </c>
      <c r="W2861" s="220">
        <v>1</v>
      </c>
      <c r="X2861" s="223">
        <v>329</v>
      </c>
      <c r="Y2861" s="223">
        <v>319</v>
      </c>
      <c r="Z2861" s="223">
        <v>299</v>
      </c>
      <c r="AA2861" s="223">
        <v>281</v>
      </c>
      <c r="AB2861" s="5"/>
      <c r="AC2861" s="224">
        <f t="shared" si="106"/>
        <v>0</v>
      </c>
      <c r="AD2861" s="270">
        <f t="shared" si="107"/>
        <v>0</v>
      </c>
      <c r="AE2861" s="198"/>
      <c r="AF2861" s="199"/>
      <c r="AG2861" s="200"/>
      <c r="AH2861" s="200"/>
      <c r="AI2861" s="169" t="str">
        <f>IF(AB2861/W2861=0,"",IF(MOD(AB2861,W2861)&gt;0,"ОШИБКА!!! неверная кратность на сорт",""))</f>
        <v/>
      </c>
    </row>
    <row r="2862" spans="2:35">
      <c r="B2862" s="251"/>
      <c r="C2862" s="168" t="s">
        <v>3734</v>
      </c>
      <c r="D2862" s="267"/>
      <c r="E2862" s="267"/>
      <c r="F2862" s="267"/>
      <c r="G2862" s="267"/>
      <c r="H2862" s="267"/>
      <c r="I2862" s="267"/>
      <c r="J2862" s="267"/>
      <c r="K2862" s="267"/>
      <c r="L2862" s="196" t="s">
        <v>37</v>
      </c>
      <c r="M2862" s="332" t="s">
        <v>980</v>
      </c>
      <c r="N2862" s="332" t="s">
        <v>2747</v>
      </c>
      <c r="O2862" s="332" t="s">
        <v>2746</v>
      </c>
      <c r="P2862" s="332" t="s">
        <v>3965</v>
      </c>
      <c r="Q2862" s="332" t="s">
        <v>141</v>
      </c>
      <c r="R2862" s="334"/>
      <c r="S2862" s="334"/>
      <c r="T2862" s="334"/>
      <c r="U2862" s="219"/>
      <c r="V2862" s="197" t="s">
        <v>776</v>
      </c>
      <c r="W2862" s="220">
        <v>1</v>
      </c>
      <c r="X2862" s="223">
        <v>319</v>
      </c>
      <c r="Y2862" s="223">
        <v>309</v>
      </c>
      <c r="Z2862" s="223">
        <v>290</v>
      </c>
      <c r="AA2862" s="223">
        <v>273</v>
      </c>
      <c r="AB2862" s="5"/>
      <c r="AC2862" s="224">
        <f t="shared" si="106"/>
        <v>0</v>
      </c>
      <c r="AD2862" s="270">
        <f t="shared" si="107"/>
        <v>0</v>
      </c>
      <c r="AE2862" s="198" t="s">
        <v>4484</v>
      </c>
      <c r="AF2862" s="199"/>
      <c r="AG2862" s="200"/>
      <c r="AH2862" s="200"/>
      <c r="AI2862" s="169" t="str">
        <f>IF(AB2862/W2862=0,"",IF(MOD(AB2862,W2862)&gt;0,"ОШИБКА!!! неверная кратность на сорт",""))</f>
        <v/>
      </c>
    </row>
    <row r="2863" spans="2:35">
      <c r="B2863" s="251"/>
      <c r="C2863" s="168" t="s">
        <v>3735</v>
      </c>
      <c r="D2863" s="267"/>
      <c r="E2863" s="267"/>
      <c r="F2863" s="267"/>
      <c r="G2863" s="267"/>
      <c r="H2863" s="267"/>
      <c r="I2863" s="267"/>
      <c r="J2863" s="267"/>
      <c r="K2863" s="267"/>
      <c r="L2863" s="196" t="s">
        <v>37</v>
      </c>
      <c r="M2863" s="332" t="s">
        <v>980</v>
      </c>
      <c r="N2863" s="332" t="s">
        <v>2747</v>
      </c>
      <c r="O2863" s="332" t="s">
        <v>2746</v>
      </c>
      <c r="P2863" s="332" t="s">
        <v>1621</v>
      </c>
      <c r="Q2863" s="332" t="s">
        <v>141</v>
      </c>
      <c r="R2863" s="334"/>
      <c r="S2863" s="334"/>
      <c r="T2863" s="334"/>
      <c r="U2863" s="219"/>
      <c r="V2863" s="197" t="s">
        <v>776</v>
      </c>
      <c r="W2863" s="220">
        <v>1</v>
      </c>
      <c r="X2863" s="223">
        <v>319</v>
      </c>
      <c r="Y2863" s="223">
        <v>309</v>
      </c>
      <c r="Z2863" s="223">
        <v>290</v>
      </c>
      <c r="AA2863" s="223">
        <v>273</v>
      </c>
      <c r="AB2863" s="5"/>
      <c r="AC2863" s="224">
        <f t="shared" si="106"/>
        <v>0</v>
      </c>
      <c r="AD2863" s="270">
        <f t="shared" si="107"/>
        <v>0</v>
      </c>
      <c r="AE2863" s="198" t="s">
        <v>4484</v>
      </c>
      <c r="AF2863" s="199"/>
      <c r="AG2863" s="200"/>
      <c r="AH2863" s="200"/>
      <c r="AI2863" s="169" t="str">
        <f>IF(AB2863/W2863=0,"",IF(MOD(AB2863,W2863)&gt;0,"ОШИБКА!!! неверная кратность на сорт",""))</f>
        <v/>
      </c>
    </row>
    <row r="2864" spans="2:35">
      <c r="B2864" s="251"/>
      <c r="C2864" s="168" t="s">
        <v>3736</v>
      </c>
      <c r="D2864" s="267">
        <v>25</v>
      </c>
      <c r="E2864" s="267"/>
      <c r="F2864" s="267"/>
      <c r="G2864" s="267"/>
      <c r="H2864" s="267"/>
      <c r="I2864" s="267"/>
      <c r="J2864" s="267">
        <v>10</v>
      </c>
      <c r="K2864" s="267"/>
      <c r="L2864" s="196" t="s">
        <v>37</v>
      </c>
      <c r="M2864" s="196" t="s">
        <v>980</v>
      </c>
      <c r="N2864" s="196" t="s">
        <v>2747</v>
      </c>
      <c r="O2864" s="196" t="s">
        <v>2746</v>
      </c>
      <c r="P2864" s="196" t="s">
        <v>3966</v>
      </c>
      <c r="Q2864" s="196" t="s">
        <v>19</v>
      </c>
      <c r="R2864" s="218"/>
      <c r="S2864" s="218"/>
      <c r="T2864" s="218"/>
      <c r="U2864" s="219"/>
      <c r="V2864" s="197" t="s">
        <v>776</v>
      </c>
      <c r="W2864" s="220">
        <v>1</v>
      </c>
      <c r="X2864" s="223">
        <v>616</v>
      </c>
      <c r="Y2864" s="223">
        <v>597</v>
      </c>
      <c r="Z2864" s="223">
        <v>560</v>
      </c>
      <c r="AA2864" s="223">
        <v>526</v>
      </c>
      <c r="AB2864" s="5"/>
      <c r="AC2864" s="224">
        <f t="shared" si="106"/>
        <v>0</v>
      </c>
      <c r="AD2864" s="270">
        <f t="shared" si="107"/>
        <v>0</v>
      </c>
      <c r="AE2864" s="198"/>
      <c r="AF2864" s="199"/>
      <c r="AG2864" s="200"/>
      <c r="AH2864" s="200"/>
      <c r="AI2864" s="169" t="str">
        <f>IF(AB2864/W2864=0,"",IF(MOD(AB2864,W2864)&gt;0,"ОШИБКА!!! неверная кратность на сорт",""))</f>
        <v/>
      </c>
    </row>
    <row r="2865" spans="2:35">
      <c r="B2865" s="251"/>
      <c r="C2865" s="168" t="s">
        <v>3737</v>
      </c>
      <c r="D2865" s="267"/>
      <c r="E2865" s="267"/>
      <c r="F2865" s="267"/>
      <c r="G2865" s="267"/>
      <c r="H2865" s="267"/>
      <c r="I2865" s="267"/>
      <c r="J2865" s="267"/>
      <c r="K2865" s="267"/>
      <c r="L2865" s="196" t="s">
        <v>37</v>
      </c>
      <c r="M2865" s="332" t="s">
        <v>980</v>
      </c>
      <c r="N2865" s="332" t="s">
        <v>2747</v>
      </c>
      <c r="O2865" s="332" t="s">
        <v>2746</v>
      </c>
      <c r="P2865" s="332" t="s">
        <v>1623</v>
      </c>
      <c r="Q2865" s="332" t="s">
        <v>141</v>
      </c>
      <c r="R2865" s="334"/>
      <c r="S2865" s="334"/>
      <c r="T2865" s="334"/>
      <c r="U2865" s="219"/>
      <c r="V2865" s="197" t="s">
        <v>776</v>
      </c>
      <c r="W2865" s="220">
        <v>1</v>
      </c>
      <c r="X2865" s="223">
        <v>319</v>
      </c>
      <c r="Y2865" s="223">
        <v>309</v>
      </c>
      <c r="Z2865" s="223">
        <v>290</v>
      </c>
      <c r="AA2865" s="223">
        <v>273</v>
      </c>
      <c r="AB2865" s="5"/>
      <c r="AC2865" s="224">
        <f t="shared" si="106"/>
        <v>0</v>
      </c>
      <c r="AD2865" s="270">
        <f t="shared" si="107"/>
        <v>0</v>
      </c>
      <c r="AE2865" s="198" t="s">
        <v>4484</v>
      </c>
      <c r="AF2865" s="199"/>
      <c r="AG2865" s="200"/>
      <c r="AH2865" s="200"/>
      <c r="AI2865" s="169" t="str">
        <f>IF(AB2865/W2865=0,"",IF(MOD(AB2865,W2865)&gt;0,"ОШИБКА!!! неверная кратность на сорт",""))</f>
        <v/>
      </c>
    </row>
    <row r="2866" spans="2:35">
      <c r="B2866" s="251"/>
      <c r="C2866" s="168" t="s">
        <v>3738</v>
      </c>
      <c r="D2866" s="267">
        <v>4</v>
      </c>
      <c r="E2866" s="267"/>
      <c r="F2866" s="267"/>
      <c r="G2866" s="267"/>
      <c r="H2866" s="267"/>
      <c r="I2866" s="267"/>
      <c r="J2866" s="267"/>
      <c r="K2866" s="267"/>
      <c r="L2866" s="196" t="s">
        <v>37</v>
      </c>
      <c r="M2866" s="196" t="s">
        <v>980</v>
      </c>
      <c r="N2866" s="196" t="s">
        <v>2747</v>
      </c>
      <c r="O2866" s="196" t="s">
        <v>2746</v>
      </c>
      <c r="P2866" s="196" t="s">
        <v>1628</v>
      </c>
      <c r="Q2866" s="196" t="s">
        <v>19</v>
      </c>
      <c r="R2866" s="218"/>
      <c r="S2866" s="218"/>
      <c r="T2866" s="218"/>
      <c r="U2866" s="219"/>
      <c r="V2866" s="197" t="s">
        <v>776</v>
      </c>
      <c r="W2866" s="220">
        <v>1</v>
      </c>
      <c r="X2866" s="223">
        <v>563</v>
      </c>
      <c r="Y2866" s="223">
        <v>546</v>
      </c>
      <c r="Z2866" s="223">
        <v>512</v>
      </c>
      <c r="AA2866" s="223">
        <v>481</v>
      </c>
      <c r="AB2866" s="5"/>
      <c r="AC2866" s="224">
        <f t="shared" si="106"/>
        <v>0</v>
      </c>
      <c r="AD2866" s="270">
        <f t="shared" si="107"/>
        <v>0</v>
      </c>
      <c r="AE2866" s="198"/>
      <c r="AF2866" s="199"/>
      <c r="AG2866" s="200"/>
      <c r="AH2866" s="200"/>
      <c r="AI2866" s="169" t="str">
        <f>IF(AB2866/W2866=0,"",IF(MOD(AB2866,W2866)&gt;0,"ОШИБКА!!! неверная кратность на сорт",""))</f>
        <v/>
      </c>
    </row>
    <row r="2867" spans="2:35">
      <c r="B2867" s="251"/>
      <c r="C2867" s="168" t="s">
        <v>3739</v>
      </c>
      <c r="D2867" s="267"/>
      <c r="E2867" s="267"/>
      <c r="F2867" s="267"/>
      <c r="G2867" s="267"/>
      <c r="H2867" s="267"/>
      <c r="I2867" s="267"/>
      <c r="J2867" s="267"/>
      <c r="K2867" s="267"/>
      <c r="L2867" s="196" t="s">
        <v>37</v>
      </c>
      <c r="M2867" s="332" t="s">
        <v>980</v>
      </c>
      <c r="N2867" s="332" t="s">
        <v>2747</v>
      </c>
      <c r="O2867" s="332" t="s">
        <v>2746</v>
      </c>
      <c r="P2867" s="332" t="s">
        <v>3967</v>
      </c>
      <c r="Q2867" s="332" t="s">
        <v>19</v>
      </c>
      <c r="R2867" s="334"/>
      <c r="S2867" s="334"/>
      <c r="T2867" s="334"/>
      <c r="U2867" s="219"/>
      <c r="V2867" s="197" t="s">
        <v>776</v>
      </c>
      <c r="W2867" s="220">
        <v>1</v>
      </c>
      <c r="X2867" s="223">
        <v>326</v>
      </c>
      <c r="Y2867" s="223">
        <v>316</v>
      </c>
      <c r="Z2867" s="223">
        <v>296</v>
      </c>
      <c r="AA2867" s="223">
        <v>278</v>
      </c>
      <c r="AB2867" s="5"/>
      <c r="AC2867" s="224">
        <f t="shared" si="106"/>
        <v>0</v>
      </c>
      <c r="AD2867" s="270">
        <f t="shared" si="107"/>
        <v>0</v>
      </c>
      <c r="AE2867" s="198" t="s">
        <v>4484</v>
      </c>
      <c r="AF2867" s="199"/>
      <c r="AG2867" s="200"/>
      <c r="AH2867" s="200"/>
      <c r="AI2867" s="169" t="str">
        <f>IF(AB2867/W2867=0,"",IF(MOD(AB2867,W2867)&gt;0,"ОШИБКА!!! неверная кратность на сорт",""))</f>
        <v/>
      </c>
    </row>
    <row r="2868" spans="2:35">
      <c r="B2868" s="251"/>
      <c r="C2868" s="168" t="s">
        <v>3740</v>
      </c>
      <c r="D2868" s="267"/>
      <c r="E2868" s="267"/>
      <c r="F2868" s="267"/>
      <c r="G2868" s="267"/>
      <c r="H2868" s="267"/>
      <c r="I2868" s="267"/>
      <c r="J2868" s="267"/>
      <c r="K2868" s="267"/>
      <c r="L2868" s="196" t="s">
        <v>37</v>
      </c>
      <c r="M2868" s="332" t="s">
        <v>980</v>
      </c>
      <c r="N2868" s="332" t="s">
        <v>2747</v>
      </c>
      <c r="O2868" s="332" t="s">
        <v>2746</v>
      </c>
      <c r="P2868" s="332" t="s">
        <v>3968</v>
      </c>
      <c r="Q2868" s="332" t="s">
        <v>19</v>
      </c>
      <c r="R2868" s="334"/>
      <c r="S2868" s="334"/>
      <c r="T2868" s="334"/>
      <c r="U2868" s="219"/>
      <c r="V2868" s="197" t="s">
        <v>776</v>
      </c>
      <c r="W2868" s="220">
        <v>1</v>
      </c>
      <c r="X2868" s="223">
        <v>486</v>
      </c>
      <c r="Y2868" s="223">
        <v>471</v>
      </c>
      <c r="Z2868" s="223">
        <v>441</v>
      </c>
      <c r="AA2868" s="223">
        <v>415</v>
      </c>
      <c r="AB2868" s="5"/>
      <c r="AC2868" s="224">
        <f t="shared" si="106"/>
        <v>0</v>
      </c>
      <c r="AD2868" s="270">
        <f t="shared" si="107"/>
        <v>0</v>
      </c>
      <c r="AE2868" s="198" t="s">
        <v>4484</v>
      </c>
      <c r="AF2868" s="199"/>
      <c r="AG2868" s="200"/>
      <c r="AH2868" s="200"/>
      <c r="AI2868" s="169" t="str">
        <f>IF(AB2868/W2868=0,"",IF(MOD(AB2868,W2868)&gt;0,"ОШИБКА!!! неверная кратность на сорт",""))</f>
        <v/>
      </c>
    </row>
    <row r="2869" spans="2:35">
      <c r="B2869" s="251"/>
      <c r="C2869" s="168" t="s">
        <v>3741</v>
      </c>
      <c r="D2869" s="267">
        <v>42</v>
      </c>
      <c r="E2869" s="267"/>
      <c r="F2869" s="267"/>
      <c r="G2869" s="267"/>
      <c r="H2869" s="267"/>
      <c r="I2869" s="267"/>
      <c r="J2869" s="267"/>
      <c r="K2869" s="267"/>
      <c r="L2869" s="196" t="s">
        <v>37</v>
      </c>
      <c r="M2869" s="196" t="s">
        <v>980</v>
      </c>
      <c r="N2869" s="196" t="s">
        <v>2747</v>
      </c>
      <c r="O2869" s="196" t="s">
        <v>2746</v>
      </c>
      <c r="P2869" s="196" t="s">
        <v>2754</v>
      </c>
      <c r="Q2869" s="196" t="s">
        <v>141</v>
      </c>
      <c r="R2869" s="218"/>
      <c r="S2869" s="218"/>
      <c r="T2869" s="218"/>
      <c r="U2869" s="219"/>
      <c r="V2869" s="197" t="s">
        <v>776</v>
      </c>
      <c r="W2869" s="220">
        <v>1</v>
      </c>
      <c r="X2869" s="223">
        <v>319</v>
      </c>
      <c r="Y2869" s="223">
        <v>309</v>
      </c>
      <c r="Z2869" s="223">
        <v>290</v>
      </c>
      <c r="AA2869" s="223">
        <v>273</v>
      </c>
      <c r="AB2869" s="5"/>
      <c r="AC2869" s="224">
        <f t="shared" si="106"/>
        <v>0</v>
      </c>
      <c r="AD2869" s="270">
        <f t="shared" si="107"/>
        <v>0</v>
      </c>
      <c r="AE2869" s="198"/>
      <c r="AF2869" s="199"/>
      <c r="AG2869" s="200"/>
      <c r="AH2869" s="200"/>
      <c r="AI2869" s="169" t="str">
        <f>IF(AB2869/W2869=0,"",IF(MOD(AB2869,W2869)&gt;0,"ОШИБКА!!! неверная кратность на сорт",""))</f>
        <v/>
      </c>
    </row>
    <row r="2870" spans="2:35">
      <c r="B2870" s="251"/>
      <c r="C2870" s="168" t="s">
        <v>2753</v>
      </c>
      <c r="D2870" s="267"/>
      <c r="E2870" s="267"/>
      <c r="F2870" s="267"/>
      <c r="G2870" s="267"/>
      <c r="H2870" s="267"/>
      <c r="I2870" s="267"/>
      <c r="J2870" s="267"/>
      <c r="K2870" s="267"/>
      <c r="L2870" s="196" t="s">
        <v>37</v>
      </c>
      <c r="M2870" s="332" t="s">
        <v>980</v>
      </c>
      <c r="N2870" s="332" t="s">
        <v>2747</v>
      </c>
      <c r="O2870" s="332" t="s">
        <v>2746</v>
      </c>
      <c r="P2870" s="332" t="s">
        <v>2754</v>
      </c>
      <c r="Q2870" s="332" t="s">
        <v>19</v>
      </c>
      <c r="R2870" s="334"/>
      <c r="S2870" s="334"/>
      <c r="T2870" s="334"/>
      <c r="U2870" s="219"/>
      <c r="V2870" s="197" t="s">
        <v>776</v>
      </c>
      <c r="W2870" s="220">
        <v>1</v>
      </c>
      <c r="X2870" s="223">
        <v>601</v>
      </c>
      <c r="Y2870" s="223">
        <v>583</v>
      </c>
      <c r="Z2870" s="223">
        <v>546</v>
      </c>
      <c r="AA2870" s="223">
        <v>514</v>
      </c>
      <c r="AB2870" s="5"/>
      <c r="AC2870" s="224">
        <f t="shared" si="106"/>
        <v>0</v>
      </c>
      <c r="AD2870" s="270">
        <f t="shared" si="107"/>
        <v>0</v>
      </c>
      <c r="AE2870" s="198" t="s">
        <v>4484</v>
      </c>
      <c r="AF2870" s="199"/>
      <c r="AG2870" s="200"/>
      <c r="AH2870" s="200"/>
      <c r="AI2870" s="169" t="str">
        <f>IF(AB2870/W2870=0,"",IF(MOD(AB2870,W2870)&gt;0,"ОШИБКА!!! неверная кратность на сорт",""))</f>
        <v/>
      </c>
    </row>
    <row r="2871" spans="2:35">
      <c r="B2871" s="251"/>
      <c r="C2871" s="168" t="s">
        <v>1631</v>
      </c>
      <c r="D2871" s="267">
        <v>14</v>
      </c>
      <c r="E2871" s="267">
        <v>207</v>
      </c>
      <c r="F2871" s="267">
        <v>155</v>
      </c>
      <c r="G2871" s="267"/>
      <c r="H2871" s="267"/>
      <c r="I2871" s="267"/>
      <c r="J2871" s="267"/>
      <c r="K2871" s="267"/>
      <c r="L2871" s="196" t="s">
        <v>37</v>
      </c>
      <c r="M2871" s="196" t="s">
        <v>980</v>
      </c>
      <c r="N2871" s="196" t="s">
        <v>2747</v>
      </c>
      <c r="O2871" s="196" t="s">
        <v>2746</v>
      </c>
      <c r="P2871" s="196" t="s">
        <v>1632</v>
      </c>
      <c r="Q2871" s="196" t="s">
        <v>141</v>
      </c>
      <c r="R2871" s="218"/>
      <c r="S2871" s="218"/>
      <c r="T2871" s="218"/>
      <c r="U2871" s="219"/>
      <c r="V2871" s="197" t="s">
        <v>776</v>
      </c>
      <c r="W2871" s="220">
        <v>1</v>
      </c>
      <c r="X2871" s="223">
        <v>355</v>
      </c>
      <c r="Y2871" s="223">
        <v>344</v>
      </c>
      <c r="Z2871" s="223">
        <v>323</v>
      </c>
      <c r="AA2871" s="223">
        <v>304</v>
      </c>
      <c r="AB2871" s="5"/>
      <c r="AC2871" s="224">
        <f t="shared" si="106"/>
        <v>0</v>
      </c>
      <c r="AD2871" s="270">
        <f t="shared" si="107"/>
        <v>0</v>
      </c>
      <c r="AE2871" s="198"/>
      <c r="AF2871" s="199"/>
      <c r="AG2871" s="200"/>
      <c r="AH2871" s="200"/>
      <c r="AI2871" s="169" t="str">
        <f>IF(AB2871/W2871=0,"",IF(MOD(AB2871,W2871)&gt;0,"ОШИБКА!!! неверная кратность на сорт",""))</f>
        <v/>
      </c>
    </row>
    <row r="2872" spans="2:35">
      <c r="B2872" s="251"/>
      <c r="C2872" s="168" t="s">
        <v>3742</v>
      </c>
      <c r="D2872" s="267">
        <v>45</v>
      </c>
      <c r="E2872" s="267"/>
      <c r="F2872" s="267"/>
      <c r="G2872" s="267"/>
      <c r="H2872" s="267"/>
      <c r="I2872" s="267"/>
      <c r="J2872" s="267"/>
      <c r="K2872" s="267"/>
      <c r="L2872" s="196" t="s">
        <v>37</v>
      </c>
      <c r="M2872" s="196" t="s">
        <v>980</v>
      </c>
      <c r="N2872" s="196" t="s">
        <v>2747</v>
      </c>
      <c r="O2872" s="196" t="s">
        <v>2746</v>
      </c>
      <c r="P2872" s="196" t="s">
        <v>1632</v>
      </c>
      <c r="Q2872" s="196" t="s">
        <v>141</v>
      </c>
      <c r="R2872" s="218"/>
      <c r="S2872" s="218"/>
      <c r="T2872" s="218"/>
      <c r="U2872" s="321" t="s">
        <v>4482</v>
      </c>
      <c r="V2872" s="197" t="s">
        <v>776</v>
      </c>
      <c r="W2872" s="220">
        <v>1</v>
      </c>
      <c r="X2872" s="227">
        <v>291</v>
      </c>
      <c r="Y2872" s="227">
        <v>282</v>
      </c>
      <c r="Z2872" s="227">
        <v>264</v>
      </c>
      <c r="AA2872" s="227">
        <v>249</v>
      </c>
      <c r="AB2872" s="5"/>
      <c r="AC2872" s="224">
        <f t="shared" si="106"/>
        <v>0</v>
      </c>
      <c r="AD2872" s="270">
        <f t="shared" si="107"/>
        <v>0</v>
      </c>
      <c r="AE2872" s="198"/>
      <c r="AF2872" s="199"/>
      <c r="AG2872" s="200"/>
      <c r="AH2872" s="200"/>
      <c r="AI2872" s="169" t="str">
        <f>IF(AB2872/W2872=0,"",IF(MOD(AB2872,W2872)&gt;0,"ОШИБКА!!! неверная кратность на сорт",""))</f>
        <v/>
      </c>
    </row>
    <row r="2873" spans="2:35">
      <c r="B2873" s="251"/>
      <c r="C2873" s="168" t="s">
        <v>3743</v>
      </c>
      <c r="D2873" s="267">
        <v>28</v>
      </c>
      <c r="E2873" s="267"/>
      <c r="F2873" s="267"/>
      <c r="G2873" s="267"/>
      <c r="H2873" s="267"/>
      <c r="I2873" s="267"/>
      <c r="J2873" s="267"/>
      <c r="K2873" s="267"/>
      <c r="L2873" s="196" t="s">
        <v>37</v>
      </c>
      <c r="M2873" s="196" t="s">
        <v>980</v>
      </c>
      <c r="N2873" s="196" t="s">
        <v>2747</v>
      </c>
      <c r="O2873" s="196" t="s">
        <v>2746</v>
      </c>
      <c r="P2873" s="196" t="s">
        <v>1632</v>
      </c>
      <c r="Q2873" s="196" t="s">
        <v>19</v>
      </c>
      <c r="R2873" s="218"/>
      <c r="S2873" s="218"/>
      <c r="T2873" s="218"/>
      <c r="U2873" s="219"/>
      <c r="V2873" s="197" t="s">
        <v>776</v>
      </c>
      <c r="W2873" s="220">
        <v>1</v>
      </c>
      <c r="X2873" s="223">
        <v>202</v>
      </c>
      <c r="Y2873" s="223">
        <v>196</v>
      </c>
      <c r="Z2873" s="223">
        <v>183</v>
      </c>
      <c r="AA2873" s="223">
        <v>173</v>
      </c>
      <c r="AB2873" s="5"/>
      <c r="AC2873" s="224">
        <f t="shared" si="106"/>
        <v>0</v>
      </c>
      <c r="AD2873" s="270">
        <f t="shared" si="107"/>
        <v>0</v>
      </c>
      <c r="AE2873" s="198"/>
      <c r="AF2873" s="199"/>
      <c r="AG2873" s="200"/>
      <c r="AH2873" s="200"/>
      <c r="AI2873" s="169" t="str">
        <f>IF(AB2873/W2873=0,"",IF(MOD(AB2873,W2873)&gt;0,"ОШИБКА!!! неверная кратность на сорт",""))</f>
        <v/>
      </c>
    </row>
    <row r="2874" spans="2:35">
      <c r="B2874" s="251"/>
      <c r="C2874" s="168" t="s">
        <v>3744</v>
      </c>
      <c r="D2874" s="267">
        <v>43</v>
      </c>
      <c r="E2874" s="267"/>
      <c r="F2874" s="267"/>
      <c r="G2874" s="267"/>
      <c r="H2874" s="267"/>
      <c r="I2874" s="267"/>
      <c r="J2874" s="267">
        <v>4</v>
      </c>
      <c r="K2874" s="267"/>
      <c r="L2874" s="196" t="s">
        <v>37</v>
      </c>
      <c r="M2874" s="196" t="s">
        <v>980</v>
      </c>
      <c r="N2874" s="196" t="s">
        <v>2747</v>
      </c>
      <c r="O2874" s="196" t="s">
        <v>2746</v>
      </c>
      <c r="P2874" s="196" t="s">
        <v>3969</v>
      </c>
      <c r="Q2874" s="196" t="s">
        <v>141</v>
      </c>
      <c r="R2874" s="218"/>
      <c r="S2874" s="218"/>
      <c r="T2874" s="218"/>
      <c r="U2874" s="219"/>
      <c r="V2874" s="197" t="s">
        <v>776</v>
      </c>
      <c r="W2874" s="220">
        <v>1</v>
      </c>
      <c r="X2874" s="223">
        <v>413</v>
      </c>
      <c r="Y2874" s="223">
        <v>400</v>
      </c>
      <c r="Z2874" s="223">
        <v>375</v>
      </c>
      <c r="AA2874" s="223">
        <v>353</v>
      </c>
      <c r="AB2874" s="5"/>
      <c r="AC2874" s="224">
        <f t="shared" si="106"/>
        <v>0</v>
      </c>
      <c r="AD2874" s="270">
        <f t="shared" si="107"/>
        <v>0</v>
      </c>
      <c r="AE2874" s="198"/>
      <c r="AF2874" s="199"/>
      <c r="AG2874" s="200"/>
      <c r="AH2874" s="200"/>
      <c r="AI2874" s="169" t="str">
        <f>IF(AB2874/W2874=0,"",IF(MOD(AB2874,W2874)&gt;0,"ОШИБКА!!! неверная кратность на сорт",""))</f>
        <v/>
      </c>
    </row>
    <row r="2875" spans="2:35">
      <c r="B2875" s="251"/>
      <c r="C2875" s="168" t="s">
        <v>3745</v>
      </c>
      <c r="D2875" s="267">
        <v>40</v>
      </c>
      <c r="E2875" s="267"/>
      <c r="F2875" s="267"/>
      <c r="G2875" s="267"/>
      <c r="H2875" s="267"/>
      <c r="I2875" s="267"/>
      <c r="J2875" s="267"/>
      <c r="K2875" s="267"/>
      <c r="L2875" s="196" t="s">
        <v>37</v>
      </c>
      <c r="M2875" s="196" t="s">
        <v>980</v>
      </c>
      <c r="N2875" s="196" t="s">
        <v>3971</v>
      </c>
      <c r="O2875" s="196" t="s">
        <v>3970</v>
      </c>
      <c r="P2875" s="196" t="s">
        <v>1601</v>
      </c>
      <c r="Q2875" s="196" t="s">
        <v>141</v>
      </c>
      <c r="R2875" s="218"/>
      <c r="S2875" s="218"/>
      <c r="T2875" s="218"/>
      <c r="U2875" s="219"/>
      <c r="V2875" s="197" t="s">
        <v>776</v>
      </c>
      <c r="W2875" s="220">
        <v>1</v>
      </c>
      <c r="X2875" s="223">
        <v>175</v>
      </c>
      <c r="Y2875" s="223">
        <v>170</v>
      </c>
      <c r="Z2875" s="223">
        <v>159</v>
      </c>
      <c r="AA2875" s="223">
        <v>150</v>
      </c>
      <c r="AB2875" s="5"/>
      <c r="AC2875" s="224">
        <f t="shared" si="106"/>
        <v>0</v>
      </c>
      <c r="AD2875" s="270">
        <f t="shared" si="107"/>
        <v>0</v>
      </c>
      <c r="AE2875" s="198"/>
      <c r="AF2875" s="199"/>
      <c r="AG2875" s="200"/>
      <c r="AH2875" s="200"/>
      <c r="AI2875" s="169" t="str">
        <f>IF(AB2875/W2875=0,"",IF(MOD(AB2875,W2875)&gt;0,"ОШИБКА!!! неверная кратность на сорт",""))</f>
        <v/>
      </c>
    </row>
    <row r="2876" spans="2:35">
      <c r="B2876" s="251"/>
      <c r="C2876" s="168" t="s">
        <v>3746</v>
      </c>
      <c r="D2876" s="267"/>
      <c r="E2876" s="267"/>
      <c r="F2876" s="267"/>
      <c r="G2876" s="267"/>
      <c r="H2876" s="267"/>
      <c r="I2876" s="267"/>
      <c r="J2876" s="267"/>
      <c r="K2876" s="267"/>
      <c r="L2876" s="196" t="s">
        <v>37</v>
      </c>
      <c r="M2876" s="332" t="s">
        <v>980</v>
      </c>
      <c r="N2876" s="332" t="s">
        <v>3971</v>
      </c>
      <c r="O2876" s="332" t="s">
        <v>3970</v>
      </c>
      <c r="P2876" s="332" t="s">
        <v>1601</v>
      </c>
      <c r="Q2876" s="332" t="s">
        <v>141</v>
      </c>
      <c r="R2876" s="334"/>
      <c r="S2876" s="334"/>
      <c r="T2876" s="334"/>
      <c r="U2876" s="219"/>
      <c r="V2876" s="197" t="s">
        <v>776</v>
      </c>
      <c r="W2876" s="220">
        <v>1</v>
      </c>
      <c r="X2876" s="223">
        <v>253</v>
      </c>
      <c r="Y2876" s="223">
        <v>245</v>
      </c>
      <c r="Z2876" s="223">
        <v>230</v>
      </c>
      <c r="AA2876" s="223">
        <v>216</v>
      </c>
      <c r="AB2876" s="5"/>
      <c r="AC2876" s="224">
        <f t="shared" si="106"/>
        <v>0</v>
      </c>
      <c r="AD2876" s="270">
        <f t="shared" si="107"/>
        <v>0</v>
      </c>
      <c r="AE2876" s="198" t="s">
        <v>4484</v>
      </c>
      <c r="AF2876" s="199"/>
      <c r="AG2876" s="200"/>
      <c r="AH2876" s="200"/>
      <c r="AI2876" s="169" t="str">
        <f>IF(AB2876/W2876=0,"",IF(MOD(AB2876,W2876)&gt;0,"ОШИБКА!!! неверная кратность на сорт",""))</f>
        <v/>
      </c>
    </row>
    <row r="2877" spans="2:35">
      <c r="B2877" s="251"/>
      <c r="C2877" s="168" t="s">
        <v>2755</v>
      </c>
      <c r="D2877" s="267">
        <v>42</v>
      </c>
      <c r="E2877" s="267"/>
      <c r="F2877" s="267"/>
      <c r="G2877" s="267"/>
      <c r="H2877" s="267"/>
      <c r="I2877" s="267"/>
      <c r="J2877" s="267">
        <v>8</v>
      </c>
      <c r="K2877" s="267"/>
      <c r="L2877" s="196" t="s">
        <v>37</v>
      </c>
      <c r="M2877" s="196" t="s">
        <v>980</v>
      </c>
      <c r="N2877" s="196" t="s">
        <v>1635</v>
      </c>
      <c r="O2877" s="196" t="s">
        <v>1634</v>
      </c>
      <c r="P2877" s="196" t="s">
        <v>46</v>
      </c>
      <c r="Q2877" s="196" t="s">
        <v>19</v>
      </c>
      <c r="R2877" s="218"/>
      <c r="S2877" s="218"/>
      <c r="T2877" s="218"/>
      <c r="U2877" s="219"/>
      <c r="V2877" s="197" t="s">
        <v>776</v>
      </c>
      <c r="W2877" s="220">
        <v>1</v>
      </c>
      <c r="X2877" s="223">
        <v>581</v>
      </c>
      <c r="Y2877" s="223">
        <v>564</v>
      </c>
      <c r="Z2877" s="223">
        <v>528</v>
      </c>
      <c r="AA2877" s="223">
        <v>497</v>
      </c>
      <c r="AB2877" s="5"/>
      <c r="AC2877" s="224">
        <f t="shared" si="106"/>
        <v>0</v>
      </c>
      <c r="AD2877" s="270">
        <f t="shared" si="107"/>
        <v>0</v>
      </c>
      <c r="AE2877" s="198"/>
      <c r="AF2877" s="199"/>
      <c r="AG2877" s="200"/>
      <c r="AH2877" s="200"/>
      <c r="AI2877" s="169" t="str">
        <f>IF(AB2877/W2877=0,"",IF(MOD(AB2877,W2877)&gt;0,"ОШИБКА!!! неверная кратность на сорт",""))</f>
        <v/>
      </c>
    </row>
    <row r="2878" spans="2:35">
      <c r="B2878" s="251"/>
      <c r="C2878" s="168" t="s">
        <v>3747</v>
      </c>
      <c r="D2878" s="267">
        <v>15</v>
      </c>
      <c r="E2878" s="267"/>
      <c r="F2878" s="267"/>
      <c r="G2878" s="267"/>
      <c r="H2878" s="267"/>
      <c r="I2878" s="267"/>
      <c r="J2878" s="267"/>
      <c r="K2878" s="267"/>
      <c r="L2878" s="196" t="s">
        <v>37</v>
      </c>
      <c r="M2878" s="196" t="s">
        <v>980</v>
      </c>
      <c r="N2878" s="196" t="s">
        <v>1635</v>
      </c>
      <c r="O2878" s="196" t="s">
        <v>1634</v>
      </c>
      <c r="P2878" s="196" t="s">
        <v>3975</v>
      </c>
      <c r="Q2878" s="196" t="s">
        <v>141</v>
      </c>
      <c r="R2878" s="218"/>
      <c r="S2878" s="218"/>
      <c r="T2878" s="218"/>
      <c r="U2878" s="219"/>
      <c r="V2878" s="197" t="s">
        <v>776</v>
      </c>
      <c r="W2878" s="220">
        <v>1</v>
      </c>
      <c r="X2878" s="223">
        <v>253</v>
      </c>
      <c r="Y2878" s="223">
        <v>245</v>
      </c>
      <c r="Z2878" s="223">
        <v>230</v>
      </c>
      <c r="AA2878" s="223">
        <v>216</v>
      </c>
      <c r="AB2878" s="5"/>
      <c r="AC2878" s="224">
        <f t="shared" si="106"/>
        <v>0</v>
      </c>
      <c r="AD2878" s="270">
        <f t="shared" si="107"/>
        <v>0</v>
      </c>
      <c r="AE2878" s="198"/>
      <c r="AF2878" s="199"/>
      <c r="AG2878" s="200"/>
      <c r="AH2878" s="200"/>
      <c r="AI2878" s="169" t="str">
        <f>IF(AB2878/W2878=0,"",IF(MOD(AB2878,W2878)&gt;0,"ОШИБКА!!! неверная кратность на сорт",""))</f>
        <v/>
      </c>
    </row>
    <row r="2879" spans="2:35">
      <c r="B2879" s="251"/>
      <c r="C2879" s="168" t="s">
        <v>3748</v>
      </c>
      <c r="D2879" s="267">
        <v>8</v>
      </c>
      <c r="E2879" s="267"/>
      <c r="F2879" s="267"/>
      <c r="G2879" s="267"/>
      <c r="H2879" s="267"/>
      <c r="I2879" s="267"/>
      <c r="J2879" s="267"/>
      <c r="K2879" s="267"/>
      <c r="L2879" s="196" t="s">
        <v>37</v>
      </c>
      <c r="M2879" s="196" t="s">
        <v>980</v>
      </c>
      <c r="N2879" s="196" t="s">
        <v>1635</v>
      </c>
      <c r="O2879" s="196" t="s">
        <v>1634</v>
      </c>
      <c r="P2879" s="196" t="s">
        <v>3975</v>
      </c>
      <c r="Q2879" s="196" t="s">
        <v>19</v>
      </c>
      <c r="R2879" s="218"/>
      <c r="S2879" s="218"/>
      <c r="T2879" s="218"/>
      <c r="U2879" s="219"/>
      <c r="V2879" s="197" t="s">
        <v>776</v>
      </c>
      <c r="W2879" s="220">
        <v>1</v>
      </c>
      <c r="X2879" s="223">
        <v>184</v>
      </c>
      <c r="Y2879" s="223">
        <v>178</v>
      </c>
      <c r="Z2879" s="223">
        <v>167</v>
      </c>
      <c r="AA2879" s="223">
        <v>157</v>
      </c>
      <c r="AB2879" s="5"/>
      <c r="AC2879" s="224">
        <f t="shared" si="106"/>
        <v>0</v>
      </c>
      <c r="AD2879" s="270">
        <f t="shared" si="107"/>
        <v>0</v>
      </c>
      <c r="AE2879" s="198"/>
      <c r="AF2879" s="199"/>
      <c r="AG2879" s="200"/>
      <c r="AH2879" s="200"/>
      <c r="AI2879" s="169" t="str">
        <f>IF(AB2879/W2879=0,"",IF(MOD(AB2879,W2879)&gt;0,"ОШИБКА!!! неверная кратность на сорт",""))</f>
        <v/>
      </c>
    </row>
    <row r="2880" spans="2:35">
      <c r="B2880" s="251"/>
      <c r="C2880" s="168" t="s">
        <v>3749</v>
      </c>
      <c r="D2880" s="267">
        <v>15</v>
      </c>
      <c r="E2880" s="267"/>
      <c r="F2880" s="267"/>
      <c r="G2880" s="267"/>
      <c r="H2880" s="267"/>
      <c r="I2880" s="267"/>
      <c r="J2880" s="267">
        <v>1</v>
      </c>
      <c r="K2880" s="267"/>
      <c r="L2880" s="196" t="s">
        <v>37</v>
      </c>
      <c r="M2880" s="196" t="s">
        <v>980</v>
      </c>
      <c r="N2880" s="196" t="s">
        <v>3972</v>
      </c>
      <c r="O2880" s="196" t="s">
        <v>3973</v>
      </c>
      <c r="P2880" s="196"/>
      <c r="Q2880" s="196" t="s">
        <v>19</v>
      </c>
      <c r="R2880" s="218"/>
      <c r="S2880" s="218"/>
      <c r="T2880" s="218"/>
      <c r="U2880" s="219"/>
      <c r="V2880" s="197" t="s">
        <v>776</v>
      </c>
      <c r="W2880" s="220">
        <v>1</v>
      </c>
      <c r="X2880" s="223">
        <v>212</v>
      </c>
      <c r="Y2880" s="223">
        <v>205</v>
      </c>
      <c r="Z2880" s="223">
        <v>192</v>
      </c>
      <c r="AA2880" s="223">
        <v>181</v>
      </c>
      <c r="AB2880" s="5"/>
      <c r="AC2880" s="224">
        <f t="shared" si="106"/>
        <v>0</v>
      </c>
      <c r="AD2880" s="270">
        <f t="shared" si="107"/>
        <v>0</v>
      </c>
      <c r="AE2880" s="198"/>
      <c r="AF2880" s="199"/>
      <c r="AG2880" s="200"/>
      <c r="AH2880" s="200"/>
      <c r="AI2880" s="169" t="str">
        <f>IF(AB2880/W2880=0,"",IF(MOD(AB2880,W2880)&gt;0,"ОШИБКА!!! неверная кратность на сорт",""))</f>
        <v/>
      </c>
    </row>
    <row r="2881" spans="2:35">
      <c r="B2881" s="251"/>
      <c r="C2881" s="168" t="s">
        <v>3750</v>
      </c>
      <c r="D2881" s="267">
        <v>72</v>
      </c>
      <c r="E2881" s="267"/>
      <c r="F2881" s="267"/>
      <c r="G2881" s="267"/>
      <c r="H2881" s="267"/>
      <c r="I2881" s="267"/>
      <c r="J2881" s="267"/>
      <c r="K2881" s="267"/>
      <c r="L2881" s="196" t="s">
        <v>37</v>
      </c>
      <c r="M2881" s="196" t="s">
        <v>980</v>
      </c>
      <c r="N2881" s="196" t="s">
        <v>3974</v>
      </c>
      <c r="O2881" s="196" t="s">
        <v>1639</v>
      </c>
      <c r="P2881" s="196" t="s">
        <v>1640</v>
      </c>
      <c r="Q2881" s="196" t="s">
        <v>141</v>
      </c>
      <c r="R2881" s="218"/>
      <c r="S2881" s="218"/>
      <c r="T2881" s="218"/>
      <c r="U2881" s="219"/>
      <c r="V2881" s="197" t="s">
        <v>776</v>
      </c>
      <c r="W2881" s="220">
        <v>1</v>
      </c>
      <c r="X2881" s="223">
        <v>235</v>
      </c>
      <c r="Y2881" s="223">
        <v>228</v>
      </c>
      <c r="Z2881" s="223">
        <v>213</v>
      </c>
      <c r="AA2881" s="223">
        <v>201</v>
      </c>
      <c r="AB2881" s="5"/>
      <c r="AC2881" s="224">
        <f t="shared" si="106"/>
        <v>0</v>
      </c>
      <c r="AD2881" s="270">
        <f t="shared" si="107"/>
        <v>0</v>
      </c>
      <c r="AE2881" s="198"/>
      <c r="AF2881" s="199"/>
      <c r="AG2881" s="200"/>
      <c r="AH2881" s="200"/>
      <c r="AI2881" s="169" t="str">
        <f>IF(AB2881/W2881=0,"",IF(MOD(AB2881,W2881)&gt;0,"ОШИБКА!!! неверная кратность на сорт",""))</f>
        <v/>
      </c>
    </row>
    <row r="2882" spans="2:35">
      <c r="B2882" s="251"/>
      <c r="C2882" s="168" t="s">
        <v>3751</v>
      </c>
      <c r="D2882" s="267"/>
      <c r="E2882" s="267"/>
      <c r="F2882" s="267"/>
      <c r="G2882" s="267"/>
      <c r="H2882" s="267"/>
      <c r="I2882" s="267"/>
      <c r="J2882" s="267"/>
      <c r="K2882" s="267"/>
      <c r="L2882" s="196" t="s">
        <v>37</v>
      </c>
      <c r="M2882" s="332" t="s">
        <v>980</v>
      </c>
      <c r="N2882" s="332" t="s">
        <v>3974</v>
      </c>
      <c r="O2882" s="332" t="s">
        <v>1639</v>
      </c>
      <c r="P2882" s="332" t="s">
        <v>3976</v>
      </c>
      <c r="Q2882" s="332" t="s">
        <v>19</v>
      </c>
      <c r="R2882" s="334"/>
      <c r="S2882" s="334"/>
      <c r="T2882" s="334"/>
      <c r="U2882" s="219"/>
      <c r="V2882" s="197" t="s">
        <v>776</v>
      </c>
      <c r="W2882" s="220">
        <v>1</v>
      </c>
      <c r="X2882" s="223">
        <v>383</v>
      </c>
      <c r="Y2882" s="223">
        <v>372</v>
      </c>
      <c r="Z2882" s="223">
        <v>348</v>
      </c>
      <c r="AA2882" s="223">
        <v>328</v>
      </c>
      <c r="AB2882" s="5"/>
      <c r="AC2882" s="224">
        <f t="shared" si="106"/>
        <v>0</v>
      </c>
      <c r="AD2882" s="270">
        <f t="shared" si="107"/>
        <v>0</v>
      </c>
      <c r="AE2882" s="198" t="s">
        <v>4484</v>
      </c>
      <c r="AF2882" s="199"/>
      <c r="AG2882" s="200"/>
      <c r="AH2882" s="200"/>
      <c r="AI2882" s="169" t="str">
        <f>IF(AB2882/W2882=0,"",IF(MOD(AB2882,W2882)&gt;0,"ОШИБКА!!! неверная кратность на сорт",""))</f>
        <v/>
      </c>
    </row>
    <row r="2883" spans="2:35">
      <c r="B2883" s="251"/>
      <c r="C2883" s="168"/>
      <c r="D2883" s="267"/>
      <c r="E2883" s="267"/>
      <c r="F2883" s="267"/>
      <c r="G2883" s="267"/>
      <c r="H2883" s="267"/>
      <c r="I2883" s="267"/>
      <c r="J2883" s="267"/>
      <c r="K2883" s="267">
        <v>472</v>
      </c>
      <c r="L2883" s="196" t="s">
        <v>37</v>
      </c>
      <c r="M2883" s="196" t="s">
        <v>980</v>
      </c>
      <c r="N2883" s="196" t="s">
        <v>5096</v>
      </c>
      <c r="O2883" s="196"/>
      <c r="P2883" s="196"/>
      <c r="Q2883" s="196" t="s">
        <v>4940</v>
      </c>
      <c r="R2883" s="218"/>
      <c r="S2883" s="218"/>
      <c r="T2883" s="218"/>
      <c r="U2883" s="281" t="s">
        <v>4764</v>
      </c>
      <c r="V2883" s="197" t="s">
        <v>776</v>
      </c>
      <c r="W2883" s="220">
        <v>1</v>
      </c>
      <c r="X2883" s="285">
        <v>428</v>
      </c>
      <c r="Y2883" s="285">
        <v>415</v>
      </c>
      <c r="Z2883" s="285">
        <v>389</v>
      </c>
      <c r="AA2883" s="285">
        <v>365</v>
      </c>
      <c r="AB2883" s="5"/>
      <c r="AC2883" s="224">
        <f t="shared" si="106"/>
        <v>0</v>
      </c>
      <c r="AD2883" s="270">
        <f t="shared" si="107"/>
        <v>0</v>
      </c>
      <c r="AE2883" s="282" t="s">
        <v>7069</v>
      </c>
      <c r="AF2883" s="283" t="s">
        <v>4765</v>
      </c>
      <c r="AG2883" s="200"/>
      <c r="AH2883" s="200"/>
      <c r="AI2883" s="169" t="str">
        <f>IF(AB2883/W2883=0,"",IF(MOD(AB2883,W2883)&gt;0,"ОШИБКА!!! неверная кратность на сорт",""))</f>
        <v/>
      </c>
    </row>
    <row r="2884" spans="2:35">
      <c r="B2884" s="251"/>
      <c r="C2884" s="168"/>
      <c r="D2884" s="267"/>
      <c r="E2884" s="267"/>
      <c r="F2884" s="267"/>
      <c r="G2884" s="267"/>
      <c r="H2884" s="267"/>
      <c r="I2884" s="267"/>
      <c r="J2884" s="267"/>
      <c r="K2884" s="267">
        <v>359</v>
      </c>
      <c r="L2884" s="196" t="s">
        <v>37</v>
      </c>
      <c r="M2884" s="196" t="s">
        <v>980</v>
      </c>
      <c r="N2884" s="196" t="s">
        <v>5097</v>
      </c>
      <c r="O2884" s="196"/>
      <c r="P2884" s="196"/>
      <c r="Q2884" s="196" t="s">
        <v>4940</v>
      </c>
      <c r="R2884" s="218"/>
      <c r="S2884" s="218"/>
      <c r="T2884" s="218"/>
      <c r="U2884" s="281" t="s">
        <v>4764</v>
      </c>
      <c r="V2884" s="197" t="s">
        <v>776</v>
      </c>
      <c r="W2884" s="220">
        <v>1</v>
      </c>
      <c r="X2884" s="285">
        <v>428</v>
      </c>
      <c r="Y2884" s="285">
        <v>415</v>
      </c>
      <c r="Z2884" s="285">
        <v>389</v>
      </c>
      <c r="AA2884" s="285">
        <v>365</v>
      </c>
      <c r="AB2884" s="5"/>
      <c r="AC2884" s="224">
        <f t="shared" si="106"/>
        <v>0</v>
      </c>
      <c r="AD2884" s="270">
        <f t="shared" si="107"/>
        <v>0</v>
      </c>
      <c r="AE2884" s="282" t="s">
        <v>7069</v>
      </c>
      <c r="AF2884" s="283" t="s">
        <v>4765</v>
      </c>
      <c r="AG2884" s="200"/>
      <c r="AH2884" s="200"/>
      <c r="AI2884" s="169" t="str">
        <f>IF(AB2884/W2884=0,"",IF(MOD(AB2884,W2884)&gt;0,"ОШИБКА!!! неверная кратность на сорт",""))</f>
        <v/>
      </c>
    </row>
    <row r="2885" spans="2:35">
      <c r="B2885" s="251"/>
      <c r="C2885" s="168"/>
      <c r="D2885" s="267"/>
      <c r="E2885" s="267"/>
      <c r="F2885" s="267"/>
      <c r="G2885" s="267"/>
      <c r="H2885" s="267"/>
      <c r="I2885" s="267"/>
      <c r="J2885" s="267"/>
      <c r="K2885" s="267">
        <v>27</v>
      </c>
      <c r="L2885" s="196" t="s">
        <v>37</v>
      </c>
      <c r="M2885" s="196" t="s">
        <v>980</v>
      </c>
      <c r="N2885" s="196" t="s">
        <v>5098</v>
      </c>
      <c r="O2885" s="196"/>
      <c r="P2885" s="196"/>
      <c r="Q2885" s="196" t="s">
        <v>4940</v>
      </c>
      <c r="R2885" s="218"/>
      <c r="S2885" s="218"/>
      <c r="T2885" s="218"/>
      <c r="U2885" s="281" t="s">
        <v>4764</v>
      </c>
      <c r="V2885" s="197" t="s">
        <v>776</v>
      </c>
      <c r="W2885" s="220">
        <v>1</v>
      </c>
      <c r="X2885" s="285">
        <v>452</v>
      </c>
      <c r="Y2885" s="285">
        <v>439</v>
      </c>
      <c r="Z2885" s="285">
        <v>411</v>
      </c>
      <c r="AA2885" s="285">
        <v>386</v>
      </c>
      <c r="AB2885" s="5"/>
      <c r="AC2885" s="224">
        <f t="shared" si="106"/>
        <v>0</v>
      </c>
      <c r="AD2885" s="270">
        <f t="shared" si="107"/>
        <v>0</v>
      </c>
      <c r="AE2885" s="282" t="s">
        <v>7069</v>
      </c>
      <c r="AF2885" s="283" t="s">
        <v>4765</v>
      </c>
      <c r="AG2885" s="200"/>
      <c r="AH2885" s="200"/>
      <c r="AI2885" s="169" t="str">
        <f>IF(AB2885/W2885=0,"",IF(MOD(AB2885,W2885)&gt;0,"ОШИБКА!!! неверная кратность на сорт",""))</f>
        <v/>
      </c>
    </row>
    <row r="2886" spans="2:35">
      <c r="B2886" s="251"/>
      <c r="C2886" s="168"/>
      <c r="D2886" s="267"/>
      <c r="E2886" s="267"/>
      <c r="F2886" s="267"/>
      <c r="G2886" s="267"/>
      <c r="H2886" s="267"/>
      <c r="I2886" s="267"/>
      <c r="J2886" s="267"/>
      <c r="K2886" s="267">
        <v>660</v>
      </c>
      <c r="L2886" s="196" t="s">
        <v>37</v>
      </c>
      <c r="M2886" s="196" t="s">
        <v>980</v>
      </c>
      <c r="N2886" s="196" t="s">
        <v>5099</v>
      </c>
      <c r="O2886" s="196"/>
      <c r="P2886" s="196"/>
      <c r="Q2886" s="196" t="s">
        <v>4940</v>
      </c>
      <c r="R2886" s="218"/>
      <c r="S2886" s="218"/>
      <c r="T2886" s="218"/>
      <c r="U2886" s="281" t="s">
        <v>4764</v>
      </c>
      <c r="V2886" s="197" t="s">
        <v>776</v>
      </c>
      <c r="W2886" s="220">
        <v>1</v>
      </c>
      <c r="X2886" s="285">
        <v>515</v>
      </c>
      <c r="Y2886" s="285">
        <v>500</v>
      </c>
      <c r="Z2886" s="285">
        <v>469</v>
      </c>
      <c r="AA2886" s="285">
        <v>440</v>
      </c>
      <c r="AB2886" s="5"/>
      <c r="AC2886" s="224">
        <f t="shared" si="106"/>
        <v>0</v>
      </c>
      <c r="AD2886" s="270">
        <f t="shared" si="107"/>
        <v>0</v>
      </c>
      <c r="AE2886" s="282" t="s">
        <v>7069</v>
      </c>
      <c r="AF2886" s="283" t="s">
        <v>4765</v>
      </c>
      <c r="AG2886" s="200"/>
      <c r="AH2886" s="200"/>
      <c r="AI2886" s="169" t="str">
        <f>IF(AB2886/W2886=0,"",IF(MOD(AB2886,W2886)&gt;0,"ОШИБКА!!! неверная кратность на сорт",""))</f>
        <v/>
      </c>
    </row>
    <row r="2887" spans="2:35">
      <c r="B2887" s="251"/>
      <c r="C2887" s="168"/>
      <c r="D2887" s="267"/>
      <c r="E2887" s="267"/>
      <c r="F2887" s="267"/>
      <c r="G2887" s="267"/>
      <c r="H2887" s="267"/>
      <c r="I2887" s="267"/>
      <c r="J2887" s="267"/>
      <c r="K2887" s="267">
        <v>640</v>
      </c>
      <c r="L2887" s="196" t="s">
        <v>37</v>
      </c>
      <c r="M2887" s="196" t="s">
        <v>980</v>
      </c>
      <c r="N2887" s="196" t="s">
        <v>5100</v>
      </c>
      <c r="O2887" s="196"/>
      <c r="P2887" s="196"/>
      <c r="Q2887" s="196" t="s">
        <v>4940</v>
      </c>
      <c r="R2887" s="218"/>
      <c r="S2887" s="218"/>
      <c r="T2887" s="218"/>
      <c r="U2887" s="281" t="s">
        <v>4764</v>
      </c>
      <c r="V2887" s="197" t="s">
        <v>776</v>
      </c>
      <c r="W2887" s="220">
        <v>1</v>
      </c>
      <c r="X2887" s="285">
        <v>428</v>
      </c>
      <c r="Y2887" s="285">
        <v>415</v>
      </c>
      <c r="Z2887" s="285">
        <v>389</v>
      </c>
      <c r="AA2887" s="285">
        <v>365</v>
      </c>
      <c r="AB2887" s="5"/>
      <c r="AC2887" s="224">
        <f t="shared" si="106"/>
        <v>0</v>
      </c>
      <c r="AD2887" s="270">
        <f t="shared" si="107"/>
        <v>0</v>
      </c>
      <c r="AE2887" s="282" t="s">
        <v>7069</v>
      </c>
      <c r="AF2887" s="283" t="s">
        <v>4765</v>
      </c>
      <c r="AG2887" s="200"/>
      <c r="AH2887" s="200"/>
      <c r="AI2887" s="169" t="str">
        <f>IF(AB2887/W2887=0,"",IF(MOD(AB2887,W2887)&gt;0,"ОШИБКА!!! неверная кратность на сорт",""))</f>
        <v/>
      </c>
    </row>
    <row r="2888" spans="2:35">
      <c r="B2888" s="251"/>
      <c r="C2888" s="168"/>
      <c r="D2888" s="267"/>
      <c r="E2888" s="267"/>
      <c r="F2888" s="267"/>
      <c r="G2888" s="267"/>
      <c r="H2888" s="267"/>
      <c r="I2888" s="267"/>
      <c r="J2888" s="267"/>
      <c r="K2888" s="267">
        <v>831</v>
      </c>
      <c r="L2888" s="196" t="s">
        <v>37</v>
      </c>
      <c r="M2888" s="196" t="s">
        <v>980</v>
      </c>
      <c r="N2888" s="196" t="s">
        <v>5101</v>
      </c>
      <c r="O2888" s="196"/>
      <c r="P2888" s="196"/>
      <c r="Q2888" s="196" t="s">
        <v>4940</v>
      </c>
      <c r="R2888" s="218"/>
      <c r="S2888" s="218"/>
      <c r="T2888" s="218"/>
      <c r="U2888" s="281" t="s">
        <v>4764</v>
      </c>
      <c r="V2888" s="197" t="s">
        <v>776</v>
      </c>
      <c r="W2888" s="220">
        <v>1</v>
      </c>
      <c r="X2888" s="285">
        <v>515</v>
      </c>
      <c r="Y2888" s="285">
        <v>500</v>
      </c>
      <c r="Z2888" s="285">
        <v>469</v>
      </c>
      <c r="AA2888" s="285">
        <v>440</v>
      </c>
      <c r="AB2888" s="5"/>
      <c r="AC2888" s="224">
        <f t="shared" si="106"/>
        <v>0</v>
      </c>
      <c r="AD2888" s="270">
        <f t="shared" si="107"/>
        <v>0</v>
      </c>
      <c r="AE2888" s="282" t="s">
        <v>7069</v>
      </c>
      <c r="AF2888" s="283" t="s">
        <v>4765</v>
      </c>
      <c r="AG2888" s="200"/>
      <c r="AH2888" s="200"/>
      <c r="AI2888" s="169" t="str">
        <f>IF(AB2888/W2888=0,"",IF(MOD(AB2888,W2888)&gt;0,"ОШИБКА!!! неверная кратность на сорт",""))</f>
        <v/>
      </c>
    </row>
    <row r="2889" spans="2:35">
      <c r="B2889" s="251"/>
      <c r="C2889" s="168"/>
      <c r="D2889" s="267"/>
      <c r="E2889" s="267"/>
      <c r="F2889" s="267"/>
      <c r="G2889" s="267"/>
      <c r="H2889" s="267"/>
      <c r="I2889" s="267"/>
      <c r="J2889" s="267"/>
      <c r="K2889" s="267">
        <v>34</v>
      </c>
      <c r="L2889" s="196" t="s">
        <v>37</v>
      </c>
      <c r="M2889" s="196" t="s">
        <v>980</v>
      </c>
      <c r="N2889" s="196" t="s">
        <v>5101</v>
      </c>
      <c r="O2889" s="196"/>
      <c r="P2889" s="196"/>
      <c r="Q2889" s="196" t="s">
        <v>4941</v>
      </c>
      <c r="R2889" s="218"/>
      <c r="S2889" s="218"/>
      <c r="T2889" s="218"/>
      <c r="U2889" s="281" t="s">
        <v>4764</v>
      </c>
      <c r="V2889" s="197" t="s">
        <v>776</v>
      </c>
      <c r="W2889" s="220">
        <v>1</v>
      </c>
      <c r="X2889" s="285">
        <v>1346</v>
      </c>
      <c r="Y2889" s="285">
        <v>1306</v>
      </c>
      <c r="Z2889" s="285">
        <v>1224</v>
      </c>
      <c r="AA2889" s="285">
        <v>1150</v>
      </c>
      <c r="AB2889" s="5"/>
      <c r="AC2889" s="224">
        <f t="shared" si="106"/>
        <v>0</v>
      </c>
      <c r="AD2889" s="270">
        <f t="shared" si="107"/>
        <v>0</v>
      </c>
      <c r="AE2889" s="282" t="s">
        <v>7069</v>
      </c>
      <c r="AF2889" s="283" t="s">
        <v>4765</v>
      </c>
      <c r="AG2889" s="200"/>
      <c r="AH2889" s="200"/>
      <c r="AI2889" s="169" t="str">
        <f>IF(AB2889/W2889=0,"",IF(MOD(AB2889,W2889)&gt;0,"ОШИБКА!!! неверная кратность на сорт",""))</f>
        <v/>
      </c>
    </row>
    <row r="2890" spans="2:35">
      <c r="B2890" s="251"/>
      <c r="C2890" s="168"/>
      <c r="D2890" s="267"/>
      <c r="E2890" s="267"/>
      <c r="F2890" s="267"/>
      <c r="G2890" s="267"/>
      <c r="H2890" s="267"/>
      <c r="I2890" s="267"/>
      <c r="J2890" s="267"/>
      <c r="K2890" s="267">
        <v>1581</v>
      </c>
      <c r="L2890" s="196" t="s">
        <v>37</v>
      </c>
      <c r="M2890" s="196" t="s">
        <v>980</v>
      </c>
      <c r="N2890" s="196" t="s">
        <v>5102</v>
      </c>
      <c r="O2890" s="196"/>
      <c r="P2890" s="196"/>
      <c r="Q2890" s="196" t="s">
        <v>4940</v>
      </c>
      <c r="R2890" s="218"/>
      <c r="S2890" s="218"/>
      <c r="T2890" s="218"/>
      <c r="U2890" s="281" t="s">
        <v>4764</v>
      </c>
      <c r="V2890" s="197" t="s">
        <v>776</v>
      </c>
      <c r="W2890" s="220">
        <v>1</v>
      </c>
      <c r="X2890" s="285">
        <v>518</v>
      </c>
      <c r="Y2890" s="285">
        <v>502</v>
      </c>
      <c r="Z2890" s="285">
        <v>471</v>
      </c>
      <c r="AA2890" s="285">
        <v>442</v>
      </c>
      <c r="AB2890" s="5"/>
      <c r="AC2890" s="224">
        <f t="shared" ref="AC2890:AC2953" si="108">X2890*AB2890</f>
        <v>0</v>
      </c>
      <c r="AD2890" s="270">
        <f t="shared" ref="AD2890:AD2953" si="109">IF(Y2890&lt;&gt;"",IF(AND($AC$25&gt;=200000,AB2890&gt;=20),AB2890*AA2890,IF(AND($AC$25&gt;=200000,AB2890&lt;20),AB2890*Z2890,IF(AND($AC$25&lt;200000,AB2890&gt;=20),AB2890*Y2890,AB2890*X2890))),IF($AC$25&gt;=200000,AB2890*Z2890,AB2890*X2890))</f>
        <v>0</v>
      </c>
      <c r="AE2890" s="282" t="s">
        <v>7069</v>
      </c>
      <c r="AF2890" s="283" t="s">
        <v>4765</v>
      </c>
      <c r="AG2890" s="200"/>
      <c r="AH2890" s="200"/>
      <c r="AI2890" s="169" t="str">
        <f>IF(AB2890/W2890=0,"",IF(MOD(AB2890,W2890)&gt;0,"ОШИБКА!!! неверная кратность на сорт",""))</f>
        <v/>
      </c>
    </row>
    <row r="2891" spans="2:35">
      <c r="B2891" s="251"/>
      <c r="C2891" s="168"/>
      <c r="D2891" s="267"/>
      <c r="E2891" s="267"/>
      <c r="F2891" s="267"/>
      <c r="G2891" s="267"/>
      <c r="H2891" s="267"/>
      <c r="I2891" s="267"/>
      <c r="J2891" s="267"/>
      <c r="K2891" s="267">
        <v>19</v>
      </c>
      <c r="L2891" s="196" t="s">
        <v>37</v>
      </c>
      <c r="M2891" s="196" t="s">
        <v>980</v>
      </c>
      <c r="N2891" s="196" t="s">
        <v>5102</v>
      </c>
      <c r="O2891" s="196"/>
      <c r="P2891" s="196"/>
      <c r="Q2891" s="196" t="s">
        <v>4941</v>
      </c>
      <c r="R2891" s="218"/>
      <c r="S2891" s="218"/>
      <c r="T2891" s="218"/>
      <c r="U2891" s="281" t="s">
        <v>4764</v>
      </c>
      <c r="V2891" s="197" t="s">
        <v>776</v>
      </c>
      <c r="W2891" s="220">
        <v>1</v>
      </c>
      <c r="X2891" s="285">
        <v>1346</v>
      </c>
      <c r="Y2891" s="285">
        <v>1306</v>
      </c>
      <c r="Z2891" s="285">
        <v>1224</v>
      </c>
      <c r="AA2891" s="285">
        <v>1150</v>
      </c>
      <c r="AB2891" s="5"/>
      <c r="AC2891" s="224">
        <f t="shared" si="108"/>
        <v>0</v>
      </c>
      <c r="AD2891" s="270">
        <f t="shared" si="109"/>
        <v>0</v>
      </c>
      <c r="AE2891" s="282" t="s">
        <v>7069</v>
      </c>
      <c r="AF2891" s="283" t="s">
        <v>4765</v>
      </c>
      <c r="AG2891" s="200"/>
      <c r="AH2891" s="200"/>
      <c r="AI2891" s="169" t="str">
        <f>IF(AB2891/W2891=0,"",IF(MOD(AB2891,W2891)&gt;0,"ОШИБКА!!! неверная кратность на сорт",""))</f>
        <v/>
      </c>
    </row>
    <row r="2892" spans="2:35">
      <c r="B2892" s="251"/>
      <c r="C2892" s="168"/>
      <c r="D2892" s="267"/>
      <c r="E2892" s="267"/>
      <c r="F2892" s="267"/>
      <c r="G2892" s="267"/>
      <c r="H2892" s="267"/>
      <c r="I2892" s="267"/>
      <c r="J2892" s="267"/>
      <c r="K2892" s="267">
        <v>525</v>
      </c>
      <c r="L2892" s="196" t="s">
        <v>37</v>
      </c>
      <c r="M2892" s="196" t="s">
        <v>980</v>
      </c>
      <c r="N2892" s="196" t="s">
        <v>5103</v>
      </c>
      <c r="O2892" s="196"/>
      <c r="P2892" s="196"/>
      <c r="Q2892" s="196" t="s">
        <v>4940</v>
      </c>
      <c r="R2892" s="218"/>
      <c r="S2892" s="218"/>
      <c r="T2892" s="218"/>
      <c r="U2892" s="281" t="s">
        <v>4764</v>
      </c>
      <c r="V2892" s="197" t="s">
        <v>776</v>
      </c>
      <c r="W2892" s="220">
        <v>1</v>
      </c>
      <c r="X2892" s="285">
        <v>515</v>
      </c>
      <c r="Y2892" s="285">
        <v>500</v>
      </c>
      <c r="Z2892" s="285">
        <v>469</v>
      </c>
      <c r="AA2892" s="285">
        <v>440</v>
      </c>
      <c r="AB2892" s="5"/>
      <c r="AC2892" s="224">
        <f t="shared" si="108"/>
        <v>0</v>
      </c>
      <c r="AD2892" s="270">
        <f t="shared" si="109"/>
        <v>0</v>
      </c>
      <c r="AE2892" s="282" t="s">
        <v>7069</v>
      </c>
      <c r="AF2892" s="283" t="s">
        <v>4765</v>
      </c>
      <c r="AG2892" s="200"/>
      <c r="AH2892" s="200"/>
      <c r="AI2892" s="169" t="str">
        <f>IF(AB2892/W2892=0,"",IF(MOD(AB2892,W2892)&gt;0,"ОШИБКА!!! неверная кратность на сорт",""))</f>
        <v/>
      </c>
    </row>
    <row r="2893" spans="2:35">
      <c r="B2893" s="251"/>
      <c r="C2893" s="168"/>
      <c r="D2893" s="267"/>
      <c r="E2893" s="267"/>
      <c r="F2893" s="267"/>
      <c r="G2893" s="267"/>
      <c r="H2893" s="267"/>
      <c r="I2893" s="267"/>
      <c r="J2893" s="267"/>
      <c r="K2893" s="267">
        <v>4</v>
      </c>
      <c r="L2893" s="196" t="s">
        <v>37</v>
      </c>
      <c r="M2893" s="196" t="s">
        <v>980</v>
      </c>
      <c r="N2893" s="196" t="s">
        <v>5104</v>
      </c>
      <c r="O2893" s="196"/>
      <c r="P2893" s="196"/>
      <c r="Q2893" s="196" t="s">
        <v>4940</v>
      </c>
      <c r="R2893" s="218"/>
      <c r="S2893" s="218"/>
      <c r="T2893" s="218"/>
      <c r="U2893" s="281" t="s">
        <v>4764</v>
      </c>
      <c r="V2893" s="197" t="s">
        <v>776</v>
      </c>
      <c r="W2893" s="220">
        <v>1</v>
      </c>
      <c r="X2893" s="285">
        <v>452</v>
      </c>
      <c r="Y2893" s="285">
        <v>439</v>
      </c>
      <c r="Z2893" s="285">
        <v>411</v>
      </c>
      <c r="AA2893" s="285">
        <v>386</v>
      </c>
      <c r="AB2893" s="5"/>
      <c r="AC2893" s="224">
        <f t="shared" si="108"/>
        <v>0</v>
      </c>
      <c r="AD2893" s="270">
        <f t="shared" si="109"/>
        <v>0</v>
      </c>
      <c r="AE2893" s="282" t="s">
        <v>7069</v>
      </c>
      <c r="AF2893" s="283" t="s">
        <v>4765</v>
      </c>
      <c r="AG2893" s="200"/>
      <c r="AH2893" s="200"/>
      <c r="AI2893" s="169" t="str">
        <f>IF(AB2893/W2893=0,"",IF(MOD(AB2893,W2893)&gt;0,"ОШИБКА!!! неверная кратность на сорт",""))</f>
        <v/>
      </c>
    </row>
    <row r="2894" spans="2:35">
      <c r="B2894" s="251"/>
      <c r="C2894" s="168"/>
      <c r="D2894" s="267"/>
      <c r="E2894" s="267"/>
      <c r="F2894" s="267"/>
      <c r="G2894" s="267"/>
      <c r="H2894" s="267"/>
      <c r="I2894" s="267"/>
      <c r="J2894" s="267"/>
      <c r="K2894" s="267">
        <v>1240</v>
      </c>
      <c r="L2894" s="196" t="s">
        <v>37</v>
      </c>
      <c r="M2894" s="196" t="s">
        <v>980</v>
      </c>
      <c r="N2894" s="196" t="s">
        <v>5105</v>
      </c>
      <c r="O2894" s="196"/>
      <c r="P2894" s="196"/>
      <c r="Q2894" s="196" t="s">
        <v>4940</v>
      </c>
      <c r="R2894" s="218"/>
      <c r="S2894" s="218"/>
      <c r="T2894" s="218"/>
      <c r="U2894" s="281" t="s">
        <v>4764</v>
      </c>
      <c r="V2894" s="197" t="s">
        <v>776</v>
      </c>
      <c r="W2894" s="220">
        <v>1</v>
      </c>
      <c r="X2894" s="285">
        <v>428</v>
      </c>
      <c r="Y2894" s="285">
        <v>415</v>
      </c>
      <c r="Z2894" s="285">
        <v>389</v>
      </c>
      <c r="AA2894" s="285">
        <v>365</v>
      </c>
      <c r="AB2894" s="5"/>
      <c r="AC2894" s="224">
        <f t="shared" si="108"/>
        <v>0</v>
      </c>
      <c r="AD2894" s="270">
        <f t="shared" si="109"/>
        <v>0</v>
      </c>
      <c r="AE2894" s="282" t="s">
        <v>7069</v>
      </c>
      <c r="AF2894" s="283" t="s">
        <v>4765</v>
      </c>
      <c r="AG2894" s="200"/>
      <c r="AH2894" s="200"/>
      <c r="AI2894" s="169" t="str">
        <f>IF(AB2894/W2894=0,"",IF(MOD(AB2894,W2894)&gt;0,"ОШИБКА!!! неверная кратность на сорт",""))</f>
        <v/>
      </c>
    </row>
    <row r="2895" spans="2:35">
      <c r="B2895" s="251"/>
      <c r="C2895" s="168"/>
      <c r="D2895" s="267"/>
      <c r="E2895" s="267"/>
      <c r="F2895" s="267"/>
      <c r="G2895" s="267"/>
      <c r="H2895" s="267"/>
      <c r="I2895" s="267"/>
      <c r="J2895" s="267"/>
      <c r="K2895" s="267">
        <v>18</v>
      </c>
      <c r="L2895" s="196" t="s">
        <v>37</v>
      </c>
      <c r="M2895" s="196" t="s">
        <v>980</v>
      </c>
      <c r="N2895" s="196" t="s">
        <v>5106</v>
      </c>
      <c r="O2895" s="196"/>
      <c r="P2895" s="196"/>
      <c r="Q2895" s="196" t="s">
        <v>4940</v>
      </c>
      <c r="R2895" s="218"/>
      <c r="S2895" s="218"/>
      <c r="T2895" s="218"/>
      <c r="U2895" s="281" t="s">
        <v>4764</v>
      </c>
      <c r="V2895" s="197" t="s">
        <v>776</v>
      </c>
      <c r="W2895" s="220">
        <v>1</v>
      </c>
      <c r="X2895" s="285">
        <v>452</v>
      </c>
      <c r="Y2895" s="285">
        <v>439</v>
      </c>
      <c r="Z2895" s="285">
        <v>411</v>
      </c>
      <c r="AA2895" s="285">
        <v>386</v>
      </c>
      <c r="AB2895" s="5"/>
      <c r="AC2895" s="224">
        <f t="shared" si="108"/>
        <v>0</v>
      </c>
      <c r="AD2895" s="270">
        <f t="shared" si="109"/>
        <v>0</v>
      </c>
      <c r="AE2895" s="282" t="s">
        <v>7069</v>
      </c>
      <c r="AF2895" s="283" t="s">
        <v>4765</v>
      </c>
      <c r="AG2895" s="200"/>
      <c r="AH2895" s="200"/>
      <c r="AI2895" s="169" t="str">
        <f>IF(AB2895/W2895=0,"",IF(MOD(AB2895,W2895)&gt;0,"ОШИБКА!!! неверная кратность на сорт",""))</f>
        <v/>
      </c>
    </row>
    <row r="2896" spans="2:35">
      <c r="B2896" s="251"/>
      <c r="C2896" s="168"/>
      <c r="D2896" s="267"/>
      <c r="E2896" s="267"/>
      <c r="F2896" s="267"/>
      <c r="G2896" s="267"/>
      <c r="H2896" s="267"/>
      <c r="I2896" s="267"/>
      <c r="J2896" s="267"/>
      <c r="K2896" s="267">
        <v>526</v>
      </c>
      <c r="L2896" s="196" t="s">
        <v>37</v>
      </c>
      <c r="M2896" s="196" t="s">
        <v>980</v>
      </c>
      <c r="N2896" s="196" t="s">
        <v>5107</v>
      </c>
      <c r="O2896" s="196"/>
      <c r="P2896" s="196"/>
      <c r="Q2896" s="196" t="s">
        <v>4940</v>
      </c>
      <c r="R2896" s="218"/>
      <c r="S2896" s="218"/>
      <c r="T2896" s="218"/>
      <c r="U2896" s="281" t="s">
        <v>4764</v>
      </c>
      <c r="V2896" s="197" t="s">
        <v>776</v>
      </c>
      <c r="W2896" s="220">
        <v>1</v>
      </c>
      <c r="X2896" s="285">
        <v>428</v>
      </c>
      <c r="Y2896" s="285">
        <v>415</v>
      </c>
      <c r="Z2896" s="285">
        <v>389</v>
      </c>
      <c r="AA2896" s="285">
        <v>365</v>
      </c>
      <c r="AB2896" s="5"/>
      <c r="AC2896" s="224">
        <f t="shared" si="108"/>
        <v>0</v>
      </c>
      <c r="AD2896" s="270">
        <f t="shared" si="109"/>
        <v>0</v>
      </c>
      <c r="AE2896" s="282" t="s">
        <v>7069</v>
      </c>
      <c r="AF2896" s="283" t="s">
        <v>4765</v>
      </c>
      <c r="AG2896" s="200"/>
      <c r="AH2896" s="200"/>
      <c r="AI2896" s="169" t="str">
        <f>IF(AB2896/W2896=0,"",IF(MOD(AB2896,W2896)&gt;0,"ОШИБКА!!! неверная кратность на сорт",""))</f>
        <v/>
      </c>
    </row>
    <row r="2897" spans="2:35">
      <c r="B2897" s="251"/>
      <c r="C2897" s="168"/>
      <c r="D2897" s="267"/>
      <c r="E2897" s="267"/>
      <c r="F2897" s="267"/>
      <c r="G2897" s="267"/>
      <c r="H2897" s="267"/>
      <c r="I2897" s="267"/>
      <c r="J2897" s="267"/>
      <c r="K2897" s="267">
        <v>50</v>
      </c>
      <c r="L2897" s="196" t="s">
        <v>37</v>
      </c>
      <c r="M2897" s="196" t="s">
        <v>980</v>
      </c>
      <c r="N2897" s="196" t="s">
        <v>5108</v>
      </c>
      <c r="O2897" s="196"/>
      <c r="P2897" s="196"/>
      <c r="Q2897" s="196" t="s">
        <v>4940</v>
      </c>
      <c r="R2897" s="218"/>
      <c r="S2897" s="218"/>
      <c r="T2897" s="218"/>
      <c r="U2897" s="281" t="s">
        <v>4764</v>
      </c>
      <c r="V2897" s="197" t="s">
        <v>776</v>
      </c>
      <c r="W2897" s="220">
        <v>1</v>
      </c>
      <c r="X2897" s="285">
        <v>551</v>
      </c>
      <c r="Y2897" s="285">
        <v>534</v>
      </c>
      <c r="Z2897" s="285">
        <v>501</v>
      </c>
      <c r="AA2897" s="285">
        <v>470</v>
      </c>
      <c r="AB2897" s="5"/>
      <c r="AC2897" s="224">
        <f t="shared" si="108"/>
        <v>0</v>
      </c>
      <c r="AD2897" s="270">
        <f t="shared" si="109"/>
        <v>0</v>
      </c>
      <c r="AE2897" s="282" t="s">
        <v>7069</v>
      </c>
      <c r="AF2897" s="283" t="s">
        <v>4765</v>
      </c>
      <c r="AG2897" s="200"/>
      <c r="AH2897" s="200"/>
      <c r="AI2897" s="169" t="str">
        <f>IF(AB2897/W2897=0,"",IF(MOD(AB2897,W2897)&gt;0,"ОШИБКА!!! неверная кратность на сорт",""))</f>
        <v/>
      </c>
    </row>
    <row r="2898" spans="2:35">
      <c r="B2898" s="251"/>
      <c r="C2898" s="168"/>
      <c r="D2898" s="267"/>
      <c r="E2898" s="267"/>
      <c r="F2898" s="267"/>
      <c r="G2898" s="267"/>
      <c r="H2898" s="267"/>
      <c r="I2898" s="267"/>
      <c r="J2898" s="267"/>
      <c r="K2898" s="267">
        <v>410</v>
      </c>
      <c r="L2898" s="196" t="s">
        <v>37</v>
      </c>
      <c r="M2898" s="196" t="s">
        <v>980</v>
      </c>
      <c r="N2898" s="196" t="s">
        <v>5109</v>
      </c>
      <c r="O2898" s="196"/>
      <c r="P2898" s="196"/>
      <c r="Q2898" s="196" t="s">
        <v>4940</v>
      </c>
      <c r="R2898" s="218"/>
      <c r="S2898" s="218"/>
      <c r="T2898" s="218"/>
      <c r="U2898" s="281" t="s">
        <v>4764</v>
      </c>
      <c r="V2898" s="197" t="s">
        <v>776</v>
      </c>
      <c r="W2898" s="220">
        <v>1</v>
      </c>
      <c r="X2898" s="285">
        <v>597</v>
      </c>
      <c r="Y2898" s="285">
        <v>579</v>
      </c>
      <c r="Z2898" s="285">
        <v>543</v>
      </c>
      <c r="AA2898" s="285">
        <v>510</v>
      </c>
      <c r="AB2898" s="5"/>
      <c r="AC2898" s="224">
        <f t="shared" si="108"/>
        <v>0</v>
      </c>
      <c r="AD2898" s="270">
        <f t="shared" si="109"/>
        <v>0</v>
      </c>
      <c r="AE2898" s="282" t="s">
        <v>7069</v>
      </c>
      <c r="AF2898" s="283" t="s">
        <v>4765</v>
      </c>
      <c r="AG2898" s="200"/>
      <c r="AH2898" s="200"/>
      <c r="AI2898" s="169" t="str">
        <f>IF(AB2898/W2898=0,"",IF(MOD(AB2898,W2898)&gt;0,"ОШИБКА!!! неверная кратность на сорт",""))</f>
        <v/>
      </c>
    </row>
    <row r="2899" spans="2:35">
      <c r="B2899" s="251"/>
      <c r="C2899" s="168"/>
      <c r="D2899" s="267"/>
      <c r="E2899" s="267"/>
      <c r="F2899" s="267"/>
      <c r="G2899" s="267"/>
      <c r="H2899" s="267"/>
      <c r="I2899" s="267"/>
      <c r="J2899" s="267"/>
      <c r="K2899" s="267">
        <v>1156</v>
      </c>
      <c r="L2899" s="196" t="s">
        <v>37</v>
      </c>
      <c r="M2899" s="196" t="s">
        <v>980</v>
      </c>
      <c r="N2899" s="196" t="s">
        <v>5110</v>
      </c>
      <c r="O2899" s="196"/>
      <c r="P2899" s="196"/>
      <c r="Q2899" s="196" t="s">
        <v>4940</v>
      </c>
      <c r="R2899" s="218"/>
      <c r="S2899" s="218"/>
      <c r="T2899" s="218"/>
      <c r="U2899" s="281" t="s">
        <v>4764</v>
      </c>
      <c r="V2899" s="197" t="s">
        <v>776</v>
      </c>
      <c r="W2899" s="220">
        <v>1</v>
      </c>
      <c r="X2899" s="285">
        <v>515</v>
      </c>
      <c r="Y2899" s="285">
        <v>500</v>
      </c>
      <c r="Z2899" s="285">
        <v>469</v>
      </c>
      <c r="AA2899" s="285">
        <v>440</v>
      </c>
      <c r="AB2899" s="5"/>
      <c r="AC2899" s="224">
        <f t="shared" si="108"/>
        <v>0</v>
      </c>
      <c r="AD2899" s="270">
        <f t="shared" si="109"/>
        <v>0</v>
      </c>
      <c r="AE2899" s="282" t="s">
        <v>7069</v>
      </c>
      <c r="AF2899" s="283" t="s">
        <v>4765</v>
      </c>
      <c r="AG2899" s="200"/>
      <c r="AH2899" s="200"/>
      <c r="AI2899" s="169" t="str">
        <f>IF(AB2899/W2899=0,"",IF(MOD(AB2899,W2899)&gt;0,"ОШИБКА!!! неверная кратность на сорт",""))</f>
        <v/>
      </c>
    </row>
    <row r="2900" spans="2:35">
      <c r="B2900" s="251"/>
      <c r="C2900" s="168"/>
      <c r="D2900" s="267"/>
      <c r="E2900" s="267"/>
      <c r="F2900" s="267"/>
      <c r="G2900" s="267"/>
      <c r="H2900" s="267"/>
      <c r="I2900" s="267"/>
      <c r="J2900" s="267"/>
      <c r="K2900" s="267">
        <v>356</v>
      </c>
      <c r="L2900" s="196" t="s">
        <v>37</v>
      </c>
      <c r="M2900" s="196" t="s">
        <v>980</v>
      </c>
      <c r="N2900" s="196" t="s">
        <v>5111</v>
      </c>
      <c r="O2900" s="196"/>
      <c r="P2900" s="196"/>
      <c r="Q2900" s="196" t="s">
        <v>4940</v>
      </c>
      <c r="R2900" s="218"/>
      <c r="S2900" s="218"/>
      <c r="T2900" s="218"/>
      <c r="U2900" s="281" t="s">
        <v>4764</v>
      </c>
      <c r="V2900" s="197" t="s">
        <v>776</v>
      </c>
      <c r="W2900" s="220">
        <v>1</v>
      </c>
      <c r="X2900" s="285">
        <v>515</v>
      </c>
      <c r="Y2900" s="285">
        <v>500</v>
      </c>
      <c r="Z2900" s="285">
        <v>469</v>
      </c>
      <c r="AA2900" s="285">
        <v>440</v>
      </c>
      <c r="AB2900" s="5"/>
      <c r="AC2900" s="224">
        <f t="shared" si="108"/>
        <v>0</v>
      </c>
      <c r="AD2900" s="270">
        <f t="shared" si="109"/>
        <v>0</v>
      </c>
      <c r="AE2900" s="282" t="s">
        <v>7069</v>
      </c>
      <c r="AF2900" s="283" t="s">
        <v>4765</v>
      </c>
      <c r="AG2900" s="200"/>
      <c r="AH2900" s="200"/>
      <c r="AI2900" s="169" t="str">
        <f>IF(AB2900/W2900=0,"",IF(MOD(AB2900,W2900)&gt;0,"ОШИБКА!!! неверная кратность на сорт",""))</f>
        <v/>
      </c>
    </row>
    <row r="2901" spans="2:35">
      <c r="B2901" s="251"/>
      <c r="C2901" s="168"/>
      <c r="D2901" s="267"/>
      <c r="E2901" s="267"/>
      <c r="F2901" s="267"/>
      <c r="G2901" s="267"/>
      <c r="H2901" s="267"/>
      <c r="I2901" s="267"/>
      <c r="J2901" s="267"/>
      <c r="K2901" s="267">
        <v>550</v>
      </c>
      <c r="L2901" s="196" t="s">
        <v>37</v>
      </c>
      <c r="M2901" s="196" t="s">
        <v>980</v>
      </c>
      <c r="N2901" s="196" t="s">
        <v>5112</v>
      </c>
      <c r="O2901" s="196"/>
      <c r="P2901" s="196"/>
      <c r="Q2901" s="196" t="s">
        <v>4940</v>
      </c>
      <c r="R2901" s="218"/>
      <c r="S2901" s="218"/>
      <c r="T2901" s="218"/>
      <c r="U2901" s="281" t="s">
        <v>4764</v>
      </c>
      <c r="V2901" s="197" t="s">
        <v>776</v>
      </c>
      <c r="W2901" s="220">
        <v>1</v>
      </c>
      <c r="X2901" s="285">
        <v>428</v>
      </c>
      <c r="Y2901" s="285">
        <v>415</v>
      </c>
      <c r="Z2901" s="285">
        <v>389</v>
      </c>
      <c r="AA2901" s="285">
        <v>365</v>
      </c>
      <c r="AB2901" s="5"/>
      <c r="AC2901" s="224">
        <f t="shared" si="108"/>
        <v>0</v>
      </c>
      <c r="AD2901" s="270">
        <f t="shared" si="109"/>
        <v>0</v>
      </c>
      <c r="AE2901" s="282" t="s">
        <v>7069</v>
      </c>
      <c r="AF2901" s="283" t="s">
        <v>4765</v>
      </c>
      <c r="AG2901" s="200"/>
      <c r="AH2901" s="200"/>
      <c r="AI2901" s="169" t="str">
        <f>IF(AB2901/W2901=0,"",IF(MOD(AB2901,W2901)&gt;0,"ОШИБКА!!! неверная кратность на сорт",""))</f>
        <v/>
      </c>
    </row>
    <row r="2902" spans="2:35">
      <c r="B2902" s="251"/>
      <c r="C2902" s="168"/>
      <c r="D2902" s="267"/>
      <c r="E2902" s="267"/>
      <c r="F2902" s="267"/>
      <c r="G2902" s="267"/>
      <c r="H2902" s="267"/>
      <c r="I2902" s="267"/>
      <c r="J2902" s="267"/>
      <c r="K2902" s="267">
        <v>115</v>
      </c>
      <c r="L2902" s="196" t="s">
        <v>37</v>
      </c>
      <c r="M2902" s="196" t="s">
        <v>980</v>
      </c>
      <c r="N2902" s="196" t="s">
        <v>5113</v>
      </c>
      <c r="O2902" s="196"/>
      <c r="P2902" s="196"/>
      <c r="Q2902" s="196" t="s">
        <v>4940</v>
      </c>
      <c r="R2902" s="218"/>
      <c r="S2902" s="218"/>
      <c r="T2902" s="218"/>
      <c r="U2902" s="281" t="s">
        <v>4764</v>
      </c>
      <c r="V2902" s="197" t="s">
        <v>776</v>
      </c>
      <c r="W2902" s="220">
        <v>1</v>
      </c>
      <c r="X2902" s="285">
        <v>518</v>
      </c>
      <c r="Y2902" s="285">
        <v>502</v>
      </c>
      <c r="Z2902" s="285">
        <v>471</v>
      </c>
      <c r="AA2902" s="285">
        <v>442</v>
      </c>
      <c r="AB2902" s="5"/>
      <c r="AC2902" s="224">
        <f t="shared" si="108"/>
        <v>0</v>
      </c>
      <c r="AD2902" s="270">
        <f t="shared" si="109"/>
        <v>0</v>
      </c>
      <c r="AE2902" s="282" t="s">
        <v>7069</v>
      </c>
      <c r="AF2902" s="283" t="s">
        <v>4765</v>
      </c>
      <c r="AG2902" s="200"/>
      <c r="AH2902" s="200"/>
      <c r="AI2902" s="169" t="str">
        <f>IF(AB2902/W2902=0,"",IF(MOD(AB2902,W2902)&gt;0,"ОШИБКА!!! неверная кратность на сорт",""))</f>
        <v/>
      </c>
    </row>
    <row r="2903" spans="2:35">
      <c r="B2903" s="251"/>
      <c r="C2903" s="168"/>
      <c r="D2903" s="267"/>
      <c r="E2903" s="267"/>
      <c r="F2903" s="267"/>
      <c r="G2903" s="267"/>
      <c r="H2903" s="267"/>
      <c r="I2903" s="267"/>
      <c r="J2903" s="267"/>
      <c r="K2903" s="267">
        <v>848</v>
      </c>
      <c r="L2903" s="196" t="s">
        <v>37</v>
      </c>
      <c r="M2903" s="196" t="s">
        <v>980</v>
      </c>
      <c r="N2903" s="196" t="s">
        <v>5114</v>
      </c>
      <c r="O2903" s="196"/>
      <c r="P2903" s="196"/>
      <c r="Q2903" s="196" t="s">
        <v>4940</v>
      </c>
      <c r="R2903" s="218"/>
      <c r="S2903" s="218"/>
      <c r="T2903" s="218"/>
      <c r="U2903" s="281" t="s">
        <v>4764</v>
      </c>
      <c r="V2903" s="197" t="s">
        <v>776</v>
      </c>
      <c r="W2903" s="220">
        <v>1</v>
      </c>
      <c r="X2903" s="285">
        <v>545</v>
      </c>
      <c r="Y2903" s="285">
        <v>528</v>
      </c>
      <c r="Z2903" s="285">
        <v>495</v>
      </c>
      <c r="AA2903" s="285">
        <v>465</v>
      </c>
      <c r="AB2903" s="5"/>
      <c r="AC2903" s="224">
        <f t="shared" si="108"/>
        <v>0</v>
      </c>
      <c r="AD2903" s="270">
        <f t="shared" si="109"/>
        <v>0</v>
      </c>
      <c r="AE2903" s="282" t="s">
        <v>7069</v>
      </c>
      <c r="AF2903" s="283" t="s">
        <v>4765</v>
      </c>
      <c r="AG2903" s="200"/>
      <c r="AH2903" s="200"/>
      <c r="AI2903" s="169" t="str">
        <f>IF(AB2903/W2903=0,"",IF(MOD(AB2903,W2903)&gt;0,"ОШИБКА!!! неверная кратность на сорт",""))</f>
        <v/>
      </c>
    </row>
    <row r="2904" spans="2:35">
      <c r="B2904" s="251"/>
      <c r="C2904" s="168"/>
      <c r="D2904" s="267"/>
      <c r="E2904" s="267"/>
      <c r="F2904" s="267"/>
      <c r="G2904" s="267"/>
      <c r="H2904" s="267"/>
      <c r="I2904" s="267"/>
      <c r="J2904" s="267"/>
      <c r="K2904" s="267">
        <v>560</v>
      </c>
      <c r="L2904" s="196" t="s">
        <v>37</v>
      </c>
      <c r="M2904" s="196" t="s">
        <v>980</v>
      </c>
      <c r="N2904" s="196" t="s">
        <v>5115</v>
      </c>
      <c r="O2904" s="196"/>
      <c r="P2904" s="196"/>
      <c r="Q2904" s="196" t="s">
        <v>4940</v>
      </c>
      <c r="R2904" s="218"/>
      <c r="S2904" s="218"/>
      <c r="T2904" s="218"/>
      <c r="U2904" s="281" t="s">
        <v>4764</v>
      </c>
      <c r="V2904" s="197" t="s">
        <v>776</v>
      </c>
      <c r="W2904" s="220">
        <v>1</v>
      </c>
      <c r="X2904" s="285">
        <v>452</v>
      </c>
      <c r="Y2904" s="285">
        <v>439</v>
      </c>
      <c r="Z2904" s="285">
        <v>411</v>
      </c>
      <c r="AA2904" s="285">
        <v>386</v>
      </c>
      <c r="AB2904" s="5"/>
      <c r="AC2904" s="224">
        <f t="shared" si="108"/>
        <v>0</v>
      </c>
      <c r="AD2904" s="270">
        <f t="shared" si="109"/>
        <v>0</v>
      </c>
      <c r="AE2904" s="282" t="s">
        <v>7069</v>
      </c>
      <c r="AF2904" s="283" t="s">
        <v>4765</v>
      </c>
      <c r="AG2904" s="200"/>
      <c r="AH2904" s="200"/>
      <c r="AI2904" s="169" t="str">
        <f>IF(AB2904/W2904=0,"",IF(MOD(AB2904,W2904)&gt;0,"ОШИБКА!!! неверная кратность на сорт",""))</f>
        <v/>
      </c>
    </row>
    <row r="2905" spans="2:35">
      <c r="B2905" s="251"/>
      <c r="C2905" s="168" t="s">
        <v>3752</v>
      </c>
      <c r="D2905" s="267"/>
      <c r="E2905" s="267"/>
      <c r="F2905" s="267"/>
      <c r="G2905" s="267"/>
      <c r="H2905" s="267"/>
      <c r="I2905" s="267"/>
      <c r="J2905" s="267"/>
      <c r="K2905" s="267"/>
      <c r="L2905" s="196" t="s">
        <v>37</v>
      </c>
      <c r="M2905" s="332" t="s">
        <v>980</v>
      </c>
      <c r="N2905" s="332" t="s">
        <v>4338</v>
      </c>
      <c r="O2905" s="332" t="s">
        <v>4337</v>
      </c>
      <c r="P2905" s="332" t="s">
        <v>4339</v>
      </c>
      <c r="Q2905" s="332" t="s">
        <v>141</v>
      </c>
      <c r="R2905" s="334"/>
      <c r="S2905" s="334"/>
      <c r="T2905" s="334"/>
      <c r="U2905" s="321" t="s">
        <v>4482</v>
      </c>
      <c r="V2905" s="197" t="s">
        <v>776</v>
      </c>
      <c r="W2905" s="220">
        <v>1</v>
      </c>
      <c r="X2905" s="227">
        <v>291</v>
      </c>
      <c r="Y2905" s="227">
        <v>282</v>
      </c>
      <c r="Z2905" s="227">
        <v>264</v>
      </c>
      <c r="AA2905" s="227">
        <v>249</v>
      </c>
      <c r="AB2905" s="5"/>
      <c r="AC2905" s="224">
        <f t="shared" si="108"/>
        <v>0</v>
      </c>
      <c r="AD2905" s="270">
        <f t="shared" si="109"/>
        <v>0</v>
      </c>
      <c r="AE2905" s="198" t="s">
        <v>4484</v>
      </c>
      <c r="AF2905" s="199"/>
      <c r="AG2905" s="200"/>
      <c r="AH2905" s="200"/>
      <c r="AI2905" s="169" t="str">
        <f>IF(AB2905/W2905=0,"",IF(MOD(AB2905,W2905)&gt;0,"ОШИБКА!!! неверная кратность на сорт",""))</f>
        <v/>
      </c>
    </row>
    <row r="2906" spans="2:35">
      <c r="B2906" s="251"/>
      <c r="C2906" s="168"/>
      <c r="D2906" s="267"/>
      <c r="E2906" s="267"/>
      <c r="F2906" s="267"/>
      <c r="G2906" s="267"/>
      <c r="H2906" s="267"/>
      <c r="I2906" s="267"/>
      <c r="J2906" s="267"/>
      <c r="K2906" s="267">
        <v>39</v>
      </c>
      <c r="L2906" s="196" t="s">
        <v>37</v>
      </c>
      <c r="M2906" s="196" t="s">
        <v>980</v>
      </c>
      <c r="N2906" s="196" t="s">
        <v>5527</v>
      </c>
      <c r="O2906" s="196"/>
      <c r="P2906" s="196"/>
      <c r="Q2906" s="196" t="s">
        <v>4956</v>
      </c>
      <c r="R2906" s="218"/>
      <c r="S2906" s="218"/>
      <c r="T2906" s="218"/>
      <c r="U2906" s="281" t="s">
        <v>4764</v>
      </c>
      <c r="V2906" s="197" t="s">
        <v>776</v>
      </c>
      <c r="W2906" s="220">
        <v>1</v>
      </c>
      <c r="X2906" s="285">
        <v>368</v>
      </c>
      <c r="Y2906" s="285">
        <v>357</v>
      </c>
      <c r="Z2906" s="285">
        <v>335</v>
      </c>
      <c r="AA2906" s="285">
        <v>314</v>
      </c>
      <c r="AB2906" s="5"/>
      <c r="AC2906" s="224">
        <f t="shared" si="108"/>
        <v>0</v>
      </c>
      <c r="AD2906" s="270">
        <f t="shared" si="109"/>
        <v>0</v>
      </c>
      <c r="AE2906" s="282" t="s">
        <v>7069</v>
      </c>
      <c r="AF2906" s="283" t="s">
        <v>4765</v>
      </c>
      <c r="AG2906" s="200"/>
      <c r="AH2906" s="200"/>
      <c r="AI2906" s="169" t="str">
        <f>IF(AB2906/W2906=0,"",IF(MOD(AB2906,W2906)&gt;0,"ОШИБКА!!! неверная кратность на сорт",""))</f>
        <v/>
      </c>
    </row>
    <row r="2907" spans="2:35">
      <c r="B2907" s="251"/>
      <c r="C2907" s="168"/>
      <c r="D2907" s="267"/>
      <c r="E2907" s="267"/>
      <c r="F2907" s="267"/>
      <c r="G2907" s="267"/>
      <c r="H2907" s="267"/>
      <c r="I2907" s="267"/>
      <c r="J2907" s="267"/>
      <c r="K2907" s="267">
        <v>11</v>
      </c>
      <c r="L2907" s="196" t="s">
        <v>37</v>
      </c>
      <c r="M2907" s="196" t="s">
        <v>980</v>
      </c>
      <c r="N2907" s="196" t="s">
        <v>5527</v>
      </c>
      <c r="O2907" s="196"/>
      <c r="P2907" s="196"/>
      <c r="Q2907" s="196" t="s">
        <v>4940</v>
      </c>
      <c r="R2907" s="218"/>
      <c r="S2907" s="218"/>
      <c r="T2907" s="218"/>
      <c r="U2907" s="281" t="s">
        <v>4764</v>
      </c>
      <c r="V2907" s="197" t="s">
        <v>776</v>
      </c>
      <c r="W2907" s="220">
        <v>1</v>
      </c>
      <c r="X2907" s="285">
        <v>398</v>
      </c>
      <c r="Y2907" s="285">
        <v>386</v>
      </c>
      <c r="Z2907" s="285">
        <v>362</v>
      </c>
      <c r="AA2907" s="285">
        <v>340</v>
      </c>
      <c r="AB2907" s="5"/>
      <c r="AC2907" s="224">
        <f t="shared" si="108"/>
        <v>0</v>
      </c>
      <c r="AD2907" s="270">
        <f t="shared" si="109"/>
        <v>0</v>
      </c>
      <c r="AE2907" s="282" t="s">
        <v>7069</v>
      </c>
      <c r="AF2907" s="283" t="s">
        <v>4765</v>
      </c>
      <c r="AG2907" s="200"/>
      <c r="AH2907" s="200"/>
      <c r="AI2907" s="169" t="str">
        <f>IF(AB2907/W2907=0,"",IF(MOD(AB2907,W2907)&gt;0,"ОШИБКА!!! неверная кратность на сорт",""))</f>
        <v/>
      </c>
    </row>
    <row r="2908" spans="2:35">
      <c r="B2908" s="251"/>
      <c r="C2908" s="168"/>
      <c r="D2908" s="267"/>
      <c r="E2908" s="267"/>
      <c r="F2908" s="267"/>
      <c r="G2908" s="267"/>
      <c r="H2908" s="267"/>
      <c r="I2908" s="267"/>
      <c r="J2908" s="267"/>
      <c r="K2908" s="267">
        <v>8</v>
      </c>
      <c r="L2908" s="196" t="s">
        <v>37</v>
      </c>
      <c r="M2908" s="196" t="s">
        <v>980</v>
      </c>
      <c r="N2908" s="196" t="s">
        <v>5528</v>
      </c>
      <c r="O2908" s="196"/>
      <c r="P2908" s="196"/>
      <c r="Q2908" s="196" t="s">
        <v>4956</v>
      </c>
      <c r="R2908" s="218"/>
      <c r="S2908" s="218"/>
      <c r="T2908" s="218"/>
      <c r="U2908" s="281" t="s">
        <v>4764</v>
      </c>
      <c r="V2908" s="197" t="s">
        <v>776</v>
      </c>
      <c r="W2908" s="220">
        <v>1</v>
      </c>
      <c r="X2908" s="285">
        <v>368</v>
      </c>
      <c r="Y2908" s="285">
        <v>357</v>
      </c>
      <c r="Z2908" s="285">
        <v>335</v>
      </c>
      <c r="AA2908" s="285">
        <v>314</v>
      </c>
      <c r="AB2908" s="5"/>
      <c r="AC2908" s="224">
        <f t="shared" si="108"/>
        <v>0</v>
      </c>
      <c r="AD2908" s="270">
        <f t="shared" si="109"/>
        <v>0</v>
      </c>
      <c r="AE2908" s="282" t="s">
        <v>7069</v>
      </c>
      <c r="AF2908" s="283" t="s">
        <v>4765</v>
      </c>
      <c r="AG2908" s="200"/>
      <c r="AH2908" s="200"/>
      <c r="AI2908" s="169" t="str">
        <f>IF(AB2908/W2908=0,"",IF(MOD(AB2908,W2908)&gt;0,"ОШИБКА!!! неверная кратность на сорт",""))</f>
        <v/>
      </c>
    </row>
    <row r="2909" spans="2:35">
      <c r="B2909" s="251"/>
      <c r="C2909" s="168"/>
      <c r="D2909" s="267"/>
      <c r="E2909" s="267"/>
      <c r="F2909" s="267"/>
      <c r="G2909" s="267"/>
      <c r="H2909" s="267"/>
      <c r="I2909" s="267"/>
      <c r="J2909" s="267"/>
      <c r="K2909" s="267">
        <v>71</v>
      </c>
      <c r="L2909" s="196" t="s">
        <v>37</v>
      </c>
      <c r="M2909" s="196" t="s">
        <v>980</v>
      </c>
      <c r="N2909" s="196" t="s">
        <v>5528</v>
      </c>
      <c r="O2909" s="196"/>
      <c r="P2909" s="196"/>
      <c r="Q2909" s="196" t="s">
        <v>4940</v>
      </c>
      <c r="R2909" s="218"/>
      <c r="S2909" s="218"/>
      <c r="T2909" s="218"/>
      <c r="U2909" s="281" t="s">
        <v>4764</v>
      </c>
      <c r="V2909" s="197" t="s">
        <v>776</v>
      </c>
      <c r="W2909" s="220">
        <v>1</v>
      </c>
      <c r="X2909" s="285">
        <v>398</v>
      </c>
      <c r="Y2909" s="285">
        <v>386</v>
      </c>
      <c r="Z2909" s="285">
        <v>362</v>
      </c>
      <c r="AA2909" s="285">
        <v>340</v>
      </c>
      <c r="AB2909" s="5"/>
      <c r="AC2909" s="224">
        <f t="shared" si="108"/>
        <v>0</v>
      </c>
      <c r="AD2909" s="270">
        <f t="shared" si="109"/>
        <v>0</v>
      </c>
      <c r="AE2909" s="282" t="s">
        <v>7069</v>
      </c>
      <c r="AF2909" s="283" t="s">
        <v>4765</v>
      </c>
      <c r="AG2909" s="200"/>
      <c r="AH2909" s="200"/>
      <c r="AI2909" s="169" t="str">
        <f>IF(AB2909/W2909=0,"",IF(MOD(AB2909,W2909)&gt;0,"ОШИБКА!!! неверная кратность на сорт",""))</f>
        <v/>
      </c>
    </row>
    <row r="2910" spans="2:35">
      <c r="B2910" s="251"/>
      <c r="C2910" s="168"/>
      <c r="D2910" s="267"/>
      <c r="E2910" s="267"/>
      <c r="F2910" s="267"/>
      <c r="G2910" s="267"/>
      <c r="H2910" s="267"/>
      <c r="I2910" s="267"/>
      <c r="J2910" s="267"/>
      <c r="K2910" s="267"/>
      <c r="L2910" s="196" t="s">
        <v>37</v>
      </c>
      <c r="M2910" s="196" t="s">
        <v>980</v>
      </c>
      <c r="N2910" s="196" t="s">
        <v>5529</v>
      </c>
      <c r="O2910" s="196"/>
      <c r="P2910" s="196"/>
      <c r="Q2910" s="196" t="s">
        <v>4958</v>
      </c>
      <c r="R2910" s="218"/>
      <c r="S2910" s="218"/>
      <c r="T2910" s="218"/>
      <c r="U2910" s="281" t="s">
        <v>4764</v>
      </c>
      <c r="V2910" s="197" t="s">
        <v>776</v>
      </c>
      <c r="W2910" s="220">
        <v>25</v>
      </c>
      <c r="X2910" s="285">
        <v>181</v>
      </c>
      <c r="Y2910" s="285">
        <v>175</v>
      </c>
      <c r="Z2910" s="285">
        <v>164</v>
      </c>
      <c r="AA2910" s="285">
        <v>154</v>
      </c>
      <c r="AB2910" s="5"/>
      <c r="AC2910" s="224">
        <f t="shared" si="108"/>
        <v>0</v>
      </c>
      <c r="AD2910" s="270">
        <f t="shared" si="109"/>
        <v>0</v>
      </c>
      <c r="AE2910" s="282" t="s">
        <v>7069</v>
      </c>
      <c r="AF2910" s="283" t="s">
        <v>4765</v>
      </c>
      <c r="AG2910" s="200"/>
      <c r="AH2910" s="200"/>
      <c r="AI2910" s="169" t="str">
        <f>IF(AB2910/W2910=0,"",IF(MOD(AB2910,W2910)&gt;0,"ОШИБКА!!! неверная кратность на сорт",""))</f>
        <v/>
      </c>
    </row>
    <row r="2911" spans="2:35">
      <c r="B2911" s="251"/>
      <c r="C2911" s="168" t="s">
        <v>2756</v>
      </c>
      <c r="D2911" s="267">
        <v>27</v>
      </c>
      <c r="E2911" s="267"/>
      <c r="F2911" s="267"/>
      <c r="G2911" s="267"/>
      <c r="H2911" s="267"/>
      <c r="I2911" s="267"/>
      <c r="J2911" s="267"/>
      <c r="K2911" s="267"/>
      <c r="L2911" s="196" t="s">
        <v>37</v>
      </c>
      <c r="M2911" s="196" t="s">
        <v>980</v>
      </c>
      <c r="N2911" s="196" t="s">
        <v>2758</v>
      </c>
      <c r="O2911" s="196" t="s">
        <v>2757</v>
      </c>
      <c r="P2911" s="196" t="s">
        <v>2759</v>
      </c>
      <c r="Q2911" s="196" t="s">
        <v>19</v>
      </c>
      <c r="R2911" s="218"/>
      <c r="S2911" s="218"/>
      <c r="T2911" s="218"/>
      <c r="U2911" s="219"/>
      <c r="V2911" s="197" t="s">
        <v>776</v>
      </c>
      <c r="W2911" s="220">
        <v>1</v>
      </c>
      <c r="X2911" s="223">
        <v>273</v>
      </c>
      <c r="Y2911" s="223">
        <v>264</v>
      </c>
      <c r="Z2911" s="223">
        <v>248</v>
      </c>
      <c r="AA2911" s="223">
        <v>233</v>
      </c>
      <c r="AB2911" s="5"/>
      <c r="AC2911" s="224">
        <f t="shared" si="108"/>
        <v>0</v>
      </c>
      <c r="AD2911" s="270">
        <f t="shared" si="109"/>
        <v>0</v>
      </c>
      <c r="AE2911" s="198"/>
      <c r="AF2911" s="199"/>
      <c r="AG2911" s="200"/>
      <c r="AH2911" s="200"/>
      <c r="AI2911" s="169" t="str">
        <f>IF(AB2911/W2911=0,"",IF(MOD(AB2911,W2911)&gt;0,"ОШИБКА!!! неверная кратность на сорт",""))</f>
        <v/>
      </c>
    </row>
    <row r="2912" spans="2:35">
      <c r="B2912" s="251"/>
      <c r="C2912" s="168" t="s">
        <v>2760</v>
      </c>
      <c r="D2912" s="267">
        <v>16</v>
      </c>
      <c r="E2912" s="267"/>
      <c r="F2912" s="267"/>
      <c r="G2912" s="267"/>
      <c r="H2912" s="267"/>
      <c r="I2912" s="267"/>
      <c r="J2912" s="267"/>
      <c r="K2912" s="267"/>
      <c r="L2912" s="196" t="s">
        <v>37</v>
      </c>
      <c r="M2912" s="196" t="s">
        <v>980</v>
      </c>
      <c r="N2912" s="196" t="s">
        <v>2758</v>
      </c>
      <c r="O2912" s="196" t="s">
        <v>2757</v>
      </c>
      <c r="P2912" s="196" t="s">
        <v>2759</v>
      </c>
      <c r="Q2912" s="217" t="s">
        <v>4613</v>
      </c>
      <c r="R2912" s="218"/>
      <c r="S2912" s="218"/>
      <c r="T2912" s="218"/>
      <c r="U2912" s="219"/>
      <c r="V2912" s="197" t="s">
        <v>776</v>
      </c>
      <c r="W2912" s="220">
        <v>1</v>
      </c>
      <c r="X2912" s="223">
        <v>334</v>
      </c>
      <c r="Y2912" s="223">
        <v>324</v>
      </c>
      <c r="Z2912" s="223">
        <v>303</v>
      </c>
      <c r="AA2912" s="223">
        <v>285</v>
      </c>
      <c r="AB2912" s="5"/>
      <c r="AC2912" s="224">
        <f t="shared" si="108"/>
        <v>0</v>
      </c>
      <c r="AD2912" s="270">
        <f t="shared" si="109"/>
        <v>0</v>
      </c>
      <c r="AE2912" s="198"/>
      <c r="AF2912" s="199"/>
      <c r="AG2912" s="200"/>
      <c r="AH2912" s="200"/>
      <c r="AI2912" s="169" t="str">
        <f>IF(AB2912/W2912=0,"",IF(MOD(AB2912,W2912)&gt;0,"ОШИБКА!!! неверная кратность на сорт",""))</f>
        <v/>
      </c>
    </row>
    <row r="2913" spans="2:35">
      <c r="B2913" s="251"/>
      <c r="C2913" s="168"/>
      <c r="D2913" s="267"/>
      <c r="E2913" s="267"/>
      <c r="F2913" s="267"/>
      <c r="G2913" s="267"/>
      <c r="H2913" s="267"/>
      <c r="I2913" s="267"/>
      <c r="J2913" s="267"/>
      <c r="K2913" s="267">
        <v>965</v>
      </c>
      <c r="L2913" s="196" t="s">
        <v>37</v>
      </c>
      <c r="M2913" s="196" t="s">
        <v>980</v>
      </c>
      <c r="N2913" s="196" t="s">
        <v>5530</v>
      </c>
      <c r="O2913" s="196"/>
      <c r="P2913" s="196"/>
      <c r="Q2913" s="217" t="s">
        <v>4956</v>
      </c>
      <c r="R2913" s="218"/>
      <c r="S2913" s="218"/>
      <c r="T2913" s="218"/>
      <c r="U2913" s="281" t="s">
        <v>4764</v>
      </c>
      <c r="V2913" s="197" t="s">
        <v>776</v>
      </c>
      <c r="W2913" s="220">
        <v>1</v>
      </c>
      <c r="X2913" s="285">
        <v>428</v>
      </c>
      <c r="Y2913" s="285">
        <v>415</v>
      </c>
      <c r="Z2913" s="285">
        <v>389</v>
      </c>
      <c r="AA2913" s="285">
        <v>365</v>
      </c>
      <c r="AB2913" s="5"/>
      <c r="AC2913" s="224">
        <f t="shared" si="108"/>
        <v>0</v>
      </c>
      <c r="AD2913" s="270">
        <f t="shared" si="109"/>
        <v>0</v>
      </c>
      <c r="AE2913" s="282" t="s">
        <v>7069</v>
      </c>
      <c r="AF2913" s="283" t="s">
        <v>4765</v>
      </c>
      <c r="AG2913" s="200"/>
      <c r="AH2913" s="200"/>
      <c r="AI2913" s="169" t="str">
        <f>IF(AB2913/W2913=0,"",IF(MOD(AB2913,W2913)&gt;0,"ОШИБКА!!! неверная кратность на сорт",""))</f>
        <v/>
      </c>
    </row>
    <row r="2914" spans="2:35">
      <c r="B2914" s="251"/>
      <c r="C2914" s="168"/>
      <c r="D2914" s="267"/>
      <c r="E2914" s="267"/>
      <c r="F2914" s="267"/>
      <c r="G2914" s="267"/>
      <c r="H2914" s="267"/>
      <c r="I2914" s="267"/>
      <c r="J2914" s="267"/>
      <c r="K2914" s="267">
        <v>57</v>
      </c>
      <c r="L2914" s="196" t="s">
        <v>37</v>
      </c>
      <c r="M2914" s="196" t="s">
        <v>980</v>
      </c>
      <c r="N2914" s="196" t="s">
        <v>5530</v>
      </c>
      <c r="O2914" s="196"/>
      <c r="P2914" s="196"/>
      <c r="Q2914" s="217" t="s">
        <v>4940</v>
      </c>
      <c r="R2914" s="218"/>
      <c r="S2914" s="218"/>
      <c r="T2914" s="218"/>
      <c r="U2914" s="281" t="s">
        <v>4764</v>
      </c>
      <c r="V2914" s="197" t="s">
        <v>776</v>
      </c>
      <c r="W2914" s="220">
        <v>1</v>
      </c>
      <c r="X2914" s="285">
        <v>480</v>
      </c>
      <c r="Y2914" s="285">
        <v>466</v>
      </c>
      <c r="Z2914" s="285">
        <v>437</v>
      </c>
      <c r="AA2914" s="285">
        <v>410</v>
      </c>
      <c r="AB2914" s="5"/>
      <c r="AC2914" s="224">
        <f t="shared" si="108"/>
        <v>0</v>
      </c>
      <c r="AD2914" s="270">
        <f t="shared" si="109"/>
        <v>0</v>
      </c>
      <c r="AE2914" s="282" t="s">
        <v>7069</v>
      </c>
      <c r="AF2914" s="283" t="s">
        <v>4765</v>
      </c>
      <c r="AG2914" s="200"/>
      <c r="AH2914" s="200"/>
      <c r="AI2914" s="169" t="str">
        <f>IF(AB2914/W2914=0,"",IF(MOD(AB2914,W2914)&gt;0,"ОШИБКА!!! неверная кратность на сорт",""))</f>
        <v/>
      </c>
    </row>
    <row r="2915" spans="2:35">
      <c r="B2915" s="251"/>
      <c r="C2915" s="168"/>
      <c r="D2915" s="267"/>
      <c r="E2915" s="267"/>
      <c r="F2915" s="267"/>
      <c r="G2915" s="267"/>
      <c r="H2915" s="267"/>
      <c r="I2915" s="267"/>
      <c r="J2915" s="267"/>
      <c r="K2915" s="267">
        <v>240</v>
      </c>
      <c r="L2915" s="196" t="s">
        <v>37</v>
      </c>
      <c r="M2915" s="196" t="s">
        <v>980</v>
      </c>
      <c r="N2915" s="196" t="s">
        <v>5531</v>
      </c>
      <c r="O2915" s="196"/>
      <c r="P2915" s="196"/>
      <c r="Q2915" s="217" t="s">
        <v>4956</v>
      </c>
      <c r="R2915" s="218"/>
      <c r="S2915" s="218"/>
      <c r="T2915" s="218"/>
      <c r="U2915" s="281" t="s">
        <v>4764</v>
      </c>
      <c r="V2915" s="197" t="s">
        <v>776</v>
      </c>
      <c r="W2915" s="220">
        <v>1</v>
      </c>
      <c r="X2915" s="285">
        <v>346</v>
      </c>
      <c r="Y2915" s="285">
        <v>335</v>
      </c>
      <c r="Z2915" s="285">
        <v>314</v>
      </c>
      <c r="AA2915" s="285">
        <v>295</v>
      </c>
      <c r="AB2915" s="5"/>
      <c r="AC2915" s="224">
        <f t="shared" si="108"/>
        <v>0</v>
      </c>
      <c r="AD2915" s="270">
        <f t="shared" si="109"/>
        <v>0</v>
      </c>
      <c r="AE2915" s="282" t="s">
        <v>7069</v>
      </c>
      <c r="AF2915" s="283" t="s">
        <v>4765</v>
      </c>
      <c r="AG2915" s="200"/>
      <c r="AH2915" s="200"/>
      <c r="AI2915" s="169" t="str">
        <f>IF(AB2915/W2915=0,"",IF(MOD(AB2915,W2915)&gt;0,"ОШИБКА!!! неверная кратность на сорт",""))</f>
        <v/>
      </c>
    </row>
    <row r="2916" spans="2:35">
      <c r="B2916" s="251"/>
      <c r="C2916" s="168"/>
      <c r="D2916" s="267"/>
      <c r="E2916" s="267"/>
      <c r="F2916" s="267"/>
      <c r="G2916" s="267"/>
      <c r="H2916" s="267"/>
      <c r="I2916" s="267"/>
      <c r="J2916" s="267"/>
      <c r="K2916" s="267">
        <v>34</v>
      </c>
      <c r="L2916" s="196" t="s">
        <v>37</v>
      </c>
      <c r="M2916" s="196" t="s">
        <v>980</v>
      </c>
      <c r="N2916" s="196" t="s">
        <v>5531</v>
      </c>
      <c r="O2916" s="196"/>
      <c r="P2916" s="196"/>
      <c r="Q2916" s="217" t="s">
        <v>4940</v>
      </c>
      <c r="R2916" s="218"/>
      <c r="S2916" s="218"/>
      <c r="T2916" s="218"/>
      <c r="U2916" s="281" t="s">
        <v>4764</v>
      </c>
      <c r="V2916" s="197" t="s">
        <v>776</v>
      </c>
      <c r="W2916" s="220">
        <v>1</v>
      </c>
      <c r="X2916" s="285">
        <v>398</v>
      </c>
      <c r="Y2916" s="285">
        <v>386</v>
      </c>
      <c r="Z2916" s="285">
        <v>362</v>
      </c>
      <c r="AA2916" s="285">
        <v>340</v>
      </c>
      <c r="AB2916" s="5"/>
      <c r="AC2916" s="224">
        <f t="shared" si="108"/>
        <v>0</v>
      </c>
      <c r="AD2916" s="270">
        <f t="shared" si="109"/>
        <v>0</v>
      </c>
      <c r="AE2916" s="282" t="s">
        <v>7069</v>
      </c>
      <c r="AF2916" s="283" t="s">
        <v>4765</v>
      </c>
      <c r="AG2916" s="200"/>
      <c r="AH2916" s="200"/>
      <c r="AI2916" s="169" t="str">
        <f>IF(AB2916/W2916=0,"",IF(MOD(AB2916,W2916)&gt;0,"ОШИБКА!!! неверная кратность на сорт",""))</f>
        <v/>
      </c>
    </row>
    <row r="2917" spans="2:35">
      <c r="B2917" s="251"/>
      <c r="C2917" s="168" t="s">
        <v>3756</v>
      </c>
      <c r="D2917" s="267">
        <v>29</v>
      </c>
      <c r="E2917" s="267">
        <v>11</v>
      </c>
      <c r="F2917" s="267">
        <v>0</v>
      </c>
      <c r="G2917" s="267"/>
      <c r="H2917" s="267"/>
      <c r="I2917" s="267"/>
      <c r="J2917" s="267">
        <v>2</v>
      </c>
      <c r="K2917" s="267"/>
      <c r="L2917" s="196" t="s">
        <v>37</v>
      </c>
      <c r="M2917" s="196" t="s">
        <v>980</v>
      </c>
      <c r="N2917" s="196" t="s">
        <v>4302</v>
      </c>
      <c r="O2917" s="196" t="s">
        <v>4301</v>
      </c>
      <c r="P2917" s="196" t="s">
        <v>4307</v>
      </c>
      <c r="Q2917" s="196" t="s">
        <v>19</v>
      </c>
      <c r="R2917" s="218"/>
      <c r="S2917" s="218"/>
      <c r="T2917" s="218"/>
      <c r="U2917" s="219"/>
      <c r="V2917" s="197" t="s">
        <v>776</v>
      </c>
      <c r="W2917" s="220">
        <v>1</v>
      </c>
      <c r="X2917" s="223">
        <v>459</v>
      </c>
      <c r="Y2917" s="223">
        <v>445</v>
      </c>
      <c r="Z2917" s="223">
        <v>417</v>
      </c>
      <c r="AA2917" s="223">
        <v>392</v>
      </c>
      <c r="AB2917" s="5"/>
      <c r="AC2917" s="224">
        <f t="shared" si="108"/>
        <v>0</v>
      </c>
      <c r="AD2917" s="270">
        <f t="shared" si="109"/>
        <v>0</v>
      </c>
      <c r="AE2917" s="198"/>
      <c r="AF2917" s="199"/>
      <c r="AG2917" s="200"/>
      <c r="AH2917" s="200"/>
      <c r="AI2917" s="169" t="str">
        <f>IF(AB2917/W2917=0,"",IF(MOD(AB2917,W2917)&gt;0,"ОШИБКА!!! неверная кратность на сорт",""))</f>
        <v/>
      </c>
    </row>
    <row r="2918" spans="2:35">
      <c r="B2918" s="251"/>
      <c r="C2918" s="168" t="s">
        <v>3755</v>
      </c>
      <c r="D2918" s="267">
        <v>15</v>
      </c>
      <c r="E2918" s="267">
        <v>6</v>
      </c>
      <c r="F2918" s="267">
        <v>0</v>
      </c>
      <c r="G2918" s="267"/>
      <c r="H2918" s="267"/>
      <c r="I2918" s="267"/>
      <c r="J2918" s="267">
        <v>1</v>
      </c>
      <c r="K2918" s="267"/>
      <c r="L2918" s="196" t="s">
        <v>37</v>
      </c>
      <c r="M2918" s="196" t="s">
        <v>980</v>
      </c>
      <c r="N2918" s="196" t="s">
        <v>4302</v>
      </c>
      <c r="O2918" s="196" t="s">
        <v>4301</v>
      </c>
      <c r="P2918" s="196" t="s">
        <v>4308</v>
      </c>
      <c r="Q2918" s="196" t="s">
        <v>19</v>
      </c>
      <c r="R2918" s="218"/>
      <c r="S2918" s="218"/>
      <c r="T2918" s="218"/>
      <c r="U2918" s="252"/>
      <c r="V2918" s="197" t="s">
        <v>776</v>
      </c>
      <c r="W2918" s="220">
        <v>1</v>
      </c>
      <c r="X2918" s="227">
        <v>281</v>
      </c>
      <c r="Y2918" s="227">
        <v>272</v>
      </c>
      <c r="Z2918" s="227">
        <v>255</v>
      </c>
      <c r="AA2918" s="227">
        <v>240</v>
      </c>
      <c r="AB2918" s="5"/>
      <c r="AC2918" s="224">
        <f t="shared" si="108"/>
        <v>0</v>
      </c>
      <c r="AD2918" s="270">
        <f t="shared" si="109"/>
        <v>0</v>
      </c>
      <c r="AE2918" s="198"/>
      <c r="AF2918" s="199"/>
      <c r="AG2918" s="200"/>
      <c r="AH2918" s="200"/>
      <c r="AI2918" s="169" t="str">
        <f>IF(AB2918/W2918=0,"",IF(MOD(AB2918,W2918)&gt;0,"ОШИБКА!!! неверная кратность на сорт",""))</f>
        <v/>
      </c>
    </row>
    <row r="2919" spans="2:35">
      <c r="B2919" s="251"/>
      <c r="C2919" s="168" t="s">
        <v>3757</v>
      </c>
      <c r="D2919" s="267">
        <v>37</v>
      </c>
      <c r="E2919" s="267">
        <v>8</v>
      </c>
      <c r="F2919" s="267">
        <v>0</v>
      </c>
      <c r="G2919" s="267"/>
      <c r="H2919" s="267"/>
      <c r="I2919" s="267"/>
      <c r="J2919" s="267"/>
      <c r="K2919" s="267"/>
      <c r="L2919" s="196" t="s">
        <v>37</v>
      </c>
      <c r="M2919" s="196" t="s">
        <v>980</v>
      </c>
      <c r="N2919" s="196" t="s">
        <v>4302</v>
      </c>
      <c r="O2919" s="196" t="s">
        <v>4301</v>
      </c>
      <c r="P2919" s="196" t="s">
        <v>4305</v>
      </c>
      <c r="Q2919" s="196" t="s">
        <v>19</v>
      </c>
      <c r="R2919" s="218"/>
      <c r="S2919" s="218"/>
      <c r="T2919" s="218"/>
      <c r="U2919" s="219"/>
      <c r="V2919" s="197" t="s">
        <v>776</v>
      </c>
      <c r="W2919" s="220">
        <v>1</v>
      </c>
      <c r="X2919" s="223">
        <v>537</v>
      </c>
      <c r="Y2919" s="223">
        <v>520</v>
      </c>
      <c r="Z2919" s="223">
        <v>488</v>
      </c>
      <c r="AA2919" s="223">
        <v>459</v>
      </c>
      <c r="AB2919" s="5"/>
      <c r="AC2919" s="224">
        <f t="shared" si="108"/>
        <v>0</v>
      </c>
      <c r="AD2919" s="270">
        <f t="shared" si="109"/>
        <v>0</v>
      </c>
      <c r="AE2919" s="198"/>
      <c r="AF2919" s="199"/>
      <c r="AG2919" s="200"/>
      <c r="AH2919" s="200"/>
      <c r="AI2919" s="169" t="str">
        <f>IF(AB2919/W2919=0,"",IF(MOD(AB2919,W2919)&gt;0,"ОШИБКА!!! неверная кратность на сорт",""))</f>
        <v/>
      </c>
    </row>
    <row r="2920" spans="2:35">
      <c r="B2920" s="251"/>
      <c r="C2920" s="168" t="s">
        <v>3758</v>
      </c>
      <c r="D2920" s="267">
        <v>5</v>
      </c>
      <c r="E2920" s="267">
        <v>9</v>
      </c>
      <c r="F2920" s="267">
        <v>0</v>
      </c>
      <c r="G2920" s="267"/>
      <c r="H2920" s="267"/>
      <c r="I2920" s="267"/>
      <c r="J2920" s="267">
        <v>2</v>
      </c>
      <c r="K2920" s="267"/>
      <c r="L2920" s="196" t="s">
        <v>37</v>
      </c>
      <c r="M2920" s="196" t="s">
        <v>980</v>
      </c>
      <c r="N2920" s="196" t="s">
        <v>4302</v>
      </c>
      <c r="O2920" s="196" t="s">
        <v>4301</v>
      </c>
      <c r="P2920" s="196" t="s">
        <v>4306</v>
      </c>
      <c r="Q2920" s="196" t="s">
        <v>19</v>
      </c>
      <c r="R2920" s="218"/>
      <c r="S2920" s="218"/>
      <c r="T2920" s="218"/>
      <c r="U2920" s="219"/>
      <c r="V2920" s="197" t="s">
        <v>776</v>
      </c>
      <c r="W2920" s="220">
        <v>1</v>
      </c>
      <c r="X2920" s="223">
        <v>413</v>
      </c>
      <c r="Y2920" s="223">
        <v>400</v>
      </c>
      <c r="Z2920" s="223">
        <v>375</v>
      </c>
      <c r="AA2920" s="223">
        <v>353</v>
      </c>
      <c r="AB2920" s="5"/>
      <c r="AC2920" s="224">
        <f t="shared" si="108"/>
        <v>0</v>
      </c>
      <c r="AD2920" s="270">
        <f t="shared" si="109"/>
        <v>0</v>
      </c>
      <c r="AE2920" s="198"/>
      <c r="AF2920" s="199"/>
      <c r="AG2920" s="200"/>
      <c r="AH2920" s="200"/>
      <c r="AI2920" s="169" t="str">
        <f>IF(AB2920/W2920=0,"",IF(MOD(AB2920,W2920)&gt;0,"ОШИБКА!!! неверная кратность на сорт",""))</f>
        <v/>
      </c>
    </row>
    <row r="2921" spans="2:35">
      <c r="B2921" s="251"/>
      <c r="C2921" s="168" t="s">
        <v>3759</v>
      </c>
      <c r="D2921" s="267"/>
      <c r="E2921" s="267"/>
      <c r="F2921" s="267"/>
      <c r="G2921" s="267"/>
      <c r="H2921" s="267"/>
      <c r="I2921" s="267"/>
      <c r="J2921" s="267"/>
      <c r="K2921" s="267"/>
      <c r="L2921" s="196" t="s">
        <v>37</v>
      </c>
      <c r="M2921" s="332" t="s">
        <v>980</v>
      </c>
      <c r="N2921" s="332" t="s">
        <v>4304</v>
      </c>
      <c r="O2921" s="332" t="s">
        <v>4303</v>
      </c>
      <c r="P2921" s="332" t="s">
        <v>4309</v>
      </c>
      <c r="Q2921" s="332" t="s">
        <v>141</v>
      </c>
      <c r="R2921" s="334"/>
      <c r="S2921" s="334"/>
      <c r="T2921" s="334"/>
      <c r="U2921" s="219"/>
      <c r="V2921" s="197" t="s">
        <v>776</v>
      </c>
      <c r="W2921" s="220">
        <v>1</v>
      </c>
      <c r="X2921" s="223">
        <v>378</v>
      </c>
      <c r="Y2921" s="223">
        <v>367</v>
      </c>
      <c r="Z2921" s="223">
        <v>344</v>
      </c>
      <c r="AA2921" s="223">
        <v>323</v>
      </c>
      <c r="AB2921" s="5"/>
      <c r="AC2921" s="224">
        <f t="shared" si="108"/>
        <v>0</v>
      </c>
      <c r="AD2921" s="270">
        <f t="shared" si="109"/>
        <v>0</v>
      </c>
      <c r="AE2921" s="198" t="s">
        <v>4484</v>
      </c>
      <c r="AF2921" s="199"/>
      <c r="AG2921" s="200"/>
      <c r="AH2921" s="200"/>
      <c r="AI2921" s="169" t="str">
        <f>IF(AB2921/W2921=0,"",IF(MOD(AB2921,W2921)&gt;0,"ОШИБКА!!! неверная кратность на сорт",""))</f>
        <v/>
      </c>
    </row>
    <row r="2922" spans="2:35">
      <c r="B2922" s="251"/>
      <c r="C2922" s="168"/>
      <c r="D2922" s="267"/>
      <c r="E2922" s="267"/>
      <c r="F2922" s="267"/>
      <c r="G2922" s="267"/>
      <c r="H2922" s="267"/>
      <c r="I2922" s="267"/>
      <c r="J2922" s="267"/>
      <c r="K2922" s="267"/>
      <c r="L2922" s="196" t="s">
        <v>37</v>
      </c>
      <c r="M2922" s="196" t="s">
        <v>980</v>
      </c>
      <c r="N2922" s="196" t="s">
        <v>5086</v>
      </c>
      <c r="O2922" s="196"/>
      <c r="P2922" s="196"/>
      <c r="Q2922" s="196" t="s">
        <v>4956</v>
      </c>
      <c r="R2922" s="218"/>
      <c r="S2922" s="218"/>
      <c r="T2922" s="218"/>
      <c r="U2922" s="281" t="s">
        <v>4764</v>
      </c>
      <c r="V2922" s="197" t="s">
        <v>776</v>
      </c>
      <c r="W2922" s="220">
        <v>1</v>
      </c>
      <c r="X2922" s="285">
        <v>276</v>
      </c>
      <c r="Y2922" s="285">
        <v>267</v>
      </c>
      <c r="Z2922" s="285">
        <v>251</v>
      </c>
      <c r="AA2922" s="285">
        <v>235</v>
      </c>
      <c r="AB2922" s="5"/>
      <c r="AC2922" s="224">
        <f t="shared" si="108"/>
        <v>0</v>
      </c>
      <c r="AD2922" s="270">
        <f t="shared" si="109"/>
        <v>0</v>
      </c>
      <c r="AE2922" s="282" t="s">
        <v>7069</v>
      </c>
      <c r="AF2922" s="283" t="s">
        <v>4765</v>
      </c>
      <c r="AG2922" s="200"/>
      <c r="AH2922" s="200"/>
      <c r="AI2922" s="169" t="str">
        <f>IF(AB2922/W2922=0,"",IF(MOD(AB2922,W2922)&gt;0,"ОШИБКА!!! неверная кратность на сорт",""))</f>
        <v/>
      </c>
    </row>
    <row r="2923" spans="2:35">
      <c r="B2923" s="251"/>
      <c r="C2923" s="168"/>
      <c r="D2923" s="267"/>
      <c r="E2923" s="267"/>
      <c r="F2923" s="267"/>
      <c r="G2923" s="267"/>
      <c r="H2923" s="267"/>
      <c r="I2923" s="267"/>
      <c r="J2923" s="267"/>
      <c r="K2923" s="267"/>
      <c r="L2923" s="196" t="s">
        <v>37</v>
      </c>
      <c r="M2923" s="196" t="s">
        <v>980</v>
      </c>
      <c r="N2923" s="196" t="s">
        <v>5086</v>
      </c>
      <c r="O2923" s="196"/>
      <c r="P2923" s="196"/>
      <c r="Q2923" s="196" t="s">
        <v>4940</v>
      </c>
      <c r="R2923" s="218"/>
      <c r="S2923" s="218"/>
      <c r="T2923" s="218"/>
      <c r="U2923" s="281" t="s">
        <v>4764</v>
      </c>
      <c r="V2923" s="197" t="s">
        <v>776</v>
      </c>
      <c r="W2923" s="220">
        <v>1</v>
      </c>
      <c r="X2923" s="285">
        <v>328</v>
      </c>
      <c r="Y2923" s="285">
        <v>318</v>
      </c>
      <c r="Z2923" s="285">
        <v>298</v>
      </c>
      <c r="AA2923" s="285">
        <v>280</v>
      </c>
      <c r="AB2923" s="5"/>
      <c r="AC2923" s="224">
        <f t="shared" si="108"/>
        <v>0</v>
      </c>
      <c r="AD2923" s="270">
        <f t="shared" si="109"/>
        <v>0</v>
      </c>
      <c r="AE2923" s="282" t="s">
        <v>7069</v>
      </c>
      <c r="AF2923" s="283" t="s">
        <v>4765</v>
      </c>
      <c r="AG2923" s="200"/>
      <c r="AH2923" s="200"/>
      <c r="AI2923" s="169" t="str">
        <f>IF(AB2923/W2923=0,"",IF(MOD(AB2923,W2923)&gt;0,"ОШИБКА!!! неверная кратность на сорт",""))</f>
        <v/>
      </c>
    </row>
    <row r="2924" spans="2:35">
      <c r="B2924" s="251"/>
      <c r="C2924" s="168"/>
      <c r="D2924" s="267"/>
      <c r="E2924" s="267"/>
      <c r="F2924" s="267"/>
      <c r="G2924" s="267"/>
      <c r="H2924" s="267"/>
      <c r="I2924" s="267"/>
      <c r="J2924" s="267"/>
      <c r="K2924" s="267"/>
      <c r="L2924" s="196" t="s">
        <v>37</v>
      </c>
      <c r="M2924" s="196" t="s">
        <v>980</v>
      </c>
      <c r="N2924" s="196" t="s">
        <v>5087</v>
      </c>
      <c r="O2924" s="196"/>
      <c r="P2924" s="196"/>
      <c r="Q2924" s="196" t="s">
        <v>4940</v>
      </c>
      <c r="R2924" s="218"/>
      <c r="S2924" s="218"/>
      <c r="T2924" s="218"/>
      <c r="U2924" s="281" t="s">
        <v>4764</v>
      </c>
      <c r="V2924" s="197" t="s">
        <v>776</v>
      </c>
      <c r="W2924" s="220">
        <v>1</v>
      </c>
      <c r="X2924" s="285">
        <v>328</v>
      </c>
      <c r="Y2924" s="285">
        <v>318</v>
      </c>
      <c r="Z2924" s="285">
        <v>298</v>
      </c>
      <c r="AA2924" s="285">
        <v>280</v>
      </c>
      <c r="AB2924" s="5"/>
      <c r="AC2924" s="224">
        <f t="shared" si="108"/>
        <v>0</v>
      </c>
      <c r="AD2924" s="270">
        <f t="shared" si="109"/>
        <v>0</v>
      </c>
      <c r="AE2924" s="282" t="s">
        <v>7069</v>
      </c>
      <c r="AF2924" s="283" t="s">
        <v>4765</v>
      </c>
      <c r="AG2924" s="200"/>
      <c r="AH2924" s="200"/>
      <c r="AI2924" s="169" t="str">
        <f>IF(AB2924/W2924=0,"",IF(MOD(AB2924,W2924)&gt;0,"ОШИБКА!!! неверная кратность на сорт",""))</f>
        <v/>
      </c>
    </row>
    <row r="2925" spans="2:35">
      <c r="B2925" s="251"/>
      <c r="C2925" s="168"/>
      <c r="D2925" s="267"/>
      <c r="E2925" s="267"/>
      <c r="F2925" s="267"/>
      <c r="G2925" s="267"/>
      <c r="H2925" s="267"/>
      <c r="I2925" s="267"/>
      <c r="J2925" s="267"/>
      <c r="K2925" s="267">
        <v>151</v>
      </c>
      <c r="L2925" s="196" t="s">
        <v>37</v>
      </c>
      <c r="M2925" s="196" t="s">
        <v>980</v>
      </c>
      <c r="N2925" s="196" t="s">
        <v>5088</v>
      </c>
      <c r="O2925" s="196"/>
      <c r="P2925" s="196"/>
      <c r="Q2925" s="196" t="s">
        <v>4956</v>
      </c>
      <c r="R2925" s="218"/>
      <c r="S2925" s="218"/>
      <c r="T2925" s="218"/>
      <c r="U2925" s="281" t="s">
        <v>4764</v>
      </c>
      <c r="V2925" s="197" t="s">
        <v>776</v>
      </c>
      <c r="W2925" s="220">
        <v>1</v>
      </c>
      <c r="X2925" s="285">
        <v>276</v>
      </c>
      <c r="Y2925" s="285">
        <v>267</v>
      </c>
      <c r="Z2925" s="285">
        <v>251</v>
      </c>
      <c r="AA2925" s="285">
        <v>235</v>
      </c>
      <c r="AB2925" s="5"/>
      <c r="AC2925" s="224">
        <f t="shared" si="108"/>
        <v>0</v>
      </c>
      <c r="AD2925" s="270">
        <f t="shared" si="109"/>
        <v>0</v>
      </c>
      <c r="AE2925" s="282" t="s">
        <v>7069</v>
      </c>
      <c r="AF2925" s="283" t="s">
        <v>4765</v>
      </c>
      <c r="AG2925" s="200"/>
      <c r="AH2925" s="200"/>
      <c r="AI2925" s="169" t="str">
        <f>IF(AB2925/W2925=0,"",IF(MOD(AB2925,W2925)&gt;0,"ОШИБКА!!! неверная кратность на сорт",""))</f>
        <v/>
      </c>
    </row>
    <row r="2926" spans="2:35">
      <c r="B2926" s="251"/>
      <c r="C2926" s="168"/>
      <c r="D2926" s="267"/>
      <c r="E2926" s="267"/>
      <c r="F2926" s="267"/>
      <c r="G2926" s="267"/>
      <c r="H2926" s="267"/>
      <c r="I2926" s="267"/>
      <c r="J2926" s="267"/>
      <c r="K2926" s="267">
        <v>96</v>
      </c>
      <c r="L2926" s="196" t="s">
        <v>37</v>
      </c>
      <c r="M2926" s="196" t="s">
        <v>980</v>
      </c>
      <c r="N2926" s="196" t="s">
        <v>5088</v>
      </c>
      <c r="O2926" s="196"/>
      <c r="P2926" s="196"/>
      <c r="Q2926" s="196" t="s">
        <v>4940</v>
      </c>
      <c r="R2926" s="218"/>
      <c r="S2926" s="218"/>
      <c r="T2926" s="218"/>
      <c r="U2926" s="281" t="s">
        <v>4764</v>
      </c>
      <c r="V2926" s="197" t="s">
        <v>776</v>
      </c>
      <c r="W2926" s="220">
        <v>1</v>
      </c>
      <c r="X2926" s="285">
        <v>328</v>
      </c>
      <c r="Y2926" s="285">
        <v>318</v>
      </c>
      <c r="Z2926" s="285">
        <v>298</v>
      </c>
      <c r="AA2926" s="285">
        <v>280</v>
      </c>
      <c r="AB2926" s="5"/>
      <c r="AC2926" s="224">
        <f t="shared" si="108"/>
        <v>0</v>
      </c>
      <c r="AD2926" s="270">
        <f t="shared" si="109"/>
        <v>0</v>
      </c>
      <c r="AE2926" s="282" t="s">
        <v>7069</v>
      </c>
      <c r="AF2926" s="283" t="s">
        <v>4765</v>
      </c>
      <c r="AG2926" s="200"/>
      <c r="AH2926" s="200"/>
      <c r="AI2926" s="169" t="str">
        <f>IF(AB2926/W2926=0,"",IF(MOD(AB2926,W2926)&gt;0,"ОШИБКА!!! неверная кратность на сорт",""))</f>
        <v/>
      </c>
    </row>
    <row r="2927" spans="2:35">
      <c r="B2927" s="251"/>
      <c r="C2927" s="168"/>
      <c r="D2927" s="267"/>
      <c r="E2927" s="267"/>
      <c r="F2927" s="267"/>
      <c r="G2927" s="267"/>
      <c r="H2927" s="267"/>
      <c r="I2927" s="267"/>
      <c r="J2927" s="267"/>
      <c r="K2927" s="267">
        <v>1296</v>
      </c>
      <c r="L2927" s="196" t="s">
        <v>37</v>
      </c>
      <c r="M2927" s="196" t="s">
        <v>980</v>
      </c>
      <c r="N2927" s="196" t="s">
        <v>5089</v>
      </c>
      <c r="O2927" s="196"/>
      <c r="P2927" s="196"/>
      <c r="Q2927" s="196" t="s">
        <v>4956</v>
      </c>
      <c r="R2927" s="218"/>
      <c r="S2927" s="218"/>
      <c r="T2927" s="218"/>
      <c r="U2927" s="281" t="s">
        <v>4764</v>
      </c>
      <c r="V2927" s="197" t="s">
        <v>776</v>
      </c>
      <c r="W2927" s="220">
        <v>1</v>
      </c>
      <c r="X2927" s="285">
        <v>276</v>
      </c>
      <c r="Y2927" s="285">
        <v>267</v>
      </c>
      <c r="Z2927" s="285">
        <v>251</v>
      </c>
      <c r="AA2927" s="285">
        <v>235</v>
      </c>
      <c r="AB2927" s="5"/>
      <c r="AC2927" s="224">
        <f t="shared" si="108"/>
        <v>0</v>
      </c>
      <c r="AD2927" s="270">
        <f t="shared" si="109"/>
        <v>0</v>
      </c>
      <c r="AE2927" s="282" t="s">
        <v>7069</v>
      </c>
      <c r="AF2927" s="283" t="s">
        <v>4765</v>
      </c>
      <c r="AG2927" s="200"/>
      <c r="AH2927" s="200"/>
      <c r="AI2927" s="169" t="str">
        <f>IF(AB2927/W2927=0,"",IF(MOD(AB2927,W2927)&gt;0,"ОШИБКА!!! неверная кратность на сорт",""))</f>
        <v/>
      </c>
    </row>
    <row r="2928" spans="2:35">
      <c r="B2928" s="251"/>
      <c r="C2928" s="168"/>
      <c r="D2928" s="267"/>
      <c r="E2928" s="267"/>
      <c r="F2928" s="267"/>
      <c r="G2928" s="267"/>
      <c r="H2928" s="267"/>
      <c r="I2928" s="267"/>
      <c r="J2928" s="267"/>
      <c r="K2928" s="267">
        <v>73</v>
      </c>
      <c r="L2928" s="196" t="s">
        <v>37</v>
      </c>
      <c r="M2928" s="196" t="s">
        <v>980</v>
      </c>
      <c r="N2928" s="196" t="s">
        <v>5089</v>
      </c>
      <c r="O2928" s="196"/>
      <c r="P2928" s="196"/>
      <c r="Q2928" s="196" t="s">
        <v>4940</v>
      </c>
      <c r="R2928" s="218"/>
      <c r="S2928" s="218"/>
      <c r="T2928" s="218"/>
      <c r="U2928" s="281" t="s">
        <v>4764</v>
      </c>
      <c r="V2928" s="197" t="s">
        <v>776</v>
      </c>
      <c r="W2928" s="220">
        <v>1</v>
      </c>
      <c r="X2928" s="285">
        <v>328</v>
      </c>
      <c r="Y2928" s="285">
        <v>318</v>
      </c>
      <c r="Z2928" s="285">
        <v>298</v>
      </c>
      <c r="AA2928" s="285">
        <v>280</v>
      </c>
      <c r="AB2928" s="5"/>
      <c r="AC2928" s="224">
        <f t="shared" si="108"/>
        <v>0</v>
      </c>
      <c r="AD2928" s="270">
        <f t="shared" si="109"/>
        <v>0</v>
      </c>
      <c r="AE2928" s="282" t="s">
        <v>7069</v>
      </c>
      <c r="AF2928" s="283" t="s">
        <v>4765</v>
      </c>
      <c r="AG2928" s="200"/>
      <c r="AH2928" s="200"/>
      <c r="AI2928" s="169" t="str">
        <f>IF(AB2928/W2928=0,"",IF(MOD(AB2928,W2928)&gt;0,"ОШИБКА!!! неверная кратность на сорт",""))</f>
        <v/>
      </c>
    </row>
    <row r="2929" spans="2:35">
      <c r="B2929" s="251"/>
      <c r="C2929" s="168"/>
      <c r="D2929" s="267"/>
      <c r="E2929" s="267"/>
      <c r="F2929" s="267"/>
      <c r="G2929" s="267"/>
      <c r="H2929" s="267"/>
      <c r="I2929" s="267"/>
      <c r="J2929" s="267"/>
      <c r="K2929" s="267">
        <v>314</v>
      </c>
      <c r="L2929" s="196" t="s">
        <v>37</v>
      </c>
      <c r="M2929" s="196" t="s">
        <v>980</v>
      </c>
      <c r="N2929" s="196" t="s">
        <v>5090</v>
      </c>
      <c r="O2929" s="196"/>
      <c r="P2929" s="196"/>
      <c r="Q2929" s="196" t="s">
        <v>4956</v>
      </c>
      <c r="R2929" s="218"/>
      <c r="S2929" s="218"/>
      <c r="T2929" s="218"/>
      <c r="U2929" s="281" t="s">
        <v>4764</v>
      </c>
      <c r="V2929" s="197" t="s">
        <v>776</v>
      </c>
      <c r="W2929" s="220">
        <v>1</v>
      </c>
      <c r="X2929" s="285">
        <v>276</v>
      </c>
      <c r="Y2929" s="285">
        <v>267</v>
      </c>
      <c r="Z2929" s="285">
        <v>251</v>
      </c>
      <c r="AA2929" s="285">
        <v>235</v>
      </c>
      <c r="AB2929" s="5"/>
      <c r="AC2929" s="224">
        <f t="shared" si="108"/>
        <v>0</v>
      </c>
      <c r="AD2929" s="270">
        <f t="shared" si="109"/>
        <v>0</v>
      </c>
      <c r="AE2929" s="282" t="s">
        <v>7069</v>
      </c>
      <c r="AF2929" s="283" t="s">
        <v>4765</v>
      </c>
      <c r="AG2929" s="200"/>
      <c r="AH2929" s="200"/>
      <c r="AI2929" s="169" t="str">
        <f>IF(AB2929/W2929=0,"",IF(MOD(AB2929,W2929)&gt;0,"ОШИБКА!!! неверная кратность на сорт",""))</f>
        <v/>
      </c>
    </row>
    <row r="2930" spans="2:35">
      <c r="B2930" s="251"/>
      <c r="C2930" s="168"/>
      <c r="D2930" s="267"/>
      <c r="E2930" s="267"/>
      <c r="F2930" s="267"/>
      <c r="G2930" s="267"/>
      <c r="H2930" s="267"/>
      <c r="I2930" s="267"/>
      <c r="J2930" s="267"/>
      <c r="K2930" s="267">
        <v>238</v>
      </c>
      <c r="L2930" s="196" t="s">
        <v>37</v>
      </c>
      <c r="M2930" s="196" t="s">
        <v>980</v>
      </c>
      <c r="N2930" s="196" t="s">
        <v>5090</v>
      </c>
      <c r="O2930" s="196"/>
      <c r="P2930" s="196"/>
      <c r="Q2930" s="196" t="s">
        <v>4940</v>
      </c>
      <c r="R2930" s="218"/>
      <c r="S2930" s="218"/>
      <c r="T2930" s="218"/>
      <c r="U2930" s="281" t="s">
        <v>4764</v>
      </c>
      <c r="V2930" s="197" t="s">
        <v>776</v>
      </c>
      <c r="W2930" s="220">
        <v>1</v>
      </c>
      <c r="X2930" s="285">
        <v>328</v>
      </c>
      <c r="Y2930" s="285">
        <v>318</v>
      </c>
      <c r="Z2930" s="285">
        <v>298</v>
      </c>
      <c r="AA2930" s="285">
        <v>280</v>
      </c>
      <c r="AB2930" s="5"/>
      <c r="AC2930" s="224">
        <f t="shared" si="108"/>
        <v>0</v>
      </c>
      <c r="AD2930" s="270">
        <f t="shared" si="109"/>
        <v>0</v>
      </c>
      <c r="AE2930" s="282" t="s">
        <v>7069</v>
      </c>
      <c r="AF2930" s="283" t="s">
        <v>4765</v>
      </c>
      <c r="AG2930" s="200"/>
      <c r="AH2930" s="200"/>
      <c r="AI2930" s="169" t="str">
        <f>IF(AB2930/W2930=0,"",IF(MOD(AB2930,W2930)&gt;0,"ОШИБКА!!! неверная кратность на сорт",""))</f>
        <v/>
      </c>
    </row>
    <row r="2931" spans="2:35">
      <c r="B2931" s="251"/>
      <c r="C2931" s="168"/>
      <c r="D2931" s="267"/>
      <c r="E2931" s="267"/>
      <c r="F2931" s="267"/>
      <c r="G2931" s="267"/>
      <c r="H2931" s="267"/>
      <c r="I2931" s="267"/>
      <c r="J2931" s="267"/>
      <c r="K2931" s="267"/>
      <c r="L2931" s="196" t="s">
        <v>37</v>
      </c>
      <c r="M2931" s="196" t="s">
        <v>980</v>
      </c>
      <c r="N2931" s="196" t="s">
        <v>5091</v>
      </c>
      <c r="O2931" s="196"/>
      <c r="P2931" s="196"/>
      <c r="Q2931" s="196" t="s">
        <v>4956</v>
      </c>
      <c r="R2931" s="218"/>
      <c r="S2931" s="218"/>
      <c r="T2931" s="218"/>
      <c r="U2931" s="281" t="s">
        <v>4764</v>
      </c>
      <c r="V2931" s="197" t="s">
        <v>776</v>
      </c>
      <c r="W2931" s="220">
        <v>1</v>
      </c>
      <c r="X2931" s="285">
        <v>276</v>
      </c>
      <c r="Y2931" s="285">
        <v>267</v>
      </c>
      <c r="Z2931" s="285">
        <v>251</v>
      </c>
      <c r="AA2931" s="285">
        <v>235</v>
      </c>
      <c r="AB2931" s="5"/>
      <c r="AC2931" s="224">
        <f t="shared" si="108"/>
        <v>0</v>
      </c>
      <c r="AD2931" s="270">
        <f t="shared" si="109"/>
        <v>0</v>
      </c>
      <c r="AE2931" s="282" t="s">
        <v>7069</v>
      </c>
      <c r="AF2931" s="283" t="s">
        <v>4765</v>
      </c>
      <c r="AG2931" s="200"/>
      <c r="AH2931" s="200"/>
      <c r="AI2931" s="169" t="str">
        <f>IF(AB2931/W2931=0,"",IF(MOD(AB2931,W2931)&gt;0,"ОШИБКА!!! неверная кратность на сорт",""))</f>
        <v/>
      </c>
    </row>
    <row r="2932" spans="2:35">
      <c r="B2932" s="251"/>
      <c r="C2932" s="168"/>
      <c r="D2932" s="267"/>
      <c r="E2932" s="267"/>
      <c r="F2932" s="267"/>
      <c r="G2932" s="267"/>
      <c r="H2932" s="267"/>
      <c r="I2932" s="267"/>
      <c r="J2932" s="267"/>
      <c r="K2932" s="267"/>
      <c r="L2932" s="196" t="s">
        <v>37</v>
      </c>
      <c r="M2932" s="196" t="s">
        <v>980</v>
      </c>
      <c r="N2932" s="196" t="s">
        <v>5091</v>
      </c>
      <c r="O2932" s="196"/>
      <c r="P2932" s="196"/>
      <c r="Q2932" s="196" t="s">
        <v>4940</v>
      </c>
      <c r="R2932" s="218"/>
      <c r="S2932" s="218"/>
      <c r="T2932" s="218"/>
      <c r="U2932" s="281" t="s">
        <v>4764</v>
      </c>
      <c r="V2932" s="197" t="s">
        <v>776</v>
      </c>
      <c r="W2932" s="220">
        <v>1</v>
      </c>
      <c r="X2932" s="285">
        <v>328</v>
      </c>
      <c r="Y2932" s="285">
        <v>318</v>
      </c>
      <c r="Z2932" s="285">
        <v>298</v>
      </c>
      <c r="AA2932" s="285">
        <v>280</v>
      </c>
      <c r="AB2932" s="5"/>
      <c r="AC2932" s="224">
        <f t="shared" si="108"/>
        <v>0</v>
      </c>
      <c r="AD2932" s="270">
        <f t="shared" si="109"/>
        <v>0</v>
      </c>
      <c r="AE2932" s="282" t="s">
        <v>7069</v>
      </c>
      <c r="AF2932" s="283" t="s">
        <v>4765</v>
      </c>
      <c r="AG2932" s="200"/>
      <c r="AH2932" s="200"/>
      <c r="AI2932" s="169" t="str">
        <f>IF(AB2932/W2932=0,"",IF(MOD(AB2932,W2932)&gt;0,"ОШИБКА!!! неверная кратность на сорт",""))</f>
        <v/>
      </c>
    </row>
    <row r="2933" spans="2:35">
      <c r="B2933" s="251"/>
      <c r="C2933" s="168"/>
      <c r="D2933" s="267"/>
      <c r="E2933" s="267"/>
      <c r="F2933" s="267"/>
      <c r="G2933" s="267"/>
      <c r="H2933" s="267"/>
      <c r="I2933" s="267"/>
      <c r="J2933" s="267"/>
      <c r="K2933" s="267"/>
      <c r="L2933" s="196" t="s">
        <v>37</v>
      </c>
      <c r="M2933" s="196" t="s">
        <v>980</v>
      </c>
      <c r="N2933" s="196" t="s">
        <v>5092</v>
      </c>
      <c r="O2933" s="196"/>
      <c r="P2933" s="196"/>
      <c r="Q2933" s="196" t="s">
        <v>4956</v>
      </c>
      <c r="R2933" s="218"/>
      <c r="S2933" s="218"/>
      <c r="T2933" s="218"/>
      <c r="U2933" s="281" t="s">
        <v>4764</v>
      </c>
      <c r="V2933" s="197" t="s">
        <v>776</v>
      </c>
      <c r="W2933" s="220">
        <v>1</v>
      </c>
      <c r="X2933" s="285">
        <v>276</v>
      </c>
      <c r="Y2933" s="285">
        <v>267</v>
      </c>
      <c r="Z2933" s="285">
        <v>251</v>
      </c>
      <c r="AA2933" s="285">
        <v>235</v>
      </c>
      <c r="AB2933" s="5"/>
      <c r="AC2933" s="224">
        <f t="shared" si="108"/>
        <v>0</v>
      </c>
      <c r="AD2933" s="270">
        <f t="shared" si="109"/>
        <v>0</v>
      </c>
      <c r="AE2933" s="282" t="s">
        <v>7069</v>
      </c>
      <c r="AF2933" s="283" t="s">
        <v>4765</v>
      </c>
      <c r="AG2933" s="200"/>
      <c r="AH2933" s="200"/>
      <c r="AI2933" s="169" t="str">
        <f>IF(AB2933/W2933=0,"",IF(MOD(AB2933,W2933)&gt;0,"ОШИБКА!!! неверная кратность на сорт",""))</f>
        <v/>
      </c>
    </row>
    <row r="2934" spans="2:35">
      <c r="B2934" s="251"/>
      <c r="C2934" s="168"/>
      <c r="D2934" s="267"/>
      <c r="E2934" s="267"/>
      <c r="F2934" s="267"/>
      <c r="G2934" s="267"/>
      <c r="H2934" s="267"/>
      <c r="I2934" s="267"/>
      <c r="J2934" s="267"/>
      <c r="K2934" s="267"/>
      <c r="L2934" s="196" t="s">
        <v>37</v>
      </c>
      <c r="M2934" s="196" t="s">
        <v>980</v>
      </c>
      <c r="N2934" s="196" t="s">
        <v>5092</v>
      </c>
      <c r="O2934" s="196"/>
      <c r="P2934" s="196"/>
      <c r="Q2934" s="196" t="s">
        <v>4940</v>
      </c>
      <c r="R2934" s="218"/>
      <c r="S2934" s="218"/>
      <c r="T2934" s="218"/>
      <c r="U2934" s="281" t="s">
        <v>4764</v>
      </c>
      <c r="V2934" s="197" t="s">
        <v>776</v>
      </c>
      <c r="W2934" s="220">
        <v>1</v>
      </c>
      <c r="X2934" s="285">
        <v>328</v>
      </c>
      <c r="Y2934" s="285">
        <v>318</v>
      </c>
      <c r="Z2934" s="285">
        <v>298</v>
      </c>
      <c r="AA2934" s="285">
        <v>280</v>
      </c>
      <c r="AB2934" s="5"/>
      <c r="AC2934" s="224">
        <f t="shared" si="108"/>
        <v>0</v>
      </c>
      <c r="AD2934" s="270">
        <f t="shared" si="109"/>
        <v>0</v>
      </c>
      <c r="AE2934" s="282" t="s">
        <v>7069</v>
      </c>
      <c r="AF2934" s="283" t="s">
        <v>4765</v>
      </c>
      <c r="AG2934" s="200"/>
      <c r="AH2934" s="200"/>
      <c r="AI2934" s="169" t="str">
        <f>IF(AB2934/W2934=0,"",IF(MOD(AB2934,W2934)&gt;0,"ОШИБКА!!! неверная кратность на сорт",""))</f>
        <v/>
      </c>
    </row>
    <row r="2935" spans="2:35">
      <c r="B2935" s="251"/>
      <c r="C2935" s="168"/>
      <c r="D2935" s="267"/>
      <c r="E2935" s="267"/>
      <c r="F2935" s="267"/>
      <c r="G2935" s="267"/>
      <c r="H2935" s="267"/>
      <c r="I2935" s="267"/>
      <c r="J2935" s="267"/>
      <c r="K2935" s="267"/>
      <c r="L2935" s="196" t="s">
        <v>37</v>
      </c>
      <c r="M2935" s="196" t="s">
        <v>980</v>
      </c>
      <c r="N2935" s="196" t="s">
        <v>5093</v>
      </c>
      <c r="O2935" s="196"/>
      <c r="P2935" s="196"/>
      <c r="Q2935" s="196" t="s">
        <v>4940</v>
      </c>
      <c r="R2935" s="218"/>
      <c r="S2935" s="218"/>
      <c r="T2935" s="218"/>
      <c r="U2935" s="281" t="s">
        <v>4764</v>
      </c>
      <c r="V2935" s="197" t="s">
        <v>776</v>
      </c>
      <c r="W2935" s="220">
        <v>1</v>
      </c>
      <c r="X2935" s="285">
        <v>328</v>
      </c>
      <c r="Y2935" s="285">
        <v>318</v>
      </c>
      <c r="Z2935" s="285">
        <v>298</v>
      </c>
      <c r="AA2935" s="285">
        <v>280</v>
      </c>
      <c r="AB2935" s="5"/>
      <c r="AC2935" s="224">
        <f t="shared" si="108"/>
        <v>0</v>
      </c>
      <c r="AD2935" s="270">
        <f t="shared" si="109"/>
        <v>0</v>
      </c>
      <c r="AE2935" s="282" t="s">
        <v>7069</v>
      </c>
      <c r="AF2935" s="283" t="s">
        <v>4765</v>
      </c>
      <c r="AG2935" s="200"/>
      <c r="AH2935" s="200"/>
      <c r="AI2935" s="169" t="str">
        <f>IF(AB2935/W2935=0,"",IF(MOD(AB2935,W2935)&gt;0,"ОШИБКА!!! неверная кратность на сорт",""))</f>
        <v/>
      </c>
    </row>
    <row r="2936" spans="2:35">
      <c r="B2936" s="251"/>
      <c r="C2936" s="168"/>
      <c r="D2936" s="267"/>
      <c r="E2936" s="267"/>
      <c r="F2936" s="267"/>
      <c r="G2936" s="267"/>
      <c r="H2936" s="267"/>
      <c r="I2936" s="267"/>
      <c r="J2936" s="267"/>
      <c r="K2936" s="267"/>
      <c r="L2936" s="196" t="s">
        <v>37</v>
      </c>
      <c r="M2936" s="196" t="s">
        <v>980</v>
      </c>
      <c r="N2936" s="196" t="s">
        <v>5094</v>
      </c>
      <c r="O2936" s="196"/>
      <c r="P2936" s="196"/>
      <c r="Q2936" s="196" t="s">
        <v>4956</v>
      </c>
      <c r="R2936" s="218"/>
      <c r="S2936" s="218"/>
      <c r="T2936" s="218"/>
      <c r="U2936" s="281" t="s">
        <v>4764</v>
      </c>
      <c r="V2936" s="197" t="s">
        <v>776</v>
      </c>
      <c r="W2936" s="220">
        <v>1</v>
      </c>
      <c r="X2936" s="285">
        <v>276</v>
      </c>
      <c r="Y2936" s="285">
        <v>267</v>
      </c>
      <c r="Z2936" s="285">
        <v>251</v>
      </c>
      <c r="AA2936" s="285">
        <v>235</v>
      </c>
      <c r="AB2936" s="5"/>
      <c r="AC2936" s="224">
        <f t="shared" si="108"/>
        <v>0</v>
      </c>
      <c r="AD2936" s="270">
        <f t="shared" si="109"/>
        <v>0</v>
      </c>
      <c r="AE2936" s="282" t="s">
        <v>7069</v>
      </c>
      <c r="AF2936" s="283" t="s">
        <v>4765</v>
      </c>
      <c r="AG2936" s="200"/>
      <c r="AH2936" s="200"/>
      <c r="AI2936" s="169" t="str">
        <f>IF(AB2936/W2936=0,"",IF(MOD(AB2936,W2936)&gt;0,"ОШИБКА!!! неверная кратность на сорт",""))</f>
        <v/>
      </c>
    </row>
    <row r="2937" spans="2:35">
      <c r="B2937" s="251"/>
      <c r="C2937" s="168"/>
      <c r="D2937" s="267"/>
      <c r="E2937" s="267"/>
      <c r="F2937" s="267"/>
      <c r="G2937" s="267"/>
      <c r="H2937" s="267"/>
      <c r="I2937" s="267"/>
      <c r="J2937" s="267"/>
      <c r="K2937" s="267"/>
      <c r="L2937" s="196" t="s">
        <v>37</v>
      </c>
      <c r="M2937" s="196" t="s">
        <v>980</v>
      </c>
      <c r="N2937" s="196" t="s">
        <v>5094</v>
      </c>
      <c r="O2937" s="196"/>
      <c r="P2937" s="196"/>
      <c r="Q2937" s="196" t="s">
        <v>4940</v>
      </c>
      <c r="R2937" s="218"/>
      <c r="S2937" s="218"/>
      <c r="T2937" s="218"/>
      <c r="U2937" s="281" t="s">
        <v>4764</v>
      </c>
      <c r="V2937" s="197" t="s">
        <v>776</v>
      </c>
      <c r="W2937" s="220">
        <v>1</v>
      </c>
      <c r="X2937" s="285">
        <v>328</v>
      </c>
      <c r="Y2937" s="285">
        <v>318</v>
      </c>
      <c r="Z2937" s="285">
        <v>298</v>
      </c>
      <c r="AA2937" s="285">
        <v>280</v>
      </c>
      <c r="AB2937" s="5"/>
      <c r="AC2937" s="224">
        <f t="shared" si="108"/>
        <v>0</v>
      </c>
      <c r="AD2937" s="270">
        <f t="shared" si="109"/>
        <v>0</v>
      </c>
      <c r="AE2937" s="282" t="s">
        <v>7069</v>
      </c>
      <c r="AF2937" s="283" t="s">
        <v>4765</v>
      </c>
      <c r="AG2937" s="200"/>
      <c r="AH2937" s="200"/>
      <c r="AI2937" s="169" t="str">
        <f>IF(AB2937/W2937=0,"",IF(MOD(AB2937,W2937)&gt;0,"ОШИБКА!!! неверная кратность на сорт",""))</f>
        <v/>
      </c>
    </row>
    <row r="2938" spans="2:35">
      <c r="B2938" s="251"/>
      <c r="C2938" s="168"/>
      <c r="D2938" s="267"/>
      <c r="E2938" s="267"/>
      <c r="F2938" s="267"/>
      <c r="G2938" s="267"/>
      <c r="H2938" s="267"/>
      <c r="I2938" s="267"/>
      <c r="J2938" s="267"/>
      <c r="K2938" s="267">
        <v>46</v>
      </c>
      <c r="L2938" s="196" t="s">
        <v>37</v>
      </c>
      <c r="M2938" s="196" t="s">
        <v>980</v>
      </c>
      <c r="N2938" s="196" t="s">
        <v>5095</v>
      </c>
      <c r="O2938" s="196"/>
      <c r="P2938" s="196"/>
      <c r="Q2938" s="196" t="s">
        <v>4940</v>
      </c>
      <c r="R2938" s="218"/>
      <c r="S2938" s="218"/>
      <c r="T2938" s="218"/>
      <c r="U2938" s="281" t="s">
        <v>4764</v>
      </c>
      <c r="V2938" s="197" t="s">
        <v>776</v>
      </c>
      <c r="W2938" s="220">
        <v>1</v>
      </c>
      <c r="X2938" s="285">
        <v>328</v>
      </c>
      <c r="Y2938" s="285">
        <v>318</v>
      </c>
      <c r="Z2938" s="285">
        <v>298</v>
      </c>
      <c r="AA2938" s="285">
        <v>280</v>
      </c>
      <c r="AB2938" s="5"/>
      <c r="AC2938" s="224">
        <f t="shared" si="108"/>
        <v>0</v>
      </c>
      <c r="AD2938" s="270">
        <f t="shared" si="109"/>
        <v>0</v>
      </c>
      <c r="AE2938" s="282" t="s">
        <v>7069</v>
      </c>
      <c r="AF2938" s="283" t="s">
        <v>4765</v>
      </c>
      <c r="AG2938" s="200"/>
      <c r="AH2938" s="200"/>
      <c r="AI2938" s="169" t="str">
        <f>IF(AB2938/W2938=0,"",IF(MOD(AB2938,W2938)&gt;0,"ОШИБКА!!! неверная кратность на сорт",""))</f>
        <v/>
      </c>
    </row>
    <row r="2939" spans="2:35">
      <c r="B2939" s="251"/>
      <c r="C2939" s="168" t="s">
        <v>3760</v>
      </c>
      <c r="D2939" s="267">
        <v>45</v>
      </c>
      <c r="E2939" s="267">
        <v>4</v>
      </c>
      <c r="F2939" s="267">
        <v>0</v>
      </c>
      <c r="G2939" s="267"/>
      <c r="H2939" s="267"/>
      <c r="I2939" s="267"/>
      <c r="J2939" s="267"/>
      <c r="K2939" s="267"/>
      <c r="L2939" s="196" t="s">
        <v>37</v>
      </c>
      <c r="M2939" s="196" t="s">
        <v>980</v>
      </c>
      <c r="N2939" s="196" t="s">
        <v>4264</v>
      </c>
      <c r="O2939" s="196" t="s">
        <v>4261</v>
      </c>
      <c r="P2939" s="196" t="s">
        <v>4267</v>
      </c>
      <c r="Q2939" s="196" t="s">
        <v>19</v>
      </c>
      <c r="R2939" s="218"/>
      <c r="S2939" s="218"/>
      <c r="T2939" s="218"/>
      <c r="U2939" s="219"/>
      <c r="V2939" s="197" t="s">
        <v>776</v>
      </c>
      <c r="W2939" s="220">
        <v>1</v>
      </c>
      <c r="X2939" s="223">
        <v>297</v>
      </c>
      <c r="Y2939" s="223">
        <v>288</v>
      </c>
      <c r="Z2939" s="223">
        <v>270</v>
      </c>
      <c r="AA2939" s="223">
        <v>254</v>
      </c>
      <c r="AB2939" s="5"/>
      <c r="AC2939" s="224">
        <f t="shared" si="108"/>
        <v>0</v>
      </c>
      <c r="AD2939" s="270">
        <f t="shared" si="109"/>
        <v>0</v>
      </c>
      <c r="AE2939" s="198"/>
      <c r="AF2939" s="199"/>
      <c r="AG2939" s="200"/>
      <c r="AH2939" s="200"/>
      <c r="AI2939" s="169" t="str">
        <f>IF(AB2939/W2939=0,"",IF(MOD(AB2939,W2939)&gt;0,"ОШИБКА!!! неверная кратность на сорт",""))</f>
        <v/>
      </c>
    </row>
    <row r="2940" spans="2:35">
      <c r="B2940" s="251"/>
      <c r="C2940" s="168" t="s">
        <v>3761</v>
      </c>
      <c r="D2940" s="267">
        <v>16</v>
      </c>
      <c r="E2940" s="267">
        <v>27</v>
      </c>
      <c r="F2940" s="267">
        <v>0</v>
      </c>
      <c r="G2940" s="267"/>
      <c r="H2940" s="267"/>
      <c r="I2940" s="267"/>
      <c r="J2940" s="267"/>
      <c r="K2940" s="267"/>
      <c r="L2940" s="196" t="s">
        <v>37</v>
      </c>
      <c r="M2940" s="196" t="s">
        <v>980</v>
      </c>
      <c r="N2940" s="196" t="s">
        <v>4264</v>
      </c>
      <c r="O2940" s="196" t="s">
        <v>4261</v>
      </c>
      <c r="P2940" s="196" t="s">
        <v>4273</v>
      </c>
      <c r="Q2940" s="196" t="s">
        <v>19</v>
      </c>
      <c r="R2940" s="218"/>
      <c r="S2940" s="218"/>
      <c r="T2940" s="218"/>
      <c r="U2940" s="219"/>
      <c r="V2940" s="197" t="s">
        <v>776</v>
      </c>
      <c r="W2940" s="220">
        <v>1</v>
      </c>
      <c r="X2940" s="223">
        <v>297</v>
      </c>
      <c r="Y2940" s="223">
        <v>288</v>
      </c>
      <c r="Z2940" s="223">
        <v>270</v>
      </c>
      <c r="AA2940" s="223">
        <v>254</v>
      </c>
      <c r="AB2940" s="5"/>
      <c r="AC2940" s="224">
        <f t="shared" si="108"/>
        <v>0</v>
      </c>
      <c r="AD2940" s="270">
        <f t="shared" si="109"/>
        <v>0</v>
      </c>
      <c r="AE2940" s="198"/>
      <c r="AF2940" s="199"/>
      <c r="AG2940" s="200"/>
      <c r="AH2940" s="200"/>
      <c r="AI2940" s="169" t="str">
        <f>IF(AB2940/W2940=0,"",IF(MOD(AB2940,W2940)&gt;0,"ОШИБКА!!! неверная кратность на сорт",""))</f>
        <v/>
      </c>
    </row>
    <row r="2941" spans="2:35">
      <c r="B2941" s="251"/>
      <c r="C2941" s="168" t="s">
        <v>2761</v>
      </c>
      <c r="D2941" s="267">
        <v>101</v>
      </c>
      <c r="E2941" s="267"/>
      <c r="F2941" s="267"/>
      <c r="G2941" s="267"/>
      <c r="H2941" s="267"/>
      <c r="I2941" s="267"/>
      <c r="J2941" s="267"/>
      <c r="K2941" s="267"/>
      <c r="L2941" s="196" t="s">
        <v>37</v>
      </c>
      <c r="M2941" s="196" t="s">
        <v>980</v>
      </c>
      <c r="N2941" s="196" t="s">
        <v>2763</v>
      </c>
      <c r="O2941" s="196" t="s">
        <v>2762</v>
      </c>
      <c r="P2941" s="196" t="s">
        <v>1964</v>
      </c>
      <c r="Q2941" s="217" t="s">
        <v>1816</v>
      </c>
      <c r="R2941" s="218"/>
      <c r="S2941" s="218"/>
      <c r="T2941" s="218"/>
      <c r="U2941" s="219"/>
      <c r="V2941" s="197" t="s">
        <v>776</v>
      </c>
      <c r="W2941" s="220">
        <v>1</v>
      </c>
      <c r="X2941" s="223">
        <v>446</v>
      </c>
      <c r="Y2941" s="223">
        <v>432</v>
      </c>
      <c r="Z2941" s="223">
        <v>405</v>
      </c>
      <c r="AA2941" s="223">
        <v>381</v>
      </c>
      <c r="AB2941" s="5"/>
      <c r="AC2941" s="224">
        <f t="shared" si="108"/>
        <v>0</v>
      </c>
      <c r="AD2941" s="270">
        <f t="shared" si="109"/>
        <v>0</v>
      </c>
      <c r="AE2941" s="198"/>
      <c r="AF2941" s="199"/>
      <c r="AG2941" s="200"/>
      <c r="AH2941" s="200"/>
      <c r="AI2941" s="169" t="str">
        <f>IF(AB2941/W2941=0,"",IF(MOD(AB2941,W2941)&gt;0,"ОШИБКА!!! неверная кратность на сорт",""))</f>
        <v/>
      </c>
    </row>
    <row r="2942" spans="2:35">
      <c r="B2942" s="251"/>
      <c r="C2942" s="168"/>
      <c r="D2942" s="267"/>
      <c r="E2942" s="267"/>
      <c r="F2942" s="267"/>
      <c r="G2942" s="267"/>
      <c r="H2942" s="267"/>
      <c r="I2942" s="267"/>
      <c r="J2942" s="267"/>
      <c r="K2942" s="267"/>
      <c r="L2942" s="196" t="s">
        <v>37</v>
      </c>
      <c r="M2942" s="196" t="s">
        <v>980</v>
      </c>
      <c r="N2942" s="196" t="s">
        <v>5386</v>
      </c>
      <c r="O2942" s="196"/>
      <c r="P2942" s="196"/>
      <c r="Q2942" s="217" t="s">
        <v>4958</v>
      </c>
      <c r="R2942" s="218"/>
      <c r="S2942" s="218"/>
      <c r="T2942" s="218"/>
      <c r="U2942" s="281" t="s">
        <v>4764</v>
      </c>
      <c r="V2942" s="197" t="s">
        <v>776</v>
      </c>
      <c r="W2942" s="220">
        <v>25</v>
      </c>
      <c r="X2942" s="285">
        <v>176</v>
      </c>
      <c r="Y2942" s="285">
        <v>171</v>
      </c>
      <c r="Z2942" s="285">
        <v>160</v>
      </c>
      <c r="AA2942" s="285">
        <v>150</v>
      </c>
      <c r="AB2942" s="5"/>
      <c r="AC2942" s="224">
        <f t="shared" si="108"/>
        <v>0</v>
      </c>
      <c r="AD2942" s="270">
        <f t="shared" si="109"/>
        <v>0</v>
      </c>
      <c r="AE2942" s="282" t="s">
        <v>7069</v>
      </c>
      <c r="AF2942" s="283" t="s">
        <v>4765</v>
      </c>
      <c r="AG2942" s="200"/>
      <c r="AH2942" s="200"/>
      <c r="AI2942" s="169" t="str">
        <f>IF(AB2942/W2942=0,"",IF(MOD(AB2942,W2942)&gt;0,"ОШИБКА!!! неверная кратность на сорт",""))</f>
        <v/>
      </c>
    </row>
    <row r="2943" spans="2:35">
      <c r="B2943" s="251"/>
      <c r="C2943" s="168"/>
      <c r="D2943" s="267"/>
      <c r="E2943" s="267"/>
      <c r="F2943" s="267"/>
      <c r="G2943" s="267"/>
      <c r="H2943" s="267"/>
      <c r="I2943" s="267"/>
      <c r="J2943" s="267"/>
      <c r="K2943" s="267">
        <v>4</v>
      </c>
      <c r="L2943" s="196" t="s">
        <v>37</v>
      </c>
      <c r="M2943" s="196" t="s">
        <v>980</v>
      </c>
      <c r="N2943" s="196" t="s">
        <v>5386</v>
      </c>
      <c r="O2943" s="196"/>
      <c r="P2943" s="196"/>
      <c r="Q2943" s="217" t="s">
        <v>4940</v>
      </c>
      <c r="R2943" s="218"/>
      <c r="S2943" s="218"/>
      <c r="T2943" s="218"/>
      <c r="U2943" s="281" t="s">
        <v>4764</v>
      </c>
      <c r="V2943" s="197" t="s">
        <v>776</v>
      </c>
      <c r="W2943" s="220">
        <v>1</v>
      </c>
      <c r="X2943" s="285">
        <v>410</v>
      </c>
      <c r="Y2943" s="285">
        <v>398</v>
      </c>
      <c r="Z2943" s="285">
        <v>373</v>
      </c>
      <c r="AA2943" s="285">
        <v>350</v>
      </c>
      <c r="AB2943" s="5"/>
      <c r="AC2943" s="224">
        <f t="shared" si="108"/>
        <v>0</v>
      </c>
      <c r="AD2943" s="270">
        <f t="shared" si="109"/>
        <v>0</v>
      </c>
      <c r="AE2943" s="282" t="s">
        <v>7069</v>
      </c>
      <c r="AF2943" s="283" t="s">
        <v>4765</v>
      </c>
      <c r="AG2943" s="200"/>
      <c r="AH2943" s="200"/>
      <c r="AI2943" s="169" t="str">
        <f>IF(AB2943/W2943=0,"",IF(MOD(AB2943,W2943)&gt;0,"ОШИБКА!!! неверная кратность на сорт",""))</f>
        <v/>
      </c>
    </row>
    <row r="2944" spans="2:35">
      <c r="B2944" s="251"/>
      <c r="C2944" s="168"/>
      <c r="D2944" s="267"/>
      <c r="E2944" s="267"/>
      <c r="F2944" s="267"/>
      <c r="G2944" s="267"/>
      <c r="H2944" s="267"/>
      <c r="I2944" s="267"/>
      <c r="J2944" s="267"/>
      <c r="K2944" s="267">
        <v>2175</v>
      </c>
      <c r="L2944" s="196" t="s">
        <v>37</v>
      </c>
      <c r="M2944" s="196" t="s">
        <v>980</v>
      </c>
      <c r="N2944" s="196" t="s">
        <v>5387</v>
      </c>
      <c r="O2944" s="196"/>
      <c r="P2944" s="196"/>
      <c r="Q2944" s="217" t="s">
        <v>4940</v>
      </c>
      <c r="R2944" s="218"/>
      <c r="S2944" s="218"/>
      <c r="T2944" s="218"/>
      <c r="U2944" s="281" t="s">
        <v>4764</v>
      </c>
      <c r="V2944" s="197" t="s">
        <v>776</v>
      </c>
      <c r="W2944" s="220">
        <v>1</v>
      </c>
      <c r="X2944" s="285">
        <v>398</v>
      </c>
      <c r="Y2944" s="285">
        <v>386</v>
      </c>
      <c r="Z2944" s="285">
        <v>362</v>
      </c>
      <c r="AA2944" s="285">
        <v>340</v>
      </c>
      <c r="AB2944" s="5"/>
      <c r="AC2944" s="224">
        <f t="shared" si="108"/>
        <v>0</v>
      </c>
      <c r="AD2944" s="270">
        <f t="shared" si="109"/>
        <v>0</v>
      </c>
      <c r="AE2944" s="282" t="s">
        <v>7069</v>
      </c>
      <c r="AF2944" s="283" t="s">
        <v>4765</v>
      </c>
      <c r="AG2944" s="200"/>
      <c r="AH2944" s="200"/>
      <c r="AI2944" s="169" t="str">
        <f>IF(AB2944/W2944=0,"",IF(MOD(AB2944,W2944)&gt;0,"ОШИБКА!!! неверная кратность на сорт",""))</f>
        <v/>
      </c>
    </row>
    <row r="2945" spans="2:35">
      <c r="B2945" s="251"/>
      <c r="C2945" s="168"/>
      <c r="D2945" s="267"/>
      <c r="E2945" s="267"/>
      <c r="F2945" s="267"/>
      <c r="G2945" s="267"/>
      <c r="H2945" s="267"/>
      <c r="I2945" s="267"/>
      <c r="J2945" s="267"/>
      <c r="K2945" s="267">
        <v>5648</v>
      </c>
      <c r="L2945" s="196" t="s">
        <v>37</v>
      </c>
      <c r="M2945" s="196" t="s">
        <v>980</v>
      </c>
      <c r="N2945" s="196" t="s">
        <v>5388</v>
      </c>
      <c r="O2945" s="196"/>
      <c r="P2945" s="196"/>
      <c r="Q2945" s="217" t="s">
        <v>4989</v>
      </c>
      <c r="R2945" s="218"/>
      <c r="S2945" s="218"/>
      <c r="T2945" s="218"/>
      <c r="U2945" s="281" t="s">
        <v>4764</v>
      </c>
      <c r="V2945" s="197" t="s">
        <v>776</v>
      </c>
      <c r="W2945" s="220">
        <v>24</v>
      </c>
      <c r="X2945" s="285">
        <v>205</v>
      </c>
      <c r="Y2945" s="285">
        <v>199</v>
      </c>
      <c r="Z2945" s="285">
        <v>187</v>
      </c>
      <c r="AA2945" s="285">
        <v>175</v>
      </c>
      <c r="AB2945" s="5"/>
      <c r="AC2945" s="224">
        <f t="shared" si="108"/>
        <v>0</v>
      </c>
      <c r="AD2945" s="270">
        <f t="shared" si="109"/>
        <v>0</v>
      </c>
      <c r="AE2945" s="282" t="s">
        <v>7069</v>
      </c>
      <c r="AF2945" s="283" t="s">
        <v>4765</v>
      </c>
      <c r="AG2945" s="200"/>
      <c r="AH2945" s="200"/>
      <c r="AI2945" s="169" t="str">
        <f>IF(AB2945/W2945=0,"",IF(MOD(AB2945,W2945)&gt;0,"ОШИБКА!!! неверная кратность на сорт",""))</f>
        <v/>
      </c>
    </row>
    <row r="2946" spans="2:35">
      <c r="B2946" s="251"/>
      <c r="C2946" s="168"/>
      <c r="D2946" s="267"/>
      <c r="E2946" s="267"/>
      <c r="F2946" s="267"/>
      <c r="G2946" s="267"/>
      <c r="H2946" s="267"/>
      <c r="I2946" s="267"/>
      <c r="J2946" s="267"/>
      <c r="K2946" s="267">
        <v>7263</v>
      </c>
      <c r="L2946" s="196" t="s">
        <v>37</v>
      </c>
      <c r="M2946" s="196" t="s">
        <v>980</v>
      </c>
      <c r="N2946" s="196" t="s">
        <v>5388</v>
      </c>
      <c r="O2946" s="196"/>
      <c r="P2946" s="196"/>
      <c r="Q2946" s="217" t="s">
        <v>4956</v>
      </c>
      <c r="R2946" s="218"/>
      <c r="S2946" s="218"/>
      <c r="T2946" s="218"/>
      <c r="U2946" s="281" t="s">
        <v>4764</v>
      </c>
      <c r="V2946" s="197" t="s">
        <v>776</v>
      </c>
      <c r="W2946" s="220">
        <v>1</v>
      </c>
      <c r="X2946" s="285">
        <v>311</v>
      </c>
      <c r="Y2946" s="285">
        <v>301</v>
      </c>
      <c r="Z2946" s="285">
        <v>282</v>
      </c>
      <c r="AA2946" s="285">
        <v>265</v>
      </c>
      <c r="AB2946" s="5"/>
      <c r="AC2946" s="224">
        <f t="shared" si="108"/>
        <v>0</v>
      </c>
      <c r="AD2946" s="270">
        <f t="shared" si="109"/>
        <v>0</v>
      </c>
      <c r="AE2946" s="282" t="s">
        <v>7069</v>
      </c>
      <c r="AF2946" s="283" t="s">
        <v>4765</v>
      </c>
      <c r="AG2946" s="200"/>
      <c r="AH2946" s="200"/>
      <c r="AI2946" s="169" t="str">
        <f>IF(AB2946/W2946=0,"",IF(MOD(AB2946,W2946)&gt;0,"ОШИБКА!!! неверная кратность на сорт",""))</f>
        <v/>
      </c>
    </row>
    <row r="2947" spans="2:35">
      <c r="B2947" s="251"/>
      <c r="C2947" s="168"/>
      <c r="D2947" s="267"/>
      <c r="E2947" s="267"/>
      <c r="F2947" s="267"/>
      <c r="G2947" s="267"/>
      <c r="H2947" s="267"/>
      <c r="I2947" s="267"/>
      <c r="J2947" s="267"/>
      <c r="K2947" s="267">
        <v>1453</v>
      </c>
      <c r="L2947" s="196" t="s">
        <v>37</v>
      </c>
      <c r="M2947" s="196" t="s">
        <v>980</v>
      </c>
      <c r="N2947" s="196" t="s">
        <v>5388</v>
      </c>
      <c r="O2947" s="196"/>
      <c r="P2947" s="196"/>
      <c r="Q2947" s="217" t="s">
        <v>4940</v>
      </c>
      <c r="R2947" s="218"/>
      <c r="S2947" s="218"/>
      <c r="T2947" s="218"/>
      <c r="U2947" s="281" t="s">
        <v>4764</v>
      </c>
      <c r="V2947" s="197" t="s">
        <v>776</v>
      </c>
      <c r="W2947" s="220">
        <v>1</v>
      </c>
      <c r="X2947" s="285">
        <v>410</v>
      </c>
      <c r="Y2947" s="285">
        <v>398</v>
      </c>
      <c r="Z2947" s="285">
        <v>373</v>
      </c>
      <c r="AA2947" s="285">
        <v>350</v>
      </c>
      <c r="AB2947" s="5"/>
      <c r="AC2947" s="224">
        <f t="shared" si="108"/>
        <v>0</v>
      </c>
      <c r="AD2947" s="270">
        <f t="shared" si="109"/>
        <v>0</v>
      </c>
      <c r="AE2947" s="282" t="s">
        <v>7069</v>
      </c>
      <c r="AF2947" s="283" t="s">
        <v>4765</v>
      </c>
      <c r="AG2947" s="200"/>
      <c r="AH2947" s="200"/>
      <c r="AI2947" s="169" t="str">
        <f>IF(AB2947/W2947=0,"",IF(MOD(AB2947,W2947)&gt;0,"ОШИБКА!!! неверная кратность на сорт",""))</f>
        <v/>
      </c>
    </row>
    <row r="2948" spans="2:35">
      <c r="B2948" s="251"/>
      <c r="C2948" s="168"/>
      <c r="D2948" s="267"/>
      <c r="E2948" s="267"/>
      <c r="F2948" s="267"/>
      <c r="G2948" s="267"/>
      <c r="H2948" s="267"/>
      <c r="I2948" s="267"/>
      <c r="J2948" s="267"/>
      <c r="K2948" s="267">
        <v>25</v>
      </c>
      <c r="L2948" s="196" t="s">
        <v>37</v>
      </c>
      <c r="M2948" s="196" t="s">
        <v>980</v>
      </c>
      <c r="N2948" s="196" t="s">
        <v>5710</v>
      </c>
      <c r="O2948" s="196"/>
      <c r="P2948" s="196"/>
      <c r="Q2948" s="217" t="s">
        <v>4940</v>
      </c>
      <c r="R2948" s="218"/>
      <c r="S2948" s="218"/>
      <c r="T2948" s="218"/>
      <c r="U2948" s="281" t="s">
        <v>4764</v>
      </c>
      <c r="V2948" s="197" t="s">
        <v>776</v>
      </c>
      <c r="W2948" s="220">
        <v>1</v>
      </c>
      <c r="X2948" s="285">
        <v>387</v>
      </c>
      <c r="Y2948" s="285">
        <v>375</v>
      </c>
      <c r="Z2948" s="285">
        <v>352</v>
      </c>
      <c r="AA2948" s="285">
        <v>330</v>
      </c>
      <c r="AB2948" s="5"/>
      <c r="AC2948" s="224">
        <f t="shared" si="108"/>
        <v>0</v>
      </c>
      <c r="AD2948" s="270">
        <f t="shared" si="109"/>
        <v>0</v>
      </c>
      <c r="AE2948" s="282" t="s">
        <v>7069</v>
      </c>
      <c r="AF2948" s="283" t="s">
        <v>4765</v>
      </c>
      <c r="AG2948" s="200"/>
      <c r="AH2948" s="200"/>
      <c r="AI2948" s="169" t="str">
        <f>IF(AB2948/W2948=0,"",IF(MOD(AB2948,W2948)&gt;0,"ОШИБКА!!! неверная кратность на сорт",""))</f>
        <v/>
      </c>
    </row>
    <row r="2949" spans="2:35">
      <c r="B2949" s="251"/>
      <c r="C2949" s="168" t="s">
        <v>3762</v>
      </c>
      <c r="D2949" s="267">
        <v>24</v>
      </c>
      <c r="E2949" s="267">
        <v>5</v>
      </c>
      <c r="F2949" s="267">
        <v>0</v>
      </c>
      <c r="G2949" s="267"/>
      <c r="H2949" s="267"/>
      <c r="I2949" s="267"/>
      <c r="J2949" s="267"/>
      <c r="K2949" s="267"/>
      <c r="L2949" s="196" t="s">
        <v>37</v>
      </c>
      <c r="M2949" s="196" t="s">
        <v>980</v>
      </c>
      <c r="N2949" s="196" t="s">
        <v>4331</v>
      </c>
      <c r="O2949" s="196" t="s">
        <v>4330</v>
      </c>
      <c r="P2949" s="196"/>
      <c r="Q2949" s="196" t="s">
        <v>19</v>
      </c>
      <c r="R2949" s="218"/>
      <c r="S2949" s="218"/>
      <c r="T2949" s="218"/>
      <c r="U2949" s="219"/>
      <c r="V2949" s="197" t="s">
        <v>776</v>
      </c>
      <c r="W2949" s="220">
        <v>1</v>
      </c>
      <c r="X2949" s="223">
        <v>411</v>
      </c>
      <c r="Y2949" s="223">
        <v>399</v>
      </c>
      <c r="Z2949" s="223">
        <v>374</v>
      </c>
      <c r="AA2949" s="223">
        <v>352</v>
      </c>
      <c r="AB2949" s="5"/>
      <c r="AC2949" s="224">
        <f t="shared" si="108"/>
        <v>0</v>
      </c>
      <c r="AD2949" s="270">
        <f t="shared" si="109"/>
        <v>0</v>
      </c>
      <c r="AE2949" s="198"/>
      <c r="AF2949" s="199"/>
      <c r="AG2949" s="200"/>
      <c r="AH2949" s="200"/>
      <c r="AI2949" s="169" t="str">
        <f>IF(AB2949/W2949=0,"",IF(MOD(AB2949,W2949)&gt;0,"ОШИБКА!!! неверная кратность на сорт",""))</f>
        <v/>
      </c>
    </row>
    <row r="2950" spans="2:35">
      <c r="B2950" s="251"/>
      <c r="C2950" s="168" t="s">
        <v>3768</v>
      </c>
      <c r="D2950" s="267">
        <v>4</v>
      </c>
      <c r="E2950" s="267">
        <v>15</v>
      </c>
      <c r="F2950" s="267">
        <v>0</v>
      </c>
      <c r="G2950" s="267"/>
      <c r="H2950" s="267"/>
      <c r="I2950" s="267"/>
      <c r="J2950" s="267"/>
      <c r="K2950" s="267"/>
      <c r="L2950" s="196" t="s">
        <v>37</v>
      </c>
      <c r="M2950" s="196" t="s">
        <v>980</v>
      </c>
      <c r="N2950" s="196" t="s">
        <v>1658</v>
      </c>
      <c r="O2950" s="196" t="s">
        <v>1657</v>
      </c>
      <c r="P2950" s="196" t="s">
        <v>3951</v>
      </c>
      <c r="Q2950" s="196" t="s">
        <v>19</v>
      </c>
      <c r="R2950" s="218"/>
      <c r="S2950" s="218"/>
      <c r="T2950" s="218"/>
      <c r="U2950" s="219"/>
      <c r="V2950" s="197" t="s">
        <v>776</v>
      </c>
      <c r="W2950" s="220">
        <v>1</v>
      </c>
      <c r="X2950" s="223">
        <v>596</v>
      </c>
      <c r="Y2950" s="223">
        <v>578</v>
      </c>
      <c r="Z2950" s="223">
        <v>542</v>
      </c>
      <c r="AA2950" s="223">
        <v>510</v>
      </c>
      <c r="AB2950" s="5"/>
      <c r="AC2950" s="224">
        <f t="shared" si="108"/>
        <v>0</v>
      </c>
      <c r="AD2950" s="270">
        <f t="shared" si="109"/>
        <v>0</v>
      </c>
      <c r="AE2950" s="198"/>
      <c r="AF2950" s="199"/>
      <c r="AG2950" s="200"/>
      <c r="AH2950" s="200"/>
      <c r="AI2950" s="169" t="str">
        <f>IF(AB2950/W2950=0,"",IF(MOD(AB2950,W2950)&gt;0,"ОШИБКА!!! неверная кратность на сорт",""))</f>
        <v/>
      </c>
    </row>
    <row r="2951" spans="2:35">
      <c r="B2951" s="251"/>
      <c r="C2951" s="168" t="s">
        <v>2764</v>
      </c>
      <c r="D2951" s="267">
        <v>17</v>
      </c>
      <c r="E2951" s="267"/>
      <c r="F2951" s="267"/>
      <c r="G2951" s="267"/>
      <c r="H2951" s="267"/>
      <c r="I2951" s="267"/>
      <c r="J2951" s="267"/>
      <c r="K2951" s="267"/>
      <c r="L2951" s="196" t="s">
        <v>37</v>
      </c>
      <c r="M2951" s="196" t="s">
        <v>980</v>
      </c>
      <c r="N2951" s="196" t="s">
        <v>1658</v>
      </c>
      <c r="O2951" s="196" t="s">
        <v>1657</v>
      </c>
      <c r="P2951" s="196" t="s">
        <v>1678</v>
      </c>
      <c r="Q2951" s="196" t="s">
        <v>141</v>
      </c>
      <c r="R2951" s="218"/>
      <c r="S2951" s="218"/>
      <c r="T2951" s="218"/>
      <c r="U2951" s="219"/>
      <c r="V2951" s="197" t="s">
        <v>776</v>
      </c>
      <c r="W2951" s="220">
        <v>1</v>
      </c>
      <c r="X2951" s="223">
        <v>497</v>
      </c>
      <c r="Y2951" s="223">
        <v>482</v>
      </c>
      <c r="Z2951" s="223">
        <v>452</v>
      </c>
      <c r="AA2951" s="223">
        <v>425</v>
      </c>
      <c r="AB2951" s="5"/>
      <c r="AC2951" s="224">
        <f t="shared" si="108"/>
        <v>0</v>
      </c>
      <c r="AD2951" s="270">
        <f t="shared" si="109"/>
        <v>0</v>
      </c>
      <c r="AE2951" s="198"/>
      <c r="AF2951" s="199"/>
      <c r="AG2951" s="200"/>
      <c r="AH2951" s="200"/>
      <c r="AI2951" s="169" t="str">
        <f>IF(AB2951/W2951=0,"",IF(MOD(AB2951,W2951)&gt;0,"ОШИБКА!!! неверная кратность на сорт",""))</f>
        <v/>
      </c>
    </row>
    <row r="2952" spans="2:35">
      <c r="B2952" s="251"/>
      <c r="C2952" s="168" t="s">
        <v>1656</v>
      </c>
      <c r="D2952" s="267">
        <v>18</v>
      </c>
      <c r="E2952" s="267">
        <v>117</v>
      </c>
      <c r="F2952" s="267">
        <v>52</v>
      </c>
      <c r="G2952" s="267"/>
      <c r="H2952" s="267"/>
      <c r="I2952" s="267"/>
      <c r="J2952" s="267"/>
      <c r="K2952" s="267"/>
      <c r="L2952" s="196" t="s">
        <v>37</v>
      </c>
      <c r="M2952" s="196" t="s">
        <v>980</v>
      </c>
      <c r="N2952" s="196" t="s">
        <v>1658</v>
      </c>
      <c r="O2952" s="196" t="s">
        <v>1657</v>
      </c>
      <c r="P2952" s="196" t="s">
        <v>3949</v>
      </c>
      <c r="Q2952" s="196" t="s">
        <v>19</v>
      </c>
      <c r="R2952" s="218"/>
      <c r="S2952" s="218"/>
      <c r="T2952" s="218"/>
      <c r="U2952" s="219"/>
      <c r="V2952" s="197" t="s">
        <v>776</v>
      </c>
      <c r="W2952" s="220">
        <v>1</v>
      </c>
      <c r="X2952" s="223">
        <v>416</v>
      </c>
      <c r="Y2952" s="223">
        <v>404</v>
      </c>
      <c r="Z2952" s="223">
        <v>378</v>
      </c>
      <c r="AA2952" s="223">
        <v>356</v>
      </c>
      <c r="AB2952" s="5"/>
      <c r="AC2952" s="224">
        <f t="shared" si="108"/>
        <v>0</v>
      </c>
      <c r="AD2952" s="270">
        <f t="shared" si="109"/>
        <v>0</v>
      </c>
      <c r="AE2952" s="198"/>
      <c r="AF2952" s="199"/>
      <c r="AG2952" s="200"/>
      <c r="AH2952" s="200"/>
      <c r="AI2952" s="169" t="str">
        <f>IF(AB2952/W2952=0,"",IF(MOD(AB2952,W2952)&gt;0,"ОШИБКА!!! неверная кратность на сорт",""))</f>
        <v/>
      </c>
    </row>
    <row r="2953" spans="2:35">
      <c r="B2953" s="251"/>
      <c r="C2953" s="168" t="s">
        <v>3763</v>
      </c>
      <c r="D2953" s="267"/>
      <c r="E2953" s="267"/>
      <c r="F2953" s="267"/>
      <c r="G2953" s="267"/>
      <c r="H2953" s="267"/>
      <c r="I2953" s="267"/>
      <c r="J2953" s="267"/>
      <c r="K2953" s="267"/>
      <c r="L2953" s="196" t="s">
        <v>37</v>
      </c>
      <c r="M2953" s="332" t="s">
        <v>980</v>
      </c>
      <c r="N2953" s="332" t="s">
        <v>1658</v>
      </c>
      <c r="O2953" s="332" t="s">
        <v>1657</v>
      </c>
      <c r="P2953" s="332" t="s">
        <v>3949</v>
      </c>
      <c r="Q2953" s="338" t="s">
        <v>4613</v>
      </c>
      <c r="R2953" s="334"/>
      <c r="S2953" s="334"/>
      <c r="T2953" s="334"/>
      <c r="U2953" s="219"/>
      <c r="V2953" s="197" t="s">
        <v>776</v>
      </c>
      <c r="W2953" s="220">
        <v>1</v>
      </c>
      <c r="X2953" s="223">
        <v>462</v>
      </c>
      <c r="Y2953" s="223">
        <v>448</v>
      </c>
      <c r="Z2953" s="223">
        <v>420</v>
      </c>
      <c r="AA2953" s="223">
        <v>395</v>
      </c>
      <c r="AB2953" s="5"/>
      <c r="AC2953" s="224">
        <f t="shared" si="108"/>
        <v>0</v>
      </c>
      <c r="AD2953" s="270">
        <f t="shared" si="109"/>
        <v>0</v>
      </c>
      <c r="AE2953" s="198" t="s">
        <v>4484</v>
      </c>
      <c r="AF2953" s="199"/>
      <c r="AG2953" s="200"/>
      <c r="AH2953" s="200"/>
      <c r="AI2953" s="169" t="str">
        <f>IF(AB2953/W2953=0,"",IF(MOD(AB2953,W2953)&gt;0,"ОШИБКА!!! неверная кратность на сорт",""))</f>
        <v/>
      </c>
    </row>
    <row r="2954" spans="2:35">
      <c r="B2954" s="251"/>
      <c r="C2954" s="168" t="s">
        <v>3769</v>
      </c>
      <c r="D2954" s="267">
        <v>5</v>
      </c>
      <c r="E2954" s="267"/>
      <c r="F2954" s="267"/>
      <c r="G2954" s="267"/>
      <c r="H2954" s="267"/>
      <c r="I2954" s="267"/>
      <c r="J2954" s="267"/>
      <c r="K2954" s="267"/>
      <c r="L2954" s="196" t="s">
        <v>37</v>
      </c>
      <c r="M2954" s="196" t="s">
        <v>980</v>
      </c>
      <c r="N2954" s="196" t="s">
        <v>1658</v>
      </c>
      <c r="O2954" s="196" t="s">
        <v>1657</v>
      </c>
      <c r="P2954" s="196" t="s">
        <v>3950</v>
      </c>
      <c r="Q2954" s="217" t="s">
        <v>4613</v>
      </c>
      <c r="R2954" s="218"/>
      <c r="S2954" s="218"/>
      <c r="T2954" s="218"/>
      <c r="U2954" s="219"/>
      <c r="V2954" s="197" t="s">
        <v>776</v>
      </c>
      <c r="W2954" s="220">
        <v>1</v>
      </c>
      <c r="X2954" s="223">
        <v>462</v>
      </c>
      <c r="Y2954" s="223">
        <v>448</v>
      </c>
      <c r="Z2954" s="223">
        <v>420</v>
      </c>
      <c r="AA2954" s="223">
        <v>395</v>
      </c>
      <c r="AB2954" s="5"/>
      <c r="AC2954" s="224">
        <f t="shared" ref="AC2954:AC2971" si="110">X2954*AB2954</f>
        <v>0</v>
      </c>
      <c r="AD2954" s="270">
        <f t="shared" ref="AD2954:AD2971" si="111">IF(Y2954&lt;&gt;"",IF(AND($AC$25&gt;=200000,AB2954&gt;=20),AB2954*AA2954,IF(AND($AC$25&gt;=200000,AB2954&lt;20),AB2954*Z2954,IF(AND($AC$25&lt;200000,AB2954&gt;=20),AB2954*Y2954,AB2954*X2954))),IF($AC$25&gt;=200000,AB2954*Z2954,AB2954*X2954))</f>
        <v>0</v>
      </c>
      <c r="AE2954" s="198"/>
      <c r="AF2954" s="199"/>
      <c r="AG2954" s="200"/>
      <c r="AH2954" s="200"/>
      <c r="AI2954" s="169" t="str">
        <f>IF(AB2954/W2954=0,"",IF(MOD(AB2954,W2954)&gt;0,"ОШИБКА!!! неверная кратность на сорт",""))</f>
        <v/>
      </c>
    </row>
    <row r="2955" spans="2:35">
      <c r="B2955" s="251"/>
      <c r="C2955" s="168" t="s">
        <v>3765</v>
      </c>
      <c r="D2955" s="267">
        <v>47</v>
      </c>
      <c r="E2955" s="267">
        <v>121</v>
      </c>
      <c r="F2955" s="267">
        <v>118</v>
      </c>
      <c r="G2955" s="267"/>
      <c r="H2955" s="267"/>
      <c r="I2955" s="267"/>
      <c r="J2955" s="267">
        <v>3</v>
      </c>
      <c r="K2955" s="267"/>
      <c r="L2955" s="196" t="s">
        <v>37</v>
      </c>
      <c r="M2955" s="196" t="s">
        <v>980</v>
      </c>
      <c r="N2955" s="196" t="s">
        <v>1658</v>
      </c>
      <c r="O2955" s="196" t="s">
        <v>1657</v>
      </c>
      <c r="P2955" s="196" t="s">
        <v>2766</v>
      </c>
      <c r="Q2955" s="196" t="s">
        <v>19</v>
      </c>
      <c r="R2955" s="218"/>
      <c r="S2955" s="218"/>
      <c r="T2955" s="218"/>
      <c r="U2955" s="219"/>
      <c r="V2955" s="197" t="s">
        <v>776</v>
      </c>
      <c r="W2955" s="220">
        <v>1</v>
      </c>
      <c r="X2955" s="223">
        <v>306</v>
      </c>
      <c r="Y2955" s="223">
        <v>296</v>
      </c>
      <c r="Z2955" s="223">
        <v>278</v>
      </c>
      <c r="AA2955" s="223">
        <v>261</v>
      </c>
      <c r="AB2955" s="5"/>
      <c r="AC2955" s="224">
        <f t="shared" si="110"/>
        <v>0</v>
      </c>
      <c r="AD2955" s="270">
        <f t="shared" si="111"/>
        <v>0</v>
      </c>
      <c r="AE2955" s="198"/>
      <c r="AF2955" s="199"/>
      <c r="AG2955" s="200"/>
      <c r="AH2955" s="200"/>
      <c r="AI2955" s="169" t="str">
        <f>IF(AB2955/W2955=0,"",IF(MOD(AB2955,W2955)&gt;0,"ОШИБКА!!! неверная кратность на сорт",""))</f>
        <v/>
      </c>
    </row>
    <row r="2956" spans="2:35">
      <c r="B2956" s="251"/>
      <c r="C2956" s="168" t="s">
        <v>3764</v>
      </c>
      <c r="D2956" s="267">
        <v>2</v>
      </c>
      <c r="E2956" s="267"/>
      <c r="F2956" s="267"/>
      <c r="G2956" s="267"/>
      <c r="H2956" s="267"/>
      <c r="I2956" s="267"/>
      <c r="J2956" s="267"/>
      <c r="K2956" s="267"/>
      <c r="L2956" s="196" t="s">
        <v>37</v>
      </c>
      <c r="M2956" s="196" t="s">
        <v>980</v>
      </c>
      <c r="N2956" s="196" t="s">
        <v>1658</v>
      </c>
      <c r="O2956" s="196" t="s">
        <v>1657</v>
      </c>
      <c r="P2956" s="196" t="s">
        <v>2766</v>
      </c>
      <c r="Q2956" s="217" t="s">
        <v>4613</v>
      </c>
      <c r="R2956" s="218"/>
      <c r="S2956" s="218"/>
      <c r="T2956" s="218"/>
      <c r="U2956" s="219"/>
      <c r="V2956" s="197" t="s">
        <v>776</v>
      </c>
      <c r="W2956" s="220">
        <v>1</v>
      </c>
      <c r="X2956" s="223">
        <v>462</v>
      </c>
      <c r="Y2956" s="223">
        <v>448</v>
      </c>
      <c r="Z2956" s="223">
        <v>420</v>
      </c>
      <c r="AA2956" s="223">
        <v>395</v>
      </c>
      <c r="AB2956" s="5"/>
      <c r="AC2956" s="224">
        <f t="shared" si="110"/>
        <v>0</v>
      </c>
      <c r="AD2956" s="270">
        <f t="shared" si="111"/>
        <v>0</v>
      </c>
      <c r="AE2956" s="198"/>
      <c r="AF2956" s="199"/>
      <c r="AG2956" s="200"/>
      <c r="AH2956" s="200"/>
      <c r="AI2956" s="169" t="str">
        <f>IF(AB2956/W2956=0,"",IF(MOD(AB2956,W2956)&gt;0,"ОШИБКА!!! неверная кратность на сорт",""))</f>
        <v/>
      </c>
    </row>
    <row r="2957" spans="2:35">
      <c r="B2957" s="251"/>
      <c r="C2957" s="168" t="s">
        <v>2765</v>
      </c>
      <c r="D2957" s="267">
        <v>18</v>
      </c>
      <c r="E2957" s="267"/>
      <c r="F2957" s="267"/>
      <c r="G2957" s="267"/>
      <c r="H2957" s="267"/>
      <c r="I2957" s="267"/>
      <c r="J2957" s="267">
        <v>2</v>
      </c>
      <c r="K2957" s="267"/>
      <c r="L2957" s="196" t="s">
        <v>37</v>
      </c>
      <c r="M2957" s="196" t="s">
        <v>980</v>
      </c>
      <c r="N2957" s="196" t="s">
        <v>1658</v>
      </c>
      <c r="O2957" s="196" t="s">
        <v>1657</v>
      </c>
      <c r="P2957" s="196" t="s">
        <v>2766</v>
      </c>
      <c r="Q2957" s="196" t="s">
        <v>19</v>
      </c>
      <c r="R2957" s="218"/>
      <c r="S2957" s="218"/>
      <c r="T2957" s="218"/>
      <c r="U2957" s="219"/>
      <c r="V2957" s="197" t="s">
        <v>776</v>
      </c>
      <c r="W2957" s="220">
        <v>1</v>
      </c>
      <c r="X2957" s="223">
        <v>573</v>
      </c>
      <c r="Y2957" s="223">
        <v>556</v>
      </c>
      <c r="Z2957" s="223">
        <v>521</v>
      </c>
      <c r="AA2957" s="223">
        <v>490</v>
      </c>
      <c r="AB2957" s="5"/>
      <c r="AC2957" s="224">
        <f t="shared" si="110"/>
        <v>0</v>
      </c>
      <c r="AD2957" s="270">
        <f t="shared" si="111"/>
        <v>0</v>
      </c>
      <c r="AE2957" s="198"/>
      <c r="AF2957" s="199"/>
      <c r="AG2957" s="200"/>
      <c r="AH2957" s="200"/>
      <c r="AI2957" s="169" t="str">
        <f>IF(AB2957/W2957=0,"",IF(MOD(AB2957,W2957)&gt;0,"ОШИБКА!!! неверная кратность на сорт",""))</f>
        <v/>
      </c>
    </row>
    <row r="2958" spans="2:35">
      <c r="B2958" s="251"/>
      <c r="C2958" s="168" t="s">
        <v>1659</v>
      </c>
      <c r="D2958" s="267">
        <v>9</v>
      </c>
      <c r="E2958" s="267">
        <v>170</v>
      </c>
      <c r="F2958" s="267">
        <v>87</v>
      </c>
      <c r="G2958" s="267"/>
      <c r="H2958" s="267"/>
      <c r="I2958" s="267"/>
      <c r="J2958" s="267"/>
      <c r="K2958" s="267"/>
      <c r="L2958" s="196" t="s">
        <v>37</v>
      </c>
      <c r="M2958" s="196" t="s">
        <v>980</v>
      </c>
      <c r="N2958" s="196" t="s">
        <v>1658</v>
      </c>
      <c r="O2958" s="196" t="s">
        <v>1657</v>
      </c>
      <c r="P2958" s="196" t="s">
        <v>1660</v>
      </c>
      <c r="Q2958" s="196" t="s">
        <v>19</v>
      </c>
      <c r="R2958" s="218"/>
      <c r="S2958" s="218"/>
      <c r="T2958" s="218"/>
      <c r="U2958" s="219"/>
      <c r="V2958" s="197" t="s">
        <v>776</v>
      </c>
      <c r="W2958" s="220">
        <v>1</v>
      </c>
      <c r="X2958" s="223">
        <v>306</v>
      </c>
      <c r="Y2958" s="223">
        <v>296</v>
      </c>
      <c r="Z2958" s="223">
        <v>278</v>
      </c>
      <c r="AA2958" s="223">
        <v>261</v>
      </c>
      <c r="AB2958" s="5"/>
      <c r="AC2958" s="224">
        <f t="shared" si="110"/>
        <v>0</v>
      </c>
      <c r="AD2958" s="270">
        <f t="shared" si="111"/>
        <v>0</v>
      </c>
      <c r="AE2958" s="198"/>
      <c r="AF2958" s="199"/>
      <c r="AG2958" s="200"/>
      <c r="AH2958" s="200"/>
      <c r="AI2958" s="169" t="str">
        <f>IF(AB2958/W2958=0,"",IF(MOD(AB2958,W2958)&gt;0,"ОШИБКА!!! неверная кратность на сорт",""))</f>
        <v/>
      </c>
    </row>
    <row r="2959" spans="2:35">
      <c r="B2959" s="251"/>
      <c r="C2959" s="168" t="s">
        <v>3766</v>
      </c>
      <c r="D2959" s="267"/>
      <c r="E2959" s="267"/>
      <c r="F2959" s="267"/>
      <c r="G2959" s="267"/>
      <c r="H2959" s="267"/>
      <c r="I2959" s="267"/>
      <c r="J2959" s="267"/>
      <c r="K2959" s="267"/>
      <c r="L2959" s="196" t="s">
        <v>37</v>
      </c>
      <c r="M2959" s="332" t="s">
        <v>980</v>
      </c>
      <c r="N2959" s="332" t="s">
        <v>1658</v>
      </c>
      <c r="O2959" s="332" t="s">
        <v>1657</v>
      </c>
      <c r="P2959" s="332" t="s">
        <v>1660</v>
      </c>
      <c r="Q2959" s="332" t="s">
        <v>19</v>
      </c>
      <c r="R2959" s="334"/>
      <c r="S2959" s="334"/>
      <c r="T2959" s="334"/>
      <c r="U2959" s="219"/>
      <c r="V2959" s="197" t="s">
        <v>776</v>
      </c>
      <c r="W2959" s="220">
        <v>1</v>
      </c>
      <c r="X2959" s="223">
        <v>304</v>
      </c>
      <c r="Y2959" s="223">
        <v>295</v>
      </c>
      <c r="Z2959" s="223">
        <v>276</v>
      </c>
      <c r="AA2959" s="223">
        <v>260</v>
      </c>
      <c r="AB2959" s="5"/>
      <c r="AC2959" s="224">
        <f t="shared" si="110"/>
        <v>0</v>
      </c>
      <c r="AD2959" s="270">
        <f t="shared" si="111"/>
        <v>0</v>
      </c>
      <c r="AE2959" s="198" t="s">
        <v>4484</v>
      </c>
      <c r="AF2959" s="199"/>
      <c r="AG2959" s="200"/>
      <c r="AH2959" s="200"/>
      <c r="AI2959" s="169" t="str">
        <f>IF(AB2959/W2959=0,"",IF(MOD(AB2959,W2959)&gt;0,"ОШИБКА!!! неверная кратность на сорт",""))</f>
        <v/>
      </c>
    </row>
    <row r="2960" spans="2:35">
      <c r="B2960" s="251"/>
      <c r="C2960" s="168" t="s">
        <v>2767</v>
      </c>
      <c r="D2960" s="267">
        <v>13</v>
      </c>
      <c r="E2960" s="267"/>
      <c r="F2960" s="267"/>
      <c r="G2960" s="267"/>
      <c r="H2960" s="267"/>
      <c r="I2960" s="267"/>
      <c r="J2960" s="267"/>
      <c r="K2960" s="267"/>
      <c r="L2960" s="196" t="s">
        <v>37</v>
      </c>
      <c r="M2960" s="196" t="s">
        <v>980</v>
      </c>
      <c r="N2960" s="196" t="s">
        <v>1658</v>
      </c>
      <c r="O2960" s="196" t="s">
        <v>1657</v>
      </c>
      <c r="P2960" s="196" t="s">
        <v>1660</v>
      </c>
      <c r="Q2960" s="217" t="s">
        <v>4613</v>
      </c>
      <c r="R2960" s="218"/>
      <c r="S2960" s="218"/>
      <c r="T2960" s="218"/>
      <c r="U2960" s="219"/>
      <c r="V2960" s="197" t="s">
        <v>776</v>
      </c>
      <c r="W2960" s="220">
        <v>1</v>
      </c>
      <c r="X2960" s="223">
        <v>462</v>
      </c>
      <c r="Y2960" s="223">
        <v>448</v>
      </c>
      <c r="Z2960" s="223">
        <v>420</v>
      </c>
      <c r="AA2960" s="223">
        <v>395</v>
      </c>
      <c r="AB2960" s="5"/>
      <c r="AC2960" s="224">
        <f t="shared" si="110"/>
        <v>0</v>
      </c>
      <c r="AD2960" s="270">
        <f t="shared" si="111"/>
        <v>0</v>
      </c>
      <c r="AE2960" s="198"/>
      <c r="AF2960" s="199"/>
      <c r="AG2960" s="200"/>
      <c r="AH2960" s="200"/>
      <c r="AI2960" s="169" t="str">
        <f>IF(AB2960/W2960=0,"",IF(MOD(AB2960,W2960)&gt;0,"ОШИБКА!!! неверная кратность на сорт",""))</f>
        <v/>
      </c>
    </row>
    <row r="2961" spans="2:35">
      <c r="B2961" s="251"/>
      <c r="C2961" s="168" t="s">
        <v>3767</v>
      </c>
      <c r="D2961" s="267">
        <v>9</v>
      </c>
      <c r="E2961" s="267">
        <v>29</v>
      </c>
      <c r="F2961" s="267">
        <v>0</v>
      </c>
      <c r="G2961" s="267"/>
      <c r="H2961" s="267"/>
      <c r="I2961" s="267"/>
      <c r="J2961" s="267"/>
      <c r="K2961" s="267"/>
      <c r="L2961" s="196" t="s">
        <v>37</v>
      </c>
      <c r="M2961" s="196" t="s">
        <v>980</v>
      </c>
      <c r="N2961" s="196" t="s">
        <v>1658</v>
      </c>
      <c r="O2961" s="196" t="s">
        <v>1657</v>
      </c>
      <c r="P2961" s="196"/>
      <c r="Q2961" s="196" t="s">
        <v>19</v>
      </c>
      <c r="R2961" s="218"/>
      <c r="S2961" s="218"/>
      <c r="T2961" s="218"/>
      <c r="U2961" s="252"/>
      <c r="V2961" s="197" t="s">
        <v>776</v>
      </c>
      <c r="W2961" s="220">
        <v>1</v>
      </c>
      <c r="X2961" s="227">
        <v>258</v>
      </c>
      <c r="Y2961" s="227">
        <v>250</v>
      </c>
      <c r="Z2961" s="227">
        <v>234</v>
      </c>
      <c r="AA2961" s="227">
        <v>220</v>
      </c>
      <c r="AB2961" s="5"/>
      <c r="AC2961" s="224">
        <f t="shared" si="110"/>
        <v>0</v>
      </c>
      <c r="AD2961" s="270">
        <f t="shared" si="111"/>
        <v>0</v>
      </c>
      <c r="AE2961" s="198"/>
      <c r="AF2961" s="199"/>
      <c r="AG2961" s="200"/>
      <c r="AH2961" s="200"/>
      <c r="AI2961" s="169" t="str">
        <f>IF(AB2961/W2961=0,"",IF(MOD(AB2961,W2961)&gt;0,"ОШИБКА!!! неверная кратность на сорт",""))</f>
        <v/>
      </c>
    </row>
    <row r="2962" spans="2:35">
      <c r="B2962" s="251"/>
      <c r="C2962" s="168"/>
      <c r="D2962" s="267"/>
      <c r="E2962" s="267"/>
      <c r="F2962" s="267"/>
      <c r="G2962" s="267"/>
      <c r="H2962" s="267"/>
      <c r="I2962" s="267"/>
      <c r="J2962" s="267"/>
      <c r="K2962" s="267">
        <v>28</v>
      </c>
      <c r="L2962" s="196" t="s">
        <v>37</v>
      </c>
      <c r="M2962" s="196" t="s">
        <v>980</v>
      </c>
      <c r="N2962" s="196" t="s">
        <v>5493</v>
      </c>
      <c r="O2962" s="196"/>
      <c r="P2962" s="196"/>
      <c r="Q2962" s="196" t="s">
        <v>4940</v>
      </c>
      <c r="R2962" s="218"/>
      <c r="S2962" s="218"/>
      <c r="T2962" s="218"/>
      <c r="U2962" s="281" t="s">
        <v>4764</v>
      </c>
      <c r="V2962" s="197" t="s">
        <v>776</v>
      </c>
      <c r="W2962" s="220">
        <v>1</v>
      </c>
      <c r="X2962" s="285">
        <v>398</v>
      </c>
      <c r="Y2962" s="285">
        <v>386</v>
      </c>
      <c r="Z2962" s="285">
        <v>362</v>
      </c>
      <c r="AA2962" s="285">
        <v>340</v>
      </c>
      <c r="AB2962" s="5"/>
      <c r="AC2962" s="224">
        <f t="shared" si="110"/>
        <v>0</v>
      </c>
      <c r="AD2962" s="270">
        <f t="shared" si="111"/>
        <v>0</v>
      </c>
      <c r="AE2962" s="282" t="s">
        <v>7069</v>
      </c>
      <c r="AF2962" s="283" t="s">
        <v>4765</v>
      </c>
      <c r="AG2962" s="200"/>
      <c r="AH2962" s="200"/>
      <c r="AI2962" s="169" t="str">
        <f>IF(AB2962/W2962=0,"",IF(MOD(AB2962,W2962)&gt;0,"ОШИБКА!!! неверная кратность на сорт",""))</f>
        <v/>
      </c>
    </row>
    <row r="2963" spans="2:35">
      <c r="B2963" s="251"/>
      <c r="C2963" s="168"/>
      <c r="D2963" s="267"/>
      <c r="E2963" s="267"/>
      <c r="F2963" s="267"/>
      <c r="G2963" s="267"/>
      <c r="H2963" s="267"/>
      <c r="I2963" s="267"/>
      <c r="J2963" s="267"/>
      <c r="K2963" s="267"/>
      <c r="L2963" s="196" t="s">
        <v>37</v>
      </c>
      <c r="M2963" s="196" t="s">
        <v>980</v>
      </c>
      <c r="N2963" s="196" t="s">
        <v>5494</v>
      </c>
      <c r="O2963" s="196"/>
      <c r="P2963" s="196"/>
      <c r="Q2963" s="196" t="s">
        <v>4940</v>
      </c>
      <c r="R2963" s="218"/>
      <c r="S2963" s="218"/>
      <c r="T2963" s="218"/>
      <c r="U2963" s="281" t="s">
        <v>4764</v>
      </c>
      <c r="V2963" s="197" t="s">
        <v>776</v>
      </c>
      <c r="W2963" s="220">
        <v>1</v>
      </c>
      <c r="X2963" s="285">
        <v>398</v>
      </c>
      <c r="Y2963" s="285">
        <v>386</v>
      </c>
      <c r="Z2963" s="285">
        <v>362</v>
      </c>
      <c r="AA2963" s="285">
        <v>340</v>
      </c>
      <c r="AB2963" s="5"/>
      <c r="AC2963" s="224">
        <f t="shared" si="110"/>
        <v>0</v>
      </c>
      <c r="AD2963" s="270">
        <f t="shared" si="111"/>
        <v>0</v>
      </c>
      <c r="AE2963" s="282" t="s">
        <v>7069</v>
      </c>
      <c r="AF2963" s="283" t="s">
        <v>4765</v>
      </c>
      <c r="AG2963" s="200"/>
      <c r="AH2963" s="200"/>
      <c r="AI2963" s="169" t="str">
        <f>IF(AB2963/W2963=0,"",IF(MOD(AB2963,W2963)&gt;0,"ОШИБКА!!! неверная кратность на сорт",""))</f>
        <v/>
      </c>
    </row>
    <row r="2964" spans="2:35">
      <c r="B2964" s="251"/>
      <c r="C2964" s="168"/>
      <c r="D2964" s="267"/>
      <c r="E2964" s="267"/>
      <c r="F2964" s="267"/>
      <c r="G2964" s="267"/>
      <c r="H2964" s="267"/>
      <c r="I2964" s="267"/>
      <c r="J2964" s="267"/>
      <c r="K2964" s="267"/>
      <c r="L2964" s="196" t="s">
        <v>37</v>
      </c>
      <c r="M2964" s="196" t="s">
        <v>980</v>
      </c>
      <c r="N2964" s="196" t="s">
        <v>5495</v>
      </c>
      <c r="O2964" s="196"/>
      <c r="P2964" s="196"/>
      <c r="Q2964" s="196" t="s">
        <v>4940</v>
      </c>
      <c r="R2964" s="218"/>
      <c r="S2964" s="218"/>
      <c r="T2964" s="218"/>
      <c r="U2964" s="281" t="s">
        <v>4764</v>
      </c>
      <c r="V2964" s="197" t="s">
        <v>776</v>
      </c>
      <c r="W2964" s="220">
        <v>1</v>
      </c>
      <c r="X2964" s="285">
        <v>398</v>
      </c>
      <c r="Y2964" s="285">
        <v>386</v>
      </c>
      <c r="Z2964" s="285">
        <v>362</v>
      </c>
      <c r="AA2964" s="285">
        <v>340</v>
      </c>
      <c r="AB2964" s="5"/>
      <c r="AC2964" s="224">
        <f t="shared" si="110"/>
        <v>0</v>
      </c>
      <c r="AD2964" s="270">
        <f t="shared" si="111"/>
        <v>0</v>
      </c>
      <c r="AE2964" s="282" t="s">
        <v>7069</v>
      </c>
      <c r="AF2964" s="283" t="s">
        <v>4765</v>
      </c>
      <c r="AG2964" s="200"/>
      <c r="AH2964" s="200"/>
      <c r="AI2964" s="169" t="str">
        <f>IF(AB2964/W2964=0,"",IF(MOD(AB2964,W2964)&gt;0,"ОШИБКА!!! неверная кратность на сорт",""))</f>
        <v/>
      </c>
    </row>
    <row r="2965" spans="2:35">
      <c r="B2965" s="251"/>
      <c r="C2965" s="168"/>
      <c r="D2965" s="267"/>
      <c r="E2965" s="267"/>
      <c r="F2965" s="267"/>
      <c r="G2965" s="267"/>
      <c r="H2965" s="267"/>
      <c r="I2965" s="267"/>
      <c r="J2965" s="267"/>
      <c r="K2965" s="267"/>
      <c r="L2965" s="196" t="s">
        <v>37</v>
      </c>
      <c r="M2965" s="196" t="s">
        <v>980</v>
      </c>
      <c r="N2965" s="196" t="s">
        <v>5496</v>
      </c>
      <c r="O2965" s="196"/>
      <c r="P2965" s="196"/>
      <c r="Q2965" s="196" t="s">
        <v>4940</v>
      </c>
      <c r="R2965" s="218"/>
      <c r="S2965" s="218"/>
      <c r="T2965" s="218"/>
      <c r="U2965" s="281" t="s">
        <v>4764</v>
      </c>
      <c r="V2965" s="197" t="s">
        <v>776</v>
      </c>
      <c r="W2965" s="220">
        <v>1</v>
      </c>
      <c r="X2965" s="285">
        <v>398</v>
      </c>
      <c r="Y2965" s="285">
        <v>386</v>
      </c>
      <c r="Z2965" s="285">
        <v>362</v>
      </c>
      <c r="AA2965" s="285">
        <v>340</v>
      </c>
      <c r="AB2965" s="5"/>
      <c r="AC2965" s="224">
        <f t="shared" si="110"/>
        <v>0</v>
      </c>
      <c r="AD2965" s="270">
        <f t="shared" si="111"/>
        <v>0</v>
      </c>
      <c r="AE2965" s="282" t="s">
        <v>7069</v>
      </c>
      <c r="AF2965" s="283" t="s">
        <v>4765</v>
      </c>
      <c r="AG2965" s="200"/>
      <c r="AH2965" s="200"/>
      <c r="AI2965" s="169" t="str">
        <f>IF(AB2965/W2965=0,"",IF(MOD(AB2965,W2965)&gt;0,"ОШИБКА!!! неверная кратность на сорт",""))</f>
        <v/>
      </c>
    </row>
    <row r="2966" spans="2:35">
      <c r="B2966" s="251"/>
      <c r="C2966" s="168"/>
      <c r="D2966" s="267"/>
      <c r="E2966" s="267"/>
      <c r="F2966" s="267"/>
      <c r="G2966" s="267"/>
      <c r="H2966" s="267"/>
      <c r="I2966" s="267"/>
      <c r="J2966" s="267"/>
      <c r="K2966" s="267"/>
      <c r="L2966" s="196" t="s">
        <v>37</v>
      </c>
      <c r="M2966" s="196" t="s">
        <v>980</v>
      </c>
      <c r="N2966" s="196" t="s">
        <v>5497</v>
      </c>
      <c r="O2966" s="196"/>
      <c r="P2966" s="196"/>
      <c r="Q2966" s="196" t="s">
        <v>4940</v>
      </c>
      <c r="R2966" s="218"/>
      <c r="S2966" s="218"/>
      <c r="T2966" s="218"/>
      <c r="U2966" s="281" t="s">
        <v>4764</v>
      </c>
      <c r="V2966" s="197" t="s">
        <v>776</v>
      </c>
      <c r="W2966" s="220">
        <v>1</v>
      </c>
      <c r="X2966" s="285">
        <v>398</v>
      </c>
      <c r="Y2966" s="285">
        <v>386</v>
      </c>
      <c r="Z2966" s="285">
        <v>362</v>
      </c>
      <c r="AA2966" s="285">
        <v>340</v>
      </c>
      <c r="AB2966" s="5"/>
      <c r="AC2966" s="224">
        <f t="shared" si="110"/>
        <v>0</v>
      </c>
      <c r="AD2966" s="270">
        <f t="shared" si="111"/>
        <v>0</v>
      </c>
      <c r="AE2966" s="282" t="s">
        <v>7069</v>
      </c>
      <c r="AF2966" s="283" t="s">
        <v>4765</v>
      </c>
      <c r="AG2966" s="200"/>
      <c r="AH2966" s="200"/>
      <c r="AI2966" s="169" t="str">
        <f>IF(AB2966/W2966=0,"",IF(MOD(AB2966,W2966)&gt;0,"ОШИБКА!!! неверная кратность на сорт",""))</f>
        <v/>
      </c>
    </row>
    <row r="2967" spans="2:35">
      <c r="B2967" s="251"/>
      <c r="C2967" s="168"/>
      <c r="D2967" s="267"/>
      <c r="E2967" s="267"/>
      <c r="F2967" s="267"/>
      <c r="G2967" s="267"/>
      <c r="H2967" s="267"/>
      <c r="I2967" s="267"/>
      <c r="J2967" s="267"/>
      <c r="K2967" s="267"/>
      <c r="L2967" s="196" t="s">
        <v>37</v>
      </c>
      <c r="M2967" s="196" t="s">
        <v>980</v>
      </c>
      <c r="N2967" s="196" t="s">
        <v>5591</v>
      </c>
      <c r="O2967" s="196"/>
      <c r="P2967" s="196"/>
      <c r="Q2967" s="196" t="s">
        <v>4940</v>
      </c>
      <c r="R2967" s="218"/>
      <c r="S2967" s="218"/>
      <c r="T2967" s="218"/>
      <c r="U2967" s="281" t="s">
        <v>4764</v>
      </c>
      <c r="V2967" s="197" t="s">
        <v>776</v>
      </c>
      <c r="W2967" s="220">
        <v>1</v>
      </c>
      <c r="X2967" s="285">
        <v>352</v>
      </c>
      <c r="Y2967" s="285">
        <v>341</v>
      </c>
      <c r="Z2967" s="285">
        <v>320</v>
      </c>
      <c r="AA2967" s="285">
        <v>300</v>
      </c>
      <c r="AB2967" s="5"/>
      <c r="AC2967" s="224">
        <f t="shared" si="110"/>
        <v>0</v>
      </c>
      <c r="AD2967" s="270">
        <f t="shared" si="111"/>
        <v>0</v>
      </c>
      <c r="AE2967" s="282" t="s">
        <v>7069</v>
      </c>
      <c r="AF2967" s="283" t="s">
        <v>4765</v>
      </c>
      <c r="AG2967" s="200"/>
      <c r="AH2967" s="200"/>
      <c r="AI2967" s="169" t="str">
        <f>IF(AB2967/W2967=0,"",IF(MOD(AB2967,W2967)&gt;0,"ОШИБКА!!! неверная кратность на сорт",""))</f>
        <v/>
      </c>
    </row>
    <row r="2968" spans="2:35">
      <c r="B2968" s="251"/>
      <c r="C2968" s="168"/>
      <c r="D2968" s="267"/>
      <c r="E2968" s="267"/>
      <c r="F2968" s="267"/>
      <c r="G2968" s="267"/>
      <c r="H2968" s="267"/>
      <c r="I2968" s="267"/>
      <c r="J2968" s="267"/>
      <c r="K2968" s="267">
        <v>10</v>
      </c>
      <c r="L2968" s="196" t="s">
        <v>37</v>
      </c>
      <c r="M2968" s="196" t="s">
        <v>980</v>
      </c>
      <c r="N2968" s="196" t="s">
        <v>5592</v>
      </c>
      <c r="O2968" s="196"/>
      <c r="P2968" s="196"/>
      <c r="Q2968" s="196" t="s">
        <v>4956</v>
      </c>
      <c r="R2968" s="218"/>
      <c r="S2968" s="218"/>
      <c r="T2968" s="218"/>
      <c r="U2968" s="281" t="s">
        <v>4764</v>
      </c>
      <c r="V2968" s="197" t="s">
        <v>776</v>
      </c>
      <c r="W2968" s="220">
        <v>1</v>
      </c>
      <c r="X2968" s="285">
        <v>287</v>
      </c>
      <c r="Y2968" s="285">
        <v>279</v>
      </c>
      <c r="Z2968" s="285">
        <v>261</v>
      </c>
      <c r="AA2968" s="285">
        <v>245</v>
      </c>
      <c r="AB2968" s="5"/>
      <c r="AC2968" s="224">
        <f t="shared" si="110"/>
        <v>0</v>
      </c>
      <c r="AD2968" s="270">
        <f t="shared" si="111"/>
        <v>0</v>
      </c>
      <c r="AE2968" s="282" t="s">
        <v>7069</v>
      </c>
      <c r="AF2968" s="283" t="s">
        <v>4765</v>
      </c>
      <c r="AG2968" s="200"/>
      <c r="AH2968" s="200"/>
      <c r="AI2968" s="169" t="str">
        <f>IF(AB2968/W2968=0,"",IF(MOD(AB2968,W2968)&gt;0,"ОШИБКА!!! неверная кратность на сорт",""))</f>
        <v/>
      </c>
    </row>
    <row r="2969" spans="2:35">
      <c r="B2969" s="251"/>
      <c r="C2969" s="168"/>
      <c r="D2969" s="267"/>
      <c r="E2969" s="267"/>
      <c r="F2969" s="267"/>
      <c r="G2969" s="267"/>
      <c r="H2969" s="267"/>
      <c r="I2969" s="267"/>
      <c r="J2969" s="267"/>
      <c r="K2969" s="267">
        <v>1253</v>
      </c>
      <c r="L2969" s="196" t="s">
        <v>37</v>
      </c>
      <c r="M2969" s="196" t="s">
        <v>980</v>
      </c>
      <c r="N2969" s="196" t="s">
        <v>5593</v>
      </c>
      <c r="O2969" s="196"/>
      <c r="P2969" s="196"/>
      <c r="Q2969" s="196" t="s">
        <v>4956</v>
      </c>
      <c r="R2969" s="218"/>
      <c r="S2969" s="218"/>
      <c r="T2969" s="218"/>
      <c r="U2969" s="281" t="s">
        <v>4764</v>
      </c>
      <c r="V2969" s="197" t="s">
        <v>776</v>
      </c>
      <c r="W2969" s="220">
        <v>1</v>
      </c>
      <c r="X2969" s="285">
        <v>287</v>
      </c>
      <c r="Y2969" s="285">
        <v>279</v>
      </c>
      <c r="Z2969" s="285">
        <v>261</v>
      </c>
      <c r="AA2969" s="285">
        <v>245</v>
      </c>
      <c r="AB2969" s="5"/>
      <c r="AC2969" s="224">
        <f t="shared" si="110"/>
        <v>0</v>
      </c>
      <c r="AD2969" s="270">
        <f t="shared" si="111"/>
        <v>0</v>
      </c>
      <c r="AE2969" s="282" t="s">
        <v>7069</v>
      </c>
      <c r="AF2969" s="283" t="s">
        <v>4765</v>
      </c>
      <c r="AG2969" s="200"/>
      <c r="AH2969" s="200"/>
      <c r="AI2969" s="169" t="str">
        <f>IF(AB2969/W2969=0,"",IF(MOD(AB2969,W2969)&gt;0,"ОШИБКА!!! неверная кратность на сорт",""))</f>
        <v/>
      </c>
    </row>
    <row r="2970" spans="2:35">
      <c r="B2970" s="251"/>
      <c r="C2970" s="168"/>
      <c r="D2970" s="267"/>
      <c r="E2970" s="267"/>
      <c r="F2970" s="267"/>
      <c r="G2970" s="267"/>
      <c r="H2970" s="267"/>
      <c r="I2970" s="267"/>
      <c r="J2970" s="267"/>
      <c r="K2970" s="267"/>
      <c r="L2970" s="196" t="s">
        <v>37</v>
      </c>
      <c r="M2970" s="196" t="s">
        <v>980</v>
      </c>
      <c r="N2970" s="196" t="s">
        <v>5593</v>
      </c>
      <c r="O2970" s="196"/>
      <c r="P2970" s="196"/>
      <c r="Q2970" s="196" t="s">
        <v>4940</v>
      </c>
      <c r="R2970" s="218"/>
      <c r="S2970" s="218"/>
      <c r="T2970" s="218"/>
      <c r="U2970" s="281" t="s">
        <v>4764</v>
      </c>
      <c r="V2970" s="197" t="s">
        <v>776</v>
      </c>
      <c r="W2970" s="220">
        <v>1</v>
      </c>
      <c r="X2970" s="285">
        <v>479</v>
      </c>
      <c r="Y2970" s="285">
        <v>465</v>
      </c>
      <c r="Z2970" s="285">
        <v>436</v>
      </c>
      <c r="AA2970" s="285">
        <v>409</v>
      </c>
      <c r="AB2970" s="5"/>
      <c r="AC2970" s="224">
        <f t="shared" si="110"/>
        <v>0</v>
      </c>
      <c r="AD2970" s="270">
        <f t="shared" si="111"/>
        <v>0</v>
      </c>
      <c r="AE2970" s="282" t="s">
        <v>7069</v>
      </c>
      <c r="AF2970" s="283" t="s">
        <v>4765</v>
      </c>
      <c r="AG2970" s="200"/>
      <c r="AH2970" s="200"/>
      <c r="AI2970" s="169" t="str">
        <f>IF(AB2970/W2970=0,"",IF(MOD(AB2970,W2970)&gt;0,"ОШИБКА!!! неверная кратность на сорт",""))</f>
        <v/>
      </c>
    </row>
    <row r="2971" spans="2:35">
      <c r="B2971" s="251"/>
      <c r="C2971" s="168"/>
      <c r="D2971" s="267"/>
      <c r="E2971" s="267"/>
      <c r="F2971" s="267"/>
      <c r="G2971" s="267"/>
      <c r="H2971" s="267"/>
      <c r="I2971" s="267"/>
      <c r="J2971" s="267"/>
      <c r="K2971" s="267">
        <v>4081</v>
      </c>
      <c r="L2971" s="196" t="s">
        <v>37</v>
      </c>
      <c r="M2971" s="196" t="s">
        <v>980</v>
      </c>
      <c r="N2971" s="196" t="s">
        <v>5594</v>
      </c>
      <c r="O2971" s="196"/>
      <c r="P2971" s="196"/>
      <c r="Q2971" s="196" t="s">
        <v>4940</v>
      </c>
      <c r="R2971" s="218"/>
      <c r="S2971" s="218"/>
      <c r="T2971" s="218"/>
      <c r="U2971" s="281" t="s">
        <v>4764</v>
      </c>
      <c r="V2971" s="197" t="s">
        <v>776</v>
      </c>
      <c r="W2971" s="220">
        <v>1</v>
      </c>
      <c r="X2971" s="285">
        <v>410</v>
      </c>
      <c r="Y2971" s="285">
        <v>398</v>
      </c>
      <c r="Z2971" s="285">
        <v>373</v>
      </c>
      <c r="AA2971" s="285">
        <v>350</v>
      </c>
      <c r="AB2971" s="5"/>
      <c r="AC2971" s="224">
        <f t="shared" si="110"/>
        <v>0</v>
      </c>
      <c r="AD2971" s="270">
        <f t="shared" si="111"/>
        <v>0</v>
      </c>
      <c r="AE2971" s="282" t="s">
        <v>7069</v>
      </c>
      <c r="AF2971" s="283" t="s">
        <v>4765</v>
      </c>
      <c r="AG2971" s="200"/>
      <c r="AH2971" s="200"/>
      <c r="AI2971" s="169" t="str">
        <f>IF(AB2971/W2971=0,"",IF(MOD(AB2971,W2971)&gt;0,"ОШИБКА!!! неверная кратность на сорт",""))</f>
        <v/>
      </c>
    </row>
    <row r="2972" spans="2:35" ht="18">
      <c r="B2972" s="250"/>
      <c r="C2972" s="166" t="s">
        <v>775</v>
      </c>
      <c r="D2972" s="216"/>
      <c r="E2972" s="216"/>
      <c r="F2972" s="216"/>
      <c r="G2972" s="216"/>
      <c r="H2972" s="216"/>
      <c r="I2972" s="216"/>
      <c r="J2972" s="216"/>
      <c r="K2972" s="216"/>
      <c r="L2972" s="292"/>
      <c r="M2972" s="189" t="s">
        <v>369</v>
      </c>
      <c r="N2972" s="190"/>
      <c r="O2972" s="189"/>
      <c r="P2972" s="189"/>
      <c r="Q2972" s="201"/>
      <c r="R2972" s="202"/>
      <c r="S2972" s="202"/>
      <c r="T2972" s="201"/>
      <c r="U2972" s="189"/>
      <c r="V2972" s="191"/>
      <c r="W2972" s="167"/>
      <c r="X2972" s="193"/>
      <c r="Y2972" s="167"/>
      <c r="Z2972" s="167"/>
      <c r="AA2972" s="167"/>
      <c r="AB2972" s="4"/>
      <c r="AC2972" s="193"/>
      <c r="AD2972" s="193"/>
      <c r="AE2972" s="193"/>
      <c r="AF2972" s="194"/>
      <c r="AG2972" s="194"/>
      <c r="AH2972" s="195"/>
      <c r="AI2972" s="169"/>
    </row>
    <row r="2973" spans="2:35">
      <c r="B2973" s="251"/>
      <c r="C2973" s="168"/>
      <c r="D2973" s="267"/>
      <c r="E2973" s="267"/>
      <c r="F2973" s="267"/>
      <c r="G2973" s="267"/>
      <c r="H2973" s="267"/>
      <c r="I2973" s="267"/>
      <c r="J2973" s="267"/>
      <c r="K2973" s="267">
        <v>8</v>
      </c>
      <c r="L2973" s="196" t="s">
        <v>37</v>
      </c>
      <c r="M2973" s="196" t="s">
        <v>369</v>
      </c>
      <c r="N2973" s="196" t="s">
        <v>5443</v>
      </c>
      <c r="O2973" s="196"/>
      <c r="P2973" s="196"/>
      <c r="Q2973" s="196" t="s">
        <v>4822</v>
      </c>
      <c r="R2973" s="218"/>
      <c r="S2973" s="218"/>
      <c r="T2973" s="218"/>
      <c r="U2973" s="281" t="s">
        <v>4764</v>
      </c>
      <c r="V2973" s="197" t="s">
        <v>776</v>
      </c>
      <c r="W2973" s="220">
        <v>1</v>
      </c>
      <c r="X2973" s="285">
        <v>556</v>
      </c>
      <c r="Y2973" s="285">
        <v>540</v>
      </c>
      <c r="Z2973" s="285">
        <v>506</v>
      </c>
      <c r="AA2973" s="285">
        <v>475</v>
      </c>
      <c r="AB2973" s="5"/>
      <c r="AC2973" s="224">
        <f t="shared" ref="AC2973:AC3036" si="112">X2973*AB2973</f>
        <v>0</v>
      </c>
      <c r="AD2973" s="270">
        <f t="shared" ref="AD2973:AD3036" si="113">IF(Y2973&lt;&gt;"",IF(AND($AC$25&gt;=200000,AB2973&gt;=20),AB2973*AA2973,IF(AND($AC$25&gt;=200000,AB2973&lt;20),AB2973*Z2973,IF(AND($AC$25&lt;200000,AB2973&gt;=20),AB2973*Y2973,AB2973*X2973))),IF($AC$25&gt;=200000,AB2973*Z2973,AB2973*X2973))</f>
        <v>0</v>
      </c>
      <c r="AE2973" s="282" t="s">
        <v>7069</v>
      </c>
      <c r="AF2973" s="283" t="s">
        <v>4765</v>
      </c>
      <c r="AG2973" s="200"/>
      <c r="AH2973" s="200"/>
      <c r="AI2973" s="169" t="str">
        <f>IF(AB2973/W2973=0,"",IF(MOD(AB2973,W2973)&gt;0,"ОШИБКА!!! неверная кратность на сорт",""))</f>
        <v/>
      </c>
    </row>
    <row r="2974" spans="2:35">
      <c r="B2974" s="251"/>
      <c r="C2974" s="168"/>
      <c r="D2974" s="267"/>
      <c r="E2974" s="267"/>
      <c r="F2974" s="267"/>
      <c r="G2974" s="267"/>
      <c r="H2974" s="267"/>
      <c r="I2974" s="267"/>
      <c r="J2974" s="267"/>
      <c r="K2974" s="267">
        <v>44</v>
      </c>
      <c r="L2974" s="196" t="s">
        <v>37</v>
      </c>
      <c r="M2974" s="196" t="s">
        <v>369</v>
      </c>
      <c r="N2974" s="196" t="s">
        <v>5444</v>
      </c>
      <c r="O2974" s="196"/>
      <c r="P2974" s="196"/>
      <c r="Q2974" s="196" t="s">
        <v>4822</v>
      </c>
      <c r="R2974" s="218"/>
      <c r="S2974" s="218"/>
      <c r="T2974" s="218"/>
      <c r="U2974" s="281" t="s">
        <v>4764</v>
      </c>
      <c r="V2974" s="197" t="s">
        <v>776</v>
      </c>
      <c r="W2974" s="220">
        <v>1</v>
      </c>
      <c r="X2974" s="285">
        <v>556</v>
      </c>
      <c r="Y2974" s="285">
        <v>540</v>
      </c>
      <c r="Z2974" s="285">
        <v>506</v>
      </c>
      <c r="AA2974" s="285">
        <v>475</v>
      </c>
      <c r="AB2974" s="5"/>
      <c r="AC2974" s="224">
        <f t="shared" si="112"/>
        <v>0</v>
      </c>
      <c r="AD2974" s="270">
        <f t="shared" si="113"/>
        <v>0</v>
      </c>
      <c r="AE2974" s="282" t="s">
        <v>7069</v>
      </c>
      <c r="AF2974" s="283" t="s">
        <v>4765</v>
      </c>
      <c r="AG2974" s="200"/>
      <c r="AH2974" s="200"/>
      <c r="AI2974" s="169" t="str">
        <f>IF(AB2974/W2974=0,"",IF(MOD(AB2974,W2974)&gt;0,"ОШИБКА!!! неверная кратность на сорт",""))</f>
        <v/>
      </c>
    </row>
    <row r="2975" spans="2:35">
      <c r="B2975" s="251"/>
      <c r="C2975" s="168"/>
      <c r="D2975" s="267"/>
      <c r="E2975" s="267"/>
      <c r="F2975" s="267"/>
      <c r="G2975" s="267"/>
      <c r="H2975" s="267"/>
      <c r="I2975" s="267"/>
      <c r="J2975" s="267"/>
      <c r="K2975" s="267"/>
      <c r="L2975" s="196" t="s">
        <v>37</v>
      </c>
      <c r="M2975" s="196" t="s">
        <v>369</v>
      </c>
      <c r="N2975" s="196" t="s">
        <v>5445</v>
      </c>
      <c r="O2975" s="196"/>
      <c r="P2975" s="196"/>
      <c r="Q2975" s="196" t="s">
        <v>4822</v>
      </c>
      <c r="R2975" s="218"/>
      <c r="S2975" s="218"/>
      <c r="T2975" s="218"/>
      <c r="U2975" s="281" t="s">
        <v>4764</v>
      </c>
      <c r="V2975" s="197" t="s">
        <v>776</v>
      </c>
      <c r="W2975" s="220">
        <v>1</v>
      </c>
      <c r="X2975" s="285">
        <v>556</v>
      </c>
      <c r="Y2975" s="285">
        <v>540</v>
      </c>
      <c r="Z2975" s="285">
        <v>506</v>
      </c>
      <c r="AA2975" s="285">
        <v>475</v>
      </c>
      <c r="AB2975" s="5"/>
      <c r="AC2975" s="224">
        <f t="shared" si="112"/>
        <v>0</v>
      </c>
      <c r="AD2975" s="270">
        <f t="shared" si="113"/>
        <v>0</v>
      </c>
      <c r="AE2975" s="282" t="s">
        <v>7069</v>
      </c>
      <c r="AF2975" s="283" t="s">
        <v>4765</v>
      </c>
      <c r="AG2975" s="200"/>
      <c r="AH2975" s="200"/>
      <c r="AI2975" s="169" t="str">
        <f>IF(AB2975/W2975=0,"",IF(MOD(AB2975,W2975)&gt;0,"ОШИБКА!!! неверная кратность на сорт",""))</f>
        <v/>
      </c>
    </row>
    <row r="2976" spans="2:35">
      <c r="B2976" s="251"/>
      <c r="C2976" s="168"/>
      <c r="D2976" s="267"/>
      <c r="E2976" s="267"/>
      <c r="F2976" s="267"/>
      <c r="G2976" s="267"/>
      <c r="H2976" s="267"/>
      <c r="I2976" s="267"/>
      <c r="J2976" s="267"/>
      <c r="K2976" s="267"/>
      <c r="L2976" s="196" t="s">
        <v>37</v>
      </c>
      <c r="M2976" s="196" t="s">
        <v>369</v>
      </c>
      <c r="N2976" s="196" t="s">
        <v>5446</v>
      </c>
      <c r="O2976" s="196"/>
      <c r="P2976" s="196"/>
      <c r="Q2976" s="196" t="s">
        <v>4822</v>
      </c>
      <c r="R2976" s="218"/>
      <c r="S2976" s="218"/>
      <c r="T2976" s="218"/>
      <c r="U2976" s="281" t="s">
        <v>4764</v>
      </c>
      <c r="V2976" s="197" t="s">
        <v>776</v>
      </c>
      <c r="W2976" s="220">
        <v>1</v>
      </c>
      <c r="X2976" s="285">
        <v>556</v>
      </c>
      <c r="Y2976" s="285">
        <v>540</v>
      </c>
      <c r="Z2976" s="285">
        <v>506</v>
      </c>
      <c r="AA2976" s="285">
        <v>475</v>
      </c>
      <c r="AB2976" s="5"/>
      <c r="AC2976" s="224">
        <f t="shared" si="112"/>
        <v>0</v>
      </c>
      <c r="AD2976" s="270">
        <f t="shared" si="113"/>
        <v>0</v>
      </c>
      <c r="AE2976" s="282" t="s">
        <v>7069</v>
      </c>
      <c r="AF2976" s="283" t="s">
        <v>4765</v>
      </c>
      <c r="AG2976" s="200"/>
      <c r="AH2976" s="200"/>
      <c r="AI2976" s="169" t="str">
        <f>IF(AB2976/W2976=0,"",IF(MOD(AB2976,W2976)&gt;0,"ОШИБКА!!! неверная кратность на сорт",""))</f>
        <v/>
      </c>
    </row>
    <row r="2977" spans="2:35">
      <c r="B2977" s="251"/>
      <c r="C2977" s="168"/>
      <c r="D2977" s="267"/>
      <c r="E2977" s="267"/>
      <c r="F2977" s="267"/>
      <c r="G2977" s="267"/>
      <c r="H2977" s="267"/>
      <c r="I2977" s="267"/>
      <c r="J2977" s="267"/>
      <c r="K2977" s="267"/>
      <c r="L2977" s="196" t="s">
        <v>37</v>
      </c>
      <c r="M2977" s="196" t="s">
        <v>369</v>
      </c>
      <c r="N2977" s="196" t="s">
        <v>5636</v>
      </c>
      <c r="O2977" s="196"/>
      <c r="P2977" s="196"/>
      <c r="Q2977" s="196" t="s">
        <v>4823</v>
      </c>
      <c r="R2977" s="218"/>
      <c r="S2977" s="218"/>
      <c r="T2977" s="218"/>
      <c r="U2977" s="281" t="s">
        <v>4764</v>
      </c>
      <c r="V2977" s="197" t="s">
        <v>776</v>
      </c>
      <c r="W2977" s="220">
        <v>1</v>
      </c>
      <c r="X2977" s="285">
        <v>679</v>
      </c>
      <c r="Y2977" s="285">
        <v>659</v>
      </c>
      <c r="Z2977" s="285">
        <v>618</v>
      </c>
      <c r="AA2977" s="285">
        <v>580</v>
      </c>
      <c r="AB2977" s="5"/>
      <c r="AC2977" s="224">
        <f t="shared" si="112"/>
        <v>0</v>
      </c>
      <c r="AD2977" s="270">
        <f t="shared" si="113"/>
        <v>0</v>
      </c>
      <c r="AE2977" s="282" t="s">
        <v>7069</v>
      </c>
      <c r="AF2977" s="283" t="s">
        <v>4765</v>
      </c>
      <c r="AG2977" s="200"/>
      <c r="AH2977" s="200"/>
      <c r="AI2977" s="169" t="str">
        <f>IF(AB2977/W2977=0,"",IF(MOD(AB2977,W2977)&gt;0,"ОШИБКА!!! неверная кратность на сорт",""))</f>
        <v/>
      </c>
    </row>
    <row r="2978" spans="2:35">
      <c r="B2978" s="251"/>
      <c r="C2978" s="168" t="s">
        <v>2846</v>
      </c>
      <c r="D2978" s="267">
        <v>1</v>
      </c>
      <c r="E2978" s="267"/>
      <c r="F2978" s="267"/>
      <c r="G2978" s="267"/>
      <c r="H2978" s="267"/>
      <c r="I2978" s="267"/>
      <c r="J2978" s="267">
        <v>21</v>
      </c>
      <c r="K2978" s="267"/>
      <c r="L2978" s="196" t="s">
        <v>37</v>
      </c>
      <c r="M2978" s="196" t="s">
        <v>369</v>
      </c>
      <c r="N2978" s="196" t="s">
        <v>859</v>
      </c>
      <c r="O2978" s="196" t="s">
        <v>860</v>
      </c>
      <c r="P2978" s="196" t="s">
        <v>863</v>
      </c>
      <c r="Q2978" s="196" t="s">
        <v>19</v>
      </c>
      <c r="R2978" s="218"/>
      <c r="S2978" s="218"/>
      <c r="T2978" s="218"/>
      <c r="U2978" s="219"/>
      <c r="V2978" s="197" t="s">
        <v>776</v>
      </c>
      <c r="W2978" s="220">
        <v>1</v>
      </c>
      <c r="X2978" s="223">
        <v>561</v>
      </c>
      <c r="Y2978" s="223">
        <v>544</v>
      </c>
      <c r="Z2978" s="223">
        <v>510</v>
      </c>
      <c r="AA2978" s="223">
        <v>480</v>
      </c>
      <c r="AB2978" s="5"/>
      <c r="AC2978" s="224">
        <f t="shared" si="112"/>
        <v>0</v>
      </c>
      <c r="AD2978" s="270">
        <f t="shared" si="113"/>
        <v>0</v>
      </c>
      <c r="AE2978" s="198"/>
      <c r="AF2978" s="199"/>
      <c r="AG2978" s="200"/>
      <c r="AH2978" s="200"/>
      <c r="AI2978" s="169" t="str">
        <f>IF(AB2978/W2978=0,"",IF(MOD(AB2978,W2978)&gt;0,"ОШИБКА!!! неверная кратность на сорт",""))</f>
        <v/>
      </c>
    </row>
    <row r="2979" spans="2:35">
      <c r="B2979" s="251"/>
      <c r="C2979" s="168" t="s">
        <v>2842</v>
      </c>
      <c r="D2979" s="267">
        <v>2</v>
      </c>
      <c r="E2979" s="267"/>
      <c r="F2979" s="267"/>
      <c r="G2979" s="267"/>
      <c r="H2979" s="267"/>
      <c r="I2979" s="267"/>
      <c r="J2979" s="267">
        <v>27</v>
      </c>
      <c r="K2979" s="267"/>
      <c r="L2979" s="196" t="s">
        <v>37</v>
      </c>
      <c r="M2979" s="196" t="s">
        <v>369</v>
      </c>
      <c r="N2979" s="196" t="s">
        <v>859</v>
      </c>
      <c r="O2979" s="196" t="s">
        <v>860</v>
      </c>
      <c r="P2979" s="196" t="s">
        <v>2973</v>
      </c>
      <c r="Q2979" s="196" t="s">
        <v>19</v>
      </c>
      <c r="R2979" s="218"/>
      <c r="S2979" s="218"/>
      <c r="T2979" s="218"/>
      <c r="U2979" s="219"/>
      <c r="V2979" s="197" t="s">
        <v>776</v>
      </c>
      <c r="W2979" s="220">
        <v>1</v>
      </c>
      <c r="X2979" s="223">
        <v>561</v>
      </c>
      <c r="Y2979" s="223">
        <v>544</v>
      </c>
      <c r="Z2979" s="223">
        <v>510</v>
      </c>
      <c r="AA2979" s="223">
        <v>480</v>
      </c>
      <c r="AB2979" s="5"/>
      <c r="AC2979" s="224">
        <f t="shared" si="112"/>
        <v>0</v>
      </c>
      <c r="AD2979" s="270">
        <f t="shared" si="113"/>
        <v>0</v>
      </c>
      <c r="AE2979" s="198"/>
      <c r="AF2979" s="199"/>
      <c r="AG2979" s="200"/>
      <c r="AH2979" s="200"/>
      <c r="AI2979" s="169" t="str">
        <f>IF(AB2979/W2979=0,"",IF(MOD(AB2979,W2979)&gt;0,"ОШИБКА!!! неверная кратность на сорт",""))</f>
        <v/>
      </c>
    </row>
    <row r="2980" spans="2:35">
      <c r="B2980" s="251"/>
      <c r="C2980" s="168" t="s">
        <v>2844</v>
      </c>
      <c r="D2980" s="267"/>
      <c r="E2980" s="267"/>
      <c r="F2980" s="267"/>
      <c r="G2980" s="267"/>
      <c r="H2980" s="267"/>
      <c r="I2980" s="267"/>
      <c r="J2980" s="267">
        <v>17</v>
      </c>
      <c r="K2980" s="267"/>
      <c r="L2980" s="196" t="s">
        <v>37</v>
      </c>
      <c r="M2980" s="196" t="s">
        <v>369</v>
      </c>
      <c r="N2980" s="196" t="s">
        <v>859</v>
      </c>
      <c r="O2980" s="196" t="s">
        <v>860</v>
      </c>
      <c r="P2980" s="196" t="s">
        <v>861</v>
      </c>
      <c r="Q2980" s="196" t="s">
        <v>19</v>
      </c>
      <c r="R2980" s="218"/>
      <c r="S2980" s="218"/>
      <c r="T2980" s="218"/>
      <c r="U2980" s="219"/>
      <c r="V2980" s="197" t="s">
        <v>776</v>
      </c>
      <c r="W2980" s="220">
        <v>1</v>
      </c>
      <c r="X2980" s="223">
        <v>561</v>
      </c>
      <c r="Y2980" s="223">
        <v>544</v>
      </c>
      <c r="Z2980" s="223">
        <v>510</v>
      </c>
      <c r="AA2980" s="223">
        <v>480</v>
      </c>
      <c r="AB2980" s="5"/>
      <c r="AC2980" s="224">
        <f t="shared" si="112"/>
        <v>0</v>
      </c>
      <c r="AD2980" s="270">
        <f t="shared" si="113"/>
        <v>0</v>
      </c>
      <c r="AE2980" s="198"/>
      <c r="AF2980" s="199"/>
      <c r="AG2980" s="200"/>
      <c r="AH2980" s="200"/>
      <c r="AI2980" s="169" t="str">
        <f>IF(AB2980/W2980=0,"",IF(MOD(AB2980,W2980)&gt;0,"ОШИБКА!!! неверная кратность на сорт",""))</f>
        <v/>
      </c>
    </row>
    <row r="2981" spans="2:35">
      <c r="B2981" s="251"/>
      <c r="C2981" s="168" t="s">
        <v>2850</v>
      </c>
      <c r="D2981" s="267"/>
      <c r="E2981" s="267"/>
      <c r="F2981" s="267"/>
      <c r="G2981" s="267"/>
      <c r="H2981" s="267"/>
      <c r="I2981" s="267"/>
      <c r="J2981" s="267"/>
      <c r="K2981" s="267"/>
      <c r="L2981" s="196" t="s">
        <v>37</v>
      </c>
      <c r="M2981" s="332" t="s">
        <v>369</v>
      </c>
      <c r="N2981" s="332" t="s">
        <v>859</v>
      </c>
      <c r="O2981" s="332" t="s">
        <v>860</v>
      </c>
      <c r="P2981" s="332" t="s">
        <v>867</v>
      </c>
      <c r="Q2981" s="332" t="s">
        <v>19</v>
      </c>
      <c r="R2981" s="334"/>
      <c r="S2981" s="334"/>
      <c r="T2981" s="334"/>
      <c r="U2981" s="219"/>
      <c r="V2981" s="197" t="s">
        <v>776</v>
      </c>
      <c r="W2981" s="220">
        <v>1</v>
      </c>
      <c r="X2981" s="223">
        <v>561</v>
      </c>
      <c r="Y2981" s="223">
        <v>544</v>
      </c>
      <c r="Z2981" s="223">
        <v>510</v>
      </c>
      <c r="AA2981" s="223">
        <v>480</v>
      </c>
      <c r="AB2981" s="5"/>
      <c r="AC2981" s="224">
        <f t="shared" si="112"/>
        <v>0</v>
      </c>
      <c r="AD2981" s="270">
        <f t="shared" si="113"/>
        <v>0</v>
      </c>
      <c r="AE2981" s="198" t="s">
        <v>4484</v>
      </c>
      <c r="AF2981" s="199"/>
      <c r="AG2981" s="200"/>
      <c r="AH2981" s="200"/>
      <c r="AI2981" s="169" t="str">
        <f>IF(AB2981/W2981=0,"",IF(MOD(AB2981,W2981)&gt;0,"ОШИБКА!!! неверная кратность на сорт",""))</f>
        <v/>
      </c>
    </row>
    <row r="2982" spans="2:35">
      <c r="B2982" s="251"/>
      <c r="C2982" s="168" t="s">
        <v>2849</v>
      </c>
      <c r="D2982" s="267"/>
      <c r="E2982" s="267"/>
      <c r="F2982" s="267"/>
      <c r="G2982" s="267"/>
      <c r="H2982" s="267"/>
      <c r="I2982" s="267"/>
      <c r="J2982" s="267"/>
      <c r="K2982" s="267"/>
      <c r="L2982" s="196" t="s">
        <v>37</v>
      </c>
      <c r="M2982" s="332" t="s">
        <v>369</v>
      </c>
      <c r="N2982" s="332" t="s">
        <v>859</v>
      </c>
      <c r="O2982" s="332" t="s">
        <v>860</v>
      </c>
      <c r="P2982" s="332" t="s">
        <v>866</v>
      </c>
      <c r="Q2982" s="332" t="s">
        <v>19</v>
      </c>
      <c r="R2982" s="334"/>
      <c r="S2982" s="334"/>
      <c r="T2982" s="334"/>
      <c r="U2982" s="219"/>
      <c r="V2982" s="197" t="s">
        <v>776</v>
      </c>
      <c r="W2982" s="220">
        <v>1</v>
      </c>
      <c r="X2982" s="223">
        <v>561</v>
      </c>
      <c r="Y2982" s="223">
        <v>544</v>
      </c>
      <c r="Z2982" s="223">
        <v>510</v>
      </c>
      <c r="AA2982" s="223">
        <v>480</v>
      </c>
      <c r="AB2982" s="5"/>
      <c r="AC2982" s="224">
        <f t="shared" si="112"/>
        <v>0</v>
      </c>
      <c r="AD2982" s="270">
        <f t="shared" si="113"/>
        <v>0</v>
      </c>
      <c r="AE2982" s="198" t="s">
        <v>4484</v>
      </c>
      <c r="AF2982" s="199"/>
      <c r="AG2982" s="200"/>
      <c r="AH2982" s="200"/>
      <c r="AI2982" s="169" t="str">
        <f>IF(AB2982/W2982=0,"",IF(MOD(AB2982,W2982)&gt;0,"ОШИБКА!!! неверная кратность на сорт",""))</f>
        <v/>
      </c>
    </row>
    <row r="2983" spans="2:35">
      <c r="B2983" s="251"/>
      <c r="C2983" s="168" t="s">
        <v>2848</v>
      </c>
      <c r="D2983" s="267">
        <v>2</v>
      </c>
      <c r="E2983" s="267"/>
      <c r="F2983" s="267"/>
      <c r="G2983" s="267"/>
      <c r="H2983" s="267"/>
      <c r="I2983" s="267"/>
      <c r="J2983" s="267">
        <v>13</v>
      </c>
      <c r="K2983" s="267"/>
      <c r="L2983" s="196" t="s">
        <v>37</v>
      </c>
      <c r="M2983" s="196" t="s">
        <v>369</v>
      </c>
      <c r="N2983" s="196" t="s">
        <v>859</v>
      </c>
      <c r="O2983" s="196" t="s">
        <v>860</v>
      </c>
      <c r="P2983" s="196" t="s">
        <v>865</v>
      </c>
      <c r="Q2983" s="196" t="s">
        <v>19</v>
      </c>
      <c r="R2983" s="218"/>
      <c r="S2983" s="218"/>
      <c r="T2983" s="218"/>
      <c r="U2983" s="219"/>
      <c r="V2983" s="197" t="s">
        <v>776</v>
      </c>
      <c r="W2983" s="220">
        <v>1</v>
      </c>
      <c r="X2983" s="223">
        <v>561</v>
      </c>
      <c r="Y2983" s="223">
        <v>544</v>
      </c>
      <c r="Z2983" s="223">
        <v>510</v>
      </c>
      <c r="AA2983" s="223">
        <v>480</v>
      </c>
      <c r="AB2983" s="5"/>
      <c r="AC2983" s="224">
        <f t="shared" si="112"/>
        <v>0</v>
      </c>
      <c r="AD2983" s="270">
        <f t="shared" si="113"/>
        <v>0</v>
      </c>
      <c r="AE2983" s="198"/>
      <c r="AF2983" s="199"/>
      <c r="AG2983" s="200"/>
      <c r="AH2983" s="200"/>
      <c r="AI2983" s="169" t="str">
        <f>IF(AB2983/W2983=0,"",IF(MOD(AB2983,W2983)&gt;0,"ОШИБКА!!! неверная кратность на сорт",""))</f>
        <v/>
      </c>
    </row>
    <row r="2984" spans="2:35">
      <c r="B2984" s="251"/>
      <c r="C2984" s="168" t="s">
        <v>2845</v>
      </c>
      <c r="D2984" s="267"/>
      <c r="E2984" s="267"/>
      <c r="F2984" s="267"/>
      <c r="G2984" s="267"/>
      <c r="H2984" s="267"/>
      <c r="I2984" s="267"/>
      <c r="J2984" s="267">
        <v>12</v>
      </c>
      <c r="K2984" s="267"/>
      <c r="L2984" s="196" t="s">
        <v>37</v>
      </c>
      <c r="M2984" s="196" t="s">
        <v>369</v>
      </c>
      <c r="N2984" s="196" t="s">
        <v>859</v>
      </c>
      <c r="O2984" s="196" t="s">
        <v>860</v>
      </c>
      <c r="P2984" s="196" t="s">
        <v>862</v>
      </c>
      <c r="Q2984" s="196" t="s">
        <v>19</v>
      </c>
      <c r="R2984" s="218"/>
      <c r="S2984" s="218"/>
      <c r="T2984" s="218"/>
      <c r="U2984" s="219"/>
      <c r="V2984" s="197" t="s">
        <v>776</v>
      </c>
      <c r="W2984" s="220">
        <v>1</v>
      </c>
      <c r="X2984" s="223">
        <v>561</v>
      </c>
      <c r="Y2984" s="223">
        <v>544</v>
      </c>
      <c r="Z2984" s="223">
        <v>510</v>
      </c>
      <c r="AA2984" s="223">
        <v>480</v>
      </c>
      <c r="AB2984" s="5"/>
      <c r="AC2984" s="224">
        <f t="shared" si="112"/>
        <v>0</v>
      </c>
      <c r="AD2984" s="270">
        <f t="shared" si="113"/>
        <v>0</v>
      </c>
      <c r="AE2984" s="198"/>
      <c r="AF2984" s="199"/>
      <c r="AG2984" s="200"/>
      <c r="AH2984" s="200"/>
      <c r="AI2984" s="169" t="str">
        <f>IF(AB2984/W2984=0,"",IF(MOD(AB2984,W2984)&gt;0,"ОШИБКА!!! неверная кратность на сорт",""))</f>
        <v/>
      </c>
    </row>
    <row r="2985" spans="2:35">
      <c r="B2985" s="251"/>
      <c r="C2985" s="168" t="s">
        <v>2847</v>
      </c>
      <c r="D2985" s="267"/>
      <c r="E2985" s="267"/>
      <c r="F2985" s="267"/>
      <c r="G2985" s="267"/>
      <c r="H2985" s="267"/>
      <c r="I2985" s="267"/>
      <c r="J2985" s="267">
        <v>25</v>
      </c>
      <c r="K2985" s="267"/>
      <c r="L2985" s="196" t="s">
        <v>37</v>
      </c>
      <c r="M2985" s="196" t="s">
        <v>369</v>
      </c>
      <c r="N2985" s="196" t="s">
        <v>859</v>
      </c>
      <c r="O2985" s="196" t="s">
        <v>860</v>
      </c>
      <c r="P2985" s="196" t="s">
        <v>864</v>
      </c>
      <c r="Q2985" s="196" t="s">
        <v>19</v>
      </c>
      <c r="R2985" s="218"/>
      <c r="S2985" s="218"/>
      <c r="T2985" s="218"/>
      <c r="U2985" s="219"/>
      <c r="V2985" s="197" t="s">
        <v>776</v>
      </c>
      <c r="W2985" s="220">
        <v>1</v>
      </c>
      <c r="X2985" s="223">
        <v>561</v>
      </c>
      <c r="Y2985" s="223">
        <v>544</v>
      </c>
      <c r="Z2985" s="223">
        <v>510</v>
      </c>
      <c r="AA2985" s="223">
        <v>480</v>
      </c>
      <c r="AB2985" s="5"/>
      <c r="AC2985" s="224">
        <f t="shared" si="112"/>
        <v>0</v>
      </c>
      <c r="AD2985" s="270">
        <f t="shared" si="113"/>
        <v>0</v>
      </c>
      <c r="AE2985" s="198"/>
      <c r="AF2985" s="199"/>
      <c r="AG2985" s="200"/>
      <c r="AH2985" s="200"/>
      <c r="AI2985" s="169" t="str">
        <f>IF(AB2985/W2985=0,"",IF(MOD(AB2985,W2985)&gt;0,"ОШИБКА!!! неверная кратность на сорт",""))</f>
        <v/>
      </c>
    </row>
    <row r="2986" spans="2:35">
      <c r="B2986" s="251"/>
      <c r="C2986" s="168" t="s">
        <v>4593</v>
      </c>
      <c r="D2986" s="267">
        <v>1</v>
      </c>
      <c r="E2986" s="267"/>
      <c r="F2986" s="267"/>
      <c r="G2986" s="267"/>
      <c r="H2986" s="267"/>
      <c r="I2986" s="267"/>
      <c r="J2986" s="267">
        <v>17</v>
      </c>
      <c r="K2986" s="267"/>
      <c r="L2986" s="196" t="s">
        <v>37</v>
      </c>
      <c r="M2986" s="196" t="s">
        <v>369</v>
      </c>
      <c r="N2986" s="196" t="s">
        <v>859</v>
      </c>
      <c r="O2986" s="196" t="s">
        <v>860</v>
      </c>
      <c r="P2986" s="196" t="s">
        <v>4592</v>
      </c>
      <c r="Q2986" s="196" t="s">
        <v>19</v>
      </c>
      <c r="R2986" s="218"/>
      <c r="S2986" s="218"/>
      <c r="T2986" s="218"/>
      <c r="U2986" s="219"/>
      <c r="V2986" s="197" t="s">
        <v>776</v>
      </c>
      <c r="W2986" s="220">
        <v>1</v>
      </c>
      <c r="X2986" s="223">
        <v>561</v>
      </c>
      <c r="Y2986" s="223">
        <v>544</v>
      </c>
      <c r="Z2986" s="223">
        <v>510</v>
      </c>
      <c r="AA2986" s="223">
        <v>480</v>
      </c>
      <c r="AB2986" s="5"/>
      <c r="AC2986" s="224">
        <f t="shared" si="112"/>
        <v>0</v>
      </c>
      <c r="AD2986" s="270">
        <f t="shared" si="113"/>
        <v>0</v>
      </c>
      <c r="AE2986" s="198"/>
      <c r="AF2986" s="199"/>
      <c r="AG2986" s="200"/>
      <c r="AH2986" s="200"/>
      <c r="AI2986" s="169" t="str">
        <f>IF(AB2986/W2986=0,"",IF(MOD(AB2986,W2986)&gt;0,"ОШИБКА!!! неверная кратность на сорт",""))</f>
        <v/>
      </c>
    </row>
    <row r="2987" spans="2:35">
      <c r="B2987" s="251"/>
      <c r="C2987" s="168" t="s">
        <v>2851</v>
      </c>
      <c r="D2987" s="267"/>
      <c r="E2987" s="267"/>
      <c r="F2987" s="267"/>
      <c r="G2987" s="267"/>
      <c r="H2987" s="267"/>
      <c r="I2987" s="267"/>
      <c r="J2987" s="267">
        <v>17</v>
      </c>
      <c r="K2987" s="267"/>
      <c r="L2987" s="196" t="s">
        <v>37</v>
      </c>
      <c r="M2987" s="196" t="s">
        <v>369</v>
      </c>
      <c r="N2987" s="196" t="s">
        <v>859</v>
      </c>
      <c r="O2987" s="196" t="s">
        <v>860</v>
      </c>
      <c r="P2987" s="196" t="s">
        <v>2975</v>
      </c>
      <c r="Q2987" s="196" t="s">
        <v>19</v>
      </c>
      <c r="R2987" s="218"/>
      <c r="S2987" s="218"/>
      <c r="T2987" s="218"/>
      <c r="U2987" s="219"/>
      <c r="V2987" s="197" t="s">
        <v>776</v>
      </c>
      <c r="W2987" s="220">
        <v>1</v>
      </c>
      <c r="X2987" s="223">
        <v>561</v>
      </c>
      <c r="Y2987" s="223">
        <v>544</v>
      </c>
      <c r="Z2987" s="223">
        <v>510</v>
      </c>
      <c r="AA2987" s="223">
        <v>480</v>
      </c>
      <c r="AB2987" s="5"/>
      <c r="AC2987" s="224">
        <f t="shared" si="112"/>
        <v>0</v>
      </c>
      <c r="AD2987" s="270">
        <f t="shared" si="113"/>
        <v>0</v>
      </c>
      <c r="AE2987" s="198"/>
      <c r="AF2987" s="199"/>
      <c r="AG2987" s="200"/>
      <c r="AH2987" s="200"/>
      <c r="AI2987" s="169" t="str">
        <f>IF(AB2987/W2987=0,"",IF(MOD(AB2987,W2987)&gt;0,"ОШИБКА!!! неверная кратность на сорт",""))</f>
        <v/>
      </c>
    </row>
    <row r="2988" spans="2:35">
      <c r="B2988" s="251"/>
      <c r="C2988" s="168" t="s">
        <v>2843</v>
      </c>
      <c r="D2988" s="267">
        <v>7</v>
      </c>
      <c r="E2988" s="267"/>
      <c r="F2988" s="267"/>
      <c r="G2988" s="267"/>
      <c r="H2988" s="267"/>
      <c r="I2988" s="267"/>
      <c r="J2988" s="267">
        <v>13</v>
      </c>
      <c r="K2988" s="267"/>
      <c r="L2988" s="196" t="s">
        <v>37</v>
      </c>
      <c r="M2988" s="196" t="s">
        <v>369</v>
      </c>
      <c r="N2988" s="196" t="s">
        <v>859</v>
      </c>
      <c r="O2988" s="196" t="s">
        <v>860</v>
      </c>
      <c r="P2988" s="196" t="s">
        <v>2974</v>
      </c>
      <c r="Q2988" s="196" t="s">
        <v>19</v>
      </c>
      <c r="R2988" s="218"/>
      <c r="S2988" s="218"/>
      <c r="T2988" s="218"/>
      <c r="U2988" s="219"/>
      <c r="V2988" s="197" t="s">
        <v>776</v>
      </c>
      <c r="W2988" s="220">
        <v>1</v>
      </c>
      <c r="X2988" s="223">
        <v>561</v>
      </c>
      <c r="Y2988" s="223">
        <v>544</v>
      </c>
      <c r="Z2988" s="223">
        <v>510</v>
      </c>
      <c r="AA2988" s="223">
        <v>480</v>
      </c>
      <c r="AB2988" s="5"/>
      <c r="AC2988" s="224">
        <f t="shared" si="112"/>
        <v>0</v>
      </c>
      <c r="AD2988" s="270">
        <f t="shared" si="113"/>
        <v>0</v>
      </c>
      <c r="AE2988" s="198"/>
      <c r="AF2988" s="199"/>
      <c r="AG2988" s="200"/>
      <c r="AH2988" s="200"/>
      <c r="AI2988" s="169" t="str">
        <f>IF(AB2988/W2988=0,"",IF(MOD(AB2988,W2988)&gt;0,"ОШИБКА!!! неверная кратность на сорт",""))</f>
        <v/>
      </c>
    </row>
    <row r="2989" spans="2:35">
      <c r="B2989" s="251"/>
      <c r="C2989" s="168"/>
      <c r="D2989" s="267"/>
      <c r="E2989" s="267"/>
      <c r="F2989" s="267"/>
      <c r="G2989" s="267"/>
      <c r="H2989" s="267"/>
      <c r="I2989" s="267"/>
      <c r="J2989" s="267"/>
      <c r="K2989" s="267"/>
      <c r="L2989" s="196" t="s">
        <v>37</v>
      </c>
      <c r="M2989" s="196" t="s">
        <v>369</v>
      </c>
      <c r="N2989" s="196" t="s">
        <v>5226</v>
      </c>
      <c r="O2989" s="196"/>
      <c r="P2989" s="196"/>
      <c r="Q2989" s="196" t="s">
        <v>4822</v>
      </c>
      <c r="R2989" s="218"/>
      <c r="S2989" s="218"/>
      <c r="T2989" s="218"/>
      <c r="U2989" s="281" t="s">
        <v>4764</v>
      </c>
      <c r="V2989" s="197" t="s">
        <v>776</v>
      </c>
      <c r="W2989" s="220">
        <v>1</v>
      </c>
      <c r="X2989" s="285">
        <v>726</v>
      </c>
      <c r="Y2989" s="285">
        <v>704</v>
      </c>
      <c r="Z2989" s="285">
        <v>660</v>
      </c>
      <c r="AA2989" s="285">
        <v>620</v>
      </c>
      <c r="AB2989" s="5"/>
      <c r="AC2989" s="224">
        <f t="shared" si="112"/>
        <v>0</v>
      </c>
      <c r="AD2989" s="270">
        <f t="shared" si="113"/>
        <v>0</v>
      </c>
      <c r="AE2989" s="282" t="s">
        <v>7069</v>
      </c>
      <c r="AF2989" s="283" t="s">
        <v>4765</v>
      </c>
      <c r="AG2989" s="200"/>
      <c r="AH2989" s="200"/>
      <c r="AI2989" s="169" t="str">
        <f>IF(AB2989/W2989=0,"",IF(MOD(AB2989,W2989)&gt;0,"ОШИБКА!!! неверная кратность на сорт",""))</f>
        <v/>
      </c>
    </row>
    <row r="2990" spans="2:35">
      <c r="B2990" s="251"/>
      <c r="C2990" s="168"/>
      <c r="D2990" s="267"/>
      <c r="E2990" s="267"/>
      <c r="F2990" s="267"/>
      <c r="G2990" s="267"/>
      <c r="H2990" s="267"/>
      <c r="I2990" s="267"/>
      <c r="J2990" s="267"/>
      <c r="K2990" s="267"/>
      <c r="L2990" s="196" t="s">
        <v>37</v>
      </c>
      <c r="M2990" s="196" t="s">
        <v>369</v>
      </c>
      <c r="N2990" s="196" t="s">
        <v>5227</v>
      </c>
      <c r="O2990" s="196"/>
      <c r="P2990" s="196"/>
      <c r="Q2990" s="196" t="s">
        <v>4822</v>
      </c>
      <c r="R2990" s="218"/>
      <c r="S2990" s="218"/>
      <c r="T2990" s="218"/>
      <c r="U2990" s="281" t="s">
        <v>4764</v>
      </c>
      <c r="V2990" s="197" t="s">
        <v>776</v>
      </c>
      <c r="W2990" s="220">
        <v>1</v>
      </c>
      <c r="X2990" s="285">
        <v>726</v>
      </c>
      <c r="Y2990" s="285">
        <v>704</v>
      </c>
      <c r="Z2990" s="285">
        <v>660</v>
      </c>
      <c r="AA2990" s="285">
        <v>620</v>
      </c>
      <c r="AB2990" s="5"/>
      <c r="AC2990" s="224">
        <f t="shared" si="112"/>
        <v>0</v>
      </c>
      <c r="AD2990" s="270">
        <f t="shared" si="113"/>
        <v>0</v>
      </c>
      <c r="AE2990" s="282" t="s">
        <v>7069</v>
      </c>
      <c r="AF2990" s="283" t="s">
        <v>4765</v>
      </c>
      <c r="AG2990" s="200"/>
      <c r="AH2990" s="200"/>
      <c r="AI2990" s="169" t="str">
        <f>IF(AB2990/W2990=0,"",IF(MOD(AB2990,W2990)&gt;0,"ОШИБКА!!! неверная кратность на сорт",""))</f>
        <v/>
      </c>
    </row>
    <row r="2991" spans="2:35">
      <c r="B2991" s="251"/>
      <c r="C2991" s="168"/>
      <c r="D2991" s="267"/>
      <c r="E2991" s="267"/>
      <c r="F2991" s="267"/>
      <c r="G2991" s="267"/>
      <c r="H2991" s="267"/>
      <c r="I2991" s="267"/>
      <c r="J2991" s="267"/>
      <c r="K2991" s="267"/>
      <c r="L2991" s="196" t="s">
        <v>37</v>
      </c>
      <c r="M2991" s="196" t="s">
        <v>369</v>
      </c>
      <c r="N2991" s="196" t="s">
        <v>5228</v>
      </c>
      <c r="O2991" s="196"/>
      <c r="P2991" s="196"/>
      <c r="Q2991" s="196" t="s">
        <v>4822</v>
      </c>
      <c r="R2991" s="218"/>
      <c r="S2991" s="218"/>
      <c r="T2991" s="218"/>
      <c r="U2991" s="281" t="s">
        <v>4764</v>
      </c>
      <c r="V2991" s="197" t="s">
        <v>776</v>
      </c>
      <c r="W2991" s="220">
        <v>1</v>
      </c>
      <c r="X2991" s="285">
        <v>726</v>
      </c>
      <c r="Y2991" s="285">
        <v>704</v>
      </c>
      <c r="Z2991" s="285">
        <v>660</v>
      </c>
      <c r="AA2991" s="285">
        <v>620</v>
      </c>
      <c r="AB2991" s="5"/>
      <c r="AC2991" s="224">
        <f t="shared" si="112"/>
        <v>0</v>
      </c>
      <c r="AD2991" s="270">
        <f t="shared" si="113"/>
        <v>0</v>
      </c>
      <c r="AE2991" s="282" t="s">
        <v>7069</v>
      </c>
      <c r="AF2991" s="283" t="s">
        <v>4765</v>
      </c>
      <c r="AG2991" s="200"/>
      <c r="AH2991" s="200"/>
      <c r="AI2991" s="169" t="str">
        <f>IF(AB2991/W2991=0,"",IF(MOD(AB2991,W2991)&gt;0,"ОШИБКА!!! неверная кратность на сорт",""))</f>
        <v/>
      </c>
    </row>
    <row r="2992" spans="2:35">
      <c r="B2992" s="251"/>
      <c r="C2992" s="168"/>
      <c r="D2992" s="267"/>
      <c r="E2992" s="267"/>
      <c r="F2992" s="267"/>
      <c r="G2992" s="267"/>
      <c r="H2992" s="267"/>
      <c r="I2992" s="267"/>
      <c r="J2992" s="267"/>
      <c r="K2992" s="267">
        <v>3</v>
      </c>
      <c r="L2992" s="196" t="s">
        <v>37</v>
      </c>
      <c r="M2992" s="196" t="s">
        <v>369</v>
      </c>
      <c r="N2992" s="196" t="s">
        <v>5229</v>
      </c>
      <c r="O2992" s="196"/>
      <c r="P2992" s="196"/>
      <c r="Q2992" s="196" t="s">
        <v>4822</v>
      </c>
      <c r="R2992" s="218"/>
      <c r="S2992" s="218"/>
      <c r="T2992" s="218"/>
      <c r="U2992" s="281" t="s">
        <v>4764</v>
      </c>
      <c r="V2992" s="197" t="s">
        <v>776</v>
      </c>
      <c r="W2992" s="220">
        <v>1</v>
      </c>
      <c r="X2992" s="285">
        <v>726</v>
      </c>
      <c r="Y2992" s="285">
        <v>704</v>
      </c>
      <c r="Z2992" s="285">
        <v>660</v>
      </c>
      <c r="AA2992" s="285">
        <v>620</v>
      </c>
      <c r="AB2992" s="5"/>
      <c r="AC2992" s="224">
        <f t="shared" si="112"/>
        <v>0</v>
      </c>
      <c r="AD2992" s="270">
        <f t="shared" si="113"/>
        <v>0</v>
      </c>
      <c r="AE2992" s="282" t="s">
        <v>7069</v>
      </c>
      <c r="AF2992" s="283" t="s">
        <v>4765</v>
      </c>
      <c r="AG2992" s="200"/>
      <c r="AH2992" s="200"/>
      <c r="AI2992" s="169" t="str">
        <f>IF(AB2992/W2992=0,"",IF(MOD(AB2992,W2992)&gt;0,"ОШИБКА!!! неверная кратность на сорт",""))</f>
        <v/>
      </c>
    </row>
    <row r="2993" spans="2:35">
      <c r="B2993" s="251"/>
      <c r="C2993" s="168"/>
      <c r="D2993" s="267"/>
      <c r="E2993" s="267"/>
      <c r="F2993" s="267"/>
      <c r="G2993" s="267"/>
      <c r="H2993" s="267"/>
      <c r="I2993" s="267"/>
      <c r="J2993" s="267"/>
      <c r="K2993" s="267"/>
      <c r="L2993" s="196" t="s">
        <v>37</v>
      </c>
      <c r="M2993" s="196" t="s">
        <v>369</v>
      </c>
      <c r="N2993" s="196" t="s">
        <v>5230</v>
      </c>
      <c r="O2993" s="196"/>
      <c r="P2993" s="196"/>
      <c r="Q2993" s="196" t="s">
        <v>4822</v>
      </c>
      <c r="R2993" s="218"/>
      <c r="S2993" s="218"/>
      <c r="T2993" s="218"/>
      <c r="U2993" s="281" t="s">
        <v>4764</v>
      </c>
      <c r="V2993" s="197" t="s">
        <v>776</v>
      </c>
      <c r="W2993" s="220">
        <v>1</v>
      </c>
      <c r="X2993" s="285">
        <v>726</v>
      </c>
      <c r="Y2993" s="285">
        <v>704</v>
      </c>
      <c r="Z2993" s="285">
        <v>660</v>
      </c>
      <c r="AA2993" s="285">
        <v>620</v>
      </c>
      <c r="AB2993" s="5"/>
      <c r="AC2993" s="224">
        <f t="shared" si="112"/>
        <v>0</v>
      </c>
      <c r="AD2993" s="270">
        <f t="shared" si="113"/>
        <v>0</v>
      </c>
      <c r="AE2993" s="282" t="s">
        <v>7069</v>
      </c>
      <c r="AF2993" s="283" t="s">
        <v>4765</v>
      </c>
      <c r="AG2993" s="200"/>
      <c r="AH2993" s="200"/>
      <c r="AI2993" s="169" t="str">
        <f>IF(AB2993/W2993=0,"",IF(MOD(AB2993,W2993)&gt;0,"ОШИБКА!!! неверная кратность на сорт",""))</f>
        <v/>
      </c>
    </row>
    <row r="2994" spans="2:35">
      <c r="B2994" s="251"/>
      <c r="C2994" s="168"/>
      <c r="D2994" s="267"/>
      <c r="E2994" s="267"/>
      <c r="F2994" s="267"/>
      <c r="G2994" s="267"/>
      <c r="H2994" s="267"/>
      <c r="I2994" s="267"/>
      <c r="J2994" s="267"/>
      <c r="K2994" s="267">
        <v>10</v>
      </c>
      <c r="L2994" s="196" t="s">
        <v>37</v>
      </c>
      <c r="M2994" s="196" t="s">
        <v>369</v>
      </c>
      <c r="N2994" s="196" t="s">
        <v>5231</v>
      </c>
      <c r="O2994" s="196"/>
      <c r="P2994" s="196"/>
      <c r="Q2994" s="196" t="s">
        <v>4822</v>
      </c>
      <c r="R2994" s="218"/>
      <c r="S2994" s="218"/>
      <c r="T2994" s="218"/>
      <c r="U2994" s="281" t="s">
        <v>4764</v>
      </c>
      <c r="V2994" s="197" t="s">
        <v>776</v>
      </c>
      <c r="W2994" s="220">
        <v>1</v>
      </c>
      <c r="X2994" s="285">
        <v>726</v>
      </c>
      <c r="Y2994" s="285">
        <v>704</v>
      </c>
      <c r="Z2994" s="285">
        <v>660</v>
      </c>
      <c r="AA2994" s="285">
        <v>620</v>
      </c>
      <c r="AB2994" s="5"/>
      <c r="AC2994" s="224">
        <f t="shared" si="112"/>
        <v>0</v>
      </c>
      <c r="AD2994" s="270">
        <f t="shared" si="113"/>
        <v>0</v>
      </c>
      <c r="AE2994" s="282" t="s">
        <v>7069</v>
      </c>
      <c r="AF2994" s="283" t="s">
        <v>4765</v>
      </c>
      <c r="AG2994" s="200"/>
      <c r="AH2994" s="200"/>
      <c r="AI2994" s="169" t="str">
        <f>IF(AB2994/W2994=0,"",IF(MOD(AB2994,W2994)&gt;0,"ОШИБКА!!! неверная кратность на сорт",""))</f>
        <v/>
      </c>
    </row>
    <row r="2995" spans="2:35">
      <c r="B2995" s="251"/>
      <c r="C2995" s="168"/>
      <c r="D2995" s="267"/>
      <c r="E2995" s="267"/>
      <c r="F2995" s="267"/>
      <c r="G2995" s="267"/>
      <c r="H2995" s="267"/>
      <c r="I2995" s="267"/>
      <c r="J2995" s="267"/>
      <c r="K2995" s="267">
        <v>6</v>
      </c>
      <c r="L2995" s="196" t="s">
        <v>37</v>
      </c>
      <c r="M2995" s="196" t="s">
        <v>369</v>
      </c>
      <c r="N2995" s="196" t="s">
        <v>5232</v>
      </c>
      <c r="O2995" s="196"/>
      <c r="P2995" s="196"/>
      <c r="Q2995" s="196" t="s">
        <v>4822</v>
      </c>
      <c r="R2995" s="218"/>
      <c r="S2995" s="218"/>
      <c r="T2995" s="218"/>
      <c r="U2995" s="281" t="s">
        <v>4764</v>
      </c>
      <c r="V2995" s="197" t="s">
        <v>776</v>
      </c>
      <c r="W2995" s="220">
        <v>1</v>
      </c>
      <c r="X2995" s="285">
        <v>726</v>
      </c>
      <c r="Y2995" s="285">
        <v>704</v>
      </c>
      <c r="Z2995" s="285">
        <v>660</v>
      </c>
      <c r="AA2995" s="285">
        <v>620</v>
      </c>
      <c r="AB2995" s="5"/>
      <c r="AC2995" s="224">
        <f t="shared" si="112"/>
        <v>0</v>
      </c>
      <c r="AD2995" s="270">
        <f t="shared" si="113"/>
        <v>0</v>
      </c>
      <c r="AE2995" s="282" t="s">
        <v>7069</v>
      </c>
      <c r="AF2995" s="283" t="s">
        <v>4765</v>
      </c>
      <c r="AG2995" s="200"/>
      <c r="AH2995" s="200"/>
      <c r="AI2995" s="169" t="str">
        <f>IF(AB2995/W2995=0,"",IF(MOD(AB2995,W2995)&gt;0,"ОШИБКА!!! неверная кратность на сорт",""))</f>
        <v/>
      </c>
    </row>
    <row r="2996" spans="2:35">
      <c r="B2996" s="251"/>
      <c r="C2996" s="168"/>
      <c r="D2996" s="267"/>
      <c r="E2996" s="267"/>
      <c r="F2996" s="267"/>
      <c r="G2996" s="267"/>
      <c r="H2996" s="267"/>
      <c r="I2996" s="267"/>
      <c r="J2996" s="267"/>
      <c r="K2996" s="267">
        <v>5</v>
      </c>
      <c r="L2996" s="196" t="s">
        <v>37</v>
      </c>
      <c r="M2996" s="196" t="s">
        <v>369</v>
      </c>
      <c r="N2996" s="196" t="s">
        <v>5233</v>
      </c>
      <c r="O2996" s="196"/>
      <c r="P2996" s="196"/>
      <c r="Q2996" s="196" t="s">
        <v>4822</v>
      </c>
      <c r="R2996" s="218"/>
      <c r="S2996" s="218"/>
      <c r="T2996" s="218"/>
      <c r="U2996" s="281" t="s">
        <v>4764</v>
      </c>
      <c r="V2996" s="197" t="s">
        <v>776</v>
      </c>
      <c r="W2996" s="220">
        <v>1</v>
      </c>
      <c r="X2996" s="285">
        <v>726</v>
      </c>
      <c r="Y2996" s="285">
        <v>704</v>
      </c>
      <c r="Z2996" s="285">
        <v>660</v>
      </c>
      <c r="AA2996" s="285">
        <v>620</v>
      </c>
      <c r="AB2996" s="5"/>
      <c r="AC2996" s="224">
        <f t="shared" si="112"/>
        <v>0</v>
      </c>
      <c r="AD2996" s="270">
        <f t="shared" si="113"/>
        <v>0</v>
      </c>
      <c r="AE2996" s="282" t="s">
        <v>7069</v>
      </c>
      <c r="AF2996" s="283" t="s">
        <v>4765</v>
      </c>
      <c r="AG2996" s="200"/>
      <c r="AH2996" s="200"/>
      <c r="AI2996" s="169" t="str">
        <f>IF(AB2996/W2996=0,"",IF(MOD(AB2996,W2996)&gt;0,"ОШИБКА!!! неверная кратность на сорт",""))</f>
        <v/>
      </c>
    </row>
    <row r="2997" spans="2:35">
      <c r="B2997" s="251"/>
      <c r="C2997" s="168"/>
      <c r="D2997" s="267"/>
      <c r="E2997" s="267"/>
      <c r="F2997" s="267"/>
      <c r="G2997" s="267"/>
      <c r="H2997" s="267"/>
      <c r="I2997" s="267"/>
      <c r="J2997" s="267"/>
      <c r="K2997" s="267"/>
      <c r="L2997" s="196" t="s">
        <v>37</v>
      </c>
      <c r="M2997" s="196" t="s">
        <v>369</v>
      </c>
      <c r="N2997" s="196" t="s">
        <v>5234</v>
      </c>
      <c r="O2997" s="196"/>
      <c r="P2997" s="196"/>
      <c r="Q2997" s="196" t="s">
        <v>4822</v>
      </c>
      <c r="R2997" s="218"/>
      <c r="S2997" s="218"/>
      <c r="T2997" s="218"/>
      <c r="U2997" s="281" t="s">
        <v>4764</v>
      </c>
      <c r="V2997" s="197" t="s">
        <v>776</v>
      </c>
      <c r="W2997" s="220">
        <v>1</v>
      </c>
      <c r="X2997" s="285">
        <v>726</v>
      </c>
      <c r="Y2997" s="285">
        <v>704</v>
      </c>
      <c r="Z2997" s="285">
        <v>660</v>
      </c>
      <c r="AA2997" s="285">
        <v>620</v>
      </c>
      <c r="AB2997" s="5"/>
      <c r="AC2997" s="224">
        <f t="shared" si="112"/>
        <v>0</v>
      </c>
      <c r="AD2997" s="270">
        <f t="shared" si="113"/>
        <v>0</v>
      </c>
      <c r="AE2997" s="282" t="s">
        <v>7069</v>
      </c>
      <c r="AF2997" s="283" t="s">
        <v>4765</v>
      </c>
      <c r="AG2997" s="200"/>
      <c r="AH2997" s="200"/>
      <c r="AI2997" s="169" t="str">
        <f>IF(AB2997/W2997=0,"",IF(MOD(AB2997,W2997)&gt;0,"ОШИБКА!!! неверная кратность на сорт",""))</f>
        <v/>
      </c>
    </row>
    <row r="2998" spans="2:35">
      <c r="B2998" s="251"/>
      <c r="C2998" s="168"/>
      <c r="D2998" s="267"/>
      <c r="E2998" s="267"/>
      <c r="F2998" s="267"/>
      <c r="G2998" s="267"/>
      <c r="H2998" s="267"/>
      <c r="I2998" s="267"/>
      <c r="J2998" s="267"/>
      <c r="K2998" s="267"/>
      <c r="L2998" s="196" t="s">
        <v>37</v>
      </c>
      <c r="M2998" s="196" t="s">
        <v>369</v>
      </c>
      <c r="N2998" s="196" t="s">
        <v>5235</v>
      </c>
      <c r="O2998" s="196"/>
      <c r="P2998" s="196"/>
      <c r="Q2998" s="196" t="s">
        <v>4822</v>
      </c>
      <c r="R2998" s="218"/>
      <c r="S2998" s="218"/>
      <c r="T2998" s="218"/>
      <c r="U2998" s="281" t="s">
        <v>4764</v>
      </c>
      <c r="V2998" s="197" t="s">
        <v>776</v>
      </c>
      <c r="W2998" s="220">
        <v>1</v>
      </c>
      <c r="X2998" s="285">
        <v>726</v>
      </c>
      <c r="Y2998" s="285">
        <v>704</v>
      </c>
      <c r="Z2998" s="285">
        <v>660</v>
      </c>
      <c r="AA2998" s="285">
        <v>620</v>
      </c>
      <c r="AB2998" s="5"/>
      <c r="AC2998" s="224">
        <f t="shared" si="112"/>
        <v>0</v>
      </c>
      <c r="AD2998" s="270">
        <f t="shared" si="113"/>
        <v>0</v>
      </c>
      <c r="AE2998" s="282" t="s">
        <v>7069</v>
      </c>
      <c r="AF2998" s="283" t="s">
        <v>4765</v>
      </c>
      <c r="AG2998" s="200"/>
      <c r="AH2998" s="200"/>
      <c r="AI2998" s="169" t="str">
        <f>IF(AB2998/W2998=0,"",IF(MOD(AB2998,W2998)&gt;0,"ОШИБКА!!! неверная кратность на сорт",""))</f>
        <v/>
      </c>
    </row>
    <row r="2999" spans="2:35">
      <c r="B2999" s="251"/>
      <c r="C2999" s="168"/>
      <c r="D2999" s="267"/>
      <c r="E2999" s="267"/>
      <c r="F2999" s="267"/>
      <c r="G2999" s="267"/>
      <c r="H2999" s="267"/>
      <c r="I2999" s="267"/>
      <c r="J2999" s="267"/>
      <c r="K2999" s="267">
        <v>10</v>
      </c>
      <c r="L2999" s="196" t="s">
        <v>37</v>
      </c>
      <c r="M2999" s="196" t="s">
        <v>369</v>
      </c>
      <c r="N2999" s="196" t="s">
        <v>5236</v>
      </c>
      <c r="O2999" s="196"/>
      <c r="P2999" s="196"/>
      <c r="Q2999" s="196" t="s">
        <v>4822</v>
      </c>
      <c r="R2999" s="218"/>
      <c r="S2999" s="218"/>
      <c r="T2999" s="218"/>
      <c r="U2999" s="281" t="s">
        <v>4764</v>
      </c>
      <c r="V2999" s="197" t="s">
        <v>776</v>
      </c>
      <c r="W2999" s="220">
        <v>1</v>
      </c>
      <c r="X2999" s="285">
        <v>726</v>
      </c>
      <c r="Y2999" s="285">
        <v>704</v>
      </c>
      <c r="Z2999" s="285">
        <v>660</v>
      </c>
      <c r="AA2999" s="285">
        <v>620</v>
      </c>
      <c r="AB2999" s="5"/>
      <c r="AC2999" s="224">
        <f t="shared" si="112"/>
        <v>0</v>
      </c>
      <c r="AD2999" s="270">
        <f t="shared" si="113"/>
        <v>0</v>
      </c>
      <c r="AE2999" s="282" t="s">
        <v>7069</v>
      </c>
      <c r="AF2999" s="283" t="s">
        <v>4765</v>
      </c>
      <c r="AG2999" s="200"/>
      <c r="AH2999" s="200"/>
      <c r="AI2999" s="169" t="str">
        <f>IF(AB2999/W2999=0,"",IF(MOD(AB2999,W2999)&gt;0,"ОШИБКА!!! неверная кратность на сорт",""))</f>
        <v/>
      </c>
    </row>
    <row r="3000" spans="2:35">
      <c r="B3000" s="251"/>
      <c r="C3000" s="168"/>
      <c r="D3000" s="267"/>
      <c r="E3000" s="267"/>
      <c r="F3000" s="267"/>
      <c r="G3000" s="267"/>
      <c r="H3000" s="267"/>
      <c r="I3000" s="267"/>
      <c r="J3000" s="267"/>
      <c r="K3000" s="267">
        <v>114</v>
      </c>
      <c r="L3000" s="196" t="s">
        <v>37</v>
      </c>
      <c r="M3000" s="196" t="s">
        <v>369</v>
      </c>
      <c r="N3000" s="196" t="s">
        <v>5237</v>
      </c>
      <c r="O3000" s="196"/>
      <c r="P3000" s="196"/>
      <c r="Q3000" s="196" t="s">
        <v>4822</v>
      </c>
      <c r="R3000" s="218"/>
      <c r="S3000" s="218"/>
      <c r="T3000" s="218"/>
      <c r="U3000" s="281" t="s">
        <v>4764</v>
      </c>
      <c r="V3000" s="197" t="s">
        <v>776</v>
      </c>
      <c r="W3000" s="220">
        <v>1</v>
      </c>
      <c r="X3000" s="285">
        <v>726</v>
      </c>
      <c r="Y3000" s="285">
        <v>704</v>
      </c>
      <c r="Z3000" s="285">
        <v>660</v>
      </c>
      <c r="AA3000" s="285">
        <v>620</v>
      </c>
      <c r="AB3000" s="5"/>
      <c r="AC3000" s="224">
        <f t="shared" si="112"/>
        <v>0</v>
      </c>
      <c r="AD3000" s="270">
        <f t="shared" si="113"/>
        <v>0</v>
      </c>
      <c r="AE3000" s="282" t="s">
        <v>7069</v>
      </c>
      <c r="AF3000" s="283" t="s">
        <v>4765</v>
      </c>
      <c r="AG3000" s="200"/>
      <c r="AH3000" s="200"/>
      <c r="AI3000" s="169" t="str">
        <f>IF(AB3000/W3000=0,"",IF(MOD(AB3000,W3000)&gt;0,"ОШИБКА!!! неверная кратность на сорт",""))</f>
        <v/>
      </c>
    </row>
    <row r="3001" spans="2:35">
      <c r="B3001" s="251"/>
      <c r="C3001" s="168" t="s">
        <v>1741</v>
      </c>
      <c r="D3001" s="267"/>
      <c r="E3001" s="267"/>
      <c r="F3001" s="267"/>
      <c r="G3001" s="267"/>
      <c r="H3001" s="267"/>
      <c r="I3001" s="267"/>
      <c r="J3001" s="267">
        <v>2</v>
      </c>
      <c r="K3001" s="267"/>
      <c r="L3001" s="196" t="s">
        <v>37</v>
      </c>
      <c r="M3001" s="196" t="s">
        <v>369</v>
      </c>
      <c r="N3001" s="196" t="s">
        <v>755</v>
      </c>
      <c r="O3001" s="196" t="s">
        <v>370</v>
      </c>
      <c r="P3001" s="196" t="s">
        <v>1742</v>
      </c>
      <c r="Q3001" s="217" t="s">
        <v>88</v>
      </c>
      <c r="R3001" s="218"/>
      <c r="S3001" s="218"/>
      <c r="T3001" s="218"/>
      <c r="U3001" s="219"/>
      <c r="V3001" s="197" t="s">
        <v>176</v>
      </c>
      <c r="W3001" s="220">
        <v>1</v>
      </c>
      <c r="X3001" s="223">
        <v>1294</v>
      </c>
      <c r="Y3001" s="223">
        <v>1255</v>
      </c>
      <c r="Z3001" s="223">
        <v>1176</v>
      </c>
      <c r="AA3001" s="223">
        <v>1106</v>
      </c>
      <c r="AB3001" s="5"/>
      <c r="AC3001" s="224">
        <f t="shared" si="112"/>
        <v>0</v>
      </c>
      <c r="AD3001" s="270">
        <f t="shared" si="113"/>
        <v>0</v>
      </c>
      <c r="AE3001" s="198"/>
      <c r="AF3001" s="199"/>
      <c r="AG3001" s="200"/>
      <c r="AH3001" s="200"/>
      <c r="AI3001" s="169" t="str">
        <f>IF(AB3001/W3001=0,"",IF(MOD(AB3001,W3001)&gt;0,"ОШИБКА!!! неверная кратность на сорт",""))</f>
        <v/>
      </c>
    </row>
    <row r="3002" spans="2:35">
      <c r="B3002" s="251"/>
      <c r="C3002" s="168" t="s">
        <v>3251</v>
      </c>
      <c r="D3002" s="267"/>
      <c r="E3002" s="267"/>
      <c r="F3002" s="267"/>
      <c r="G3002" s="267"/>
      <c r="H3002" s="267"/>
      <c r="I3002" s="267"/>
      <c r="J3002" s="267"/>
      <c r="K3002" s="267"/>
      <c r="L3002" s="196" t="s">
        <v>37</v>
      </c>
      <c r="M3002" s="332" t="s">
        <v>369</v>
      </c>
      <c r="N3002" s="332" t="s">
        <v>755</v>
      </c>
      <c r="O3002" s="332" t="s">
        <v>370</v>
      </c>
      <c r="P3002" s="332" t="s">
        <v>4219</v>
      </c>
      <c r="Q3002" s="332" t="s">
        <v>19</v>
      </c>
      <c r="R3002" s="334"/>
      <c r="S3002" s="334"/>
      <c r="T3002" s="334"/>
      <c r="U3002" s="219"/>
      <c r="V3002" s="197" t="s">
        <v>176</v>
      </c>
      <c r="W3002" s="220">
        <v>1</v>
      </c>
      <c r="X3002" s="223">
        <v>1184</v>
      </c>
      <c r="Y3002" s="223">
        <v>1148</v>
      </c>
      <c r="Z3002" s="223">
        <v>1076</v>
      </c>
      <c r="AA3002" s="223">
        <v>1011</v>
      </c>
      <c r="AB3002" s="5"/>
      <c r="AC3002" s="224">
        <f t="shared" si="112"/>
        <v>0</v>
      </c>
      <c r="AD3002" s="270">
        <f t="shared" si="113"/>
        <v>0</v>
      </c>
      <c r="AE3002" s="198" t="s">
        <v>4484</v>
      </c>
      <c r="AF3002" s="199"/>
      <c r="AG3002" s="200"/>
      <c r="AH3002" s="200"/>
      <c r="AI3002" s="169" t="str">
        <f>IF(AB3002/W3002=0,"",IF(MOD(AB3002,W3002)&gt;0,"ОШИБКА!!! неверная кратность на сорт",""))</f>
        <v/>
      </c>
    </row>
    <row r="3003" spans="2:35">
      <c r="B3003" s="251"/>
      <c r="C3003" s="168" t="s">
        <v>754</v>
      </c>
      <c r="D3003" s="267">
        <v>59</v>
      </c>
      <c r="E3003" s="267"/>
      <c r="F3003" s="267"/>
      <c r="G3003" s="267"/>
      <c r="H3003" s="267"/>
      <c r="I3003" s="267"/>
      <c r="J3003" s="267">
        <v>28</v>
      </c>
      <c r="K3003" s="267"/>
      <c r="L3003" s="196" t="s">
        <v>37</v>
      </c>
      <c r="M3003" s="196" t="s">
        <v>369</v>
      </c>
      <c r="N3003" s="196" t="s">
        <v>755</v>
      </c>
      <c r="O3003" s="196" t="s">
        <v>370</v>
      </c>
      <c r="P3003" s="196" t="s">
        <v>7070</v>
      </c>
      <c r="Q3003" s="217" t="s">
        <v>664</v>
      </c>
      <c r="R3003" s="218"/>
      <c r="S3003" s="218"/>
      <c r="T3003" s="218"/>
      <c r="U3003" s="219"/>
      <c r="V3003" s="197" t="s">
        <v>776</v>
      </c>
      <c r="W3003" s="220">
        <v>1</v>
      </c>
      <c r="X3003" s="223">
        <v>1030</v>
      </c>
      <c r="Y3003" s="223">
        <v>999</v>
      </c>
      <c r="Z3003" s="223">
        <v>936</v>
      </c>
      <c r="AA3003" s="223">
        <v>880</v>
      </c>
      <c r="AB3003" s="5"/>
      <c r="AC3003" s="224">
        <f t="shared" si="112"/>
        <v>0</v>
      </c>
      <c r="AD3003" s="270">
        <f t="shared" si="113"/>
        <v>0</v>
      </c>
      <c r="AE3003" s="198"/>
      <c r="AF3003" s="199"/>
      <c r="AG3003" s="200"/>
      <c r="AH3003" s="200"/>
      <c r="AI3003" s="169" t="str">
        <f>IF(AB3003/W3003=0,"",IF(MOD(AB3003,W3003)&gt;0,"ОШИБКА!!! неверная кратность на сорт",""))</f>
        <v/>
      </c>
    </row>
    <row r="3004" spans="2:35">
      <c r="B3004" s="251"/>
      <c r="C3004" s="168" t="s">
        <v>3252</v>
      </c>
      <c r="D3004" s="267"/>
      <c r="E3004" s="267"/>
      <c r="F3004" s="267"/>
      <c r="G3004" s="267"/>
      <c r="H3004" s="267"/>
      <c r="I3004" s="267"/>
      <c r="J3004" s="267">
        <v>1</v>
      </c>
      <c r="K3004" s="267"/>
      <c r="L3004" s="196" t="s">
        <v>37</v>
      </c>
      <c r="M3004" s="196" t="s">
        <v>369</v>
      </c>
      <c r="N3004" s="196" t="s">
        <v>4221</v>
      </c>
      <c r="O3004" s="196" t="s">
        <v>4220</v>
      </c>
      <c r="P3004" s="196" t="s">
        <v>4222</v>
      </c>
      <c r="Q3004" s="217" t="s">
        <v>4618</v>
      </c>
      <c r="R3004" s="218"/>
      <c r="S3004" s="218"/>
      <c r="T3004" s="218"/>
      <c r="U3004" s="219"/>
      <c r="V3004" s="197" t="s">
        <v>74</v>
      </c>
      <c r="W3004" s="220">
        <v>1</v>
      </c>
      <c r="X3004" s="223">
        <v>3715</v>
      </c>
      <c r="Y3004" s="223">
        <v>3602</v>
      </c>
      <c r="Z3004" s="223">
        <v>3377</v>
      </c>
      <c r="AA3004" s="223">
        <v>3174</v>
      </c>
      <c r="AB3004" s="5"/>
      <c r="AC3004" s="224">
        <f t="shared" si="112"/>
        <v>0</v>
      </c>
      <c r="AD3004" s="270">
        <f t="shared" si="113"/>
        <v>0</v>
      </c>
      <c r="AE3004" s="198"/>
      <c r="AF3004" s="199"/>
      <c r="AG3004" s="200"/>
      <c r="AH3004" s="200"/>
      <c r="AI3004" s="169" t="str">
        <f>IF(AB3004/W3004=0,"",IF(MOD(AB3004,W3004)&gt;0,"ОШИБКА!!! неверная кратность на сорт",""))</f>
        <v/>
      </c>
    </row>
    <row r="3005" spans="2:35">
      <c r="B3005" s="251"/>
      <c r="C3005" s="168" t="s">
        <v>3253</v>
      </c>
      <c r="D3005" s="267"/>
      <c r="E3005" s="267"/>
      <c r="F3005" s="267"/>
      <c r="G3005" s="267"/>
      <c r="H3005" s="267"/>
      <c r="I3005" s="267"/>
      <c r="J3005" s="267">
        <v>1</v>
      </c>
      <c r="K3005" s="267"/>
      <c r="L3005" s="196" t="s">
        <v>37</v>
      </c>
      <c r="M3005" s="196" t="s">
        <v>369</v>
      </c>
      <c r="N3005" s="196" t="s">
        <v>4221</v>
      </c>
      <c r="O3005" s="196" t="s">
        <v>4220</v>
      </c>
      <c r="P3005" s="196" t="s">
        <v>4223</v>
      </c>
      <c r="Q3005" s="217" t="s">
        <v>4618</v>
      </c>
      <c r="R3005" s="218"/>
      <c r="S3005" s="218"/>
      <c r="T3005" s="218"/>
      <c r="U3005" s="219"/>
      <c r="V3005" s="197" t="s">
        <v>74</v>
      </c>
      <c r="W3005" s="220">
        <v>1</v>
      </c>
      <c r="X3005" s="223">
        <v>3715</v>
      </c>
      <c r="Y3005" s="223">
        <v>3602</v>
      </c>
      <c r="Z3005" s="223">
        <v>3377</v>
      </c>
      <c r="AA3005" s="223">
        <v>3174</v>
      </c>
      <c r="AB3005" s="5"/>
      <c r="AC3005" s="224">
        <f t="shared" si="112"/>
        <v>0</v>
      </c>
      <c r="AD3005" s="270">
        <f t="shared" si="113"/>
        <v>0</v>
      </c>
      <c r="AE3005" s="198"/>
      <c r="AF3005" s="199"/>
      <c r="AG3005" s="200"/>
      <c r="AH3005" s="200"/>
      <c r="AI3005" s="169" t="str">
        <f>IF(AB3005/W3005=0,"",IF(MOD(AB3005,W3005)&gt;0,"ОШИБКА!!! неверная кратность на сорт",""))</f>
        <v/>
      </c>
    </row>
    <row r="3006" spans="2:35">
      <c r="B3006" s="251"/>
      <c r="C3006" s="168" t="s">
        <v>3254</v>
      </c>
      <c r="D3006" s="267"/>
      <c r="E3006" s="267"/>
      <c r="F3006" s="267"/>
      <c r="G3006" s="267"/>
      <c r="H3006" s="267"/>
      <c r="I3006" s="267"/>
      <c r="J3006" s="267">
        <v>2</v>
      </c>
      <c r="K3006" s="267"/>
      <c r="L3006" s="196" t="s">
        <v>37</v>
      </c>
      <c r="M3006" s="196" t="s">
        <v>369</v>
      </c>
      <c r="N3006" s="196" t="s">
        <v>4221</v>
      </c>
      <c r="O3006" s="196" t="s">
        <v>4220</v>
      </c>
      <c r="P3006" s="196" t="s">
        <v>4224</v>
      </c>
      <c r="Q3006" s="217" t="s">
        <v>4618</v>
      </c>
      <c r="R3006" s="218"/>
      <c r="S3006" s="218"/>
      <c r="T3006" s="218"/>
      <c r="U3006" s="219"/>
      <c r="V3006" s="197" t="s">
        <v>74</v>
      </c>
      <c r="W3006" s="220">
        <v>1</v>
      </c>
      <c r="X3006" s="223">
        <v>3715</v>
      </c>
      <c r="Y3006" s="223">
        <v>3602</v>
      </c>
      <c r="Z3006" s="223">
        <v>3377</v>
      </c>
      <c r="AA3006" s="223">
        <v>3174</v>
      </c>
      <c r="AB3006" s="5"/>
      <c r="AC3006" s="224">
        <f t="shared" si="112"/>
        <v>0</v>
      </c>
      <c r="AD3006" s="270">
        <f t="shared" si="113"/>
        <v>0</v>
      </c>
      <c r="AE3006" s="198"/>
      <c r="AF3006" s="199"/>
      <c r="AG3006" s="200"/>
      <c r="AH3006" s="200"/>
      <c r="AI3006" s="169" t="str">
        <f>IF(AB3006/W3006=0,"",IF(MOD(AB3006,W3006)&gt;0,"ОШИБКА!!! неверная кратность на сорт",""))</f>
        <v/>
      </c>
    </row>
    <row r="3007" spans="2:35">
      <c r="B3007" s="251"/>
      <c r="C3007" s="168"/>
      <c r="D3007" s="267"/>
      <c r="E3007" s="267"/>
      <c r="F3007" s="267"/>
      <c r="G3007" s="267"/>
      <c r="H3007" s="267"/>
      <c r="I3007" s="267"/>
      <c r="J3007" s="267"/>
      <c r="K3007" s="267"/>
      <c r="L3007" s="196" t="s">
        <v>37</v>
      </c>
      <c r="M3007" s="196" t="s">
        <v>369</v>
      </c>
      <c r="N3007" s="294" t="s">
        <v>5146</v>
      </c>
      <c r="O3007" s="196"/>
      <c r="P3007" s="196"/>
      <c r="Q3007" s="217" t="s">
        <v>5162</v>
      </c>
      <c r="R3007" s="218"/>
      <c r="S3007" s="218"/>
      <c r="T3007" s="218"/>
      <c r="U3007" s="281" t="s">
        <v>4764</v>
      </c>
      <c r="V3007" s="197" t="s">
        <v>776</v>
      </c>
      <c r="W3007" s="220">
        <v>1</v>
      </c>
      <c r="X3007" s="285">
        <v>621</v>
      </c>
      <c r="Y3007" s="285">
        <v>602</v>
      </c>
      <c r="Z3007" s="285">
        <v>564</v>
      </c>
      <c r="AA3007" s="285">
        <v>530</v>
      </c>
      <c r="AB3007" s="5"/>
      <c r="AC3007" s="224">
        <f t="shared" si="112"/>
        <v>0</v>
      </c>
      <c r="AD3007" s="270">
        <f t="shared" si="113"/>
        <v>0</v>
      </c>
      <c r="AE3007" s="282" t="s">
        <v>7069</v>
      </c>
      <c r="AF3007" s="283" t="s">
        <v>4765</v>
      </c>
      <c r="AG3007" s="200"/>
      <c r="AH3007" s="200"/>
      <c r="AI3007" s="169" t="str">
        <f>IF(AB3007/W3007=0,"",IF(MOD(AB3007,W3007)&gt;0,"ОШИБКА!!! неверная кратность на сорт",""))</f>
        <v/>
      </c>
    </row>
    <row r="3008" spans="2:35">
      <c r="B3008" s="251"/>
      <c r="C3008" s="168"/>
      <c r="D3008" s="267"/>
      <c r="E3008" s="267"/>
      <c r="F3008" s="267"/>
      <c r="G3008" s="267"/>
      <c r="H3008" s="267"/>
      <c r="I3008" s="267"/>
      <c r="J3008" s="267"/>
      <c r="K3008" s="267"/>
      <c r="L3008" s="196" t="s">
        <v>37</v>
      </c>
      <c r="M3008" s="196" t="s">
        <v>369</v>
      </c>
      <c r="N3008" s="294" t="s">
        <v>5147</v>
      </c>
      <c r="O3008" s="196"/>
      <c r="P3008" s="196"/>
      <c r="Q3008" s="217" t="s">
        <v>5162</v>
      </c>
      <c r="R3008" s="218"/>
      <c r="S3008" s="218"/>
      <c r="T3008" s="218"/>
      <c r="U3008" s="281" t="s">
        <v>4764</v>
      </c>
      <c r="V3008" s="197" t="s">
        <v>776</v>
      </c>
      <c r="W3008" s="220">
        <v>1</v>
      </c>
      <c r="X3008" s="285">
        <v>621</v>
      </c>
      <c r="Y3008" s="285">
        <v>602</v>
      </c>
      <c r="Z3008" s="285">
        <v>564</v>
      </c>
      <c r="AA3008" s="285">
        <v>530</v>
      </c>
      <c r="AB3008" s="5"/>
      <c r="AC3008" s="224">
        <f t="shared" si="112"/>
        <v>0</v>
      </c>
      <c r="AD3008" s="270">
        <f t="shared" si="113"/>
        <v>0</v>
      </c>
      <c r="AE3008" s="282" t="s">
        <v>7069</v>
      </c>
      <c r="AF3008" s="283" t="s">
        <v>4765</v>
      </c>
      <c r="AG3008" s="200"/>
      <c r="AH3008" s="200"/>
      <c r="AI3008" s="169" t="str">
        <f>IF(AB3008/W3008=0,"",IF(MOD(AB3008,W3008)&gt;0,"ОШИБКА!!! неверная кратность на сорт",""))</f>
        <v/>
      </c>
    </row>
    <row r="3009" spans="2:35">
      <c r="B3009" s="251"/>
      <c r="C3009" s="168"/>
      <c r="D3009" s="267"/>
      <c r="E3009" s="267"/>
      <c r="F3009" s="267"/>
      <c r="G3009" s="267"/>
      <c r="H3009" s="267"/>
      <c r="I3009" s="267"/>
      <c r="J3009" s="267"/>
      <c r="K3009" s="267"/>
      <c r="L3009" s="196" t="s">
        <v>37</v>
      </c>
      <c r="M3009" s="196" t="s">
        <v>369</v>
      </c>
      <c r="N3009" s="294" t="s">
        <v>5148</v>
      </c>
      <c r="O3009" s="196"/>
      <c r="P3009" s="196"/>
      <c r="Q3009" s="217" t="s">
        <v>5162</v>
      </c>
      <c r="R3009" s="218"/>
      <c r="S3009" s="218"/>
      <c r="T3009" s="218"/>
      <c r="U3009" s="281" t="s">
        <v>4764</v>
      </c>
      <c r="V3009" s="197" t="s">
        <v>776</v>
      </c>
      <c r="W3009" s="220">
        <v>1</v>
      </c>
      <c r="X3009" s="285">
        <v>621</v>
      </c>
      <c r="Y3009" s="285">
        <v>602</v>
      </c>
      <c r="Z3009" s="285">
        <v>564</v>
      </c>
      <c r="AA3009" s="285">
        <v>530</v>
      </c>
      <c r="AB3009" s="5"/>
      <c r="AC3009" s="224">
        <f t="shared" si="112"/>
        <v>0</v>
      </c>
      <c r="AD3009" s="270">
        <f t="shared" si="113"/>
        <v>0</v>
      </c>
      <c r="AE3009" s="282" t="s">
        <v>7069</v>
      </c>
      <c r="AF3009" s="283" t="s">
        <v>4765</v>
      </c>
      <c r="AG3009" s="200"/>
      <c r="AH3009" s="200"/>
      <c r="AI3009" s="169" t="str">
        <f>IF(AB3009/W3009=0,"",IF(MOD(AB3009,W3009)&gt;0,"ОШИБКА!!! неверная кратность на сорт",""))</f>
        <v/>
      </c>
    </row>
    <row r="3010" spans="2:35">
      <c r="B3010" s="251"/>
      <c r="C3010" s="168"/>
      <c r="D3010" s="267"/>
      <c r="E3010" s="267"/>
      <c r="F3010" s="267"/>
      <c r="G3010" s="267"/>
      <c r="H3010" s="267"/>
      <c r="I3010" s="267"/>
      <c r="J3010" s="267"/>
      <c r="K3010" s="267"/>
      <c r="L3010" s="196" t="s">
        <v>37</v>
      </c>
      <c r="M3010" s="196" t="s">
        <v>369</v>
      </c>
      <c r="N3010" s="294" t="s">
        <v>5149</v>
      </c>
      <c r="O3010" s="196"/>
      <c r="P3010" s="196"/>
      <c r="Q3010" s="217" t="s">
        <v>5162</v>
      </c>
      <c r="R3010" s="218"/>
      <c r="S3010" s="218"/>
      <c r="T3010" s="218"/>
      <c r="U3010" s="281" t="s">
        <v>4764</v>
      </c>
      <c r="V3010" s="197" t="s">
        <v>776</v>
      </c>
      <c r="W3010" s="220">
        <v>1</v>
      </c>
      <c r="X3010" s="285">
        <v>621</v>
      </c>
      <c r="Y3010" s="285">
        <v>602</v>
      </c>
      <c r="Z3010" s="285">
        <v>564</v>
      </c>
      <c r="AA3010" s="285">
        <v>530</v>
      </c>
      <c r="AB3010" s="5"/>
      <c r="AC3010" s="224">
        <f t="shared" si="112"/>
        <v>0</v>
      </c>
      <c r="AD3010" s="270">
        <f t="shared" si="113"/>
        <v>0</v>
      </c>
      <c r="AE3010" s="282" t="s">
        <v>7069</v>
      </c>
      <c r="AF3010" s="283" t="s">
        <v>4765</v>
      </c>
      <c r="AG3010" s="200"/>
      <c r="AH3010" s="200"/>
      <c r="AI3010" s="169" t="str">
        <f>IF(AB3010/W3010=0,"",IF(MOD(AB3010,W3010)&gt;0,"ОШИБКА!!! неверная кратность на сорт",""))</f>
        <v/>
      </c>
    </row>
    <row r="3011" spans="2:35">
      <c r="B3011" s="251"/>
      <c r="C3011" s="168"/>
      <c r="D3011" s="267"/>
      <c r="E3011" s="267"/>
      <c r="F3011" s="267"/>
      <c r="G3011" s="267"/>
      <c r="H3011" s="267"/>
      <c r="I3011" s="267"/>
      <c r="J3011" s="267"/>
      <c r="K3011" s="267"/>
      <c r="L3011" s="196" t="s">
        <v>37</v>
      </c>
      <c r="M3011" s="196" t="s">
        <v>369</v>
      </c>
      <c r="N3011" s="294" t="s">
        <v>5150</v>
      </c>
      <c r="O3011" s="196"/>
      <c r="P3011" s="196"/>
      <c r="Q3011" s="217" t="s">
        <v>5162</v>
      </c>
      <c r="R3011" s="218"/>
      <c r="S3011" s="218"/>
      <c r="T3011" s="218"/>
      <c r="U3011" s="281" t="s">
        <v>4764</v>
      </c>
      <c r="V3011" s="197" t="s">
        <v>776</v>
      </c>
      <c r="W3011" s="220">
        <v>1</v>
      </c>
      <c r="X3011" s="285">
        <v>621</v>
      </c>
      <c r="Y3011" s="285">
        <v>602</v>
      </c>
      <c r="Z3011" s="285">
        <v>564</v>
      </c>
      <c r="AA3011" s="285">
        <v>530</v>
      </c>
      <c r="AB3011" s="5"/>
      <c r="AC3011" s="224">
        <f t="shared" si="112"/>
        <v>0</v>
      </c>
      <c r="AD3011" s="270">
        <f t="shared" si="113"/>
        <v>0</v>
      </c>
      <c r="AE3011" s="282" t="s">
        <v>7069</v>
      </c>
      <c r="AF3011" s="283" t="s">
        <v>4765</v>
      </c>
      <c r="AG3011" s="200"/>
      <c r="AH3011" s="200"/>
      <c r="AI3011" s="169" t="str">
        <f>IF(AB3011/W3011=0,"",IF(MOD(AB3011,W3011)&gt;0,"ОШИБКА!!! неверная кратность на сорт",""))</f>
        <v/>
      </c>
    </row>
    <row r="3012" spans="2:35">
      <c r="B3012" s="251"/>
      <c r="C3012" s="168"/>
      <c r="D3012" s="267"/>
      <c r="E3012" s="267"/>
      <c r="F3012" s="267"/>
      <c r="G3012" s="267"/>
      <c r="H3012" s="267"/>
      <c r="I3012" s="267"/>
      <c r="J3012" s="267"/>
      <c r="K3012" s="267"/>
      <c r="L3012" s="196" t="s">
        <v>37</v>
      </c>
      <c r="M3012" s="196" t="s">
        <v>369</v>
      </c>
      <c r="N3012" s="294" t="s">
        <v>5151</v>
      </c>
      <c r="O3012" s="196"/>
      <c r="P3012" s="196"/>
      <c r="Q3012" s="217" t="s">
        <v>5162</v>
      </c>
      <c r="R3012" s="218"/>
      <c r="S3012" s="218"/>
      <c r="T3012" s="218"/>
      <c r="U3012" s="281" t="s">
        <v>4764</v>
      </c>
      <c r="V3012" s="197" t="s">
        <v>776</v>
      </c>
      <c r="W3012" s="220">
        <v>1</v>
      </c>
      <c r="X3012" s="285">
        <v>621</v>
      </c>
      <c r="Y3012" s="285">
        <v>602</v>
      </c>
      <c r="Z3012" s="285">
        <v>564</v>
      </c>
      <c r="AA3012" s="285">
        <v>530</v>
      </c>
      <c r="AB3012" s="5"/>
      <c r="AC3012" s="224">
        <f t="shared" si="112"/>
        <v>0</v>
      </c>
      <c r="AD3012" s="270">
        <f t="shared" si="113"/>
        <v>0</v>
      </c>
      <c r="AE3012" s="282" t="s">
        <v>7069</v>
      </c>
      <c r="AF3012" s="283" t="s">
        <v>4765</v>
      </c>
      <c r="AG3012" s="200"/>
      <c r="AH3012" s="200"/>
      <c r="AI3012" s="169" t="str">
        <f>IF(AB3012/W3012=0,"",IF(MOD(AB3012,W3012)&gt;0,"ОШИБКА!!! неверная кратность на сорт",""))</f>
        <v/>
      </c>
    </row>
    <row r="3013" spans="2:35">
      <c r="B3013" s="251"/>
      <c r="C3013" s="168"/>
      <c r="D3013" s="267"/>
      <c r="E3013" s="267"/>
      <c r="F3013" s="267"/>
      <c r="G3013" s="267"/>
      <c r="H3013" s="267"/>
      <c r="I3013" s="267"/>
      <c r="J3013" s="267"/>
      <c r="K3013" s="267"/>
      <c r="L3013" s="196" t="s">
        <v>37</v>
      </c>
      <c r="M3013" s="196" t="s">
        <v>369</v>
      </c>
      <c r="N3013" s="294" t="s">
        <v>5152</v>
      </c>
      <c r="O3013" s="196"/>
      <c r="P3013" s="196"/>
      <c r="Q3013" s="217" t="s">
        <v>5162</v>
      </c>
      <c r="R3013" s="218"/>
      <c r="S3013" s="218"/>
      <c r="T3013" s="218"/>
      <c r="U3013" s="281" t="s">
        <v>4764</v>
      </c>
      <c r="V3013" s="197" t="s">
        <v>776</v>
      </c>
      <c r="W3013" s="220">
        <v>1</v>
      </c>
      <c r="X3013" s="285">
        <v>621</v>
      </c>
      <c r="Y3013" s="285">
        <v>602</v>
      </c>
      <c r="Z3013" s="285">
        <v>564</v>
      </c>
      <c r="AA3013" s="285">
        <v>530</v>
      </c>
      <c r="AB3013" s="5"/>
      <c r="AC3013" s="224">
        <f t="shared" si="112"/>
        <v>0</v>
      </c>
      <c r="AD3013" s="270">
        <f t="shared" si="113"/>
        <v>0</v>
      </c>
      <c r="AE3013" s="282" t="s">
        <v>7069</v>
      </c>
      <c r="AF3013" s="283" t="s">
        <v>4765</v>
      </c>
      <c r="AG3013" s="200"/>
      <c r="AH3013" s="200"/>
      <c r="AI3013" s="169" t="str">
        <f>IF(AB3013/W3013=0,"",IF(MOD(AB3013,W3013)&gt;0,"ОШИБКА!!! неверная кратность на сорт",""))</f>
        <v/>
      </c>
    </row>
    <row r="3014" spans="2:35">
      <c r="B3014" s="251"/>
      <c r="C3014" s="168"/>
      <c r="D3014" s="267"/>
      <c r="E3014" s="267"/>
      <c r="F3014" s="267"/>
      <c r="G3014" s="267"/>
      <c r="H3014" s="267"/>
      <c r="I3014" s="267"/>
      <c r="J3014" s="267"/>
      <c r="K3014" s="267"/>
      <c r="L3014" s="196" t="s">
        <v>37</v>
      </c>
      <c r="M3014" s="196" t="s">
        <v>369</v>
      </c>
      <c r="N3014" s="294" t="s">
        <v>5153</v>
      </c>
      <c r="O3014" s="196"/>
      <c r="P3014" s="196"/>
      <c r="Q3014" s="217" t="s">
        <v>5162</v>
      </c>
      <c r="R3014" s="218"/>
      <c r="S3014" s="218"/>
      <c r="T3014" s="218"/>
      <c r="U3014" s="281" t="s">
        <v>4764</v>
      </c>
      <c r="V3014" s="197" t="s">
        <v>776</v>
      </c>
      <c r="W3014" s="220">
        <v>1</v>
      </c>
      <c r="X3014" s="285">
        <v>621</v>
      </c>
      <c r="Y3014" s="285">
        <v>602</v>
      </c>
      <c r="Z3014" s="285">
        <v>564</v>
      </c>
      <c r="AA3014" s="285">
        <v>530</v>
      </c>
      <c r="AB3014" s="5"/>
      <c r="AC3014" s="224">
        <f t="shared" si="112"/>
        <v>0</v>
      </c>
      <c r="AD3014" s="270">
        <f t="shared" si="113"/>
        <v>0</v>
      </c>
      <c r="AE3014" s="282" t="s">
        <v>7069</v>
      </c>
      <c r="AF3014" s="283" t="s">
        <v>4765</v>
      </c>
      <c r="AG3014" s="200"/>
      <c r="AH3014" s="200"/>
      <c r="AI3014" s="169" t="str">
        <f>IF(AB3014/W3014=0,"",IF(MOD(AB3014,W3014)&gt;0,"ОШИБКА!!! неверная кратность на сорт",""))</f>
        <v/>
      </c>
    </row>
    <row r="3015" spans="2:35">
      <c r="B3015" s="251"/>
      <c r="C3015" s="168"/>
      <c r="D3015" s="267"/>
      <c r="E3015" s="267"/>
      <c r="F3015" s="267"/>
      <c r="G3015" s="267"/>
      <c r="H3015" s="267"/>
      <c r="I3015" s="267"/>
      <c r="J3015" s="267"/>
      <c r="K3015" s="267"/>
      <c r="L3015" s="196" t="s">
        <v>37</v>
      </c>
      <c r="M3015" s="196" t="s">
        <v>369</v>
      </c>
      <c r="N3015" s="294" t="s">
        <v>5154</v>
      </c>
      <c r="O3015" s="196"/>
      <c r="P3015" s="196"/>
      <c r="Q3015" s="217" t="s">
        <v>5162</v>
      </c>
      <c r="R3015" s="218"/>
      <c r="S3015" s="218"/>
      <c r="T3015" s="218"/>
      <c r="U3015" s="281" t="s">
        <v>4764</v>
      </c>
      <c r="V3015" s="197" t="s">
        <v>776</v>
      </c>
      <c r="W3015" s="220">
        <v>1</v>
      </c>
      <c r="X3015" s="285">
        <v>621</v>
      </c>
      <c r="Y3015" s="285">
        <v>602</v>
      </c>
      <c r="Z3015" s="285">
        <v>564</v>
      </c>
      <c r="AA3015" s="285">
        <v>530</v>
      </c>
      <c r="AB3015" s="5"/>
      <c r="AC3015" s="224">
        <f t="shared" si="112"/>
        <v>0</v>
      </c>
      <c r="AD3015" s="270">
        <f t="shared" si="113"/>
        <v>0</v>
      </c>
      <c r="AE3015" s="282" t="s">
        <v>7069</v>
      </c>
      <c r="AF3015" s="283" t="s">
        <v>4765</v>
      </c>
      <c r="AG3015" s="200"/>
      <c r="AH3015" s="200"/>
      <c r="AI3015" s="169" t="str">
        <f>IF(AB3015/W3015=0,"",IF(MOD(AB3015,W3015)&gt;0,"ОШИБКА!!! неверная кратность на сорт",""))</f>
        <v/>
      </c>
    </row>
    <row r="3016" spans="2:35">
      <c r="B3016" s="251"/>
      <c r="C3016" s="168"/>
      <c r="D3016" s="267"/>
      <c r="E3016" s="267"/>
      <c r="F3016" s="267"/>
      <c r="G3016" s="267"/>
      <c r="H3016" s="267"/>
      <c r="I3016" s="267"/>
      <c r="J3016" s="267"/>
      <c r="K3016" s="267"/>
      <c r="L3016" s="196" t="s">
        <v>37</v>
      </c>
      <c r="M3016" s="196" t="s">
        <v>369</v>
      </c>
      <c r="N3016" s="294" t="s">
        <v>5155</v>
      </c>
      <c r="O3016" s="196"/>
      <c r="P3016" s="196"/>
      <c r="Q3016" s="217" t="s">
        <v>5162</v>
      </c>
      <c r="R3016" s="218"/>
      <c r="S3016" s="218"/>
      <c r="T3016" s="218"/>
      <c r="U3016" s="281" t="s">
        <v>4764</v>
      </c>
      <c r="V3016" s="197" t="s">
        <v>776</v>
      </c>
      <c r="W3016" s="220">
        <v>1</v>
      </c>
      <c r="X3016" s="285">
        <v>621</v>
      </c>
      <c r="Y3016" s="285">
        <v>602</v>
      </c>
      <c r="Z3016" s="285">
        <v>564</v>
      </c>
      <c r="AA3016" s="285">
        <v>530</v>
      </c>
      <c r="AB3016" s="5"/>
      <c r="AC3016" s="224">
        <f t="shared" si="112"/>
        <v>0</v>
      </c>
      <c r="AD3016" s="270">
        <f t="shared" si="113"/>
        <v>0</v>
      </c>
      <c r="AE3016" s="282" t="s">
        <v>7069</v>
      </c>
      <c r="AF3016" s="283" t="s">
        <v>4765</v>
      </c>
      <c r="AG3016" s="200"/>
      <c r="AH3016" s="200"/>
      <c r="AI3016" s="169" t="str">
        <f>IF(AB3016/W3016=0,"",IF(MOD(AB3016,W3016)&gt;0,"ОШИБКА!!! неверная кратность на сорт",""))</f>
        <v/>
      </c>
    </row>
    <row r="3017" spans="2:35">
      <c r="B3017" s="251"/>
      <c r="C3017" s="168"/>
      <c r="D3017" s="267"/>
      <c r="E3017" s="267"/>
      <c r="F3017" s="267"/>
      <c r="G3017" s="267"/>
      <c r="H3017" s="267"/>
      <c r="I3017" s="267"/>
      <c r="J3017" s="267"/>
      <c r="K3017" s="267"/>
      <c r="L3017" s="196" t="s">
        <v>37</v>
      </c>
      <c r="M3017" s="196" t="s">
        <v>369</v>
      </c>
      <c r="N3017" s="294" t="s">
        <v>5156</v>
      </c>
      <c r="O3017" s="196"/>
      <c r="P3017" s="196"/>
      <c r="Q3017" s="217" t="s">
        <v>5162</v>
      </c>
      <c r="R3017" s="218"/>
      <c r="S3017" s="218"/>
      <c r="T3017" s="218"/>
      <c r="U3017" s="281" t="s">
        <v>4764</v>
      </c>
      <c r="V3017" s="197" t="s">
        <v>776</v>
      </c>
      <c r="W3017" s="220">
        <v>1</v>
      </c>
      <c r="X3017" s="285">
        <v>621</v>
      </c>
      <c r="Y3017" s="285">
        <v>602</v>
      </c>
      <c r="Z3017" s="285">
        <v>564</v>
      </c>
      <c r="AA3017" s="285">
        <v>530</v>
      </c>
      <c r="AB3017" s="5"/>
      <c r="AC3017" s="224">
        <f t="shared" si="112"/>
        <v>0</v>
      </c>
      <c r="AD3017" s="270">
        <f t="shared" si="113"/>
        <v>0</v>
      </c>
      <c r="AE3017" s="282" t="s">
        <v>7069</v>
      </c>
      <c r="AF3017" s="283" t="s">
        <v>4765</v>
      </c>
      <c r="AG3017" s="200"/>
      <c r="AH3017" s="200"/>
      <c r="AI3017" s="169" t="str">
        <f>IF(AB3017/W3017=0,"",IF(MOD(AB3017,W3017)&gt;0,"ОШИБКА!!! неверная кратность на сорт",""))</f>
        <v/>
      </c>
    </row>
    <row r="3018" spans="2:35">
      <c r="B3018" s="251"/>
      <c r="C3018" s="168"/>
      <c r="D3018" s="267"/>
      <c r="E3018" s="267"/>
      <c r="F3018" s="267"/>
      <c r="G3018" s="267"/>
      <c r="H3018" s="267"/>
      <c r="I3018" s="267"/>
      <c r="J3018" s="267"/>
      <c r="K3018" s="267">
        <v>141</v>
      </c>
      <c r="L3018" s="196" t="s">
        <v>37</v>
      </c>
      <c r="M3018" s="196" t="s">
        <v>369</v>
      </c>
      <c r="N3018" s="294" t="s">
        <v>5157</v>
      </c>
      <c r="O3018" s="196"/>
      <c r="P3018" s="196"/>
      <c r="Q3018" s="217" t="s">
        <v>5162</v>
      </c>
      <c r="R3018" s="218"/>
      <c r="S3018" s="218"/>
      <c r="T3018" s="218"/>
      <c r="U3018" s="281" t="s">
        <v>4764</v>
      </c>
      <c r="V3018" s="197" t="s">
        <v>776</v>
      </c>
      <c r="W3018" s="220">
        <v>1</v>
      </c>
      <c r="X3018" s="285">
        <v>621</v>
      </c>
      <c r="Y3018" s="285">
        <v>602</v>
      </c>
      <c r="Z3018" s="285">
        <v>564</v>
      </c>
      <c r="AA3018" s="285">
        <v>530</v>
      </c>
      <c r="AB3018" s="5"/>
      <c r="AC3018" s="224">
        <f t="shared" si="112"/>
        <v>0</v>
      </c>
      <c r="AD3018" s="270">
        <f t="shared" si="113"/>
        <v>0</v>
      </c>
      <c r="AE3018" s="282" t="s">
        <v>7069</v>
      </c>
      <c r="AF3018" s="283" t="s">
        <v>4765</v>
      </c>
      <c r="AG3018" s="200"/>
      <c r="AH3018" s="200"/>
      <c r="AI3018" s="169" t="str">
        <f>IF(AB3018/W3018=0,"",IF(MOD(AB3018,W3018)&gt;0,"ОШИБКА!!! неверная кратность на сорт",""))</f>
        <v/>
      </c>
    </row>
    <row r="3019" spans="2:35">
      <c r="B3019" s="251"/>
      <c r="C3019" s="168"/>
      <c r="D3019" s="267"/>
      <c r="E3019" s="267"/>
      <c r="F3019" s="267"/>
      <c r="G3019" s="267"/>
      <c r="H3019" s="267"/>
      <c r="I3019" s="267"/>
      <c r="J3019" s="267"/>
      <c r="K3019" s="267"/>
      <c r="L3019" s="196" t="s">
        <v>37</v>
      </c>
      <c r="M3019" s="196" t="s">
        <v>369</v>
      </c>
      <c r="N3019" s="294" t="s">
        <v>5158</v>
      </c>
      <c r="O3019" s="196"/>
      <c r="P3019" s="196"/>
      <c r="Q3019" s="217" t="s">
        <v>5162</v>
      </c>
      <c r="R3019" s="218"/>
      <c r="S3019" s="218"/>
      <c r="T3019" s="218"/>
      <c r="U3019" s="281" t="s">
        <v>4764</v>
      </c>
      <c r="V3019" s="197" t="s">
        <v>776</v>
      </c>
      <c r="W3019" s="220">
        <v>1</v>
      </c>
      <c r="X3019" s="285">
        <v>621</v>
      </c>
      <c r="Y3019" s="285">
        <v>602</v>
      </c>
      <c r="Z3019" s="285">
        <v>564</v>
      </c>
      <c r="AA3019" s="285">
        <v>530</v>
      </c>
      <c r="AB3019" s="5"/>
      <c r="AC3019" s="224">
        <f t="shared" si="112"/>
        <v>0</v>
      </c>
      <c r="AD3019" s="270">
        <f t="shared" si="113"/>
        <v>0</v>
      </c>
      <c r="AE3019" s="282" t="s">
        <v>7069</v>
      </c>
      <c r="AF3019" s="283" t="s">
        <v>4765</v>
      </c>
      <c r="AG3019" s="200"/>
      <c r="AH3019" s="200"/>
      <c r="AI3019" s="169" t="str">
        <f>IF(AB3019/W3019=0,"",IF(MOD(AB3019,W3019)&gt;0,"ОШИБКА!!! неверная кратность на сорт",""))</f>
        <v/>
      </c>
    </row>
    <row r="3020" spans="2:35">
      <c r="B3020" s="251"/>
      <c r="C3020" s="168"/>
      <c r="D3020" s="267"/>
      <c r="E3020" s="267"/>
      <c r="F3020" s="267"/>
      <c r="G3020" s="267"/>
      <c r="H3020" s="267"/>
      <c r="I3020" s="267"/>
      <c r="J3020" s="267"/>
      <c r="K3020" s="267"/>
      <c r="L3020" s="196" t="s">
        <v>37</v>
      </c>
      <c r="M3020" s="196" t="s">
        <v>369</v>
      </c>
      <c r="N3020" s="294" t="s">
        <v>5159</v>
      </c>
      <c r="O3020" s="196"/>
      <c r="P3020" s="196"/>
      <c r="Q3020" s="217" t="s">
        <v>5162</v>
      </c>
      <c r="R3020" s="218"/>
      <c r="S3020" s="218"/>
      <c r="T3020" s="218"/>
      <c r="U3020" s="281" t="s">
        <v>4764</v>
      </c>
      <c r="V3020" s="197" t="s">
        <v>776</v>
      </c>
      <c r="W3020" s="220">
        <v>1</v>
      </c>
      <c r="X3020" s="285">
        <v>621</v>
      </c>
      <c r="Y3020" s="285">
        <v>602</v>
      </c>
      <c r="Z3020" s="285">
        <v>564</v>
      </c>
      <c r="AA3020" s="285">
        <v>530</v>
      </c>
      <c r="AB3020" s="5"/>
      <c r="AC3020" s="224">
        <f t="shared" si="112"/>
        <v>0</v>
      </c>
      <c r="AD3020" s="270">
        <f t="shared" si="113"/>
        <v>0</v>
      </c>
      <c r="AE3020" s="282" t="s">
        <v>7069</v>
      </c>
      <c r="AF3020" s="283" t="s">
        <v>4765</v>
      </c>
      <c r="AG3020" s="200"/>
      <c r="AH3020" s="200"/>
      <c r="AI3020" s="169" t="str">
        <f>IF(AB3020/W3020=0,"",IF(MOD(AB3020,W3020)&gt;0,"ОШИБКА!!! неверная кратность на сорт",""))</f>
        <v/>
      </c>
    </row>
    <row r="3021" spans="2:35">
      <c r="B3021" s="251"/>
      <c r="C3021" s="168"/>
      <c r="D3021" s="267"/>
      <c r="E3021" s="267"/>
      <c r="F3021" s="267"/>
      <c r="G3021" s="267"/>
      <c r="H3021" s="267"/>
      <c r="I3021" s="267"/>
      <c r="J3021" s="267"/>
      <c r="K3021" s="267"/>
      <c r="L3021" s="196" t="s">
        <v>37</v>
      </c>
      <c r="M3021" s="196" t="s">
        <v>369</v>
      </c>
      <c r="N3021" s="294" t="s">
        <v>5160</v>
      </c>
      <c r="O3021" s="196"/>
      <c r="P3021" s="196"/>
      <c r="Q3021" s="217" t="s">
        <v>5162</v>
      </c>
      <c r="R3021" s="218"/>
      <c r="S3021" s="218"/>
      <c r="T3021" s="218"/>
      <c r="U3021" s="281" t="s">
        <v>4764</v>
      </c>
      <c r="V3021" s="197" t="s">
        <v>776</v>
      </c>
      <c r="W3021" s="220">
        <v>1</v>
      </c>
      <c r="X3021" s="285">
        <v>621</v>
      </c>
      <c r="Y3021" s="285">
        <v>602</v>
      </c>
      <c r="Z3021" s="285">
        <v>564</v>
      </c>
      <c r="AA3021" s="285">
        <v>530</v>
      </c>
      <c r="AB3021" s="5"/>
      <c r="AC3021" s="224">
        <f t="shared" si="112"/>
        <v>0</v>
      </c>
      <c r="AD3021" s="270">
        <f t="shared" si="113"/>
        <v>0</v>
      </c>
      <c r="AE3021" s="282" t="s">
        <v>7069</v>
      </c>
      <c r="AF3021" s="283" t="s">
        <v>4765</v>
      </c>
      <c r="AG3021" s="200"/>
      <c r="AH3021" s="200"/>
      <c r="AI3021" s="169" t="str">
        <f>IF(AB3021/W3021=0,"",IF(MOD(AB3021,W3021)&gt;0,"ОШИБКА!!! неверная кратность на сорт",""))</f>
        <v/>
      </c>
    </row>
    <row r="3022" spans="2:35">
      <c r="B3022" s="251"/>
      <c r="C3022" s="168"/>
      <c r="D3022" s="267"/>
      <c r="E3022" s="267"/>
      <c r="F3022" s="267"/>
      <c r="G3022" s="267"/>
      <c r="H3022" s="267"/>
      <c r="I3022" s="267"/>
      <c r="J3022" s="267"/>
      <c r="K3022" s="267"/>
      <c r="L3022" s="196" t="s">
        <v>37</v>
      </c>
      <c r="M3022" s="196" t="s">
        <v>369</v>
      </c>
      <c r="N3022" s="294" t="s">
        <v>5161</v>
      </c>
      <c r="O3022" s="196"/>
      <c r="P3022" s="196"/>
      <c r="Q3022" s="217" t="s">
        <v>5162</v>
      </c>
      <c r="R3022" s="218"/>
      <c r="S3022" s="218"/>
      <c r="T3022" s="218"/>
      <c r="U3022" s="281" t="s">
        <v>4764</v>
      </c>
      <c r="V3022" s="197" t="s">
        <v>776</v>
      </c>
      <c r="W3022" s="220">
        <v>1</v>
      </c>
      <c r="X3022" s="285">
        <v>621</v>
      </c>
      <c r="Y3022" s="285">
        <v>602</v>
      </c>
      <c r="Z3022" s="285">
        <v>564</v>
      </c>
      <c r="AA3022" s="285">
        <v>530</v>
      </c>
      <c r="AB3022" s="5"/>
      <c r="AC3022" s="224">
        <f t="shared" si="112"/>
        <v>0</v>
      </c>
      <c r="AD3022" s="270">
        <f t="shared" si="113"/>
        <v>0</v>
      </c>
      <c r="AE3022" s="282" t="s">
        <v>7069</v>
      </c>
      <c r="AF3022" s="283" t="s">
        <v>4765</v>
      </c>
      <c r="AG3022" s="200"/>
      <c r="AH3022" s="200"/>
      <c r="AI3022" s="169" t="str">
        <f>IF(AB3022/W3022=0,"",IF(MOD(AB3022,W3022)&gt;0,"ОШИБКА!!! неверная кратность на сорт",""))</f>
        <v/>
      </c>
    </row>
    <row r="3023" spans="2:35">
      <c r="B3023" s="251"/>
      <c r="C3023" s="168" t="s">
        <v>660</v>
      </c>
      <c r="D3023" s="267"/>
      <c r="E3023" s="267"/>
      <c r="F3023" s="267"/>
      <c r="G3023" s="267"/>
      <c r="H3023" s="267"/>
      <c r="I3023" s="267"/>
      <c r="J3023" s="267">
        <v>1</v>
      </c>
      <c r="K3023" s="267"/>
      <c r="L3023" s="196" t="s">
        <v>37</v>
      </c>
      <c r="M3023" s="196" t="s">
        <v>369</v>
      </c>
      <c r="N3023" s="196" t="s">
        <v>661</v>
      </c>
      <c r="O3023" s="196" t="s">
        <v>662</v>
      </c>
      <c r="P3023" s="196" t="s">
        <v>663</v>
      </c>
      <c r="Q3023" s="217" t="s">
        <v>664</v>
      </c>
      <c r="R3023" s="218"/>
      <c r="S3023" s="218"/>
      <c r="T3023" s="218"/>
      <c r="U3023" s="219"/>
      <c r="V3023" s="197" t="s">
        <v>776</v>
      </c>
      <c r="W3023" s="220">
        <v>1</v>
      </c>
      <c r="X3023" s="223">
        <v>207</v>
      </c>
      <c r="Y3023" s="223">
        <v>200</v>
      </c>
      <c r="Z3023" s="223">
        <v>188</v>
      </c>
      <c r="AA3023" s="223">
        <v>177</v>
      </c>
      <c r="AB3023" s="5"/>
      <c r="AC3023" s="224">
        <f t="shared" si="112"/>
        <v>0</v>
      </c>
      <c r="AD3023" s="270">
        <f t="shared" si="113"/>
        <v>0</v>
      </c>
      <c r="AE3023" s="198"/>
      <c r="AF3023" s="199"/>
      <c r="AG3023" s="200"/>
      <c r="AH3023" s="200"/>
      <c r="AI3023" s="169" t="str">
        <f>IF(AB3023/W3023=0,"",IF(MOD(AB3023,W3023)&gt;0,"ОШИБКА!!! неверная кратность на сорт",""))</f>
        <v/>
      </c>
    </row>
    <row r="3024" spans="2:35">
      <c r="B3024" s="251"/>
      <c r="C3024" s="168"/>
      <c r="D3024" s="267"/>
      <c r="E3024" s="267"/>
      <c r="F3024" s="267"/>
      <c r="G3024" s="267"/>
      <c r="H3024" s="267"/>
      <c r="I3024" s="267"/>
      <c r="J3024" s="267"/>
      <c r="K3024" s="267">
        <v>216</v>
      </c>
      <c r="L3024" s="196" t="s">
        <v>37</v>
      </c>
      <c r="M3024" s="196" t="s">
        <v>369</v>
      </c>
      <c r="N3024" s="196" t="s">
        <v>5375</v>
      </c>
      <c r="O3024" s="196"/>
      <c r="P3024" s="196"/>
      <c r="Q3024" s="217" t="s">
        <v>4822</v>
      </c>
      <c r="R3024" s="218"/>
      <c r="S3024" s="218"/>
      <c r="T3024" s="218"/>
      <c r="U3024" s="281" t="s">
        <v>4764</v>
      </c>
      <c r="V3024" s="197" t="s">
        <v>776</v>
      </c>
      <c r="W3024" s="220">
        <v>1</v>
      </c>
      <c r="X3024" s="285">
        <v>574</v>
      </c>
      <c r="Y3024" s="285">
        <v>557</v>
      </c>
      <c r="Z3024" s="285">
        <v>522</v>
      </c>
      <c r="AA3024" s="285">
        <v>490</v>
      </c>
      <c r="AB3024" s="5"/>
      <c r="AC3024" s="224">
        <f t="shared" si="112"/>
        <v>0</v>
      </c>
      <c r="AD3024" s="270">
        <f t="shared" si="113"/>
        <v>0</v>
      </c>
      <c r="AE3024" s="282" t="s">
        <v>7069</v>
      </c>
      <c r="AF3024" s="283" t="s">
        <v>4765</v>
      </c>
      <c r="AG3024" s="200"/>
      <c r="AH3024" s="200"/>
      <c r="AI3024" s="169" t="str">
        <f>IF(AB3024/W3024=0,"",IF(MOD(AB3024,W3024)&gt;0,"ОШИБКА!!! неверная кратность на сорт",""))</f>
        <v/>
      </c>
    </row>
    <row r="3025" spans="2:35">
      <c r="B3025" s="251"/>
      <c r="C3025" s="168"/>
      <c r="D3025" s="267"/>
      <c r="E3025" s="267"/>
      <c r="F3025" s="267"/>
      <c r="G3025" s="267"/>
      <c r="H3025" s="267"/>
      <c r="I3025" s="267"/>
      <c r="J3025" s="267"/>
      <c r="K3025" s="267">
        <v>267</v>
      </c>
      <c r="L3025" s="196" t="s">
        <v>37</v>
      </c>
      <c r="M3025" s="196" t="s">
        <v>369</v>
      </c>
      <c r="N3025" s="196" t="s">
        <v>5376</v>
      </c>
      <c r="O3025" s="196"/>
      <c r="P3025" s="196"/>
      <c r="Q3025" s="217" t="s">
        <v>4822</v>
      </c>
      <c r="R3025" s="218"/>
      <c r="S3025" s="218"/>
      <c r="T3025" s="218"/>
      <c r="U3025" s="281" t="s">
        <v>4764</v>
      </c>
      <c r="V3025" s="197" t="s">
        <v>776</v>
      </c>
      <c r="W3025" s="220">
        <v>1</v>
      </c>
      <c r="X3025" s="285">
        <v>574</v>
      </c>
      <c r="Y3025" s="285">
        <v>557</v>
      </c>
      <c r="Z3025" s="285">
        <v>522</v>
      </c>
      <c r="AA3025" s="285">
        <v>490</v>
      </c>
      <c r="AB3025" s="5"/>
      <c r="AC3025" s="224">
        <f t="shared" si="112"/>
        <v>0</v>
      </c>
      <c r="AD3025" s="270">
        <f t="shared" si="113"/>
        <v>0</v>
      </c>
      <c r="AE3025" s="282" t="s">
        <v>7069</v>
      </c>
      <c r="AF3025" s="283" t="s">
        <v>4765</v>
      </c>
      <c r="AG3025" s="200"/>
      <c r="AH3025" s="200"/>
      <c r="AI3025" s="169" t="str">
        <f>IF(AB3025/W3025=0,"",IF(MOD(AB3025,W3025)&gt;0,"ОШИБКА!!! неверная кратность на сорт",""))</f>
        <v/>
      </c>
    </row>
    <row r="3026" spans="2:35">
      <c r="B3026" s="251"/>
      <c r="C3026" s="168"/>
      <c r="D3026" s="267"/>
      <c r="E3026" s="267"/>
      <c r="F3026" s="267"/>
      <c r="G3026" s="267"/>
      <c r="H3026" s="267"/>
      <c r="I3026" s="267"/>
      <c r="J3026" s="267"/>
      <c r="K3026" s="267">
        <v>263</v>
      </c>
      <c r="L3026" s="196" t="s">
        <v>37</v>
      </c>
      <c r="M3026" s="196" t="s">
        <v>369</v>
      </c>
      <c r="N3026" s="196" t="s">
        <v>5377</v>
      </c>
      <c r="O3026" s="196"/>
      <c r="P3026" s="196"/>
      <c r="Q3026" s="217" t="s">
        <v>4822</v>
      </c>
      <c r="R3026" s="218"/>
      <c r="S3026" s="218"/>
      <c r="T3026" s="218"/>
      <c r="U3026" s="281" t="s">
        <v>4764</v>
      </c>
      <c r="V3026" s="197" t="s">
        <v>776</v>
      </c>
      <c r="W3026" s="220">
        <v>1</v>
      </c>
      <c r="X3026" s="285">
        <v>574</v>
      </c>
      <c r="Y3026" s="285">
        <v>557</v>
      </c>
      <c r="Z3026" s="285">
        <v>522</v>
      </c>
      <c r="AA3026" s="285">
        <v>490</v>
      </c>
      <c r="AB3026" s="5"/>
      <c r="AC3026" s="224">
        <f t="shared" si="112"/>
        <v>0</v>
      </c>
      <c r="AD3026" s="270">
        <f t="shared" si="113"/>
        <v>0</v>
      </c>
      <c r="AE3026" s="282" t="s">
        <v>7069</v>
      </c>
      <c r="AF3026" s="283" t="s">
        <v>4765</v>
      </c>
      <c r="AG3026" s="200"/>
      <c r="AH3026" s="200"/>
      <c r="AI3026" s="169" t="str">
        <f>IF(AB3026/W3026=0,"",IF(MOD(AB3026,W3026)&gt;0,"ОШИБКА!!! неверная кратность на сорт",""))</f>
        <v/>
      </c>
    </row>
    <row r="3027" spans="2:35">
      <c r="B3027" s="251"/>
      <c r="C3027" s="168"/>
      <c r="D3027" s="267"/>
      <c r="E3027" s="267"/>
      <c r="F3027" s="267"/>
      <c r="G3027" s="267"/>
      <c r="H3027" s="267"/>
      <c r="I3027" s="267"/>
      <c r="J3027" s="267"/>
      <c r="K3027" s="267">
        <v>104</v>
      </c>
      <c r="L3027" s="196" t="s">
        <v>37</v>
      </c>
      <c r="M3027" s="196" t="s">
        <v>369</v>
      </c>
      <c r="N3027" s="196" t="s">
        <v>5378</v>
      </c>
      <c r="O3027" s="196"/>
      <c r="P3027" s="196"/>
      <c r="Q3027" s="217" t="s">
        <v>4822</v>
      </c>
      <c r="R3027" s="218"/>
      <c r="S3027" s="218"/>
      <c r="T3027" s="218"/>
      <c r="U3027" s="281" t="s">
        <v>4764</v>
      </c>
      <c r="V3027" s="197" t="s">
        <v>776</v>
      </c>
      <c r="W3027" s="220">
        <v>1</v>
      </c>
      <c r="X3027" s="285">
        <v>574</v>
      </c>
      <c r="Y3027" s="285">
        <v>557</v>
      </c>
      <c r="Z3027" s="285">
        <v>522</v>
      </c>
      <c r="AA3027" s="285">
        <v>490</v>
      </c>
      <c r="AB3027" s="5"/>
      <c r="AC3027" s="224">
        <f t="shared" si="112"/>
        <v>0</v>
      </c>
      <c r="AD3027" s="270">
        <f t="shared" si="113"/>
        <v>0</v>
      </c>
      <c r="AE3027" s="282" t="s">
        <v>7069</v>
      </c>
      <c r="AF3027" s="283" t="s">
        <v>4765</v>
      </c>
      <c r="AG3027" s="200"/>
      <c r="AH3027" s="200"/>
      <c r="AI3027" s="169" t="str">
        <f>IF(AB3027/W3027=0,"",IF(MOD(AB3027,W3027)&gt;0,"ОШИБКА!!! неверная кратность на сорт",""))</f>
        <v/>
      </c>
    </row>
    <row r="3028" spans="2:35">
      <c r="B3028" s="251"/>
      <c r="C3028" s="168"/>
      <c r="D3028" s="267"/>
      <c r="E3028" s="267"/>
      <c r="F3028" s="267"/>
      <c r="G3028" s="267"/>
      <c r="H3028" s="267"/>
      <c r="I3028" s="267"/>
      <c r="J3028" s="267"/>
      <c r="K3028" s="267">
        <v>83</v>
      </c>
      <c r="L3028" s="196" t="s">
        <v>37</v>
      </c>
      <c r="M3028" s="196" t="s">
        <v>369</v>
      </c>
      <c r="N3028" s="196" t="s">
        <v>5379</v>
      </c>
      <c r="O3028" s="196"/>
      <c r="P3028" s="196"/>
      <c r="Q3028" s="217" t="s">
        <v>4822</v>
      </c>
      <c r="R3028" s="218"/>
      <c r="S3028" s="218"/>
      <c r="T3028" s="218"/>
      <c r="U3028" s="281" t="s">
        <v>4764</v>
      </c>
      <c r="V3028" s="197" t="s">
        <v>776</v>
      </c>
      <c r="W3028" s="220">
        <v>1</v>
      </c>
      <c r="X3028" s="285">
        <v>574</v>
      </c>
      <c r="Y3028" s="285">
        <v>557</v>
      </c>
      <c r="Z3028" s="285">
        <v>522</v>
      </c>
      <c r="AA3028" s="285">
        <v>490</v>
      </c>
      <c r="AB3028" s="5"/>
      <c r="AC3028" s="224">
        <f t="shared" si="112"/>
        <v>0</v>
      </c>
      <c r="AD3028" s="270">
        <f t="shared" si="113"/>
        <v>0</v>
      </c>
      <c r="AE3028" s="282" t="s">
        <v>7069</v>
      </c>
      <c r="AF3028" s="283" t="s">
        <v>4765</v>
      </c>
      <c r="AG3028" s="200"/>
      <c r="AH3028" s="200"/>
      <c r="AI3028" s="169" t="str">
        <f>IF(AB3028/W3028=0,"",IF(MOD(AB3028,W3028)&gt;0,"ОШИБКА!!! неверная кратность на сорт",""))</f>
        <v/>
      </c>
    </row>
    <row r="3029" spans="2:35">
      <c r="B3029" s="251"/>
      <c r="C3029" s="168"/>
      <c r="D3029" s="267"/>
      <c r="E3029" s="267"/>
      <c r="F3029" s="267"/>
      <c r="G3029" s="267"/>
      <c r="H3029" s="267"/>
      <c r="I3029" s="267"/>
      <c r="J3029" s="267"/>
      <c r="K3029" s="267">
        <v>117</v>
      </c>
      <c r="L3029" s="196" t="s">
        <v>37</v>
      </c>
      <c r="M3029" s="196" t="s">
        <v>369</v>
      </c>
      <c r="N3029" s="196" t="s">
        <v>5380</v>
      </c>
      <c r="O3029" s="196"/>
      <c r="P3029" s="196"/>
      <c r="Q3029" s="217" t="s">
        <v>4822</v>
      </c>
      <c r="R3029" s="218"/>
      <c r="S3029" s="218"/>
      <c r="T3029" s="218"/>
      <c r="U3029" s="281" t="s">
        <v>4764</v>
      </c>
      <c r="V3029" s="197" t="s">
        <v>776</v>
      </c>
      <c r="W3029" s="220">
        <v>1</v>
      </c>
      <c r="X3029" s="285">
        <v>574</v>
      </c>
      <c r="Y3029" s="285">
        <v>557</v>
      </c>
      <c r="Z3029" s="285">
        <v>522</v>
      </c>
      <c r="AA3029" s="285">
        <v>490</v>
      </c>
      <c r="AB3029" s="5"/>
      <c r="AC3029" s="224">
        <f t="shared" si="112"/>
        <v>0</v>
      </c>
      <c r="AD3029" s="270">
        <f t="shared" si="113"/>
        <v>0</v>
      </c>
      <c r="AE3029" s="282" t="s">
        <v>7069</v>
      </c>
      <c r="AF3029" s="283" t="s">
        <v>4765</v>
      </c>
      <c r="AG3029" s="200"/>
      <c r="AH3029" s="200"/>
      <c r="AI3029" s="169" t="str">
        <f>IF(AB3029/W3029=0,"",IF(MOD(AB3029,W3029)&gt;0,"ОШИБКА!!! неверная кратность на сорт",""))</f>
        <v/>
      </c>
    </row>
    <row r="3030" spans="2:35">
      <c r="B3030" s="251"/>
      <c r="C3030" s="168"/>
      <c r="D3030" s="267"/>
      <c r="E3030" s="267"/>
      <c r="F3030" s="267"/>
      <c r="G3030" s="267"/>
      <c r="H3030" s="267"/>
      <c r="I3030" s="267"/>
      <c r="J3030" s="267"/>
      <c r="K3030" s="267">
        <v>21</v>
      </c>
      <c r="L3030" s="196" t="s">
        <v>37</v>
      </c>
      <c r="M3030" s="196" t="s">
        <v>369</v>
      </c>
      <c r="N3030" s="196" t="s">
        <v>5381</v>
      </c>
      <c r="O3030" s="196"/>
      <c r="P3030" s="196"/>
      <c r="Q3030" s="217" t="s">
        <v>4822</v>
      </c>
      <c r="R3030" s="218"/>
      <c r="S3030" s="218"/>
      <c r="T3030" s="218"/>
      <c r="U3030" s="281" t="s">
        <v>4764</v>
      </c>
      <c r="V3030" s="197" t="s">
        <v>776</v>
      </c>
      <c r="W3030" s="220">
        <v>1</v>
      </c>
      <c r="X3030" s="285">
        <v>574</v>
      </c>
      <c r="Y3030" s="285">
        <v>557</v>
      </c>
      <c r="Z3030" s="285">
        <v>522</v>
      </c>
      <c r="AA3030" s="285">
        <v>490</v>
      </c>
      <c r="AB3030" s="5"/>
      <c r="AC3030" s="224">
        <f t="shared" si="112"/>
        <v>0</v>
      </c>
      <c r="AD3030" s="270">
        <f t="shared" si="113"/>
        <v>0</v>
      </c>
      <c r="AE3030" s="282" t="s">
        <v>7069</v>
      </c>
      <c r="AF3030" s="283" t="s">
        <v>4765</v>
      </c>
      <c r="AG3030" s="200"/>
      <c r="AH3030" s="200"/>
      <c r="AI3030" s="169" t="str">
        <f>IF(AB3030/W3030=0,"",IF(MOD(AB3030,W3030)&gt;0,"ОШИБКА!!! неверная кратность на сорт",""))</f>
        <v/>
      </c>
    </row>
    <row r="3031" spans="2:35">
      <c r="B3031" s="251"/>
      <c r="C3031" s="168"/>
      <c r="D3031" s="267"/>
      <c r="E3031" s="267"/>
      <c r="F3031" s="267"/>
      <c r="G3031" s="267"/>
      <c r="H3031" s="267"/>
      <c r="I3031" s="267"/>
      <c r="J3031" s="267"/>
      <c r="K3031" s="267">
        <v>5</v>
      </c>
      <c r="L3031" s="196" t="s">
        <v>37</v>
      </c>
      <c r="M3031" s="196" t="s">
        <v>369</v>
      </c>
      <c r="N3031" s="196" t="s">
        <v>5382</v>
      </c>
      <c r="O3031" s="196"/>
      <c r="P3031" s="196"/>
      <c r="Q3031" s="217" t="s">
        <v>4822</v>
      </c>
      <c r="R3031" s="218"/>
      <c r="S3031" s="218"/>
      <c r="T3031" s="218"/>
      <c r="U3031" s="281" t="s">
        <v>4764</v>
      </c>
      <c r="V3031" s="197" t="s">
        <v>776</v>
      </c>
      <c r="W3031" s="220">
        <v>1</v>
      </c>
      <c r="X3031" s="285">
        <v>574</v>
      </c>
      <c r="Y3031" s="285">
        <v>557</v>
      </c>
      <c r="Z3031" s="285">
        <v>522</v>
      </c>
      <c r="AA3031" s="285">
        <v>490</v>
      </c>
      <c r="AB3031" s="5"/>
      <c r="AC3031" s="224">
        <f t="shared" si="112"/>
        <v>0</v>
      </c>
      <c r="AD3031" s="270">
        <f t="shared" si="113"/>
        <v>0</v>
      </c>
      <c r="AE3031" s="282" t="s">
        <v>7069</v>
      </c>
      <c r="AF3031" s="283" t="s">
        <v>4765</v>
      </c>
      <c r="AG3031" s="200"/>
      <c r="AH3031" s="200"/>
      <c r="AI3031" s="169" t="str">
        <f>IF(AB3031/W3031=0,"",IF(MOD(AB3031,W3031)&gt;0,"ОШИБКА!!! неверная кратность на сорт",""))</f>
        <v/>
      </c>
    </row>
    <row r="3032" spans="2:35">
      <c r="B3032" s="251"/>
      <c r="C3032" s="168"/>
      <c r="D3032" s="267"/>
      <c r="E3032" s="267"/>
      <c r="F3032" s="267"/>
      <c r="G3032" s="267"/>
      <c r="H3032" s="267"/>
      <c r="I3032" s="267"/>
      <c r="J3032" s="267"/>
      <c r="K3032" s="267">
        <v>3</v>
      </c>
      <c r="L3032" s="196" t="s">
        <v>37</v>
      </c>
      <c r="M3032" s="196" t="s">
        <v>369</v>
      </c>
      <c r="N3032" s="196" t="s">
        <v>5383</v>
      </c>
      <c r="O3032" s="196"/>
      <c r="P3032" s="196"/>
      <c r="Q3032" s="217" t="s">
        <v>4822</v>
      </c>
      <c r="R3032" s="218"/>
      <c r="S3032" s="218"/>
      <c r="T3032" s="218"/>
      <c r="U3032" s="281" t="s">
        <v>4764</v>
      </c>
      <c r="V3032" s="197" t="s">
        <v>776</v>
      </c>
      <c r="W3032" s="220">
        <v>1</v>
      </c>
      <c r="X3032" s="285">
        <v>574</v>
      </c>
      <c r="Y3032" s="285">
        <v>557</v>
      </c>
      <c r="Z3032" s="285">
        <v>522</v>
      </c>
      <c r="AA3032" s="285">
        <v>490</v>
      </c>
      <c r="AB3032" s="5"/>
      <c r="AC3032" s="224">
        <f t="shared" si="112"/>
        <v>0</v>
      </c>
      <c r="AD3032" s="270">
        <f t="shared" si="113"/>
        <v>0</v>
      </c>
      <c r="AE3032" s="282" t="s">
        <v>7069</v>
      </c>
      <c r="AF3032" s="283" t="s">
        <v>4765</v>
      </c>
      <c r="AG3032" s="200"/>
      <c r="AH3032" s="200"/>
      <c r="AI3032" s="169" t="str">
        <f>IF(AB3032/W3032=0,"",IF(MOD(AB3032,W3032)&gt;0,"ОШИБКА!!! неверная кратность на сорт",""))</f>
        <v/>
      </c>
    </row>
    <row r="3033" spans="2:35">
      <c r="B3033" s="251"/>
      <c r="C3033" s="168"/>
      <c r="D3033" s="267"/>
      <c r="E3033" s="267"/>
      <c r="F3033" s="267"/>
      <c r="G3033" s="267"/>
      <c r="H3033" s="267"/>
      <c r="I3033" s="267"/>
      <c r="J3033" s="267"/>
      <c r="K3033" s="267">
        <v>35</v>
      </c>
      <c r="L3033" s="196" t="s">
        <v>37</v>
      </c>
      <c r="M3033" s="196" t="s">
        <v>369</v>
      </c>
      <c r="N3033" s="196" t="s">
        <v>5384</v>
      </c>
      <c r="O3033" s="196"/>
      <c r="P3033" s="196"/>
      <c r="Q3033" s="217" t="s">
        <v>4822</v>
      </c>
      <c r="R3033" s="218"/>
      <c r="S3033" s="218"/>
      <c r="T3033" s="218"/>
      <c r="U3033" s="281" t="s">
        <v>4764</v>
      </c>
      <c r="V3033" s="197" t="s">
        <v>776</v>
      </c>
      <c r="W3033" s="220">
        <v>1</v>
      </c>
      <c r="X3033" s="285">
        <v>574</v>
      </c>
      <c r="Y3033" s="285">
        <v>557</v>
      </c>
      <c r="Z3033" s="285">
        <v>522</v>
      </c>
      <c r="AA3033" s="285">
        <v>490</v>
      </c>
      <c r="AB3033" s="5"/>
      <c r="AC3033" s="224">
        <f t="shared" si="112"/>
        <v>0</v>
      </c>
      <c r="AD3033" s="270">
        <f t="shared" si="113"/>
        <v>0</v>
      </c>
      <c r="AE3033" s="282" t="s">
        <v>7069</v>
      </c>
      <c r="AF3033" s="283" t="s">
        <v>4765</v>
      </c>
      <c r="AG3033" s="200"/>
      <c r="AH3033" s="200"/>
      <c r="AI3033" s="169" t="str">
        <f>IF(AB3033/W3033=0,"",IF(MOD(AB3033,W3033)&gt;0,"ОШИБКА!!! неверная кратность на сорт",""))</f>
        <v/>
      </c>
    </row>
    <row r="3034" spans="2:35">
      <c r="B3034" s="251"/>
      <c r="C3034" s="168"/>
      <c r="D3034" s="267"/>
      <c r="E3034" s="267"/>
      <c r="F3034" s="267"/>
      <c r="G3034" s="267"/>
      <c r="H3034" s="267"/>
      <c r="I3034" s="267"/>
      <c r="J3034" s="267"/>
      <c r="K3034" s="267">
        <v>362</v>
      </c>
      <c r="L3034" s="196" t="s">
        <v>37</v>
      </c>
      <c r="M3034" s="196" t="s">
        <v>369</v>
      </c>
      <c r="N3034" s="196" t="s">
        <v>5385</v>
      </c>
      <c r="O3034" s="196"/>
      <c r="P3034" s="196"/>
      <c r="Q3034" s="217" t="s">
        <v>4822</v>
      </c>
      <c r="R3034" s="218"/>
      <c r="S3034" s="218"/>
      <c r="T3034" s="218"/>
      <c r="U3034" s="281" t="s">
        <v>4764</v>
      </c>
      <c r="V3034" s="197" t="s">
        <v>776</v>
      </c>
      <c r="W3034" s="220">
        <v>1</v>
      </c>
      <c r="X3034" s="285">
        <v>574</v>
      </c>
      <c r="Y3034" s="285">
        <v>557</v>
      </c>
      <c r="Z3034" s="285">
        <v>522</v>
      </c>
      <c r="AA3034" s="285">
        <v>490</v>
      </c>
      <c r="AB3034" s="5"/>
      <c r="AC3034" s="224">
        <f t="shared" si="112"/>
        <v>0</v>
      </c>
      <c r="AD3034" s="270">
        <f t="shared" si="113"/>
        <v>0</v>
      </c>
      <c r="AE3034" s="282" t="s">
        <v>7069</v>
      </c>
      <c r="AF3034" s="283" t="s">
        <v>4765</v>
      </c>
      <c r="AG3034" s="200"/>
      <c r="AH3034" s="200"/>
      <c r="AI3034" s="169" t="str">
        <f>IF(AB3034/W3034=0,"",IF(MOD(AB3034,W3034)&gt;0,"ОШИБКА!!! неверная кратность на сорт",""))</f>
        <v/>
      </c>
    </row>
    <row r="3035" spans="2:35">
      <c r="B3035" s="251"/>
      <c r="C3035" s="168"/>
      <c r="D3035" s="267"/>
      <c r="E3035" s="267"/>
      <c r="F3035" s="267"/>
      <c r="G3035" s="267"/>
      <c r="H3035" s="267"/>
      <c r="I3035" s="267"/>
      <c r="J3035" s="267"/>
      <c r="K3035" s="267">
        <v>47</v>
      </c>
      <c r="L3035" s="196" t="s">
        <v>37</v>
      </c>
      <c r="M3035" s="196" t="s">
        <v>369</v>
      </c>
      <c r="N3035" s="196" t="s">
        <v>5532</v>
      </c>
      <c r="O3035" s="196"/>
      <c r="P3035" s="196"/>
      <c r="Q3035" s="217" t="s">
        <v>4822</v>
      </c>
      <c r="R3035" s="218"/>
      <c r="S3035" s="218"/>
      <c r="T3035" s="218"/>
      <c r="U3035" s="281" t="s">
        <v>4764</v>
      </c>
      <c r="V3035" s="197" t="s">
        <v>776</v>
      </c>
      <c r="W3035" s="220">
        <v>1</v>
      </c>
      <c r="X3035" s="285">
        <v>574</v>
      </c>
      <c r="Y3035" s="285">
        <v>557</v>
      </c>
      <c r="Z3035" s="285">
        <v>522</v>
      </c>
      <c r="AA3035" s="285">
        <v>490</v>
      </c>
      <c r="AB3035" s="5"/>
      <c r="AC3035" s="224">
        <f t="shared" si="112"/>
        <v>0</v>
      </c>
      <c r="AD3035" s="270">
        <f t="shared" si="113"/>
        <v>0</v>
      </c>
      <c r="AE3035" s="282" t="s">
        <v>7069</v>
      </c>
      <c r="AF3035" s="283" t="s">
        <v>4765</v>
      </c>
      <c r="AG3035" s="200"/>
      <c r="AH3035" s="200"/>
      <c r="AI3035" s="169" t="str">
        <f>IF(AB3035/W3035=0,"",IF(MOD(AB3035,W3035)&gt;0,"ОШИБКА!!! неверная кратность на сорт",""))</f>
        <v/>
      </c>
    </row>
    <row r="3036" spans="2:35">
      <c r="B3036" s="251"/>
      <c r="C3036" s="168"/>
      <c r="D3036" s="267"/>
      <c r="E3036" s="267"/>
      <c r="F3036" s="267"/>
      <c r="G3036" s="267"/>
      <c r="H3036" s="267"/>
      <c r="I3036" s="267"/>
      <c r="J3036" s="267"/>
      <c r="K3036" s="267">
        <v>22</v>
      </c>
      <c r="L3036" s="196" t="s">
        <v>37</v>
      </c>
      <c r="M3036" s="196" t="s">
        <v>369</v>
      </c>
      <c r="N3036" s="196" t="s">
        <v>5533</v>
      </c>
      <c r="O3036" s="196"/>
      <c r="P3036" s="196"/>
      <c r="Q3036" s="217" t="s">
        <v>4822</v>
      </c>
      <c r="R3036" s="218"/>
      <c r="S3036" s="218"/>
      <c r="T3036" s="218"/>
      <c r="U3036" s="281" t="s">
        <v>4764</v>
      </c>
      <c r="V3036" s="197" t="s">
        <v>776</v>
      </c>
      <c r="W3036" s="220">
        <v>1</v>
      </c>
      <c r="X3036" s="285">
        <v>574</v>
      </c>
      <c r="Y3036" s="285">
        <v>557</v>
      </c>
      <c r="Z3036" s="285">
        <v>522</v>
      </c>
      <c r="AA3036" s="285">
        <v>490</v>
      </c>
      <c r="AB3036" s="5"/>
      <c r="AC3036" s="224">
        <f t="shared" si="112"/>
        <v>0</v>
      </c>
      <c r="AD3036" s="270">
        <f t="shared" si="113"/>
        <v>0</v>
      </c>
      <c r="AE3036" s="282" t="s">
        <v>7069</v>
      </c>
      <c r="AF3036" s="283" t="s">
        <v>4765</v>
      </c>
      <c r="AG3036" s="200"/>
      <c r="AH3036" s="200"/>
      <c r="AI3036" s="169" t="str">
        <f>IF(AB3036/W3036=0,"",IF(MOD(AB3036,W3036)&gt;0,"ОШИБКА!!! неверная кратность на сорт",""))</f>
        <v/>
      </c>
    </row>
    <row r="3037" spans="2:35">
      <c r="B3037" s="251"/>
      <c r="C3037" s="168"/>
      <c r="D3037" s="267"/>
      <c r="E3037" s="267"/>
      <c r="F3037" s="267"/>
      <c r="G3037" s="267"/>
      <c r="H3037" s="267"/>
      <c r="I3037" s="267"/>
      <c r="J3037" s="267"/>
      <c r="K3037" s="267">
        <v>256</v>
      </c>
      <c r="L3037" s="196" t="s">
        <v>37</v>
      </c>
      <c r="M3037" s="196" t="s">
        <v>369</v>
      </c>
      <c r="N3037" s="196" t="s">
        <v>5534</v>
      </c>
      <c r="O3037" s="196"/>
      <c r="P3037" s="196"/>
      <c r="Q3037" s="217" t="s">
        <v>4822</v>
      </c>
      <c r="R3037" s="218"/>
      <c r="S3037" s="218"/>
      <c r="T3037" s="218"/>
      <c r="U3037" s="281" t="s">
        <v>4764</v>
      </c>
      <c r="V3037" s="197" t="s">
        <v>776</v>
      </c>
      <c r="W3037" s="220">
        <v>1</v>
      </c>
      <c r="X3037" s="285">
        <v>574</v>
      </c>
      <c r="Y3037" s="285">
        <v>557</v>
      </c>
      <c r="Z3037" s="285">
        <v>522</v>
      </c>
      <c r="AA3037" s="285">
        <v>490</v>
      </c>
      <c r="AB3037" s="5"/>
      <c r="AC3037" s="224">
        <f t="shared" ref="AC3037:AC3100" si="114">X3037*AB3037</f>
        <v>0</v>
      </c>
      <c r="AD3037" s="270">
        <f t="shared" ref="AD3037:AD3100" si="115">IF(Y3037&lt;&gt;"",IF(AND($AC$25&gt;=200000,AB3037&gt;=20),AB3037*AA3037,IF(AND($AC$25&gt;=200000,AB3037&lt;20),AB3037*Z3037,IF(AND($AC$25&lt;200000,AB3037&gt;=20),AB3037*Y3037,AB3037*X3037))),IF($AC$25&gt;=200000,AB3037*Z3037,AB3037*X3037))</f>
        <v>0</v>
      </c>
      <c r="AE3037" s="282" t="s">
        <v>7069</v>
      </c>
      <c r="AF3037" s="283" t="s">
        <v>4765</v>
      </c>
      <c r="AG3037" s="200"/>
      <c r="AH3037" s="200"/>
      <c r="AI3037" s="169" t="str">
        <f>IF(AB3037/W3037=0,"",IF(MOD(AB3037,W3037)&gt;0,"ОШИБКА!!! неверная кратность на сорт",""))</f>
        <v/>
      </c>
    </row>
    <row r="3038" spans="2:35">
      <c r="B3038" s="251"/>
      <c r="C3038" s="168"/>
      <c r="D3038" s="267"/>
      <c r="E3038" s="267"/>
      <c r="F3038" s="267"/>
      <c r="G3038" s="267"/>
      <c r="H3038" s="267"/>
      <c r="I3038" s="267"/>
      <c r="J3038" s="267"/>
      <c r="K3038" s="267">
        <v>13</v>
      </c>
      <c r="L3038" s="196" t="s">
        <v>37</v>
      </c>
      <c r="M3038" s="196" t="s">
        <v>369</v>
      </c>
      <c r="N3038" s="196" t="s">
        <v>5535</v>
      </c>
      <c r="O3038" s="196"/>
      <c r="P3038" s="196"/>
      <c r="Q3038" s="217" t="s">
        <v>4822</v>
      </c>
      <c r="R3038" s="218"/>
      <c r="S3038" s="218"/>
      <c r="T3038" s="218"/>
      <c r="U3038" s="281" t="s">
        <v>4764</v>
      </c>
      <c r="V3038" s="197" t="s">
        <v>776</v>
      </c>
      <c r="W3038" s="220">
        <v>1</v>
      </c>
      <c r="X3038" s="285">
        <v>574</v>
      </c>
      <c r="Y3038" s="285">
        <v>557</v>
      </c>
      <c r="Z3038" s="285">
        <v>522</v>
      </c>
      <c r="AA3038" s="285">
        <v>490</v>
      </c>
      <c r="AB3038" s="5"/>
      <c r="AC3038" s="224">
        <f t="shared" si="114"/>
        <v>0</v>
      </c>
      <c r="AD3038" s="270">
        <f t="shared" si="115"/>
        <v>0</v>
      </c>
      <c r="AE3038" s="282" t="s">
        <v>7069</v>
      </c>
      <c r="AF3038" s="283" t="s">
        <v>4765</v>
      </c>
      <c r="AG3038" s="200"/>
      <c r="AH3038" s="200"/>
      <c r="AI3038" s="169" t="str">
        <f>IF(AB3038/W3038=0,"",IF(MOD(AB3038,W3038)&gt;0,"ОШИБКА!!! неверная кратность на сорт",""))</f>
        <v/>
      </c>
    </row>
    <row r="3039" spans="2:35">
      <c r="B3039" s="251"/>
      <c r="C3039" s="168"/>
      <c r="D3039" s="267"/>
      <c r="E3039" s="267"/>
      <c r="F3039" s="267"/>
      <c r="G3039" s="267"/>
      <c r="H3039" s="267"/>
      <c r="I3039" s="267"/>
      <c r="J3039" s="267"/>
      <c r="K3039" s="267">
        <v>362</v>
      </c>
      <c r="L3039" s="196" t="s">
        <v>37</v>
      </c>
      <c r="M3039" s="196" t="s">
        <v>369</v>
      </c>
      <c r="N3039" s="196" t="s">
        <v>5536</v>
      </c>
      <c r="O3039" s="196"/>
      <c r="P3039" s="196"/>
      <c r="Q3039" s="217" t="s">
        <v>4822</v>
      </c>
      <c r="R3039" s="218"/>
      <c r="S3039" s="218"/>
      <c r="T3039" s="218"/>
      <c r="U3039" s="281" t="s">
        <v>4764</v>
      </c>
      <c r="V3039" s="197" t="s">
        <v>776</v>
      </c>
      <c r="W3039" s="220">
        <v>1</v>
      </c>
      <c r="X3039" s="285">
        <v>574</v>
      </c>
      <c r="Y3039" s="285">
        <v>557</v>
      </c>
      <c r="Z3039" s="285">
        <v>522</v>
      </c>
      <c r="AA3039" s="285">
        <v>490</v>
      </c>
      <c r="AB3039" s="5"/>
      <c r="AC3039" s="224">
        <f t="shared" si="114"/>
        <v>0</v>
      </c>
      <c r="AD3039" s="270">
        <f t="shared" si="115"/>
        <v>0</v>
      </c>
      <c r="AE3039" s="282" t="s">
        <v>7069</v>
      </c>
      <c r="AF3039" s="283" t="s">
        <v>4765</v>
      </c>
      <c r="AG3039" s="200"/>
      <c r="AH3039" s="200"/>
      <c r="AI3039" s="169" t="str">
        <f>IF(AB3039/W3039=0,"",IF(MOD(AB3039,W3039)&gt;0,"ОШИБКА!!! неверная кратность на сорт",""))</f>
        <v/>
      </c>
    </row>
    <row r="3040" spans="2:35">
      <c r="B3040" s="251"/>
      <c r="C3040" s="168" t="s">
        <v>4565</v>
      </c>
      <c r="D3040" s="267">
        <v>5</v>
      </c>
      <c r="E3040" s="267"/>
      <c r="F3040" s="267"/>
      <c r="G3040" s="267"/>
      <c r="H3040" s="267"/>
      <c r="I3040" s="267"/>
      <c r="J3040" s="267">
        <v>8</v>
      </c>
      <c r="K3040" s="267"/>
      <c r="L3040" s="196" t="s">
        <v>37</v>
      </c>
      <c r="M3040" s="196" t="s">
        <v>369</v>
      </c>
      <c r="N3040" s="196" t="s">
        <v>666</v>
      </c>
      <c r="O3040" s="196" t="s">
        <v>667</v>
      </c>
      <c r="P3040" s="196" t="s">
        <v>4564</v>
      </c>
      <c r="Q3040" s="217" t="s">
        <v>664</v>
      </c>
      <c r="R3040" s="218"/>
      <c r="S3040" s="218"/>
      <c r="T3040" s="218"/>
      <c r="U3040" s="219"/>
      <c r="V3040" s="197" t="s">
        <v>776</v>
      </c>
      <c r="W3040" s="220">
        <v>1</v>
      </c>
      <c r="X3040" s="223">
        <v>281</v>
      </c>
      <c r="Y3040" s="223">
        <v>272</v>
      </c>
      <c r="Z3040" s="223">
        <v>255</v>
      </c>
      <c r="AA3040" s="223">
        <v>240</v>
      </c>
      <c r="AB3040" s="5"/>
      <c r="AC3040" s="224">
        <f t="shared" si="114"/>
        <v>0</v>
      </c>
      <c r="AD3040" s="270">
        <f t="shared" si="115"/>
        <v>0</v>
      </c>
      <c r="AE3040" s="198"/>
      <c r="AF3040" s="199"/>
      <c r="AG3040" s="200"/>
      <c r="AH3040" s="200"/>
      <c r="AI3040" s="169" t="str">
        <f>IF(AB3040/W3040=0,"",IF(MOD(AB3040,W3040)&gt;0,"ОШИБКА!!! неверная кратность на сорт",""))</f>
        <v/>
      </c>
    </row>
    <row r="3041" spans="2:35">
      <c r="B3041" s="251"/>
      <c r="C3041" s="168" t="s">
        <v>1841</v>
      </c>
      <c r="D3041" s="267"/>
      <c r="E3041" s="267"/>
      <c r="F3041" s="267"/>
      <c r="G3041" s="267"/>
      <c r="H3041" s="267"/>
      <c r="I3041" s="267"/>
      <c r="J3041" s="267">
        <v>7</v>
      </c>
      <c r="K3041" s="267"/>
      <c r="L3041" s="196" t="s">
        <v>37</v>
      </c>
      <c r="M3041" s="196" t="s">
        <v>369</v>
      </c>
      <c r="N3041" s="196" t="s">
        <v>372</v>
      </c>
      <c r="O3041" s="196" t="s">
        <v>371</v>
      </c>
      <c r="P3041" s="196" t="s">
        <v>2990</v>
      </c>
      <c r="Q3041" s="196" t="s">
        <v>19</v>
      </c>
      <c r="R3041" s="218"/>
      <c r="S3041" s="218"/>
      <c r="T3041" s="218"/>
      <c r="U3041" s="219"/>
      <c r="V3041" s="197" t="s">
        <v>176</v>
      </c>
      <c r="W3041" s="220">
        <v>1</v>
      </c>
      <c r="X3041" s="223">
        <v>990</v>
      </c>
      <c r="Y3041" s="223">
        <v>960</v>
      </c>
      <c r="Z3041" s="223">
        <v>900</v>
      </c>
      <c r="AA3041" s="223">
        <v>846</v>
      </c>
      <c r="AB3041" s="5"/>
      <c r="AC3041" s="224">
        <f t="shared" si="114"/>
        <v>0</v>
      </c>
      <c r="AD3041" s="270">
        <f t="shared" si="115"/>
        <v>0</v>
      </c>
      <c r="AE3041" s="198"/>
      <c r="AF3041" s="199"/>
      <c r="AG3041" s="200"/>
      <c r="AH3041" s="200"/>
      <c r="AI3041" s="169" t="str">
        <f>IF(AB3041/W3041=0,"",IF(MOD(AB3041,W3041)&gt;0,"ОШИБКА!!! неверная кратность на сорт",""))</f>
        <v/>
      </c>
    </row>
    <row r="3042" spans="2:35">
      <c r="B3042" s="251"/>
      <c r="C3042" s="168" t="s">
        <v>3301</v>
      </c>
      <c r="D3042" s="267"/>
      <c r="E3042" s="267"/>
      <c r="F3042" s="267"/>
      <c r="G3042" s="267"/>
      <c r="H3042" s="267"/>
      <c r="I3042" s="267"/>
      <c r="J3042" s="267"/>
      <c r="K3042" s="267"/>
      <c r="L3042" s="196" t="s">
        <v>37</v>
      </c>
      <c r="M3042" s="332" t="s">
        <v>369</v>
      </c>
      <c r="N3042" s="332" t="s">
        <v>666</v>
      </c>
      <c r="O3042" s="332" t="s">
        <v>667</v>
      </c>
      <c r="P3042" s="332" t="s">
        <v>4256</v>
      </c>
      <c r="Q3042" s="332" t="s">
        <v>19</v>
      </c>
      <c r="R3042" s="334"/>
      <c r="S3042" s="334"/>
      <c r="T3042" s="334"/>
      <c r="U3042" s="219"/>
      <c r="V3042" s="197" t="s">
        <v>176</v>
      </c>
      <c r="W3042" s="220">
        <v>1</v>
      </c>
      <c r="X3042" s="223">
        <v>867</v>
      </c>
      <c r="Y3042" s="223">
        <v>840</v>
      </c>
      <c r="Z3042" s="223">
        <v>788</v>
      </c>
      <c r="AA3042" s="223">
        <v>741</v>
      </c>
      <c r="AB3042" s="5"/>
      <c r="AC3042" s="224">
        <f t="shared" si="114"/>
        <v>0</v>
      </c>
      <c r="AD3042" s="270">
        <f t="shared" si="115"/>
        <v>0</v>
      </c>
      <c r="AE3042" s="198" t="s">
        <v>4484</v>
      </c>
      <c r="AF3042" s="199"/>
      <c r="AG3042" s="200"/>
      <c r="AH3042" s="200"/>
      <c r="AI3042" s="169" t="str">
        <f>IF(AB3042/W3042=0,"",IF(MOD(AB3042,W3042)&gt;0,"ОШИБКА!!! неверная кратность на сорт",""))</f>
        <v/>
      </c>
    </row>
    <row r="3043" spans="2:35">
      <c r="B3043" s="251"/>
      <c r="C3043" s="168" t="s">
        <v>3302</v>
      </c>
      <c r="D3043" s="267"/>
      <c r="E3043" s="267"/>
      <c r="F3043" s="267"/>
      <c r="G3043" s="267"/>
      <c r="H3043" s="267"/>
      <c r="I3043" s="267"/>
      <c r="J3043" s="267"/>
      <c r="K3043" s="267"/>
      <c r="L3043" s="196" t="s">
        <v>37</v>
      </c>
      <c r="M3043" s="332" t="s">
        <v>369</v>
      </c>
      <c r="N3043" s="332" t="s">
        <v>666</v>
      </c>
      <c r="O3043" s="332" t="s">
        <v>667</v>
      </c>
      <c r="P3043" s="332" t="s">
        <v>4257</v>
      </c>
      <c r="Q3043" s="338" t="s">
        <v>4613</v>
      </c>
      <c r="R3043" s="334"/>
      <c r="S3043" s="334"/>
      <c r="T3043" s="334"/>
      <c r="U3043" s="219"/>
      <c r="V3043" s="197" t="s">
        <v>776</v>
      </c>
      <c r="W3043" s="220">
        <v>1</v>
      </c>
      <c r="X3043" s="223">
        <v>329</v>
      </c>
      <c r="Y3043" s="223">
        <v>319</v>
      </c>
      <c r="Z3043" s="223">
        <v>299</v>
      </c>
      <c r="AA3043" s="223">
        <v>281</v>
      </c>
      <c r="AB3043" s="5"/>
      <c r="AC3043" s="224">
        <f t="shared" si="114"/>
        <v>0</v>
      </c>
      <c r="AD3043" s="270">
        <f t="shared" si="115"/>
        <v>0</v>
      </c>
      <c r="AE3043" s="198" t="s">
        <v>4484</v>
      </c>
      <c r="AF3043" s="199"/>
      <c r="AG3043" s="200"/>
      <c r="AH3043" s="200"/>
      <c r="AI3043" s="169" t="str">
        <f>IF(AB3043/W3043=0,"",IF(MOD(AB3043,W3043)&gt;0,"ОШИБКА!!! неверная кратность на сорт",""))</f>
        <v/>
      </c>
    </row>
    <row r="3044" spans="2:35">
      <c r="B3044" s="251"/>
      <c r="C3044" s="168" t="s">
        <v>665</v>
      </c>
      <c r="D3044" s="267"/>
      <c r="E3044" s="267"/>
      <c r="F3044" s="267"/>
      <c r="G3044" s="267"/>
      <c r="H3044" s="267"/>
      <c r="I3044" s="267"/>
      <c r="J3044" s="267">
        <v>4</v>
      </c>
      <c r="K3044" s="267"/>
      <c r="L3044" s="196" t="s">
        <v>37</v>
      </c>
      <c r="M3044" s="196" t="s">
        <v>369</v>
      </c>
      <c r="N3044" s="196" t="s">
        <v>666</v>
      </c>
      <c r="O3044" s="196" t="s">
        <v>667</v>
      </c>
      <c r="P3044" s="196" t="s">
        <v>668</v>
      </c>
      <c r="Q3044" s="217" t="s">
        <v>664</v>
      </c>
      <c r="R3044" s="218"/>
      <c r="S3044" s="218"/>
      <c r="T3044" s="218"/>
      <c r="U3044" s="219"/>
      <c r="V3044" s="197" t="s">
        <v>776</v>
      </c>
      <c r="W3044" s="220">
        <v>1</v>
      </c>
      <c r="X3044" s="223">
        <v>225</v>
      </c>
      <c r="Y3044" s="223">
        <v>218</v>
      </c>
      <c r="Z3044" s="223">
        <v>204</v>
      </c>
      <c r="AA3044" s="223">
        <v>192</v>
      </c>
      <c r="AB3044" s="5"/>
      <c r="AC3044" s="224">
        <f t="shared" si="114"/>
        <v>0</v>
      </c>
      <c r="AD3044" s="270">
        <f t="shared" si="115"/>
        <v>0</v>
      </c>
      <c r="AE3044" s="198"/>
      <c r="AF3044" s="199"/>
      <c r="AG3044" s="200"/>
      <c r="AH3044" s="200"/>
      <c r="AI3044" s="169" t="str">
        <f>IF(AB3044/W3044=0,"",IF(MOD(AB3044,W3044)&gt;0,"ОШИБКА!!! неверная кратность на сорт",""))</f>
        <v/>
      </c>
    </row>
    <row r="3045" spans="2:35">
      <c r="B3045" s="251"/>
      <c r="C3045" s="168" t="s">
        <v>3303</v>
      </c>
      <c r="D3045" s="267"/>
      <c r="E3045" s="267"/>
      <c r="F3045" s="267"/>
      <c r="G3045" s="267"/>
      <c r="H3045" s="267"/>
      <c r="I3045" s="267"/>
      <c r="J3045" s="267"/>
      <c r="K3045" s="267"/>
      <c r="L3045" s="196" t="s">
        <v>37</v>
      </c>
      <c r="M3045" s="332" t="s">
        <v>369</v>
      </c>
      <c r="N3045" s="332" t="s">
        <v>666</v>
      </c>
      <c r="O3045" s="332" t="s">
        <v>667</v>
      </c>
      <c r="P3045" s="332" t="s">
        <v>4258</v>
      </c>
      <c r="Q3045" s="338" t="s">
        <v>4613</v>
      </c>
      <c r="R3045" s="334"/>
      <c r="S3045" s="334"/>
      <c r="T3045" s="334"/>
      <c r="U3045" s="219"/>
      <c r="V3045" s="197" t="s">
        <v>776</v>
      </c>
      <c r="W3045" s="220">
        <v>1</v>
      </c>
      <c r="X3045" s="223">
        <v>329</v>
      </c>
      <c r="Y3045" s="223">
        <v>319</v>
      </c>
      <c r="Z3045" s="223">
        <v>299</v>
      </c>
      <c r="AA3045" s="223">
        <v>281</v>
      </c>
      <c r="AB3045" s="5"/>
      <c r="AC3045" s="224">
        <f t="shared" si="114"/>
        <v>0</v>
      </c>
      <c r="AD3045" s="270">
        <f t="shared" si="115"/>
        <v>0</v>
      </c>
      <c r="AE3045" s="198" t="s">
        <v>4484</v>
      </c>
      <c r="AF3045" s="199"/>
      <c r="AG3045" s="200"/>
      <c r="AH3045" s="200"/>
      <c r="AI3045" s="169" t="str">
        <f>IF(AB3045/W3045=0,"",IF(MOD(AB3045,W3045)&gt;0,"ОШИБКА!!! неверная кратность на сорт",""))</f>
        <v/>
      </c>
    </row>
    <row r="3046" spans="2:35">
      <c r="B3046" s="251"/>
      <c r="C3046" s="168" t="s">
        <v>3304</v>
      </c>
      <c r="D3046" s="267"/>
      <c r="E3046" s="267"/>
      <c r="F3046" s="267"/>
      <c r="G3046" s="267"/>
      <c r="H3046" s="267"/>
      <c r="I3046" s="267"/>
      <c r="J3046" s="267"/>
      <c r="K3046" s="267"/>
      <c r="L3046" s="196" t="s">
        <v>37</v>
      </c>
      <c r="M3046" s="332" t="s">
        <v>369</v>
      </c>
      <c r="N3046" s="332" t="s">
        <v>666</v>
      </c>
      <c r="O3046" s="332" t="s">
        <v>667</v>
      </c>
      <c r="P3046" s="332" t="s">
        <v>4259</v>
      </c>
      <c r="Q3046" s="338" t="s">
        <v>4613</v>
      </c>
      <c r="R3046" s="334"/>
      <c r="S3046" s="334"/>
      <c r="T3046" s="334"/>
      <c r="U3046" s="219"/>
      <c r="V3046" s="197" t="s">
        <v>776</v>
      </c>
      <c r="W3046" s="220">
        <v>1</v>
      </c>
      <c r="X3046" s="223">
        <v>378</v>
      </c>
      <c r="Y3046" s="223">
        <v>367</v>
      </c>
      <c r="Z3046" s="223">
        <v>344</v>
      </c>
      <c r="AA3046" s="223">
        <v>323</v>
      </c>
      <c r="AB3046" s="5"/>
      <c r="AC3046" s="224">
        <f t="shared" si="114"/>
        <v>0</v>
      </c>
      <c r="AD3046" s="270">
        <f t="shared" si="115"/>
        <v>0</v>
      </c>
      <c r="AE3046" s="198" t="s">
        <v>4484</v>
      </c>
      <c r="AF3046" s="199"/>
      <c r="AG3046" s="200"/>
      <c r="AH3046" s="200"/>
      <c r="AI3046" s="169" t="str">
        <f>IF(AB3046/W3046=0,"",IF(MOD(AB3046,W3046)&gt;0,"ОШИБКА!!! неверная кратность на сорт",""))</f>
        <v/>
      </c>
    </row>
    <row r="3047" spans="2:35">
      <c r="B3047" s="251"/>
      <c r="C3047" s="168" t="s">
        <v>3305</v>
      </c>
      <c r="D3047" s="267"/>
      <c r="E3047" s="267"/>
      <c r="F3047" s="267"/>
      <c r="G3047" s="267"/>
      <c r="H3047" s="267"/>
      <c r="I3047" s="267"/>
      <c r="J3047" s="267"/>
      <c r="K3047" s="267"/>
      <c r="L3047" s="196" t="s">
        <v>37</v>
      </c>
      <c r="M3047" s="332" t="s">
        <v>369</v>
      </c>
      <c r="N3047" s="332" t="s">
        <v>666</v>
      </c>
      <c r="O3047" s="332" t="s">
        <v>667</v>
      </c>
      <c r="P3047" s="332" t="s">
        <v>4260</v>
      </c>
      <c r="Q3047" s="338" t="s">
        <v>4613</v>
      </c>
      <c r="R3047" s="334"/>
      <c r="S3047" s="334"/>
      <c r="T3047" s="334"/>
      <c r="U3047" s="219"/>
      <c r="V3047" s="197" t="s">
        <v>776</v>
      </c>
      <c r="W3047" s="220">
        <v>1</v>
      </c>
      <c r="X3047" s="223">
        <v>329</v>
      </c>
      <c r="Y3047" s="223">
        <v>319</v>
      </c>
      <c r="Z3047" s="223">
        <v>299</v>
      </c>
      <c r="AA3047" s="223">
        <v>281</v>
      </c>
      <c r="AB3047" s="5"/>
      <c r="AC3047" s="224">
        <f t="shared" si="114"/>
        <v>0</v>
      </c>
      <c r="AD3047" s="270">
        <f t="shared" si="115"/>
        <v>0</v>
      </c>
      <c r="AE3047" s="198" t="s">
        <v>4484</v>
      </c>
      <c r="AF3047" s="199"/>
      <c r="AG3047" s="200"/>
      <c r="AH3047" s="200"/>
      <c r="AI3047" s="169" t="str">
        <f>IF(AB3047/W3047=0,"",IF(MOD(AB3047,W3047)&gt;0,"ОШИБКА!!! неверная кратность на сорт",""))</f>
        <v/>
      </c>
    </row>
    <row r="3048" spans="2:35">
      <c r="B3048" s="251"/>
      <c r="C3048" s="168" t="s">
        <v>2912</v>
      </c>
      <c r="D3048" s="267">
        <v>29</v>
      </c>
      <c r="E3048" s="267"/>
      <c r="F3048" s="267"/>
      <c r="G3048" s="267"/>
      <c r="H3048" s="267"/>
      <c r="I3048" s="267"/>
      <c r="J3048" s="267">
        <v>8</v>
      </c>
      <c r="K3048" s="267"/>
      <c r="L3048" s="196" t="s">
        <v>37</v>
      </c>
      <c r="M3048" s="196" t="s">
        <v>369</v>
      </c>
      <c r="N3048" s="196" t="s">
        <v>666</v>
      </c>
      <c r="O3048" s="196" t="s">
        <v>667</v>
      </c>
      <c r="P3048" s="196" t="s">
        <v>669</v>
      </c>
      <c r="Q3048" s="217" t="s">
        <v>664</v>
      </c>
      <c r="R3048" s="218"/>
      <c r="S3048" s="218"/>
      <c r="T3048" s="218"/>
      <c r="U3048" s="219"/>
      <c r="V3048" s="197" t="s">
        <v>776</v>
      </c>
      <c r="W3048" s="220">
        <v>1</v>
      </c>
      <c r="X3048" s="223">
        <v>225</v>
      </c>
      <c r="Y3048" s="223">
        <v>218</v>
      </c>
      <c r="Z3048" s="223">
        <v>204</v>
      </c>
      <c r="AA3048" s="223">
        <v>192</v>
      </c>
      <c r="AB3048" s="5"/>
      <c r="AC3048" s="224">
        <f t="shared" si="114"/>
        <v>0</v>
      </c>
      <c r="AD3048" s="270">
        <f t="shared" si="115"/>
        <v>0</v>
      </c>
      <c r="AE3048" s="198"/>
      <c r="AF3048" s="199"/>
      <c r="AG3048" s="200"/>
      <c r="AH3048" s="200"/>
      <c r="AI3048" s="169" t="str">
        <f>IF(AB3048/W3048=0,"",IF(MOD(AB3048,W3048)&gt;0,"ОШИБКА!!! неверная кратность на сорт",""))</f>
        <v/>
      </c>
    </row>
    <row r="3049" spans="2:35">
      <c r="B3049" s="251"/>
      <c r="C3049" s="168" t="s">
        <v>3300</v>
      </c>
      <c r="D3049" s="267"/>
      <c r="E3049" s="267"/>
      <c r="F3049" s="267"/>
      <c r="G3049" s="267"/>
      <c r="H3049" s="267"/>
      <c r="I3049" s="267"/>
      <c r="J3049" s="267">
        <v>2</v>
      </c>
      <c r="K3049" s="267"/>
      <c r="L3049" s="196" t="s">
        <v>37</v>
      </c>
      <c r="M3049" s="196" t="s">
        <v>369</v>
      </c>
      <c r="N3049" s="196" t="s">
        <v>666</v>
      </c>
      <c r="O3049" s="196" t="s">
        <v>667</v>
      </c>
      <c r="P3049" s="196"/>
      <c r="Q3049" s="217" t="s">
        <v>4613</v>
      </c>
      <c r="R3049" s="218"/>
      <c r="S3049" s="218"/>
      <c r="T3049" s="218"/>
      <c r="U3049" s="219"/>
      <c r="V3049" s="197" t="s">
        <v>776</v>
      </c>
      <c r="W3049" s="220">
        <v>1</v>
      </c>
      <c r="X3049" s="223">
        <v>378</v>
      </c>
      <c r="Y3049" s="223">
        <v>367</v>
      </c>
      <c r="Z3049" s="223">
        <v>344</v>
      </c>
      <c r="AA3049" s="223">
        <v>323</v>
      </c>
      <c r="AB3049" s="5"/>
      <c r="AC3049" s="224">
        <f t="shared" si="114"/>
        <v>0</v>
      </c>
      <c r="AD3049" s="270">
        <f t="shared" si="115"/>
        <v>0</v>
      </c>
      <c r="AE3049" s="198"/>
      <c r="AF3049" s="199"/>
      <c r="AG3049" s="200"/>
      <c r="AH3049" s="200"/>
      <c r="AI3049" s="169" t="str">
        <f>IF(AB3049/W3049=0,"",IF(MOD(AB3049,W3049)&gt;0,"ОШИБКА!!! неверная кратность на сорт",""))</f>
        <v/>
      </c>
    </row>
    <row r="3050" spans="2:35">
      <c r="B3050" s="251"/>
      <c r="C3050" s="168"/>
      <c r="D3050" s="267"/>
      <c r="E3050" s="267"/>
      <c r="F3050" s="267"/>
      <c r="G3050" s="267"/>
      <c r="H3050" s="267"/>
      <c r="I3050" s="267"/>
      <c r="J3050" s="267"/>
      <c r="K3050" s="267"/>
      <c r="L3050" s="196" t="s">
        <v>37</v>
      </c>
      <c r="M3050" s="196" t="s">
        <v>369</v>
      </c>
      <c r="N3050" s="196" t="s">
        <v>5163</v>
      </c>
      <c r="O3050" s="196"/>
      <c r="P3050" s="196"/>
      <c r="Q3050" s="217" t="s">
        <v>4861</v>
      </c>
      <c r="R3050" s="218"/>
      <c r="S3050" s="218"/>
      <c r="T3050" s="218"/>
      <c r="U3050" s="281" t="s">
        <v>4764</v>
      </c>
      <c r="V3050" s="197" t="s">
        <v>776</v>
      </c>
      <c r="W3050" s="220">
        <v>1</v>
      </c>
      <c r="X3050" s="285">
        <v>1639</v>
      </c>
      <c r="Y3050" s="285">
        <v>1589</v>
      </c>
      <c r="Z3050" s="285">
        <v>1490</v>
      </c>
      <c r="AA3050" s="285">
        <v>1400</v>
      </c>
      <c r="AB3050" s="5"/>
      <c r="AC3050" s="224">
        <f t="shared" si="114"/>
        <v>0</v>
      </c>
      <c r="AD3050" s="270">
        <f t="shared" si="115"/>
        <v>0</v>
      </c>
      <c r="AE3050" s="282" t="s">
        <v>7069</v>
      </c>
      <c r="AF3050" s="283" t="s">
        <v>4765</v>
      </c>
      <c r="AG3050" s="200"/>
      <c r="AH3050" s="200"/>
      <c r="AI3050" s="169" t="str">
        <f>IF(AB3050/W3050=0,"",IF(MOD(AB3050,W3050)&gt;0,"ОШИБКА!!! неверная кратность на сорт",""))</f>
        <v/>
      </c>
    </row>
    <row r="3051" spans="2:35">
      <c r="B3051" s="251"/>
      <c r="C3051" s="168"/>
      <c r="D3051" s="267"/>
      <c r="E3051" s="267"/>
      <c r="F3051" s="267"/>
      <c r="G3051" s="267"/>
      <c r="H3051" s="267"/>
      <c r="I3051" s="267"/>
      <c r="J3051" s="267"/>
      <c r="K3051" s="267">
        <v>3</v>
      </c>
      <c r="L3051" s="196" t="s">
        <v>37</v>
      </c>
      <c r="M3051" s="196" t="s">
        <v>369</v>
      </c>
      <c r="N3051" s="196" t="s">
        <v>5164</v>
      </c>
      <c r="O3051" s="196"/>
      <c r="P3051" s="196"/>
      <c r="Q3051" s="217" t="s">
        <v>4822</v>
      </c>
      <c r="R3051" s="218"/>
      <c r="S3051" s="218"/>
      <c r="T3051" s="218"/>
      <c r="U3051" s="281" t="s">
        <v>4764</v>
      </c>
      <c r="V3051" s="197" t="s">
        <v>776</v>
      </c>
      <c r="W3051" s="220">
        <v>1</v>
      </c>
      <c r="X3051" s="285">
        <v>533</v>
      </c>
      <c r="Y3051" s="285">
        <v>517</v>
      </c>
      <c r="Z3051" s="285">
        <v>485</v>
      </c>
      <c r="AA3051" s="285">
        <v>455</v>
      </c>
      <c r="AB3051" s="5"/>
      <c r="AC3051" s="224">
        <f t="shared" si="114"/>
        <v>0</v>
      </c>
      <c r="AD3051" s="270">
        <f t="shared" si="115"/>
        <v>0</v>
      </c>
      <c r="AE3051" s="282" t="s">
        <v>7069</v>
      </c>
      <c r="AF3051" s="283" t="s">
        <v>4765</v>
      </c>
      <c r="AG3051" s="200"/>
      <c r="AH3051" s="200"/>
      <c r="AI3051" s="169" t="str">
        <f>IF(AB3051/W3051=0,"",IF(MOD(AB3051,W3051)&gt;0,"ОШИБКА!!! неверная кратность на сорт",""))</f>
        <v/>
      </c>
    </row>
    <row r="3052" spans="2:35">
      <c r="B3052" s="251"/>
      <c r="C3052" s="168"/>
      <c r="D3052" s="267"/>
      <c r="E3052" s="267"/>
      <c r="F3052" s="267"/>
      <c r="G3052" s="267"/>
      <c r="H3052" s="267"/>
      <c r="I3052" s="267"/>
      <c r="J3052" s="267"/>
      <c r="K3052" s="267"/>
      <c r="L3052" s="196" t="s">
        <v>37</v>
      </c>
      <c r="M3052" s="196" t="s">
        <v>369</v>
      </c>
      <c r="N3052" s="196" t="s">
        <v>5164</v>
      </c>
      <c r="O3052" s="196"/>
      <c r="P3052" s="196"/>
      <c r="Q3052" s="217" t="s">
        <v>4861</v>
      </c>
      <c r="R3052" s="218"/>
      <c r="S3052" s="218"/>
      <c r="T3052" s="218"/>
      <c r="U3052" s="281" t="s">
        <v>4764</v>
      </c>
      <c r="V3052" s="197" t="s">
        <v>776</v>
      </c>
      <c r="W3052" s="220">
        <v>1</v>
      </c>
      <c r="X3052" s="285">
        <v>1639</v>
      </c>
      <c r="Y3052" s="285">
        <v>1589</v>
      </c>
      <c r="Z3052" s="285">
        <v>1490</v>
      </c>
      <c r="AA3052" s="285">
        <v>1400</v>
      </c>
      <c r="AB3052" s="5"/>
      <c r="AC3052" s="224">
        <f t="shared" si="114"/>
        <v>0</v>
      </c>
      <c r="AD3052" s="270">
        <f t="shared" si="115"/>
        <v>0</v>
      </c>
      <c r="AE3052" s="282" t="s">
        <v>7069</v>
      </c>
      <c r="AF3052" s="283" t="s">
        <v>4765</v>
      </c>
      <c r="AG3052" s="200"/>
      <c r="AH3052" s="200"/>
      <c r="AI3052" s="169" t="str">
        <f>IF(AB3052/W3052=0,"",IF(MOD(AB3052,W3052)&gt;0,"ОШИБКА!!! неверная кратность на сорт",""))</f>
        <v/>
      </c>
    </row>
    <row r="3053" spans="2:35">
      <c r="B3053" s="251"/>
      <c r="C3053" s="168"/>
      <c r="D3053" s="267"/>
      <c r="E3053" s="267"/>
      <c r="F3053" s="267"/>
      <c r="G3053" s="267"/>
      <c r="H3053" s="267"/>
      <c r="I3053" s="267"/>
      <c r="J3053" s="267"/>
      <c r="K3053" s="267">
        <v>6</v>
      </c>
      <c r="L3053" s="196" t="s">
        <v>37</v>
      </c>
      <c r="M3053" s="196" t="s">
        <v>369</v>
      </c>
      <c r="N3053" s="196" t="s">
        <v>5165</v>
      </c>
      <c r="O3053" s="196"/>
      <c r="P3053" s="196"/>
      <c r="Q3053" s="217" t="s">
        <v>4822</v>
      </c>
      <c r="R3053" s="218"/>
      <c r="S3053" s="218"/>
      <c r="T3053" s="218"/>
      <c r="U3053" s="281" t="s">
        <v>4764</v>
      </c>
      <c r="V3053" s="197" t="s">
        <v>776</v>
      </c>
      <c r="W3053" s="220">
        <v>1</v>
      </c>
      <c r="X3053" s="285">
        <v>533</v>
      </c>
      <c r="Y3053" s="285">
        <v>517</v>
      </c>
      <c r="Z3053" s="285">
        <v>485</v>
      </c>
      <c r="AA3053" s="285">
        <v>455</v>
      </c>
      <c r="AB3053" s="5"/>
      <c r="AC3053" s="224">
        <f t="shared" si="114"/>
        <v>0</v>
      </c>
      <c r="AD3053" s="270">
        <f t="shared" si="115"/>
        <v>0</v>
      </c>
      <c r="AE3053" s="282" t="s">
        <v>7069</v>
      </c>
      <c r="AF3053" s="283" t="s">
        <v>4765</v>
      </c>
      <c r="AG3053" s="200"/>
      <c r="AH3053" s="200"/>
      <c r="AI3053" s="169" t="str">
        <f>IF(AB3053/W3053=0,"",IF(MOD(AB3053,W3053)&gt;0,"ОШИБКА!!! неверная кратность на сорт",""))</f>
        <v/>
      </c>
    </row>
    <row r="3054" spans="2:35">
      <c r="B3054" s="251"/>
      <c r="C3054" s="168"/>
      <c r="D3054" s="267"/>
      <c r="E3054" s="267"/>
      <c r="F3054" s="267"/>
      <c r="G3054" s="267"/>
      <c r="H3054" s="267"/>
      <c r="I3054" s="267"/>
      <c r="J3054" s="267"/>
      <c r="K3054" s="267">
        <v>202</v>
      </c>
      <c r="L3054" s="196" t="s">
        <v>37</v>
      </c>
      <c r="M3054" s="196" t="s">
        <v>369</v>
      </c>
      <c r="N3054" s="196" t="s">
        <v>5166</v>
      </c>
      <c r="O3054" s="196"/>
      <c r="P3054" s="196"/>
      <c r="Q3054" s="217" t="s">
        <v>4822</v>
      </c>
      <c r="R3054" s="218"/>
      <c r="S3054" s="218"/>
      <c r="T3054" s="218"/>
      <c r="U3054" s="281" t="s">
        <v>4764</v>
      </c>
      <c r="V3054" s="197" t="s">
        <v>776</v>
      </c>
      <c r="W3054" s="220">
        <v>1</v>
      </c>
      <c r="X3054" s="285">
        <v>533</v>
      </c>
      <c r="Y3054" s="285">
        <v>517</v>
      </c>
      <c r="Z3054" s="285">
        <v>485</v>
      </c>
      <c r="AA3054" s="285">
        <v>455</v>
      </c>
      <c r="AB3054" s="5"/>
      <c r="AC3054" s="224">
        <f t="shared" si="114"/>
        <v>0</v>
      </c>
      <c r="AD3054" s="270">
        <f t="shared" si="115"/>
        <v>0</v>
      </c>
      <c r="AE3054" s="282" t="s">
        <v>7069</v>
      </c>
      <c r="AF3054" s="283" t="s">
        <v>4765</v>
      </c>
      <c r="AG3054" s="200"/>
      <c r="AH3054" s="200"/>
      <c r="AI3054" s="169" t="str">
        <f>IF(AB3054/W3054=0,"",IF(MOD(AB3054,W3054)&gt;0,"ОШИБКА!!! неверная кратность на сорт",""))</f>
        <v/>
      </c>
    </row>
    <row r="3055" spans="2:35">
      <c r="B3055" s="251"/>
      <c r="C3055" s="168"/>
      <c r="D3055" s="267"/>
      <c r="E3055" s="267"/>
      <c r="F3055" s="267"/>
      <c r="G3055" s="267"/>
      <c r="H3055" s="267"/>
      <c r="I3055" s="267"/>
      <c r="J3055" s="267"/>
      <c r="K3055" s="267">
        <v>1</v>
      </c>
      <c r="L3055" s="196" t="s">
        <v>37</v>
      </c>
      <c r="M3055" s="196" t="s">
        <v>369</v>
      </c>
      <c r="N3055" s="196" t="s">
        <v>5167</v>
      </c>
      <c r="O3055" s="196"/>
      <c r="P3055" s="196"/>
      <c r="Q3055" s="217" t="s">
        <v>4822</v>
      </c>
      <c r="R3055" s="218"/>
      <c r="S3055" s="218"/>
      <c r="T3055" s="218"/>
      <c r="U3055" s="281" t="s">
        <v>4764</v>
      </c>
      <c r="V3055" s="197" t="s">
        <v>776</v>
      </c>
      <c r="W3055" s="220">
        <v>1</v>
      </c>
      <c r="X3055" s="285">
        <v>533</v>
      </c>
      <c r="Y3055" s="285">
        <v>517</v>
      </c>
      <c r="Z3055" s="285">
        <v>485</v>
      </c>
      <c r="AA3055" s="285">
        <v>455</v>
      </c>
      <c r="AB3055" s="5"/>
      <c r="AC3055" s="224">
        <f t="shared" si="114"/>
        <v>0</v>
      </c>
      <c r="AD3055" s="270">
        <f t="shared" si="115"/>
        <v>0</v>
      </c>
      <c r="AE3055" s="282" t="s">
        <v>7069</v>
      </c>
      <c r="AF3055" s="283" t="s">
        <v>4765</v>
      </c>
      <c r="AG3055" s="200"/>
      <c r="AH3055" s="200"/>
      <c r="AI3055" s="169" t="str">
        <f>IF(AB3055/W3055=0,"",IF(MOD(AB3055,W3055)&gt;0,"ОШИБКА!!! неверная кратность на сорт",""))</f>
        <v/>
      </c>
    </row>
    <row r="3056" spans="2:35">
      <c r="B3056" s="251"/>
      <c r="C3056" s="168"/>
      <c r="D3056" s="267"/>
      <c r="E3056" s="267"/>
      <c r="F3056" s="267"/>
      <c r="G3056" s="267"/>
      <c r="H3056" s="267"/>
      <c r="I3056" s="267"/>
      <c r="J3056" s="267"/>
      <c r="K3056" s="267"/>
      <c r="L3056" s="196" t="s">
        <v>37</v>
      </c>
      <c r="M3056" s="196" t="s">
        <v>369</v>
      </c>
      <c r="N3056" s="196" t="s">
        <v>5168</v>
      </c>
      <c r="O3056" s="196"/>
      <c r="P3056" s="196"/>
      <c r="Q3056" s="217" t="s">
        <v>4822</v>
      </c>
      <c r="R3056" s="218"/>
      <c r="S3056" s="218"/>
      <c r="T3056" s="218"/>
      <c r="U3056" s="281" t="s">
        <v>4764</v>
      </c>
      <c r="V3056" s="197" t="s">
        <v>776</v>
      </c>
      <c r="W3056" s="220">
        <v>1</v>
      </c>
      <c r="X3056" s="285">
        <v>533</v>
      </c>
      <c r="Y3056" s="285">
        <v>517</v>
      </c>
      <c r="Z3056" s="285">
        <v>485</v>
      </c>
      <c r="AA3056" s="285">
        <v>455</v>
      </c>
      <c r="AB3056" s="5"/>
      <c r="AC3056" s="224">
        <f t="shared" si="114"/>
        <v>0</v>
      </c>
      <c r="AD3056" s="270">
        <f t="shared" si="115"/>
        <v>0</v>
      </c>
      <c r="AE3056" s="282" t="s">
        <v>7069</v>
      </c>
      <c r="AF3056" s="283" t="s">
        <v>4765</v>
      </c>
      <c r="AG3056" s="200"/>
      <c r="AH3056" s="200"/>
      <c r="AI3056" s="169" t="str">
        <f>IF(AB3056/W3056=0,"",IF(MOD(AB3056,W3056)&gt;0,"ОШИБКА!!! неверная кратность на сорт",""))</f>
        <v/>
      </c>
    </row>
    <row r="3057" spans="2:35">
      <c r="B3057" s="251"/>
      <c r="C3057" s="168"/>
      <c r="D3057" s="267"/>
      <c r="E3057" s="267"/>
      <c r="F3057" s="267"/>
      <c r="G3057" s="267"/>
      <c r="H3057" s="267"/>
      <c r="I3057" s="267"/>
      <c r="J3057" s="267"/>
      <c r="K3057" s="267">
        <v>4</v>
      </c>
      <c r="L3057" s="196" t="s">
        <v>37</v>
      </c>
      <c r="M3057" s="196" t="s">
        <v>369</v>
      </c>
      <c r="N3057" s="196" t="s">
        <v>5169</v>
      </c>
      <c r="O3057" s="196"/>
      <c r="P3057" s="196"/>
      <c r="Q3057" s="217" t="s">
        <v>4822</v>
      </c>
      <c r="R3057" s="218"/>
      <c r="S3057" s="218"/>
      <c r="T3057" s="218"/>
      <c r="U3057" s="281" t="s">
        <v>4764</v>
      </c>
      <c r="V3057" s="197" t="s">
        <v>776</v>
      </c>
      <c r="W3057" s="220">
        <v>1</v>
      </c>
      <c r="X3057" s="285">
        <v>533</v>
      </c>
      <c r="Y3057" s="285">
        <v>517</v>
      </c>
      <c r="Z3057" s="285">
        <v>485</v>
      </c>
      <c r="AA3057" s="285">
        <v>455</v>
      </c>
      <c r="AB3057" s="5"/>
      <c r="AC3057" s="224">
        <f t="shared" si="114"/>
        <v>0</v>
      </c>
      <c r="AD3057" s="270">
        <f t="shared" si="115"/>
        <v>0</v>
      </c>
      <c r="AE3057" s="282" t="s">
        <v>7069</v>
      </c>
      <c r="AF3057" s="283" t="s">
        <v>4765</v>
      </c>
      <c r="AG3057" s="200"/>
      <c r="AH3057" s="200"/>
      <c r="AI3057" s="169" t="str">
        <f>IF(AB3057/W3057=0,"",IF(MOD(AB3057,W3057)&gt;0,"ОШИБКА!!! неверная кратность на сорт",""))</f>
        <v/>
      </c>
    </row>
    <row r="3058" spans="2:35">
      <c r="B3058" s="251"/>
      <c r="C3058" s="168"/>
      <c r="D3058" s="267"/>
      <c r="E3058" s="267"/>
      <c r="F3058" s="267"/>
      <c r="G3058" s="267"/>
      <c r="H3058" s="267"/>
      <c r="I3058" s="267"/>
      <c r="J3058" s="267"/>
      <c r="K3058" s="267">
        <v>4</v>
      </c>
      <c r="L3058" s="196" t="s">
        <v>37</v>
      </c>
      <c r="M3058" s="196" t="s">
        <v>369</v>
      </c>
      <c r="N3058" s="196" t="s">
        <v>5170</v>
      </c>
      <c r="O3058" s="196"/>
      <c r="P3058" s="196"/>
      <c r="Q3058" s="217" t="s">
        <v>4822</v>
      </c>
      <c r="R3058" s="218"/>
      <c r="S3058" s="218"/>
      <c r="T3058" s="218"/>
      <c r="U3058" s="281" t="s">
        <v>4764</v>
      </c>
      <c r="V3058" s="197" t="s">
        <v>776</v>
      </c>
      <c r="W3058" s="220">
        <v>1</v>
      </c>
      <c r="X3058" s="285">
        <v>533</v>
      </c>
      <c r="Y3058" s="285">
        <v>517</v>
      </c>
      <c r="Z3058" s="285">
        <v>485</v>
      </c>
      <c r="AA3058" s="285">
        <v>455</v>
      </c>
      <c r="AB3058" s="5"/>
      <c r="AC3058" s="224">
        <f t="shared" si="114"/>
        <v>0</v>
      </c>
      <c r="AD3058" s="270">
        <f t="shared" si="115"/>
        <v>0</v>
      </c>
      <c r="AE3058" s="282" t="s">
        <v>7069</v>
      </c>
      <c r="AF3058" s="283" t="s">
        <v>4765</v>
      </c>
      <c r="AG3058" s="200"/>
      <c r="AH3058" s="200"/>
      <c r="AI3058" s="169" t="str">
        <f>IF(AB3058/W3058=0,"",IF(MOD(AB3058,W3058)&gt;0,"ОШИБКА!!! неверная кратность на сорт",""))</f>
        <v/>
      </c>
    </row>
    <row r="3059" spans="2:35">
      <c r="B3059" s="251"/>
      <c r="C3059" s="168"/>
      <c r="D3059" s="267"/>
      <c r="E3059" s="267"/>
      <c r="F3059" s="267"/>
      <c r="G3059" s="267"/>
      <c r="H3059" s="267"/>
      <c r="I3059" s="267"/>
      <c r="J3059" s="267"/>
      <c r="K3059" s="267">
        <v>1</v>
      </c>
      <c r="L3059" s="196" t="s">
        <v>37</v>
      </c>
      <c r="M3059" s="196" t="s">
        <v>369</v>
      </c>
      <c r="N3059" s="196" t="s">
        <v>5171</v>
      </c>
      <c r="O3059" s="196"/>
      <c r="P3059" s="196"/>
      <c r="Q3059" s="217" t="s">
        <v>4822</v>
      </c>
      <c r="R3059" s="218"/>
      <c r="S3059" s="218"/>
      <c r="T3059" s="218"/>
      <c r="U3059" s="281" t="s">
        <v>4764</v>
      </c>
      <c r="V3059" s="197" t="s">
        <v>776</v>
      </c>
      <c r="W3059" s="220">
        <v>1</v>
      </c>
      <c r="X3059" s="285">
        <v>533</v>
      </c>
      <c r="Y3059" s="285">
        <v>517</v>
      </c>
      <c r="Z3059" s="285">
        <v>485</v>
      </c>
      <c r="AA3059" s="285">
        <v>455</v>
      </c>
      <c r="AB3059" s="5"/>
      <c r="AC3059" s="224">
        <f t="shared" si="114"/>
        <v>0</v>
      </c>
      <c r="AD3059" s="270">
        <f t="shared" si="115"/>
        <v>0</v>
      </c>
      <c r="AE3059" s="282" t="s">
        <v>7069</v>
      </c>
      <c r="AF3059" s="283" t="s">
        <v>4765</v>
      </c>
      <c r="AG3059" s="200"/>
      <c r="AH3059" s="200"/>
      <c r="AI3059" s="169" t="str">
        <f>IF(AB3059/W3059=0,"",IF(MOD(AB3059,W3059)&gt;0,"ОШИБКА!!! неверная кратность на сорт",""))</f>
        <v/>
      </c>
    </row>
    <row r="3060" spans="2:35">
      <c r="B3060" s="251"/>
      <c r="C3060" s="168"/>
      <c r="D3060" s="267"/>
      <c r="E3060" s="267"/>
      <c r="F3060" s="267"/>
      <c r="G3060" s="267"/>
      <c r="H3060" s="267"/>
      <c r="I3060" s="267"/>
      <c r="J3060" s="267"/>
      <c r="K3060" s="267">
        <v>143</v>
      </c>
      <c r="L3060" s="196" t="s">
        <v>37</v>
      </c>
      <c r="M3060" s="196" t="s">
        <v>369</v>
      </c>
      <c r="N3060" s="196" t="s">
        <v>5172</v>
      </c>
      <c r="O3060" s="196"/>
      <c r="P3060" s="196"/>
      <c r="Q3060" s="217" t="s">
        <v>4822</v>
      </c>
      <c r="R3060" s="218"/>
      <c r="S3060" s="218"/>
      <c r="T3060" s="218"/>
      <c r="U3060" s="281" t="s">
        <v>4764</v>
      </c>
      <c r="V3060" s="197" t="s">
        <v>776</v>
      </c>
      <c r="W3060" s="220">
        <v>1</v>
      </c>
      <c r="X3060" s="285">
        <v>533</v>
      </c>
      <c r="Y3060" s="285">
        <v>517</v>
      </c>
      <c r="Z3060" s="285">
        <v>485</v>
      </c>
      <c r="AA3060" s="285">
        <v>455</v>
      </c>
      <c r="AB3060" s="5"/>
      <c r="AC3060" s="224">
        <f t="shared" si="114"/>
        <v>0</v>
      </c>
      <c r="AD3060" s="270">
        <f t="shared" si="115"/>
        <v>0</v>
      </c>
      <c r="AE3060" s="282" t="s">
        <v>7069</v>
      </c>
      <c r="AF3060" s="283" t="s">
        <v>4765</v>
      </c>
      <c r="AG3060" s="200"/>
      <c r="AH3060" s="200"/>
      <c r="AI3060" s="169" t="str">
        <f>IF(AB3060/W3060=0,"",IF(MOD(AB3060,W3060)&gt;0,"ОШИБКА!!! неверная кратность на сорт",""))</f>
        <v/>
      </c>
    </row>
    <row r="3061" spans="2:35">
      <c r="B3061" s="251"/>
      <c r="C3061" s="168"/>
      <c r="D3061" s="267"/>
      <c r="E3061" s="267"/>
      <c r="F3061" s="267"/>
      <c r="G3061" s="267"/>
      <c r="H3061" s="267"/>
      <c r="I3061" s="267"/>
      <c r="J3061" s="267"/>
      <c r="K3061" s="267">
        <v>1</v>
      </c>
      <c r="L3061" s="196" t="s">
        <v>37</v>
      </c>
      <c r="M3061" s="196" t="s">
        <v>369</v>
      </c>
      <c r="N3061" s="196" t="s">
        <v>5173</v>
      </c>
      <c r="O3061" s="196"/>
      <c r="P3061" s="196"/>
      <c r="Q3061" s="217" t="s">
        <v>4822</v>
      </c>
      <c r="R3061" s="218"/>
      <c r="S3061" s="218"/>
      <c r="T3061" s="218"/>
      <c r="U3061" s="281" t="s">
        <v>4764</v>
      </c>
      <c r="V3061" s="197" t="s">
        <v>776</v>
      </c>
      <c r="W3061" s="220">
        <v>1</v>
      </c>
      <c r="X3061" s="285">
        <v>533</v>
      </c>
      <c r="Y3061" s="285">
        <v>517</v>
      </c>
      <c r="Z3061" s="285">
        <v>485</v>
      </c>
      <c r="AA3061" s="285">
        <v>455</v>
      </c>
      <c r="AB3061" s="5"/>
      <c r="AC3061" s="224">
        <f t="shared" si="114"/>
        <v>0</v>
      </c>
      <c r="AD3061" s="270">
        <f t="shared" si="115"/>
        <v>0</v>
      </c>
      <c r="AE3061" s="282" t="s">
        <v>7069</v>
      </c>
      <c r="AF3061" s="283" t="s">
        <v>4765</v>
      </c>
      <c r="AG3061" s="200"/>
      <c r="AH3061" s="200"/>
      <c r="AI3061" s="169" t="str">
        <f>IF(AB3061/W3061=0,"",IF(MOD(AB3061,W3061)&gt;0,"ОШИБКА!!! неверная кратность на сорт",""))</f>
        <v/>
      </c>
    </row>
    <row r="3062" spans="2:35">
      <c r="B3062" s="251"/>
      <c r="C3062" s="168"/>
      <c r="D3062" s="267"/>
      <c r="E3062" s="267"/>
      <c r="F3062" s="267"/>
      <c r="G3062" s="267"/>
      <c r="H3062" s="267"/>
      <c r="I3062" s="267"/>
      <c r="J3062" s="267"/>
      <c r="K3062" s="267"/>
      <c r="L3062" s="196" t="s">
        <v>37</v>
      </c>
      <c r="M3062" s="196" t="s">
        <v>369</v>
      </c>
      <c r="N3062" s="196" t="s">
        <v>5174</v>
      </c>
      <c r="O3062" s="196"/>
      <c r="P3062" s="196"/>
      <c r="Q3062" s="217" t="s">
        <v>4822</v>
      </c>
      <c r="R3062" s="218"/>
      <c r="S3062" s="218"/>
      <c r="T3062" s="218"/>
      <c r="U3062" s="281" t="s">
        <v>4764</v>
      </c>
      <c r="V3062" s="197" t="s">
        <v>776</v>
      </c>
      <c r="W3062" s="220">
        <v>1</v>
      </c>
      <c r="X3062" s="285">
        <v>533</v>
      </c>
      <c r="Y3062" s="285">
        <v>517</v>
      </c>
      <c r="Z3062" s="285">
        <v>485</v>
      </c>
      <c r="AA3062" s="285">
        <v>455</v>
      </c>
      <c r="AB3062" s="5"/>
      <c r="AC3062" s="224">
        <f t="shared" si="114"/>
        <v>0</v>
      </c>
      <c r="AD3062" s="270">
        <f t="shared" si="115"/>
        <v>0</v>
      </c>
      <c r="AE3062" s="282" t="s">
        <v>7069</v>
      </c>
      <c r="AF3062" s="283" t="s">
        <v>4765</v>
      </c>
      <c r="AG3062" s="200"/>
      <c r="AH3062" s="200"/>
      <c r="AI3062" s="169" t="str">
        <f>IF(AB3062/W3062=0,"",IF(MOD(AB3062,W3062)&gt;0,"ОШИБКА!!! неверная кратность на сорт",""))</f>
        <v/>
      </c>
    </row>
    <row r="3063" spans="2:35">
      <c r="B3063" s="251"/>
      <c r="C3063" s="168"/>
      <c r="D3063" s="267"/>
      <c r="E3063" s="267"/>
      <c r="F3063" s="267"/>
      <c r="G3063" s="267"/>
      <c r="H3063" s="267"/>
      <c r="I3063" s="267"/>
      <c r="J3063" s="267"/>
      <c r="K3063" s="267"/>
      <c r="L3063" s="196" t="s">
        <v>37</v>
      </c>
      <c r="M3063" s="196" t="s">
        <v>369</v>
      </c>
      <c r="N3063" s="196" t="s">
        <v>5175</v>
      </c>
      <c r="O3063" s="196"/>
      <c r="P3063" s="196"/>
      <c r="Q3063" s="217" t="s">
        <v>4861</v>
      </c>
      <c r="R3063" s="218"/>
      <c r="S3063" s="218"/>
      <c r="T3063" s="218"/>
      <c r="U3063" s="281" t="s">
        <v>4764</v>
      </c>
      <c r="V3063" s="197" t="s">
        <v>776</v>
      </c>
      <c r="W3063" s="220">
        <v>1</v>
      </c>
      <c r="X3063" s="285">
        <v>1639</v>
      </c>
      <c r="Y3063" s="285">
        <v>1589</v>
      </c>
      <c r="Z3063" s="285">
        <v>1490</v>
      </c>
      <c r="AA3063" s="285">
        <v>1400</v>
      </c>
      <c r="AB3063" s="5"/>
      <c r="AC3063" s="224">
        <f t="shared" si="114"/>
        <v>0</v>
      </c>
      <c r="AD3063" s="270">
        <f t="shared" si="115"/>
        <v>0</v>
      </c>
      <c r="AE3063" s="282" t="s">
        <v>7069</v>
      </c>
      <c r="AF3063" s="283" t="s">
        <v>4765</v>
      </c>
      <c r="AG3063" s="200"/>
      <c r="AH3063" s="200"/>
      <c r="AI3063" s="169" t="str">
        <f>IF(AB3063/W3063=0,"",IF(MOD(AB3063,W3063)&gt;0,"ОШИБКА!!! неверная кратность на сорт",""))</f>
        <v/>
      </c>
    </row>
    <row r="3064" spans="2:35">
      <c r="B3064" s="251"/>
      <c r="C3064" s="168"/>
      <c r="D3064" s="267"/>
      <c r="E3064" s="267"/>
      <c r="F3064" s="267"/>
      <c r="G3064" s="267"/>
      <c r="H3064" s="267"/>
      <c r="I3064" s="267"/>
      <c r="J3064" s="267"/>
      <c r="K3064" s="267"/>
      <c r="L3064" s="196" t="s">
        <v>37</v>
      </c>
      <c r="M3064" s="196" t="s">
        <v>369</v>
      </c>
      <c r="N3064" s="196" t="s">
        <v>5176</v>
      </c>
      <c r="O3064" s="196"/>
      <c r="P3064" s="196"/>
      <c r="Q3064" s="217" t="s">
        <v>4861</v>
      </c>
      <c r="R3064" s="218"/>
      <c r="S3064" s="218"/>
      <c r="T3064" s="218"/>
      <c r="U3064" s="281" t="s">
        <v>4764</v>
      </c>
      <c r="V3064" s="197" t="s">
        <v>776</v>
      </c>
      <c r="W3064" s="220">
        <v>1</v>
      </c>
      <c r="X3064" s="285">
        <v>1639</v>
      </c>
      <c r="Y3064" s="285">
        <v>1589</v>
      </c>
      <c r="Z3064" s="285">
        <v>1490</v>
      </c>
      <c r="AA3064" s="285">
        <v>1400</v>
      </c>
      <c r="AB3064" s="5"/>
      <c r="AC3064" s="224">
        <f t="shared" si="114"/>
        <v>0</v>
      </c>
      <c r="AD3064" s="270">
        <f t="shared" si="115"/>
        <v>0</v>
      </c>
      <c r="AE3064" s="282" t="s">
        <v>7069</v>
      </c>
      <c r="AF3064" s="283" t="s">
        <v>4765</v>
      </c>
      <c r="AG3064" s="200"/>
      <c r="AH3064" s="200"/>
      <c r="AI3064" s="169" t="str">
        <f>IF(AB3064/W3064=0,"",IF(MOD(AB3064,W3064)&gt;0,"ОШИБКА!!! неверная кратность на сорт",""))</f>
        <v/>
      </c>
    </row>
    <row r="3065" spans="2:35">
      <c r="B3065" s="251"/>
      <c r="C3065" s="168" t="s">
        <v>1304</v>
      </c>
      <c r="D3065" s="267">
        <v>37</v>
      </c>
      <c r="E3065" s="267">
        <v>205</v>
      </c>
      <c r="F3065" s="267">
        <v>177</v>
      </c>
      <c r="G3065" s="267"/>
      <c r="H3065" s="267"/>
      <c r="I3065" s="267"/>
      <c r="J3065" s="267">
        <v>8</v>
      </c>
      <c r="K3065" s="267"/>
      <c r="L3065" s="196" t="s">
        <v>37</v>
      </c>
      <c r="M3065" s="196" t="s">
        <v>369</v>
      </c>
      <c r="N3065" s="196" t="s">
        <v>1306</v>
      </c>
      <c r="O3065" s="196" t="s">
        <v>1305</v>
      </c>
      <c r="P3065" s="196"/>
      <c r="Q3065" s="217" t="s">
        <v>48</v>
      </c>
      <c r="R3065" s="218"/>
      <c r="S3065" s="218"/>
      <c r="T3065" s="218"/>
      <c r="U3065" s="219"/>
      <c r="V3065" s="197" t="s">
        <v>776</v>
      </c>
      <c r="W3065" s="220">
        <v>1</v>
      </c>
      <c r="X3065" s="223">
        <v>507</v>
      </c>
      <c r="Y3065" s="223">
        <v>492</v>
      </c>
      <c r="Z3065" s="223">
        <v>461</v>
      </c>
      <c r="AA3065" s="223">
        <v>433</v>
      </c>
      <c r="AB3065" s="5"/>
      <c r="AC3065" s="224">
        <f t="shared" si="114"/>
        <v>0</v>
      </c>
      <c r="AD3065" s="270">
        <f t="shared" si="115"/>
        <v>0</v>
      </c>
      <c r="AE3065" s="198"/>
      <c r="AF3065" s="199"/>
      <c r="AG3065" s="200"/>
      <c r="AH3065" s="200"/>
      <c r="AI3065" s="169" t="str">
        <f>IF(AB3065/W3065=0,"",IF(MOD(AB3065,W3065)&gt;0,"ОШИБКА!!! неверная кратность на сорт",""))</f>
        <v/>
      </c>
    </row>
    <row r="3066" spans="2:35">
      <c r="B3066" s="251"/>
      <c r="C3066" s="168" t="s">
        <v>1844</v>
      </c>
      <c r="D3066" s="267"/>
      <c r="E3066" s="267"/>
      <c r="F3066" s="267"/>
      <c r="G3066" s="267"/>
      <c r="H3066" s="267"/>
      <c r="I3066" s="267"/>
      <c r="J3066" s="267">
        <v>10</v>
      </c>
      <c r="K3066" s="267"/>
      <c r="L3066" s="196" t="s">
        <v>37</v>
      </c>
      <c r="M3066" s="196" t="s">
        <v>369</v>
      </c>
      <c r="N3066" s="196" t="s">
        <v>670</v>
      </c>
      <c r="O3066" s="196" t="s">
        <v>671</v>
      </c>
      <c r="P3066" s="196" t="s">
        <v>1845</v>
      </c>
      <c r="Q3066" s="217" t="s">
        <v>49</v>
      </c>
      <c r="R3066" s="218" t="s">
        <v>66</v>
      </c>
      <c r="S3066" s="218"/>
      <c r="T3066" s="218"/>
      <c r="U3066" s="219"/>
      <c r="V3066" s="197" t="s">
        <v>176</v>
      </c>
      <c r="W3066" s="220">
        <v>1</v>
      </c>
      <c r="X3066" s="223">
        <v>4276</v>
      </c>
      <c r="Y3066" s="223">
        <v>4146</v>
      </c>
      <c r="Z3066" s="223">
        <v>3887</v>
      </c>
      <c r="AA3066" s="223">
        <v>3654</v>
      </c>
      <c r="AB3066" s="5"/>
      <c r="AC3066" s="224">
        <f t="shared" si="114"/>
        <v>0</v>
      </c>
      <c r="AD3066" s="270">
        <f t="shared" si="115"/>
        <v>0</v>
      </c>
      <c r="AE3066" s="198"/>
      <c r="AF3066" s="199"/>
      <c r="AG3066" s="200"/>
      <c r="AH3066" s="200"/>
      <c r="AI3066" s="169" t="str">
        <f>IF(AB3066/W3066=0,"",IF(MOD(AB3066,W3066)&gt;0,"ОШИБКА!!! неверная кратность на сорт",""))</f>
        <v/>
      </c>
    </row>
    <row r="3067" spans="2:35">
      <c r="B3067" s="251"/>
      <c r="C3067" s="168" t="s">
        <v>2913</v>
      </c>
      <c r="D3067" s="267">
        <v>45</v>
      </c>
      <c r="E3067" s="267"/>
      <c r="F3067" s="267"/>
      <c r="G3067" s="267"/>
      <c r="H3067" s="267"/>
      <c r="I3067" s="267"/>
      <c r="J3067" s="267">
        <v>14</v>
      </c>
      <c r="K3067" s="267"/>
      <c r="L3067" s="196" t="s">
        <v>37</v>
      </c>
      <c r="M3067" s="196" t="s">
        <v>369</v>
      </c>
      <c r="N3067" s="196" t="s">
        <v>670</v>
      </c>
      <c r="O3067" s="196" t="s">
        <v>671</v>
      </c>
      <c r="P3067" s="196" t="s">
        <v>672</v>
      </c>
      <c r="Q3067" s="217" t="s">
        <v>664</v>
      </c>
      <c r="R3067" s="218"/>
      <c r="S3067" s="218"/>
      <c r="T3067" s="218"/>
      <c r="U3067" s="219"/>
      <c r="V3067" s="197" t="s">
        <v>776</v>
      </c>
      <c r="W3067" s="220">
        <v>1</v>
      </c>
      <c r="X3067" s="223">
        <v>525</v>
      </c>
      <c r="Y3067" s="223">
        <v>509</v>
      </c>
      <c r="Z3067" s="223">
        <v>477</v>
      </c>
      <c r="AA3067" s="223">
        <v>449</v>
      </c>
      <c r="AB3067" s="5"/>
      <c r="AC3067" s="224">
        <f t="shared" si="114"/>
        <v>0</v>
      </c>
      <c r="AD3067" s="270">
        <f t="shared" si="115"/>
        <v>0</v>
      </c>
      <c r="AE3067" s="198"/>
      <c r="AF3067" s="199"/>
      <c r="AG3067" s="200"/>
      <c r="AH3067" s="200"/>
      <c r="AI3067" s="169" t="str">
        <f>IF(AB3067/W3067=0,"",IF(MOD(AB3067,W3067)&gt;0,"ОШИБКА!!! неверная кратность на сорт",""))</f>
        <v/>
      </c>
    </row>
    <row r="3068" spans="2:35">
      <c r="B3068" s="251"/>
      <c r="C3068" s="168" t="s">
        <v>1852</v>
      </c>
      <c r="D3068" s="267"/>
      <c r="E3068" s="267"/>
      <c r="F3068" s="267"/>
      <c r="G3068" s="267"/>
      <c r="H3068" s="267"/>
      <c r="I3068" s="267"/>
      <c r="J3068" s="267">
        <v>1</v>
      </c>
      <c r="K3068" s="267"/>
      <c r="L3068" s="196" t="s">
        <v>37</v>
      </c>
      <c r="M3068" s="196" t="s">
        <v>369</v>
      </c>
      <c r="N3068" s="196" t="s">
        <v>1854</v>
      </c>
      <c r="O3068" s="196" t="s">
        <v>1853</v>
      </c>
      <c r="P3068" s="196" t="s">
        <v>46</v>
      </c>
      <c r="Q3068" s="217" t="s">
        <v>4613</v>
      </c>
      <c r="R3068" s="218"/>
      <c r="S3068" s="218"/>
      <c r="T3068" s="218"/>
      <c r="U3068" s="219"/>
      <c r="V3068" s="197" t="s">
        <v>776</v>
      </c>
      <c r="W3068" s="220">
        <v>1</v>
      </c>
      <c r="X3068" s="223">
        <v>332</v>
      </c>
      <c r="Y3068" s="223">
        <v>322</v>
      </c>
      <c r="Z3068" s="223">
        <v>302</v>
      </c>
      <c r="AA3068" s="223">
        <v>284</v>
      </c>
      <c r="AB3068" s="5"/>
      <c r="AC3068" s="224">
        <f t="shared" si="114"/>
        <v>0</v>
      </c>
      <c r="AD3068" s="270">
        <f t="shared" si="115"/>
        <v>0</v>
      </c>
      <c r="AE3068" s="198"/>
      <c r="AF3068" s="199"/>
      <c r="AG3068" s="200"/>
      <c r="AH3068" s="200"/>
      <c r="AI3068" s="169" t="str">
        <f>IF(AB3068/W3068=0,"",IF(MOD(AB3068,W3068)&gt;0,"ОШИБКА!!! неверная кратность на сорт",""))</f>
        <v/>
      </c>
    </row>
    <row r="3069" spans="2:35">
      <c r="B3069" s="251"/>
      <c r="C3069" s="168" t="s">
        <v>1335</v>
      </c>
      <c r="D3069" s="267"/>
      <c r="E3069" s="267">
        <v>37</v>
      </c>
      <c r="F3069" s="267">
        <v>0</v>
      </c>
      <c r="G3069" s="267"/>
      <c r="H3069" s="267"/>
      <c r="I3069" s="267"/>
      <c r="J3069" s="267">
        <v>9</v>
      </c>
      <c r="K3069" s="267"/>
      <c r="L3069" s="196" t="s">
        <v>37</v>
      </c>
      <c r="M3069" s="196" t="s">
        <v>369</v>
      </c>
      <c r="N3069" s="196" t="s">
        <v>1337</v>
      </c>
      <c r="O3069" s="196" t="s">
        <v>1336</v>
      </c>
      <c r="P3069" s="196" t="s">
        <v>1338</v>
      </c>
      <c r="Q3069" s="196" t="s">
        <v>19</v>
      </c>
      <c r="R3069" s="218"/>
      <c r="S3069" s="218"/>
      <c r="T3069" s="218"/>
      <c r="U3069" s="219"/>
      <c r="V3069" s="197" t="s">
        <v>776</v>
      </c>
      <c r="W3069" s="220">
        <v>1</v>
      </c>
      <c r="X3069" s="223">
        <v>443</v>
      </c>
      <c r="Y3069" s="223">
        <v>429</v>
      </c>
      <c r="Z3069" s="223">
        <v>402</v>
      </c>
      <c r="AA3069" s="223">
        <v>378</v>
      </c>
      <c r="AB3069" s="5"/>
      <c r="AC3069" s="224">
        <f t="shared" si="114"/>
        <v>0</v>
      </c>
      <c r="AD3069" s="270">
        <f t="shared" si="115"/>
        <v>0</v>
      </c>
      <c r="AE3069" s="198"/>
      <c r="AF3069" s="199"/>
      <c r="AG3069" s="200"/>
      <c r="AH3069" s="200"/>
      <c r="AI3069" s="169" t="str">
        <f>IF(AB3069/W3069=0,"",IF(MOD(AB3069,W3069)&gt;0,"ОШИБКА!!! неверная кратность на сорт",""))</f>
        <v/>
      </c>
    </row>
    <row r="3070" spans="2:35">
      <c r="B3070" s="251"/>
      <c r="C3070" s="168" t="s">
        <v>4566</v>
      </c>
      <c r="D3070" s="267">
        <v>121</v>
      </c>
      <c r="E3070" s="267"/>
      <c r="F3070" s="267"/>
      <c r="G3070" s="267"/>
      <c r="H3070" s="267"/>
      <c r="I3070" s="267"/>
      <c r="J3070" s="267">
        <v>16</v>
      </c>
      <c r="K3070" s="267"/>
      <c r="L3070" s="196" t="s">
        <v>37</v>
      </c>
      <c r="M3070" s="196" t="s">
        <v>369</v>
      </c>
      <c r="N3070" s="196" t="s">
        <v>374</v>
      </c>
      <c r="O3070" s="196" t="s">
        <v>373</v>
      </c>
      <c r="P3070" s="196" t="s">
        <v>4589</v>
      </c>
      <c r="Q3070" s="217" t="s">
        <v>664</v>
      </c>
      <c r="R3070" s="218"/>
      <c r="S3070" s="218"/>
      <c r="T3070" s="218"/>
      <c r="U3070" s="219"/>
      <c r="V3070" s="197" t="s">
        <v>776</v>
      </c>
      <c r="W3070" s="220">
        <v>1</v>
      </c>
      <c r="X3070" s="223">
        <v>337</v>
      </c>
      <c r="Y3070" s="223">
        <v>327</v>
      </c>
      <c r="Z3070" s="223">
        <v>306</v>
      </c>
      <c r="AA3070" s="223">
        <v>288</v>
      </c>
      <c r="AB3070" s="5"/>
      <c r="AC3070" s="224">
        <f t="shared" si="114"/>
        <v>0</v>
      </c>
      <c r="AD3070" s="270">
        <f t="shared" si="115"/>
        <v>0</v>
      </c>
      <c r="AE3070" s="198"/>
      <c r="AF3070" s="199"/>
      <c r="AG3070" s="200"/>
      <c r="AH3070" s="200"/>
      <c r="AI3070" s="169" t="str">
        <f>IF(AB3070/W3070=0,"",IF(MOD(AB3070,W3070)&gt;0,"ОШИБКА!!! неверная кратность на сорт",""))</f>
        <v/>
      </c>
    </row>
    <row r="3071" spans="2:35">
      <c r="B3071" s="251"/>
      <c r="C3071" s="168" t="s">
        <v>3362</v>
      </c>
      <c r="D3071" s="267">
        <v>4</v>
      </c>
      <c r="E3071" s="267"/>
      <c r="F3071" s="267"/>
      <c r="G3071" s="267"/>
      <c r="H3071" s="267"/>
      <c r="I3071" s="267"/>
      <c r="J3071" s="267"/>
      <c r="K3071" s="267"/>
      <c r="L3071" s="196" t="s">
        <v>37</v>
      </c>
      <c r="M3071" s="196" t="s">
        <v>369</v>
      </c>
      <c r="N3071" s="196" t="s">
        <v>374</v>
      </c>
      <c r="O3071" s="196" t="s">
        <v>373</v>
      </c>
      <c r="P3071" s="196" t="s">
        <v>375</v>
      </c>
      <c r="Q3071" s="217" t="s">
        <v>4613</v>
      </c>
      <c r="R3071" s="218"/>
      <c r="S3071" s="218"/>
      <c r="T3071" s="218"/>
      <c r="U3071" s="219"/>
      <c r="V3071" s="197" t="s">
        <v>776</v>
      </c>
      <c r="W3071" s="220">
        <v>1</v>
      </c>
      <c r="X3071" s="223">
        <v>357</v>
      </c>
      <c r="Y3071" s="223">
        <v>346</v>
      </c>
      <c r="Z3071" s="223">
        <v>324</v>
      </c>
      <c r="AA3071" s="223">
        <v>305</v>
      </c>
      <c r="AB3071" s="5"/>
      <c r="AC3071" s="224">
        <f t="shared" si="114"/>
        <v>0</v>
      </c>
      <c r="AD3071" s="270">
        <f t="shared" si="115"/>
        <v>0</v>
      </c>
      <c r="AE3071" s="198"/>
      <c r="AF3071" s="199"/>
      <c r="AG3071" s="200"/>
      <c r="AH3071" s="200"/>
      <c r="AI3071" s="169" t="str">
        <f>IF(AB3071/W3071=0,"",IF(MOD(AB3071,W3071)&gt;0,"ОШИБКА!!! неверная кратность на сорт",""))</f>
        <v/>
      </c>
    </row>
    <row r="3072" spans="2:35">
      <c r="B3072" s="251"/>
      <c r="C3072" s="168" t="s">
        <v>376</v>
      </c>
      <c r="D3072" s="267"/>
      <c r="E3072" s="267"/>
      <c r="F3072" s="267"/>
      <c r="G3072" s="267"/>
      <c r="H3072" s="267"/>
      <c r="I3072" s="267">
        <v>10</v>
      </c>
      <c r="J3072" s="267">
        <v>1</v>
      </c>
      <c r="K3072" s="267"/>
      <c r="L3072" s="196" t="s">
        <v>37</v>
      </c>
      <c r="M3072" s="196" t="s">
        <v>369</v>
      </c>
      <c r="N3072" s="196" t="s">
        <v>374</v>
      </c>
      <c r="O3072" s="196" t="s">
        <v>373</v>
      </c>
      <c r="P3072" s="196" t="s">
        <v>375</v>
      </c>
      <c r="Q3072" s="217" t="s">
        <v>4613</v>
      </c>
      <c r="R3072" s="218"/>
      <c r="S3072" s="218"/>
      <c r="T3072" s="218"/>
      <c r="U3072" s="219"/>
      <c r="V3072" s="197" t="s">
        <v>776</v>
      </c>
      <c r="W3072" s="220">
        <v>1</v>
      </c>
      <c r="X3072" s="223">
        <v>332</v>
      </c>
      <c r="Y3072" s="223">
        <v>322</v>
      </c>
      <c r="Z3072" s="223">
        <v>302</v>
      </c>
      <c r="AA3072" s="223">
        <v>284</v>
      </c>
      <c r="AB3072" s="5"/>
      <c r="AC3072" s="224">
        <f t="shared" si="114"/>
        <v>0</v>
      </c>
      <c r="AD3072" s="270">
        <f t="shared" si="115"/>
        <v>0</v>
      </c>
      <c r="AE3072" s="198"/>
      <c r="AF3072" s="199"/>
      <c r="AG3072" s="200"/>
      <c r="AH3072" s="200"/>
      <c r="AI3072" s="169" t="str">
        <f>IF(AB3072/W3072=0,"",IF(MOD(AB3072,W3072)&gt;0,"ОШИБКА!!! неверная кратность на сорт",""))</f>
        <v/>
      </c>
    </row>
    <row r="3073" spans="2:35">
      <c r="B3073" s="251"/>
      <c r="C3073" s="254" t="s">
        <v>1346</v>
      </c>
      <c r="D3073" s="267"/>
      <c r="E3073" s="267">
        <v>70</v>
      </c>
      <c r="F3073" s="267">
        <v>70</v>
      </c>
      <c r="G3073" s="267"/>
      <c r="H3073" s="267"/>
      <c r="I3073" s="267"/>
      <c r="J3073" s="267"/>
      <c r="K3073" s="267"/>
      <c r="L3073" s="196" t="s">
        <v>37</v>
      </c>
      <c r="M3073" s="332" t="s">
        <v>369</v>
      </c>
      <c r="N3073" s="332" t="s">
        <v>374</v>
      </c>
      <c r="O3073" s="332" t="s">
        <v>373</v>
      </c>
      <c r="P3073" s="332" t="s">
        <v>1347</v>
      </c>
      <c r="Q3073" s="332" t="s">
        <v>141</v>
      </c>
      <c r="R3073" s="334"/>
      <c r="S3073" s="334"/>
      <c r="T3073" s="334"/>
      <c r="U3073" s="336"/>
      <c r="V3073" s="197" t="s">
        <v>776</v>
      </c>
      <c r="W3073" s="220">
        <v>1</v>
      </c>
      <c r="X3073" s="223">
        <v>241</v>
      </c>
      <c r="Y3073" s="223">
        <v>234</v>
      </c>
      <c r="Z3073" s="223">
        <v>219</v>
      </c>
      <c r="AA3073" s="223">
        <v>206</v>
      </c>
      <c r="AB3073" s="5"/>
      <c r="AC3073" s="224">
        <f t="shared" si="114"/>
        <v>0</v>
      </c>
      <c r="AD3073" s="270">
        <f t="shared" si="115"/>
        <v>0</v>
      </c>
      <c r="AE3073" s="198" t="s">
        <v>4484</v>
      </c>
      <c r="AF3073" s="199"/>
      <c r="AG3073" s="200"/>
      <c r="AH3073" s="200"/>
      <c r="AI3073" s="169" t="str">
        <f>IF(AB3073/W3073=0,"",IF(MOD(AB3073,W3073)&gt;0,"ОШИБКА!!! неверная кратность на сорт",""))</f>
        <v/>
      </c>
    </row>
    <row r="3074" spans="2:35">
      <c r="B3074" s="251"/>
      <c r="C3074" s="168" t="s">
        <v>3363</v>
      </c>
      <c r="D3074" s="267"/>
      <c r="E3074" s="267"/>
      <c r="F3074" s="267"/>
      <c r="G3074" s="267"/>
      <c r="H3074" s="267"/>
      <c r="I3074" s="267"/>
      <c r="J3074" s="267"/>
      <c r="K3074" s="267"/>
      <c r="L3074" s="196" t="s">
        <v>37</v>
      </c>
      <c r="M3074" s="332" t="s">
        <v>369</v>
      </c>
      <c r="N3074" s="332" t="s">
        <v>374</v>
      </c>
      <c r="O3074" s="332" t="s">
        <v>373</v>
      </c>
      <c r="P3074" s="332" t="s">
        <v>4274</v>
      </c>
      <c r="Q3074" s="338" t="s">
        <v>3364</v>
      </c>
      <c r="R3074" s="334"/>
      <c r="S3074" s="334"/>
      <c r="T3074" s="334"/>
      <c r="U3074" s="219"/>
      <c r="V3074" s="197" t="s">
        <v>776</v>
      </c>
      <c r="W3074" s="220">
        <v>1</v>
      </c>
      <c r="X3074" s="223">
        <v>375</v>
      </c>
      <c r="Y3074" s="223">
        <v>364</v>
      </c>
      <c r="Z3074" s="223">
        <v>341</v>
      </c>
      <c r="AA3074" s="223">
        <v>321</v>
      </c>
      <c r="AB3074" s="5"/>
      <c r="AC3074" s="224">
        <f t="shared" si="114"/>
        <v>0</v>
      </c>
      <c r="AD3074" s="270">
        <f t="shared" si="115"/>
        <v>0</v>
      </c>
      <c r="AE3074" s="198" t="s">
        <v>4484</v>
      </c>
      <c r="AF3074" s="199"/>
      <c r="AG3074" s="200"/>
      <c r="AH3074" s="200"/>
      <c r="AI3074" s="169" t="str">
        <f>IF(AB3074/W3074=0,"",IF(MOD(AB3074,W3074)&gt;0,"ОШИБКА!!! неверная кратность на сорт",""))</f>
        <v/>
      </c>
    </row>
    <row r="3075" spans="2:35">
      <c r="B3075" s="251"/>
      <c r="C3075" s="168" t="s">
        <v>377</v>
      </c>
      <c r="D3075" s="267"/>
      <c r="E3075" s="267"/>
      <c r="F3075" s="267"/>
      <c r="G3075" s="267"/>
      <c r="H3075" s="267"/>
      <c r="I3075" s="267">
        <v>5</v>
      </c>
      <c r="J3075" s="267"/>
      <c r="K3075" s="267"/>
      <c r="L3075" s="196" t="s">
        <v>37</v>
      </c>
      <c r="M3075" s="196" t="s">
        <v>369</v>
      </c>
      <c r="N3075" s="196" t="s">
        <v>374</v>
      </c>
      <c r="O3075" s="196" t="s">
        <v>373</v>
      </c>
      <c r="P3075" s="196" t="s">
        <v>777</v>
      </c>
      <c r="Q3075" s="217" t="s">
        <v>3129</v>
      </c>
      <c r="R3075" s="218"/>
      <c r="S3075" s="218"/>
      <c r="T3075" s="218"/>
      <c r="U3075" s="219"/>
      <c r="V3075" s="197" t="s">
        <v>776</v>
      </c>
      <c r="W3075" s="220">
        <v>1</v>
      </c>
      <c r="X3075" s="223">
        <v>332</v>
      </c>
      <c r="Y3075" s="223">
        <v>322</v>
      </c>
      <c r="Z3075" s="223">
        <v>302</v>
      </c>
      <c r="AA3075" s="223">
        <v>284</v>
      </c>
      <c r="AB3075" s="5"/>
      <c r="AC3075" s="224">
        <f t="shared" si="114"/>
        <v>0</v>
      </c>
      <c r="AD3075" s="270">
        <f t="shared" si="115"/>
        <v>0</v>
      </c>
      <c r="AE3075" s="198"/>
      <c r="AF3075" s="199"/>
      <c r="AG3075" s="200"/>
      <c r="AH3075" s="200"/>
      <c r="AI3075" s="169" t="str">
        <f>IF(AB3075/W3075=0,"",IF(MOD(AB3075,W3075)&gt;0,"ОШИБКА!!! неверная кратность на сорт",""))</f>
        <v/>
      </c>
    </row>
    <row r="3076" spans="2:35">
      <c r="B3076" s="251"/>
      <c r="C3076" s="168" t="s">
        <v>3815</v>
      </c>
      <c r="D3076" s="267"/>
      <c r="E3076" s="267"/>
      <c r="F3076" s="267"/>
      <c r="G3076" s="267"/>
      <c r="H3076" s="267"/>
      <c r="I3076" s="267"/>
      <c r="J3076" s="267"/>
      <c r="K3076" s="267"/>
      <c r="L3076" s="196" t="s">
        <v>37</v>
      </c>
      <c r="M3076" s="332" t="s">
        <v>369</v>
      </c>
      <c r="N3076" s="332" t="s">
        <v>374</v>
      </c>
      <c r="O3076" s="332" t="s">
        <v>373</v>
      </c>
      <c r="P3076" s="332" t="s">
        <v>1348</v>
      </c>
      <c r="Q3076" s="338" t="s">
        <v>48</v>
      </c>
      <c r="R3076" s="334"/>
      <c r="S3076" s="334"/>
      <c r="T3076" s="334"/>
      <c r="U3076" s="219"/>
      <c r="V3076" s="197" t="s">
        <v>776</v>
      </c>
      <c r="W3076" s="220">
        <v>1</v>
      </c>
      <c r="X3076" s="223">
        <v>471</v>
      </c>
      <c r="Y3076" s="223">
        <v>456</v>
      </c>
      <c r="Z3076" s="223">
        <v>428</v>
      </c>
      <c r="AA3076" s="223">
        <v>402</v>
      </c>
      <c r="AB3076" s="5"/>
      <c r="AC3076" s="224">
        <f t="shared" si="114"/>
        <v>0</v>
      </c>
      <c r="AD3076" s="270">
        <f t="shared" si="115"/>
        <v>0</v>
      </c>
      <c r="AE3076" s="198" t="s">
        <v>4484</v>
      </c>
      <c r="AF3076" s="199"/>
      <c r="AG3076" s="200"/>
      <c r="AH3076" s="200"/>
      <c r="AI3076" s="169" t="str">
        <f>IF(AB3076/W3076=0,"",IF(MOD(AB3076,W3076)&gt;0,"ОШИБКА!!! неверная кратность на сорт",""))</f>
        <v/>
      </c>
    </row>
    <row r="3077" spans="2:35">
      <c r="B3077" s="251"/>
      <c r="C3077" s="254" t="s">
        <v>1349</v>
      </c>
      <c r="D3077" s="267"/>
      <c r="E3077" s="267">
        <v>2</v>
      </c>
      <c r="F3077" s="267">
        <v>0</v>
      </c>
      <c r="G3077" s="267"/>
      <c r="H3077" s="267"/>
      <c r="I3077" s="267"/>
      <c r="J3077" s="267"/>
      <c r="K3077" s="267"/>
      <c r="L3077" s="196" t="s">
        <v>37</v>
      </c>
      <c r="M3077" s="332" t="s">
        <v>369</v>
      </c>
      <c r="N3077" s="332" t="s">
        <v>374</v>
      </c>
      <c r="O3077" s="332" t="s">
        <v>373</v>
      </c>
      <c r="P3077" s="332" t="s">
        <v>1350</v>
      </c>
      <c r="Q3077" s="332" t="s">
        <v>141</v>
      </c>
      <c r="R3077" s="334"/>
      <c r="S3077" s="334"/>
      <c r="T3077" s="334"/>
      <c r="U3077" s="336"/>
      <c r="V3077" s="197" t="s">
        <v>776</v>
      </c>
      <c r="W3077" s="220">
        <v>1</v>
      </c>
      <c r="X3077" s="223">
        <v>241</v>
      </c>
      <c r="Y3077" s="223">
        <v>234</v>
      </c>
      <c r="Z3077" s="223">
        <v>219</v>
      </c>
      <c r="AA3077" s="223">
        <v>206</v>
      </c>
      <c r="AB3077" s="5"/>
      <c r="AC3077" s="224">
        <f t="shared" si="114"/>
        <v>0</v>
      </c>
      <c r="AD3077" s="270">
        <f t="shared" si="115"/>
        <v>0</v>
      </c>
      <c r="AE3077" s="198" t="s">
        <v>4484</v>
      </c>
      <c r="AF3077" s="199"/>
      <c r="AG3077" s="200"/>
      <c r="AH3077" s="200"/>
      <c r="AI3077" s="169" t="str">
        <f>IF(AB3077/W3077=0,"",IF(MOD(AB3077,W3077)&gt;0,"ОШИБКА!!! неверная кратность на сорт",""))</f>
        <v/>
      </c>
    </row>
    <row r="3078" spans="2:35">
      <c r="B3078" s="251"/>
      <c r="C3078" s="168" t="s">
        <v>3365</v>
      </c>
      <c r="D3078" s="267"/>
      <c r="E3078" s="267"/>
      <c r="F3078" s="267"/>
      <c r="G3078" s="267"/>
      <c r="H3078" s="267"/>
      <c r="I3078" s="267"/>
      <c r="J3078" s="267"/>
      <c r="K3078" s="267"/>
      <c r="L3078" s="196" t="s">
        <v>37</v>
      </c>
      <c r="M3078" s="332" t="s">
        <v>369</v>
      </c>
      <c r="N3078" s="332" t="s">
        <v>374</v>
      </c>
      <c r="O3078" s="332" t="s">
        <v>373</v>
      </c>
      <c r="P3078" s="332" t="s">
        <v>4275</v>
      </c>
      <c r="Q3078" s="338" t="s">
        <v>4613</v>
      </c>
      <c r="R3078" s="334"/>
      <c r="S3078" s="334"/>
      <c r="T3078" s="334"/>
      <c r="U3078" s="219"/>
      <c r="V3078" s="197" t="s">
        <v>776</v>
      </c>
      <c r="W3078" s="220">
        <v>1</v>
      </c>
      <c r="X3078" s="223">
        <v>357</v>
      </c>
      <c r="Y3078" s="223">
        <v>346</v>
      </c>
      <c r="Z3078" s="223">
        <v>324</v>
      </c>
      <c r="AA3078" s="223">
        <v>305</v>
      </c>
      <c r="AB3078" s="5"/>
      <c r="AC3078" s="224">
        <f t="shared" si="114"/>
        <v>0</v>
      </c>
      <c r="AD3078" s="270">
        <f t="shared" si="115"/>
        <v>0</v>
      </c>
      <c r="AE3078" s="198" t="s">
        <v>4484</v>
      </c>
      <c r="AF3078" s="199"/>
      <c r="AG3078" s="200"/>
      <c r="AH3078" s="200"/>
      <c r="AI3078" s="169" t="str">
        <f>IF(AB3078/W3078=0,"",IF(MOD(AB3078,W3078)&gt;0,"ОШИБКА!!! неверная кратность на сорт",""))</f>
        <v/>
      </c>
    </row>
    <row r="3079" spans="2:35">
      <c r="B3079" s="251"/>
      <c r="C3079" s="168" t="s">
        <v>2914</v>
      </c>
      <c r="D3079" s="267"/>
      <c r="E3079" s="267"/>
      <c r="F3079" s="267"/>
      <c r="G3079" s="267"/>
      <c r="H3079" s="267"/>
      <c r="I3079" s="267"/>
      <c r="J3079" s="267">
        <v>15</v>
      </c>
      <c r="K3079" s="267"/>
      <c r="L3079" s="196" t="s">
        <v>37</v>
      </c>
      <c r="M3079" s="196" t="s">
        <v>369</v>
      </c>
      <c r="N3079" s="196" t="s">
        <v>673</v>
      </c>
      <c r="O3079" s="196" t="s">
        <v>674</v>
      </c>
      <c r="P3079" s="196" t="s">
        <v>675</v>
      </c>
      <c r="Q3079" s="217" t="s">
        <v>664</v>
      </c>
      <c r="R3079" s="218"/>
      <c r="S3079" s="218"/>
      <c r="T3079" s="218"/>
      <c r="U3079" s="219"/>
      <c r="V3079" s="197" t="s">
        <v>776</v>
      </c>
      <c r="W3079" s="220">
        <v>1</v>
      </c>
      <c r="X3079" s="223">
        <v>337</v>
      </c>
      <c r="Y3079" s="223">
        <v>327</v>
      </c>
      <c r="Z3079" s="223">
        <v>306</v>
      </c>
      <c r="AA3079" s="223">
        <v>288</v>
      </c>
      <c r="AB3079" s="5"/>
      <c r="AC3079" s="224">
        <f t="shared" si="114"/>
        <v>0</v>
      </c>
      <c r="AD3079" s="270">
        <f t="shared" si="115"/>
        <v>0</v>
      </c>
      <c r="AE3079" s="198"/>
      <c r="AF3079" s="199"/>
      <c r="AG3079" s="200"/>
      <c r="AH3079" s="200"/>
      <c r="AI3079" s="169" t="str">
        <f>IF(AB3079/W3079=0,"",IF(MOD(AB3079,W3079)&gt;0,"ОШИБКА!!! неверная кратность на сорт",""))</f>
        <v/>
      </c>
    </row>
    <row r="3080" spans="2:35">
      <c r="B3080" s="251"/>
      <c r="C3080" s="168" t="s">
        <v>2915</v>
      </c>
      <c r="D3080" s="267"/>
      <c r="E3080" s="267"/>
      <c r="F3080" s="267"/>
      <c r="G3080" s="267"/>
      <c r="H3080" s="267"/>
      <c r="I3080" s="267"/>
      <c r="J3080" s="267"/>
      <c r="K3080" s="267"/>
      <c r="L3080" s="196" t="s">
        <v>37</v>
      </c>
      <c r="M3080" s="332" t="s">
        <v>369</v>
      </c>
      <c r="N3080" s="332" t="s">
        <v>673</v>
      </c>
      <c r="O3080" s="332" t="s">
        <v>674</v>
      </c>
      <c r="P3080" s="332" t="s">
        <v>676</v>
      </c>
      <c r="Q3080" s="338" t="s">
        <v>664</v>
      </c>
      <c r="R3080" s="334"/>
      <c r="S3080" s="334"/>
      <c r="T3080" s="334"/>
      <c r="U3080" s="219"/>
      <c r="V3080" s="197" t="s">
        <v>776</v>
      </c>
      <c r="W3080" s="220">
        <v>1</v>
      </c>
      <c r="X3080" s="223">
        <v>337</v>
      </c>
      <c r="Y3080" s="223">
        <v>327</v>
      </c>
      <c r="Z3080" s="223">
        <v>306</v>
      </c>
      <c r="AA3080" s="223">
        <v>288</v>
      </c>
      <c r="AB3080" s="5"/>
      <c r="AC3080" s="224">
        <f t="shared" si="114"/>
        <v>0</v>
      </c>
      <c r="AD3080" s="270">
        <f t="shared" si="115"/>
        <v>0</v>
      </c>
      <c r="AE3080" s="198" t="s">
        <v>4484</v>
      </c>
      <c r="AF3080" s="199"/>
      <c r="AG3080" s="200"/>
      <c r="AH3080" s="200"/>
      <c r="AI3080" s="169" t="str">
        <f>IF(AB3080/W3080=0,"",IF(MOD(AB3080,W3080)&gt;0,"ОШИБКА!!! неверная кратность на сорт",""))</f>
        <v/>
      </c>
    </row>
    <row r="3081" spans="2:35">
      <c r="B3081" s="251"/>
      <c r="C3081" s="168" t="s">
        <v>2916</v>
      </c>
      <c r="D3081" s="267"/>
      <c r="E3081" s="267"/>
      <c r="F3081" s="267"/>
      <c r="G3081" s="267"/>
      <c r="H3081" s="267"/>
      <c r="I3081" s="267"/>
      <c r="J3081" s="267">
        <v>20</v>
      </c>
      <c r="K3081" s="267"/>
      <c r="L3081" s="196" t="s">
        <v>37</v>
      </c>
      <c r="M3081" s="196" t="s">
        <v>369</v>
      </c>
      <c r="N3081" s="196" t="s">
        <v>673</v>
      </c>
      <c r="O3081" s="196" t="s">
        <v>674</v>
      </c>
      <c r="P3081" s="196" t="s">
        <v>677</v>
      </c>
      <c r="Q3081" s="217" t="s">
        <v>664</v>
      </c>
      <c r="R3081" s="218"/>
      <c r="S3081" s="218"/>
      <c r="T3081" s="218"/>
      <c r="U3081" s="219"/>
      <c r="V3081" s="197" t="s">
        <v>776</v>
      </c>
      <c r="W3081" s="220">
        <v>1</v>
      </c>
      <c r="X3081" s="223">
        <v>337</v>
      </c>
      <c r="Y3081" s="223">
        <v>327</v>
      </c>
      <c r="Z3081" s="223">
        <v>306</v>
      </c>
      <c r="AA3081" s="223">
        <v>288</v>
      </c>
      <c r="AB3081" s="5"/>
      <c r="AC3081" s="224">
        <f t="shared" si="114"/>
        <v>0</v>
      </c>
      <c r="AD3081" s="270">
        <f t="shared" si="115"/>
        <v>0</v>
      </c>
      <c r="AE3081" s="198"/>
      <c r="AF3081" s="199"/>
      <c r="AG3081" s="200"/>
      <c r="AH3081" s="200"/>
      <c r="AI3081" s="169" t="str">
        <f>IF(AB3081/W3081=0,"",IF(MOD(AB3081,W3081)&gt;0,"ОШИБКА!!! неверная кратность на сорт",""))</f>
        <v/>
      </c>
    </row>
    <row r="3082" spans="2:35">
      <c r="B3082" s="251"/>
      <c r="C3082" s="168" t="s">
        <v>2917</v>
      </c>
      <c r="D3082" s="267"/>
      <c r="E3082" s="267"/>
      <c r="F3082" s="267"/>
      <c r="G3082" s="267"/>
      <c r="H3082" s="267"/>
      <c r="I3082" s="267"/>
      <c r="J3082" s="267">
        <v>10</v>
      </c>
      <c r="K3082" s="267"/>
      <c r="L3082" s="196" t="s">
        <v>37</v>
      </c>
      <c r="M3082" s="196" t="s">
        <v>369</v>
      </c>
      <c r="N3082" s="196" t="s">
        <v>673</v>
      </c>
      <c r="O3082" s="196" t="s">
        <v>674</v>
      </c>
      <c r="P3082" s="196" t="s">
        <v>375</v>
      </c>
      <c r="Q3082" s="217" t="s">
        <v>664</v>
      </c>
      <c r="R3082" s="218"/>
      <c r="S3082" s="218"/>
      <c r="T3082" s="218"/>
      <c r="U3082" s="219"/>
      <c r="V3082" s="197" t="s">
        <v>776</v>
      </c>
      <c r="W3082" s="220">
        <v>1</v>
      </c>
      <c r="X3082" s="223">
        <v>337</v>
      </c>
      <c r="Y3082" s="223">
        <v>327</v>
      </c>
      <c r="Z3082" s="223">
        <v>306</v>
      </c>
      <c r="AA3082" s="223">
        <v>288</v>
      </c>
      <c r="AB3082" s="5"/>
      <c r="AC3082" s="224">
        <f t="shared" si="114"/>
        <v>0</v>
      </c>
      <c r="AD3082" s="270">
        <f t="shared" si="115"/>
        <v>0</v>
      </c>
      <c r="AE3082" s="198"/>
      <c r="AF3082" s="199"/>
      <c r="AG3082" s="200"/>
      <c r="AH3082" s="200"/>
      <c r="AI3082" s="169" t="str">
        <f>IF(AB3082/W3082=0,"",IF(MOD(AB3082,W3082)&gt;0,"ОШИБКА!!! неверная кратность на сорт",""))</f>
        <v/>
      </c>
    </row>
    <row r="3083" spans="2:35">
      <c r="B3083" s="251"/>
      <c r="C3083" s="168" t="s">
        <v>2918</v>
      </c>
      <c r="D3083" s="267"/>
      <c r="E3083" s="267"/>
      <c r="F3083" s="267"/>
      <c r="G3083" s="267"/>
      <c r="H3083" s="267"/>
      <c r="I3083" s="267"/>
      <c r="J3083" s="267"/>
      <c r="K3083" s="267"/>
      <c r="L3083" s="196" t="s">
        <v>37</v>
      </c>
      <c r="M3083" s="332" t="s">
        <v>369</v>
      </c>
      <c r="N3083" s="332" t="s">
        <v>673</v>
      </c>
      <c r="O3083" s="332" t="s">
        <v>674</v>
      </c>
      <c r="P3083" s="332" t="s">
        <v>678</v>
      </c>
      <c r="Q3083" s="338" t="s">
        <v>664</v>
      </c>
      <c r="R3083" s="334"/>
      <c r="S3083" s="334"/>
      <c r="T3083" s="334"/>
      <c r="U3083" s="219"/>
      <c r="V3083" s="197" t="s">
        <v>776</v>
      </c>
      <c r="W3083" s="220">
        <v>1</v>
      </c>
      <c r="X3083" s="223">
        <v>337</v>
      </c>
      <c r="Y3083" s="223">
        <v>327</v>
      </c>
      <c r="Z3083" s="223">
        <v>306</v>
      </c>
      <c r="AA3083" s="223">
        <v>288</v>
      </c>
      <c r="AB3083" s="5"/>
      <c r="AC3083" s="224">
        <f t="shared" si="114"/>
        <v>0</v>
      </c>
      <c r="AD3083" s="270">
        <f t="shared" si="115"/>
        <v>0</v>
      </c>
      <c r="AE3083" s="198" t="s">
        <v>4484</v>
      </c>
      <c r="AF3083" s="199"/>
      <c r="AG3083" s="200"/>
      <c r="AH3083" s="200"/>
      <c r="AI3083" s="169" t="str">
        <f>IF(AB3083/W3083=0,"",IF(MOD(AB3083,W3083)&gt;0,"ОШИБКА!!! неверная кратность на сорт",""))</f>
        <v/>
      </c>
    </row>
    <row r="3084" spans="2:35">
      <c r="B3084" s="251"/>
      <c r="C3084" s="168" t="s">
        <v>4591</v>
      </c>
      <c r="D3084" s="267"/>
      <c r="E3084" s="267"/>
      <c r="F3084" s="267"/>
      <c r="G3084" s="267"/>
      <c r="H3084" s="267"/>
      <c r="I3084" s="267"/>
      <c r="J3084" s="267"/>
      <c r="K3084" s="267"/>
      <c r="L3084" s="196" t="s">
        <v>37</v>
      </c>
      <c r="M3084" s="332" t="s">
        <v>369</v>
      </c>
      <c r="N3084" s="332" t="s">
        <v>374</v>
      </c>
      <c r="O3084" s="332" t="s">
        <v>373</v>
      </c>
      <c r="P3084" s="332" t="s">
        <v>4590</v>
      </c>
      <c r="Q3084" s="338" t="s">
        <v>664</v>
      </c>
      <c r="R3084" s="334"/>
      <c r="S3084" s="334"/>
      <c r="T3084" s="334"/>
      <c r="U3084" s="219"/>
      <c r="V3084" s="197" t="s">
        <v>776</v>
      </c>
      <c r="W3084" s="220">
        <v>1</v>
      </c>
      <c r="X3084" s="223">
        <v>337</v>
      </c>
      <c r="Y3084" s="223">
        <v>327</v>
      </c>
      <c r="Z3084" s="223">
        <v>306</v>
      </c>
      <c r="AA3084" s="223">
        <v>288</v>
      </c>
      <c r="AB3084" s="5"/>
      <c r="AC3084" s="224">
        <f t="shared" si="114"/>
        <v>0</v>
      </c>
      <c r="AD3084" s="270">
        <f t="shared" si="115"/>
        <v>0</v>
      </c>
      <c r="AE3084" s="198" t="s">
        <v>4484</v>
      </c>
      <c r="AF3084" s="199"/>
      <c r="AG3084" s="200"/>
      <c r="AH3084" s="200"/>
      <c r="AI3084" s="169" t="str">
        <f>IF(AB3084/W3084=0,"",IF(MOD(AB3084,W3084)&gt;0,"ОШИБКА!!! неверная кратность на сорт",""))</f>
        <v/>
      </c>
    </row>
    <row r="3085" spans="2:35">
      <c r="B3085" s="251"/>
      <c r="C3085" s="168"/>
      <c r="D3085" s="267"/>
      <c r="E3085" s="267"/>
      <c r="F3085" s="267"/>
      <c r="G3085" s="267"/>
      <c r="H3085" s="267"/>
      <c r="I3085" s="267"/>
      <c r="J3085" s="267"/>
      <c r="K3085" s="267">
        <v>12</v>
      </c>
      <c r="L3085" s="196" t="s">
        <v>37</v>
      </c>
      <c r="M3085" s="196" t="s">
        <v>369</v>
      </c>
      <c r="N3085" s="196" t="s">
        <v>5363</v>
      </c>
      <c r="O3085" s="196"/>
      <c r="P3085" s="196"/>
      <c r="Q3085" s="217" t="s">
        <v>4822</v>
      </c>
      <c r="R3085" s="218"/>
      <c r="S3085" s="218"/>
      <c r="T3085" s="218"/>
      <c r="U3085" s="281" t="s">
        <v>4764</v>
      </c>
      <c r="V3085" s="197" t="s">
        <v>776</v>
      </c>
      <c r="W3085" s="220">
        <v>1</v>
      </c>
      <c r="X3085" s="285">
        <v>539</v>
      </c>
      <c r="Y3085" s="285">
        <v>523</v>
      </c>
      <c r="Z3085" s="285">
        <v>490</v>
      </c>
      <c r="AA3085" s="285">
        <v>460</v>
      </c>
      <c r="AB3085" s="5"/>
      <c r="AC3085" s="224">
        <f t="shared" si="114"/>
        <v>0</v>
      </c>
      <c r="AD3085" s="270">
        <f t="shared" si="115"/>
        <v>0</v>
      </c>
      <c r="AE3085" s="282" t="s">
        <v>7069</v>
      </c>
      <c r="AF3085" s="283" t="s">
        <v>4765</v>
      </c>
      <c r="AG3085" s="200"/>
      <c r="AH3085" s="200"/>
      <c r="AI3085" s="169" t="str">
        <f>IF(AB3085/W3085=0,"",IF(MOD(AB3085,W3085)&gt;0,"ОШИБКА!!! неверная кратность на сорт",""))</f>
        <v/>
      </c>
    </row>
    <row r="3086" spans="2:35">
      <c r="B3086" s="251"/>
      <c r="C3086" s="168"/>
      <c r="D3086" s="267"/>
      <c r="E3086" s="267"/>
      <c r="F3086" s="267"/>
      <c r="G3086" s="267"/>
      <c r="H3086" s="267"/>
      <c r="I3086" s="267"/>
      <c r="J3086" s="267"/>
      <c r="K3086" s="267">
        <v>112</v>
      </c>
      <c r="L3086" s="196" t="s">
        <v>37</v>
      </c>
      <c r="M3086" s="196" t="s">
        <v>369</v>
      </c>
      <c r="N3086" s="196" t="s">
        <v>5364</v>
      </c>
      <c r="O3086" s="196"/>
      <c r="P3086" s="196"/>
      <c r="Q3086" s="217" t="s">
        <v>4822</v>
      </c>
      <c r="R3086" s="218"/>
      <c r="S3086" s="218"/>
      <c r="T3086" s="218"/>
      <c r="U3086" s="281" t="s">
        <v>4764</v>
      </c>
      <c r="V3086" s="197" t="s">
        <v>776</v>
      </c>
      <c r="W3086" s="220">
        <v>1</v>
      </c>
      <c r="X3086" s="285">
        <v>539</v>
      </c>
      <c r="Y3086" s="285">
        <v>523</v>
      </c>
      <c r="Z3086" s="285">
        <v>490</v>
      </c>
      <c r="AA3086" s="285">
        <v>460</v>
      </c>
      <c r="AB3086" s="5"/>
      <c r="AC3086" s="224">
        <f t="shared" si="114"/>
        <v>0</v>
      </c>
      <c r="AD3086" s="270">
        <f t="shared" si="115"/>
        <v>0</v>
      </c>
      <c r="AE3086" s="282" t="s">
        <v>7069</v>
      </c>
      <c r="AF3086" s="283" t="s">
        <v>4765</v>
      </c>
      <c r="AG3086" s="200"/>
      <c r="AH3086" s="200"/>
      <c r="AI3086" s="169" t="str">
        <f>IF(AB3086/W3086=0,"",IF(MOD(AB3086,W3086)&gt;0,"ОШИБКА!!! неверная кратность на сорт",""))</f>
        <v/>
      </c>
    </row>
    <row r="3087" spans="2:35">
      <c r="B3087" s="251"/>
      <c r="C3087" s="168"/>
      <c r="D3087" s="267"/>
      <c r="E3087" s="267"/>
      <c r="F3087" s="267"/>
      <c r="G3087" s="267"/>
      <c r="H3087" s="267"/>
      <c r="I3087" s="267"/>
      <c r="J3087" s="267"/>
      <c r="K3087" s="267">
        <v>79</v>
      </c>
      <c r="L3087" s="196" t="s">
        <v>37</v>
      </c>
      <c r="M3087" s="196" t="s">
        <v>369</v>
      </c>
      <c r="N3087" s="196" t="s">
        <v>5365</v>
      </c>
      <c r="O3087" s="196"/>
      <c r="P3087" s="196"/>
      <c r="Q3087" s="217" t="s">
        <v>4822</v>
      </c>
      <c r="R3087" s="218"/>
      <c r="S3087" s="218"/>
      <c r="T3087" s="218"/>
      <c r="U3087" s="281" t="s">
        <v>4764</v>
      </c>
      <c r="V3087" s="197" t="s">
        <v>776</v>
      </c>
      <c r="W3087" s="220">
        <v>1</v>
      </c>
      <c r="X3087" s="285">
        <v>539</v>
      </c>
      <c r="Y3087" s="285">
        <v>523</v>
      </c>
      <c r="Z3087" s="285">
        <v>490</v>
      </c>
      <c r="AA3087" s="285">
        <v>460</v>
      </c>
      <c r="AB3087" s="5"/>
      <c r="AC3087" s="224">
        <f t="shared" si="114"/>
        <v>0</v>
      </c>
      <c r="AD3087" s="270">
        <f t="shared" si="115"/>
        <v>0</v>
      </c>
      <c r="AE3087" s="282" t="s">
        <v>7069</v>
      </c>
      <c r="AF3087" s="283" t="s">
        <v>4765</v>
      </c>
      <c r="AG3087" s="200"/>
      <c r="AH3087" s="200"/>
      <c r="AI3087" s="169" t="str">
        <f>IF(AB3087/W3087=0,"",IF(MOD(AB3087,W3087)&gt;0,"ОШИБКА!!! неверная кратность на сорт",""))</f>
        <v/>
      </c>
    </row>
    <row r="3088" spans="2:35">
      <c r="B3088" s="251"/>
      <c r="C3088" s="168"/>
      <c r="D3088" s="267"/>
      <c r="E3088" s="267"/>
      <c r="F3088" s="267"/>
      <c r="G3088" s="267"/>
      <c r="H3088" s="267"/>
      <c r="I3088" s="267"/>
      <c r="J3088" s="267"/>
      <c r="K3088" s="267">
        <v>6</v>
      </c>
      <c r="L3088" s="196" t="s">
        <v>37</v>
      </c>
      <c r="M3088" s="196" t="s">
        <v>369</v>
      </c>
      <c r="N3088" s="196" t="s">
        <v>5366</v>
      </c>
      <c r="O3088" s="196"/>
      <c r="P3088" s="196"/>
      <c r="Q3088" s="217" t="s">
        <v>4822</v>
      </c>
      <c r="R3088" s="218"/>
      <c r="S3088" s="218"/>
      <c r="T3088" s="218"/>
      <c r="U3088" s="281" t="s">
        <v>4764</v>
      </c>
      <c r="V3088" s="197" t="s">
        <v>776</v>
      </c>
      <c r="W3088" s="220">
        <v>1</v>
      </c>
      <c r="X3088" s="285">
        <v>539</v>
      </c>
      <c r="Y3088" s="285">
        <v>523</v>
      </c>
      <c r="Z3088" s="285">
        <v>490</v>
      </c>
      <c r="AA3088" s="285">
        <v>460</v>
      </c>
      <c r="AB3088" s="5"/>
      <c r="AC3088" s="224">
        <f t="shared" si="114"/>
        <v>0</v>
      </c>
      <c r="AD3088" s="270">
        <f t="shared" si="115"/>
        <v>0</v>
      </c>
      <c r="AE3088" s="282" t="s">
        <v>7069</v>
      </c>
      <c r="AF3088" s="283" t="s">
        <v>4765</v>
      </c>
      <c r="AG3088" s="200"/>
      <c r="AH3088" s="200"/>
      <c r="AI3088" s="169" t="str">
        <f>IF(AB3088/W3088=0,"",IF(MOD(AB3088,W3088)&gt;0,"ОШИБКА!!! неверная кратность на сорт",""))</f>
        <v/>
      </c>
    </row>
    <row r="3089" spans="2:35">
      <c r="B3089" s="251"/>
      <c r="C3089" s="168"/>
      <c r="D3089" s="267"/>
      <c r="E3089" s="267"/>
      <c r="F3089" s="267"/>
      <c r="G3089" s="267"/>
      <c r="H3089" s="267"/>
      <c r="I3089" s="267"/>
      <c r="J3089" s="267"/>
      <c r="K3089" s="267">
        <v>93</v>
      </c>
      <c r="L3089" s="196" t="s">
        <v>37</v>
      </c>
      <c r="M3089" s="196" t="s">
        <v>369</v>
      </c>
      <c r="N3089" s="196" t="s">
        <v>5367</v>
      </c>
      <c r="O3089" s="196"/>
      <c r="P3089" s="196"/>
      <c r="Q3089" s="217" t="s">
        <v>4822</v>
      </c>
      <c r="R3089" s="218"/>
      <c r="S3089" s="218"/>
      <c r="T3089" s="218"/>
      <c r="U3089" s="281" t="s">
        <v>4764</v>
      </c>
      <c r="V3089" s="197" t="s">
        <v>776</v>
      </c>
      <c r="W3089" s="220">
        <v>1</v>
      </c>
      <c r="X3089" s="285">
        <v>539</v>
      </c>
      <c r="Y3089" s="285">
        <v>523</v>
      </c>
      <c r="Z3089" s="285">
        <v>490</v>
      </c>
      <c r="AA3089" s="285">
        <v>460</v>
      </c>
      <c r="AB3089" s="5"/>
      <c r="AC3089" s="224">
        <f t="shared" si="114"/>
        <v>0</v>
      </c>
      <c r="AD3089" s="270">
        <f t="shared" si="115"/>
        <v>0</v>
      </c>
      <c r="AE3089" s="282" t="s">
        <v>7069</v>
      </c>
      <c r="AF3089" s="283" t="s">
        <v>4765</v>
      </c>
      <c r="AG3089" s="200"/>
      <c r="AH3089" s="200"/>
      <c r="AI3089" s="169" t="str">
        <f>IF(AB3089/W3089=0,"",IF(MOD(AB3089,W3089)&gt;0,"ОШИБКА!!! неверная кратность на сорт",""))</f>
        <v/>
      </c>
    </row>
    <row r="3090" spans="2:35">
      <c r="B3090" s="251"/>
      <c r="C3090" s="168"/>
      <c r="D3090" s="267"/>
      <c r="E3090" s="267"/>
      <c r="F3090" s="267"/>
      <c r="G3090" s="267"/>
      <c r="H3090" s="267"/>
      <c r="I3090" s="267"/>
      <c r="J3090" s="267"/>
      <c r="K3090" s="267">
        <v>260</v>
      </c>
      <c r="L3090" s="196" t="s">
        <v>37</v>
      </c>
      <c r="M3090" s="196" t="s">
        <v>369</v>
      </c>
      <c r="N3090" s="196" t="s">
        <v>5368</v>
      </c>
      <c r="O3090" s="196"/>
      <c r="P3090" s="196"/>
      <c r="Q3090" s="217" t="s">
        <v>4822</v>
      </c>
      <c r="R3090" s="218"/>
      <c r="S3090" s="218"/>
      <c r="T3090" s="218"/>
      <c r="U3090" s="281" t="s">
        <v>4764</v>
      </c>
      <c r="V3090" s="197" t="s">
        <v>776</v>
      </c>
      <c r="W3090" s="220">
        <v>1</v>
      </c>
      <c r="X3090" s="285">
        <v>539</v>
      </c>
      <c r="Y3090" s="285">
        <v>523</v>
      </c>
      <c r="Z3090" s="285">
        <v>490</v>
      </c>
      <c r="AA3090" s="285">
        <v>460</v>
      </c>
      <c r="AB3090" s="5"/>
      <c r="AC3090" s="224">
        <f t="shared" si="114"/>
        <v>0</v>
      </c>
      <c r="AD3090" s="270">
        <f t="shared" si="115"/>
        <v>0</v>
      </c>
      <c r="AE3090" s="282" t="s">
        <v>7069</v>
      </c>
      <c r="AF3090" s="283" t="s">
        <v>4765</v>
      </c>
      <c r="AG3090" s="200"/>
      <c r="AH3090" s="200"/>
      <c r="AI3090" s="169" t="str">
        <f>IF(AB3090/W3090=0,"",IF(MOD(AB3090,W3090)&gt;0,"ОШИБКА!!! неверная кратность на сорт",""))</f>
        <v/>
      </c>
    </row>
    <row r="3091" spans="2:35">
      <c r="B3091" s="251"/>
      <c r="C3091" s="168"/>
      <c r="D3091" s="267"/>
      <c r="E3091" s="267"/>
      <c r="F3091" s="267"/>
      <c r="G3091" s="267"/>
      <c r="H3091" s="267"/>
      <c r="I3091" s="267"/>
      <c r="J3091" s="267"/>
      <c r="K3091" s="267">
        <v>400</v>
      </c>
      <c r="L3091" s="196" t="s">
        <v>37</v>
      </c>
      <c r="M3091" s="196" t="s">
        <v>369</v>
      </c>
      <c r="N3091" s="196" t="s">
        <v>5369</v>
      </c>
      <c r="O3091" s="196"/>
      <c r="P3091" s="196"/>
      <c r="Q3091" s="217" t="s">
        <v>4822</v>
      </c>
      <c r="R3091" s="218"/>
      <c r="S3091" s="218"/>
      <c r="T3091" s="218"/>
      <c r="U3091" s="281" t="s">
        <v>4764</v>
      </c>
      <c r="V3091" s="197" t="s">
        <v>776</v>
      </c>
      <c r="W3091" s="220">
        <v>1</v>
      </c>
      <c r="X3091" s="285">
        <v>539</v>
      </c>
      <c r="Y3091" s="285">
        <v>523</v>
      </c>
      <c r="Z3091" s="285">
        <v>490</v>
      </c>
      <c r="AA3091" s="285">
        <v>460</v>
      </c>
      <c r="AB3091" s="5"/>
      <c r="AC3091" s="224">
        <f t="shared" si="114"/>
        <v>0</v>
      </c>
      <c r="AD3091" s="270">
        <f t="shared" si="115"/>
        <v>0</v>
      </c>
      <c r="AE3091" s="282" t="s">
        <v>7069</v>
      </c>
      <c r="AF3091" s="283" t="s">
        <v>4765</v>
      </c>
      <c r="AG3091" s="200"/>
      <c r="AH3091" s="200"/>
      <c r="AI3091" s="169" t="str">
        <f>IF(AB3091/W3091=0,"",IF(MOD(AB3091,W3091)&gt;0,"ОШИБКА!!! неверная кратность на сорт",""))</f>
        <v/>
      </c>
    </row>
    <row r="3092" spans="2:35">
      <c r="B3092" s="251"/>
      <c r="C3092" s="168"/>
      <c r="D3092" s="267"/>
      <c r="E3092" s="267"/>
      <c r="F3092" s="267"/>
      <c r="G3092" s="267"/>
      <c r="H3092" s="267"/>
      <c r="I3092" s="267"/>
      <c r="J3092" s="267"/>
      <c r="K3092" s="267">
        <v>400</v>
      </c>
      <c r="L3092" s="196" t="s">
        <v>37</v>
      </c>
      <c r="M3092" s="196" t="s">
        <v>369</v>
      </c>
      <c r="N3092" s="196" t="s">
        <v>5370</v>
      </c>
      <c r="O3092" s="196"/>
      <c r="P3092" s="196"/>
      <c r="Q3092" s="217" t="s">
        <v>4822</v>
      </c>
      <c r="R3092" s="218"/>
      <c r="S3092" s="218"/>
      <c r="T3092" s="218"/>
      <c r="U3092" s="281" t="s">
        <v>4764</v>
      </c>
      <c r="V3092" s="197" t="s">
        <v>776</v>
      </c>
      <c r="W3092" s="220">
        <v>1</v>
      </c>
      <c r="X3092" s="285">
        <v>539</v>
      </c>
      <c r="Y3092" s="285">
        <v>523</v>
      </c>
      <c r="Z3092" s="285">
        <v>490</v>
      </c>
      <c r="AA3092" s="285">
        <v>460</v>
      </c>
      <c r="AB3092" s="5"/>
      <c r="AC3092" s="224">
        <f t="shared" si="114"/>
        <v>0</v>
      </c>
      <c r="AD3092" s="270">
        <f t="shared" si="115"/>
        <v>0</v>
      </c>
      <c r="AE3092" s="282" t="s">
        <v>7069</v>
      </c>
      <c r="AF3092" s="283" t="s">
        <v>4765</v>
      </c>
      <c r="AG3092" s="200"/>
      <c r="AH3092" s="200"/>
      <c r="AI3092" s="169" t="str">
        <f>IF(AB3092/W3092=0,"",IF(MOD(AB3092,W3092)&gt;0,"ОШИБКА!!! неверная кратность на сорт",""))</f>
        <v/>
      </c>
    </row>
    <row r="3093" spans="2:35">
      <c r="B3093" s="251"/>
      <c r="C3093" s="168"/>
      <c r="D3093" s="267"/>
      <c r="E3093" s="267"/>
      <c r="F3093" s="267"/>
      <c r="G3093" s="267"/>
      <c r="H3093" s="267"/>
      <c r="I3093" s="267"/>
      <c r="J3093" s="267"/>
      <c r="K3093" s="267">
        <v>278</v>
      </c>
      <c r="L3093" s="196" t="s">
        <v>37</v>
      </c>
      <c r="M3093" s="196" t="s">
        <v>369</v>
      </c>
      <c r="N3093" s="196" t="s">
        <v>5371</v>
      </c>
      <c r="O3093" s="196"/>
      <c r="P3093" s="196"/>
      <c r="Q3093" s="217" t="s">
        <v>4822</v>
      </c>
      <c r="R3093" s="218"/>
      <c r="S3093" s="218"/>
      <c r="T3093" s="218"/>
      <c r="U3093" s="281" t="s">
        <v>4764</v>
      </c>
      <c r="V3093" s="197" t="s">
        <v>776</v>
      </c>
      <c r="W3093" s="220">
        <v>1</v>
      </c>
      <c r="X3093" s="285">
        <v>539</v>
      </c>
      <c r="Y3093" s="285">
        <v>523</v>
      </c>
      <c r="Z3093" s="285">
        <v>490</v>
      </c>
      <c r="AA3093" s="285">
        <v>460</v>
      </c>
      <c r="AB3093" s="5"/>
      <c r="AC3093" s="224">
        <f t="shared" si="114"/>
        <v>0</v>
      </c>
      <c r="AD3093" s="270">
        <f t="shared" si="115"/>
        <v>0</v>
      </c>
      <c r="AE3093" s="282" t="s">
        <v>7069</v>
      </c>
      <c r="AF3093" s="283" t="s">
        <v>4765</v>
      </c>
      <c r="AG3093" s="200"/>
      <c r="AH3093" s="200"/>
      <c r="AI3093" s="169" t="str">
        <f>IF(AB3093/W3093=0,"",IF(MOD(AB3093,W3093)&gt;0,"ОШИБКА!!! неверная кратность на сорт",""))</f>
        <v/>
      </c>
    </row>
    <row r="3094" spans="2:35">
      <c r="B3094" s="251"/>
      <c r="C3094" s="168"/>
      <c r="D3094" s="267"/>
      <c r="E3094" s="267"/>
      <c r="F3094" s="267"/>
      <c r="G3094" s="267"/>
      <c r="H3094" s="267"/>
      <c r="I3094" s="267"/>
      <c r="J3094" s="267"/>
      <c r="K3094" s="267">
        <v>86</v>
      </c>
      <c r="L3094" s="196" t="s">
        <v>37</v>
      </c>
      <c r="M3094" s="196" t="s">
        <v>369</v>
      </c>
      <c r="N3094" s="196" t="s">
        <v>5372</v>
      </c>
      <c r="O3094" s="196"/>
      <c r="P3094" s="196"/>
      <c r="Q3094" s="217" t="s">
        <v>4822</v>
      </c>
      <c r="R3094" s="218"/>
      <c r="S3094" s="218"/>
      <c r="T3094" s="218"/>
      <c r="U3094" s="281" t="s">
        <v>4764</v>
      </c>
      <c r="V3094" s="197" t="s">
        <v>776</v>
      </c>
      <c r="W3094" s="220">
        <v>1</v>
      </c>
      <c r="X3094" s="285">
        <v>539</v>
      </c>
      <c r="Y3094" s="285">
        <v>523</v>
      </c>
      <c r="Z3094" s="285">
        <v>490</v>
      </c>
      <c r="AA3094" s="285">
        <v>460</v>
      </c>
      <c r="AB3094" s="5"/>
      <c r="AC3094" s="224">
        <f t="shared" si="114"/>
        <v>0</v>
      </c>
      <c r="AD3094" s="270">
        <f t="shared" si="115"/>
        <v>0</v>
      </c>
      <c r="AE3094" s="282" t="s">
        <v>7069</v>
      </c>
      <c r="AF3094" s="283" t="s">
        <v>4765</v>
      </c>
      <c r="AG3094" s="200"/>
      <c r="AH3094" s="200"/>
      <c r="AI3094" s="169" t="str">
        <f>IF(AB3094/W3094=0,"",IF(MOD(AB3094,W3094)&gt;0,"ОШИБКА!!! неверная кратность на сорт",""))</f>
        <v/>
      </c>
    </row>
    <row r="3095" spans="2:35">
      <c r="B3095" s="251"/>
      <c r="C3095" s="168"/>
      <c r="D3095" s="267"/>
      <c r="E3095" s="267"/>
      <c r="F3095" s="267"/>
      <c r="G3095" s="267"/>
      <c r="H3095" s="267"/>
      <c r="I3095" s="267"/>
      <c r="J3095" s="267"/>
      <c r="K3095" s="267">
        <v>381</v>
      </c>
      <c r="L3095" s="196" t="s">
        <v>37</v>
      </c>
      <c r="M3095" s="196" t="s">
        <v>369</v>
      </c>
      <c r="N3095" s="196" t="s">
        <v>5373</v>
      </c>
      <c r="O3095" s="196"/>
      <c r="P3095" s="196"/>
      <c r="Q3095" s="217" t="s">
        <v>4822</v>
      </c>
      <c r="R3095" s="218"/>
      <c r="S3095" s="218"/>
      <c r="T3095" s="218"/>
      <c r="U3095" s="281" t="s">
        <v>4764</v>
      </c>
      <c r="V3095" s="197" t="s">
        <v>776</v>
      </c>
      <c r="W3095" s="220">
        <v>1</v>
      </c>
      <c r="X3095" s="285">
        <v>539</v>
      </c>
      <c r="Y3095" s="285">
        <v>523</v>
      </c>
      <c r="Z3095" s="285">
        <v>490</v>
      </c>
      <c r="AA3095" s="285">
        <v>460</v>
      </c>
      <c r="AB3095" s="5"/>
      <c r="AC3095" s="224">
        <f t="shared" si="114"/>
        <v>0</v>
      </c>
      <c r="AD3095" s="270">
        <f t="shared" si="115"/>
        <v>0</v>
      </c>
      <c r="AE3095" s="282" t="s">
        <v>7069</v>
      </c>
      <c r="AF3095" s="283" t="s">
        <v>4765</v>
      </c>
      <c r="AG3095" s="200"/>
      <c r="AH3095" s="200"/>
      <c r="AI3095" s="169" t="str">
        <f>IF(AB3095/W3095=0,"",IF(MOD(AB3095,W3095)&gt;0,"ОШИБКА!!! неверная кратность на сорт",""))</f>
        <v/>
      </c>
    </row>
    <row r="3096" spans="2:35">
      <c r="B3096" s="251"/>
      <c r="C3096" s="168"/>
      <c r="D3096" s="267"/>
      <c r="E3096" s="267"/>
      <c r="F3096" s="267"/>
      <c r="G3096" s="267"/>
      <c r="H3096" s="267"/>
      <c r="I3096" s="267"/>
      <c r="J3096" s="267"/>
      <c r="K3096" s="267">
        <v>145</v>
      </c>
      <c r="L3096" s="196" t="s">
        <v>37</v>
      </c>
      <c r="M3096" s="196" t="s">
        <v>369</v>
      </c>
      <c r="N3096" s="196" t="s">
        <v>5374</v>
      </c>
      <c r="O3096" s="196"/>
      <c r="P3096" s="196"/>
      <c r="Q3096" s="217" t="s">
        <v>4822</v>
      </c>
      <c r="R3096" s="218"/>
      <c r="S3096" s="218"/>
      <c r="T3096" s="218"/>
      <c r="U3096" s="281" t="s">
        <v>4764</v>
      </c>
      <c r="V3096" s="197" t="s">
        <v>776</v>
      </c>
      <c r="W3096" s="220">
        <v>1</v>
      </c>
      <c r="X3096" s="285">
        <v>539</v>
      </c>
      <c r="Y3096" s="285">
        <v>523</v>
      </c>
      <c r="Z3096" s="285">
        <v>490</v>
      </c>
      <c r="AA3096" s="285">
        <v>460</v>
      </c>
      <c r="AB3096" s="5"/>
      <c r="AC3096" s="224">
        <f t="shared" si="114"/>
        <v>0</v>
      </c>
      <c r="AD3096" s="270">
        <f t="shared" si="115"/>
        <v>0</v>
      </c>
      <c r="AE3096" s="282" t="s">
        <v>7069</v>
      </c>
      <c r="AF3096" s="283" t="s">
        <v>4765</v>
      </c>
      <c r="AG3096" s="200"/>
      <c r="AH3096" s="200"/>
      <c r="AI3096" s="169" t="str">
        <f>IF(AB3096/W3096=0,"",IF(MOD(AB3096,W3096)&gt;0,"ОШИБКА!!! неверная кратность на сорт",""))</f>
        <v/>
      </c>
    </row>
    <row r="3097" spans="2:35">
      <c r="B3097" s="251"/>
      <c r="C3097" s="168"/>
      <c r="D3097" s="267"/>
      <c r="E3097" s="267"/>
      <c r="F3097" s="267"/>
      <c r="G3097" s="267"/>
      <c r="H3097" s="267"/>
      <c r="I3097" s="267"/>
      <c r="J3097" s="267"/>
      <c r="K3097" s="267">
        <v>3</v>
      </c>
      <c r="L3097" s="196" t="s">
        <v>37</v>
      </c>
      <c r="M3097" s="196" t="s">
        <v>369</v>
      </c>
      <c r="N3097" s="196" t="s">
        <v>5637</v>
      </c>
      <c r="O3097" s="196"/>
      <c r="P3097" s="196"/>
      <c r="Q3097" s="217" t="s">
        <v>4821</v>
      </c>
      <c r="R3097" s="218"/>
      <c r="S3097" s="218"/>
      <c r="T3097" s="218"/>
      <c r="U3097" s="281" t="s">
        <v>4764</v>
      </c>
      <c r="V3097" s="197" t="s">
        <v>776</v>
      </c>
      <c r="W3097" s="220">
        <v>1</v>
      </c>
      <c r="X3097" s="285">
        <v>621</v>
      </c>
      <c r="Y3097" s="285">
        <v>602</v>
      </c>
      <c r="Z3097" s="285">
        <v>564</v>
      </c>
      <c r="AA3097" s="285">
        <v>530</v>
      </c>
      <c r="AB3097" s="5"/>
      <c r="AC3097" s="224">
        <f t="shared" si="114"/>
        <v>0</v>
      </c>
      <c r="AD3097" s="270">
        <f t="shared" si="115"/>
        <v>0</v>
      </c>
      <c r="AE3097" s="282" t="s">
        <v>7069</v>
      </c>
      <c r="AF3097" s="283" t="s">
        <v>4765</v>
      </c>
      <c r="AG3097" s="200"/>
      <c r="AH3097" s="200"/>
      <c r="AI3097" s="169" t="str">
        <f>IF(AB3097/W3097=0,"",IF(MOD(AB3097,W3097)&gt;0,"ОШИБКА!!! неверная кратность на сорт",""))</f>
        <v/>
      </c>
    </row>
    <row r="3098" spans="2:35">
      <c r="B3098" s="251"/>
      <c r="C3098" s="168" t="s">
        <v>378</v>
      </c>
      <c r="D3098" s="267"/>
      <c r="E3098" s="267"/>
      <c r="F3098" s="267"/>
      <c r="G3098" s="267"/>
      <c r="H3098" s="267"/>
      <c r="I3098" s="267"/>
      <c r="J3098" s="267">
        <v>17</v>
      </c>
      <c r="K3098" s="267"/>
      <c r="L3098" s="196" t="s">
        <v>37</v>
      </c>
      <c r="M3098" s="196" t="s">
        <v>369</v>
      </c>
      <c r="N3098" s="196" t="s">
        <v>380</v>
      </c>
      <c r="O3098" s="196" t="s">
        <v>379</v>
      </c>
      <c r="P3098" s="196" t="s">
        <v>381</v>
      </c>
      <c r="Q3098" s="217" t="s">
        <v>4637</v>
      </c>
      <c r="R3098" s="218"/>
      <c r="S3098" s="218"/>
      <c r="T3098" s="218"/>
      <c r="U3098" s="219"/>
      <c r="V3098" s="197" t="s">
        <v>176</v>
      </c>
      <c r="W3098" s="220">
        <v>1</v>
      </c>
      <c r="X3098" s="223">
        <v>3599</v>
      </c>
      <c r="Y3098" s="223">
        <v>3490</v>
      </c>
      <c r="Z3098" s="223">
        <v>3272</v>
      </c>
      <c r="AA3098" s="223">
        <v>3076</v>
      </c>
      <c r="AB3098" s="5"/>
      <c r="AC3098" s="224">
        <f t="shared" si="114"/>
        <v>0</v>
      </c>
      <c r="AD3098" s="270">
        <f t="shared" si="115"/>
        <v>0</v>
      </c>
      <c r="AE3098" s="198"/>
      <c r="AF3098" s="199"/>
      <c r="AG3098" s="200"/>
      <c r="AH3098" s="200"/>
      <c r="AI3098" s="169" t="str">
        <f>IF(AB3098/W3098=0,"",IF(MOD(AB3098,W3098)&gt;0,"ОШИБКА!!! неверная кратность на сорт",""))</f>
        <v/>
      </c>
    </row>
    <row r="3099" spans="2:35">
      <c r="B3099" s="251"/>
      <c r="C3099" s="168" t="s">
        <v>382</v>
      </c>
      <c r="D3099" s="267"/>
      <c r="E3099" s="267"/>
      <c r="F3099" s="267"/>
      <c r="G3099" s="267"/>
      <c r="H3099" s="267"/>
      <c r="I3099" s="267"/>
      <c r="J3099" s="267">
        <v>12</v>
      </c>
      <c r="K3099" s="267"/>
      <c r="L3099" s="196" t="s">
        <v>37</v>
      </c>
      <c r="M3099" s="196" t="s">
        <v>369</v>
      </c>
      <c r="N3099" s="196" t="s">
        <v>380</v>
      </c>
      <c r="O3099" s="196" t="s">
        <v>379</v>
      </c>
      <c r="P3099" s="196" t="s">
        <v>383</v>
      </c>
      <c r="Q3099" s="217" t="s">
        <v>4638</v>
      </c>
      <c r="R3099" s="218"/>
      <c r="S3099" s="218"/>
      <c r="T3099" s="218"/>
      <c r="U3099" s="219"/>
      <c r="V3099" s="197" t="s">
        <v>176</v>
      </c>
      <c r="W3099" s="220">
        <v>1</v>
      </c>
      <c r="X3099" s="223">
        <v>1162</v>
      </c>
      <c r="Y3099" s="223">
        <v>1127</v>
      </c>
      <c r="Z3099" s="223">
        <v>1056</v>
      </c>
      <c r="AA3099" s="223">
        <v>993</v>
      </c>
      <c r="AB3099" s="5"/>
      <c r="AC3099" s="224">
        <f t="shared" si="114"/>
        <v>0</v>
      </c>
      <c r="AD3099" s="270">
        <f t="shared" si="115"/>
        <v>0</v>
      </c>
      <c r="AE3099" s="198"/>
      <c r="AF3099" s="199"/>
      <c r="AG3099" s="200"/>
      <c r="AH3099" s="200"/>
      <c r="AI3099" s="169" t="str">
        <f>IF(AB3099/W3099=0,"",IF(MOD(AB3099,W3099)&gt;0,"ОШИБКА!!! неверная кратность на сорт",""))</f>
        <v/>
      </c>
    </row>
    <row r="3100" spans="2:35">
      <c r="B3100" s="251"/>
      <c r="C3100" s="168" t="s">
        <v>385</v>
      </c>
      <c r="D3100" s="267"/>
      <c r="E3100" s="267"/>
      <c r="F3100" s="267"/>
      <c r="G3100" s="267"/>
      <c r="H3100" s="267"/>
      <c r="I3100" s="267"/>
      <c r="J3100" s="267"/>
      <c r="K3100" s="267"/>
      <c r="L3100" s="196" t="s">
        <v>37</v>
      </c>
      <c r="M3100" s="332" t="s">
        <v>369</v>
      </c>
      <c r="N3100" s="332" t="s">
        <v>380</v>
      </c>
      <c r="O3100" s="332" t="s">
        <v>379</v>
      </c>
      <c r="P3100" s="332" t="s">
        <v>386</v>
      </c>
      <c r="Q3100" s="338" t="s">
        <v>4638</v>
      </c>
      <c r="R3100" s="334"/>
      <c r="S3100" s="334"/>
      <c r="T3100" s="334"/>
      <c r="U3100" s="219"/>
      <c r="V3100" s="197" t="s">
        <v>176</v>
      </c>
      <c r="W3100" s="220">
        <v>1</v>
      </c>
      <c r="X3100" s="223">
        <v>1162</v>
      </c>
      <c r="Y3100" s="223">
        <v>1127</v>
      </c>
      <c r="Z3100" s="223">
        <v>1056</v>
      </c>
      <c r="AA3100" s="223">
        <v>993</v>
      </c>
      <c r="AB3100" s="5"/>
      <c r="AC3100" s="224">
        <f t="shared" si="114"/>
        <v>0</v>
      </c>
      <c r="AD3100" s="270">
        <f t="shared" si="115"/>
        <v>0</v>
      </c>
      <c r="AE3100" s="198" t="s">
        <v>4484</v>
      </c>
      <c r="AF3100" s="199"/>
      <c r="AG3100" s="200"/>
      <c r="AH3100" s="200"/>
      <c r="AI3100" s="169" t="str">
        <f>IF(AB3100/W3100=0,"",IF(MOD(AB3100,W3100)&gt;0,"ОШИБКА!!! неверная кратность на сорт",""))</f>
        <v/>
      </c>
    </row>
    <row r="3101" spans="2:35">
      <c r="B3101" s="251"/>
      <c r="C3101" s="168" t="s">
        <v>2919</v>
      </c>
      <c r="D3101" s="267"/>
      <c r="E3101" s="267"/>
      <c r="F3101" s="267"/>
      <c r="G3101" s="267"/>
      <c r="H3101" s="267"/>
      <c r="I3101" s="267"/>
      <c r="J3101" s="267">
        <v>1</v>
      </c>
      <c r="K3101" s="267"/>
      <c r="L3101" s="196" t="s">
        <v>37</v>
      </c>
      <c r="M3101" s="196" t="s">
        <v>369</v>
      </c>
      <c r="N3101" s="196" t="s">
        <v>380</v>
      </c>
      <c r="O3101" s="196" t="s">
        <v>379</v>
      </c>
      <c r="P3101" s="196" t="s">
        <v>679</v>
      </c>
      <c r="Q3101" s="217" t="s">
        <v>664</v>
      </c>
      <c r="R3101" s="218"/>
      <c r="S3101" s="218"/>
      <c r="T3101" s="218"/>
      <c r="U3101" s="219"/>
      <c r="V3101" s="197" t="s">
        <v>776</v>
      </c>
      <c r="W3101" s="220">
        <v>1</v>
      </c>
      <c r="X3101" s="223">
        <v>169</v>
      </c>
      <c r="Y3101" s="223">
        <v>164</v>
      </c>
      <c r="Z3101" s="223">
        <v>153</v>
      </c>
      <c r="AA3101" s="223">
        <v>144</v>
      </c>
      <c r="AB3101" s="5"/>
      <c r="AC3101" s="224">
        <f t="shared" ref="AC3101:AC3164" si="116">X3101*AB3101</f>
        <v>0</v>
      </c>
      <c r="AD3101" s="270">
        <f t="shared" ref="AD3101:AD3164" si="117">IF(Y3101&lt;&gt;"",IF(AND($AC$25&gt;=200000,AB3101&gt;=20),AB3101*AA3101,IF(AND($AC$25&gt;=200000,AB3101&lt;20),AB3101*Z3101,IF(AND($AC$25&lt;200000,AB3101&gt;=20),AB3101*Y3101,AB3101*X3101))),IF($AC$25&gt;=200000,AB3101*Z3101,AB3101*X3101))</f>
        <v>0</v>
      </c>
      <c r="AE3101" s="198"/>
      <c r="AF3101" s="199"/>
      <c r="AG3101" s="200"/>
      <c r="AH3101" s="200"/>
      <c r="AI3101" s="169" t="str">
        <f>IF(AB3101/W3101=0,"",IF(MOD(AB3101,W3101)&gt;0,"ОШИБКА!!! неверная кратность на сорт",""))</f>
        <v/>
      </c>
    </row>
    <row r="3102" spans="2:35">
      <c r="B3102" s="251"/>
      <c r="C3102" s="168" t="s">
        <v>2921</v>
      </c>
      <c r="D3102" s="267"/>
      <c r="E3102" s="267"/>
      <c r="F3102" s="267"/>
      <c r="G3102" s="267"/>
      <c r="H3102" s="267"/>
      <c r="I3102" s="267"/>
      <c r="J3102" s="267"/>
      <c r="K3102" s="267"/>
      <c r="L3102" s="196" t="s">
        <v>37</v>
      </c>
      <c r="M3102" s="332" t="s">
        <v>369</v>
      </c>
      <c r="N3102" s="332" t="s">
        <v>380</v>
      </c>
      <c r="O3102" s="332" t="s">
        <v>379</v>
      </c>
      <c r="P3102" s="332" t="s">
        <v>682</v>
      </c>
      <c r="Q3102" s="338" t="s">
        <v>664</v>
      </c>
      <c r="R3102" s="334"/>
      <c r="S3102" s="334"/>
      <c r="T3102" s="334"/>
      <c r="U3102" s="219"/>
      <c r="V3102" s="197" t="s">
        <v>776</v>
      </c>
      <c r="W3102" s="220">
        <v>1</v>
      </c>
      <c r="X3102" s="223">
        <v>169</v>
      </c>
      <c r="Y3102" s="223">
        <v>164</v>
      </c>
      <c r="Z3102" s="223">
        <v>153</v>
      </c>
      <c r="AA3102" s="223">
        <v>144</v>
      </c>
      <c r="AB3102" s="5"/>
      <c r="AC3102" s="224">
        <f t="shared" si="116"/>
        <v>0</v>
      </c>
      <c r="AD3102" s="270">
        <f t="shared" si="117"/>
        <v>0</v>
      </c>
      <c r="AE3102" s="198" t="s">
        <v>4484</v>
      </c>
      <c r="AF3102" s="199"/>
      <c r="AG3102" s="200"/>
      <c r="AH3102" s="200"/>
      <c r="AI3102" s="169" t="str">
        <f>IF(AB3102/W3102=0,"",IF(MOD(AB3102,W3102)&gt;0,"ОШИБКА!!! неверная кратность на сорт",""))</f>
        <v/>
      </c>
    </row>
    <row r="3103" spans="2:35">
      <c r="B3103" s="251"/>
      <c r="C3103" s="168" t="s">
        <v>4570</v>
      </c>
      <c r="D3103" s="267"/>
      <c r="E3103" s="267"/>
      <c r="F3103" s="267"/>
      <c r="G3103" s="267"/>
      <c r="H3103" s="267"/>
      <c r="I3103" s="267"/>
      <c r="J3103" s="267">
        <v>29</v>
      </c>
      <c r="K3103" s="267"/>
      <c r="L3103" s="196" t="s">
        <v>37</v>
      </c>
      <c r="M3103" s="196" t="s">
        <v>369</v>
      </c>
      <c r="N3103" s="196" t="s">
        <v>380</v>
      </c>
      <c r="O3103" s="196" t="s">
        <v>379</v>
      </c>
      <c r="P3103" s="196" t="s">
        <v>4567</v>
      </c>
      <c r="Q3103" s="217" t="s">
        <v>664</v>
      </c>
      <c r="R3103" s="218"/>
      <c r="S3103" s="218"/>
      <c r="T3103" s="218"/>
      <c r="U3103" s="219"/>
      <c r="V3103" s="197" t="s">
        <v>776</v>
      </c>
      <c r="W3103" s="220">
        <v>1</v>
      </c>
      <c r="X3103" s="223">
        <v>169</v>
      </c>
      <c r="Y3103" s="223">
        <v>164</v>
      </c>
      <c r="Z3103" s="223">
        <v>153</v>
      </c>
      <c r="AA3103" s="223">
        <v>144</v>
      </c>
      <c r="AB3103" s="5"/>
      <c r="AC3103" s="224">
        <f t="shared" si="116"/>
        <v>0</v>
      </c>
      <c r="AD3103" s="270">
        <f t="shared" si="117"/>
        <v>0</v>
      </c>
      <c r="AE3103" s="198"/>
      <c r="AF3103" s="199"/>
      <c r="AG3103" s="200"/>
      <c r="AH3103" s="200"/>
      <c r="AI3103" s="169" t="str">
        <f>IF(AB3103/W3103=0,"",IF(MOD(AB3103,W3103)&gt;0,"ОШИБКА!!! неверная кратность на сорт",""))</f>
        <v/>
      </c>
    </row>
    <row r="3104" spans="2:35">
      <c r="B3104" s="251"/>
      <c r="C3104" s="168" t="s">
        <v>2923</v>
      </c>
      <c r="D3104" s="267"/>
      <c r="E3104" s="267"/>
      <c r="F3104" s="267"/>
      <c r="G3104" s="267"/>
      <c r="H3104" s="267"/>
      <c r="I3104" s="267"/>
      <c r="J3104" s="267">
        <v>2</v>
      </c>
      <c r="K3104" s="267"/>
      <c r="L3104" s="196" t="s">
        <v>37</v>
      </c>
      <c r="M3104" s="196" t="s">
        <v>369</v>
      </c>
      <c r="N3104" s="196" t="s">
        <v>380</v>
      </c>
      <c r="O3104" s="196" t="s">
        <v>379</v>
      </c>
      <c r="P3104" s="196" t="s">
        <v>684</v>
      </c>
      <c r="Q3104" s="217" t="s">
        <v>664</v>
      </c>
      <c r="R3104" s="218"/>
      <c r="S3104" s="218"/>
      <c r="T3104" s="218"/>
      <c r="U3104" s="219"/>
      <c r="V3104" s="197" t="s">
        <v>776</v>
      </c>
      <c r="W3104" s="220">
        <v>1</v>
      </c>
      <c r="X3104" s="223">
        <v>169</v>
      </c>
      <c r="Y3104" s="223">
        <v>164</v>
      </c>
      <c r="Z3104" s="223">
        <v>153</v>
      </c>
      <c r="AA3104" s="223">
        <v>144</v>
      </c>
      <c r="AB3104" s="5"/>
      <c r="AC3104" s="224">
        <f t="shared" si="116"/>
        <v>0</v>
      </c>
      <c r="AD3104" s="270">
        <f t="shared" si="117"/>
        <v>0</v>
      </c>
      <c r="AE3104" s="198"/>
      <c r="AF3104" s="199"/>
      <c r="AG3104" s="200"/>
      <c r="AH3104" s="200"/>
      <c r="AI3104" s="169" t="str">
        <f>IF(AB3104/W3104=0,"",IF(MOD(AB3104,W3104)&gt;0,"ОШИБКА!!! неверная кратность на сорт",""))</f>
        <v/>
      </c>
    </row>
    <row r="3105" spans="2:35">
      <c r="B3105" s="251"/>
      <c r="C3105" s="168" t="s">
        <v>2924</v>
      </c>
      <c r="D3105" s="267"/>
      <c r="E3105" s="267"/>
      <c r="F3105" s="267"/>
      <c r="G3105" s="267"/>
      <c r="H3105" s="267"/>
      <c r="I3105" s="267"/>
      <c r="J3105" s="267">
        <v>15</v>
      </c>
      <c r="K3105" s="267"/>
      <c r="L3105" s="196" t="s">
        <v>37</v>
      </c>
      <c r="M3105" s="196" t="s">
        <v>369</v>
      </c>
      <c r="N3105" s="196" t="s">
        <v>380</v>
      </c>
      <c r="O3105" s="196" t="s">
        <v>379</v>
      </c>
      <c r="P3105" s="196" t="s">
        <v>685</v>
      </c>
      <c r="Q3105" s="217" t="s">
        <v>664</v>
      </c>
      <c r="R3105" s="218"/>
      <c r="S3105" s="218"/>
      <c r="T3105" s="218"/>
      <c r="U3105" s="219"/>
      <c r="V3105" s="197" t="s">
        <v>776</v>
      </c>
      <c r="W3105" s="220">
        <v>1</v>
      </c>
      <c r="X3105" s="223">
        <v>169</v>
      </c>
      <c r="Y3105" s="223">
        <v>164</v>
      </c>
      <c r="Z3105" s="223">
        <v>153</v>
      </c>
      <c r="AA3105" s="223">
        <v>144</v>
      </c>
      <c r="AB3105" s="5"/>
      <c r="AC3105" s="224">
        <f t="shared" si="116"/>
        <v>0</v>
      </c>
      <c r="AD3105" s="270">
        <f t="shared" si="117"/>
        <v>0</v>
      </c>
      <c r="AE3105" s="198"/>
      <c r="AF3105" s="199"/>
      <c r="AG3105" s="200"/>
      <c r="AH3105" s="200"/>
      <c r="AI3105" s="169" t="str">
        <f>IF(AB3105/W3105=0,"",IF(MOD(AB3105,W3105)&gt;0,"ОШИБКА!!! неверная кратность на сорт",""))</f>
        <v/>
      </c>
    </row>
    <row r="3106" spans="2:35">
      <c r="B3106" s="251"/>
      <c r="C3106" s="168" t="s">
        <v>4569</v>
      </c>
      <c r="D3106" s="267">
        <v>19</v>
      </c>
      <c r="E3106" s="267"/>
      <c r="F3106" s="267"/>
      <c r="G3106" s="267"/>
      <c r="H3106" s="267"/>
      <c r="I3106" s="267"/>
      <c r="J3106" s="267">
        <v>14</v>
      </c>
      <c r="K3106" s="267"/>
      <c r="L3106" s="196" t="s">
        <v>37</v>
      </c>
      <c r="M3106" s="196" t="s">
        <v>369</v>
      </c>
      <c r="N3106" s="196" t="s">
        <v>380</v>
      </c>
      <c r="O3106" s="196" t="s">
        <v>379</v>
      </c>
      <c r="P3106" s="196" t="s">
        <v>4568</v>
      </c>
      <c r="Q3106" s="217" t="s">
        <v>664</v>
      </c>
      <c r="R3106" s="218"/>
      <c r="S3106" s="218"/>
      <c r="T3106" s="218"/>
      <c r="U3106" s="219"/>
      <c r="V3106" s="197" t="s">
        <v>776</v>
      </c>
      <c r="W3106" s="220">
        <v>1</v>
      </c>
      <c r="X3106" s="223">
        <v>169</v>
      </c>
      <c r="Y3106" s="223">
        <v>164</v>
      </c>
      <c r="Z3106" s="223">
        <v>153</v>
      </c>
      <c r="AA3106" s="223">
        <v>144</v>
      </c>
      <c r="AB3106" s="5"/>
      <c r="AC3106" s="224">
        <f t="shared" si="116"/>
        <v>0</v>
      </c>
      <c r="AD3106" s="270">
        <f t="shared" si="117"/>
        <v>0</v>
      </c>
      <c r="AE3106" s="198"/>
      <c r="AF3106" s="199"/>
      <c r="AG3106" s="200"/>
      <c r="AH3106" s="200"/>
      <c r="AI3106" s="169" t="str">
        <f>IF(AB3106/W3106=0,"",IF(MOD(AB3106,W3106)&gt;0,"ОШИБКА!!! неверная кратность на сорт",""))</f>
        <v/>
      </c>
    </row>
    <row r="3107" spans="2:35">
      <c r="B3107" s="251"/>
      <c r="C3107" s="168" t="s">
        <v>3507</v>
      </c>
      <c r="D3107" s="267"/>
      <c r="E3107" s="267"/>
      <c r="F3107" s="267"/>
      <c r="G3107" s="267"/>
      <c r="H3107" s="267"/>
      <c r="I3107" s="267"/>
      <c r="J3107" s="267"/>
      <c r="K3107" s="267"/>
      <c r="L3107" s="196" t="s">
        <v>37</v>
      </c>
      <c r="M3107" s="332" t="s">
        <v>369</v>
      </c>
      <c r="N3107" s="332" t="s">
        <v>380</v>
      </c>
      <c r="O3107" s="332" t="s">
        <v>379</v>
      </c>
      <c r="P3107" s="332" t="s">
        <v>4449</v>
      </c>
      <c r="Q3107" s="338" t="s">
        <v>4613</v>
      </c>
      <c r="R3107" s="334"/>
      <c r="S3107" s="334"/>
      <c r="T3107" s="334"/>
      <c r="U3107" s="219"/>
      <c r="V3107" s="197" t="s">
        <v>776</v>
      </c>
      <c r="W3107" s="220">
        <v>1</v>
      </c>
      <c r="X3107" s="223">
        <v>360</v>
      </c>
      <c r="Y3107" s="223">
        <v>349</v>
      </c>
      <c r="Z3107" s="223">
        <v>327</v>
      </c>
      <c r="AA3107" s="223">
        <v>308</v>
      </c>
      <c r="AB3107" s="5"/>
      <c r="AC3107" s="224">
        <f t="shared" si="116"/>
        <v>0</v>
      </c>
      <c r="AD3107" s="270">
        <f t="shared" si="117"/>
        <v>0</v>
      </c>
      <c r="AE3107" s="198" t="s">
        <v>4484</v>
      </c>
      <c r="AF3107" s="199"/>
      <c r="AG3107" s="200"/>
      <c r="AH3107" s="200"/>
      <c r="AI3107" s="169" t="str">
        <f>IF(AB3107/W3107=0,"",IF(MOD(AB3107,W3107)&gt;0,"ОШИБКА!!! неверная кратность на сорт",""))</f>
        <v/>
      </c>
    </row>
    <row r="3108" spans="2:35">
      <c r="B3108" s="251"/>
      <c r="C3108" s="168" t="s">
        <v>4572</v>
      </c>
      <c r="D3108" s="267"/>
      <c r="E3108" s="267"/>
      <c r="F3108" s="267"/>
      <c r="G3108" s="267"/>
      <c r="H3108" s="267"/>
      <c r="I3108" s="267"/>
      <c r="J3108" s="267">
        <v>1</v>
      </c>
      <c r="K3108" s="267"/>
      <c r="L3108" s="196" t="s">
        <v>37</v>
      </c>
      <c r="M3108" s="196" t="s">
        <v>369</v>
      </c>
      <c r="N3108" s="196" t="s">
        <v>384</v>
      </c>
      <c r="O3108" s="196" t="s">
        <v>680</v>
      </c>
      <c r="P3108" s="196" t="s">
        <v>4571</v>
      </c>
      <c r="Q3108" s="217" t="s">
        <v>664</v>
      </c>
      <c r="R3108" s="218"/>
      <c r="S3108" s="218"/>
      <c r="T3108" s="218"/>
      <c r="U3108" s="219"/>
      <c r="V3108" s="197" t="s">
        <v>776</v>
      </c>
      <c r="W3108" s="220">
        <v>1</v>
      </c>
      <c r="X3108" s="223">
        <v>169</v>
      </c>
      <c r="Y3108" s="223">
        <v>164</v>
      </c>
      <c r="Z3108" s="223">
        <v>153</v>
      </c>
      <c r="AA3108" s="223">
        <v>144</v>
      </c>
      <c r="AB3108" s="5"/>
      <c r="AC3108" s="224">
        <f t="shared" si="116"/>
        <v>0</v>
      </c>
      <c r="AD3108" s="270">
        <f t="shared" si="117"/>
        <v>0</v>
      </c>
      <c r="AE3108" s="198"/>
      <c r="AF3108" s="199"/>
      <c r="AG3108" s="200"/>
      <c r="AH3108" s="200"/>
      <c r="AI3108" s="169" t="str">
        <f>IF(AB3108/W3108=0,"",IF(MOD(AB3108,W3108)&gt;0,"ОШИБКА!!! неверная кратность на сорт",""))</f>
        <v/>
      </c>
    </row>
    <row r="3109" spans="2:35">
      <c r="B3109" s="251"/>
      <c r="C3109" s="168" t="s">
        <v>2920</v>
      </c>
      <c r="D3109" s="267"/>
      <c r="E3109" s="267"/>
      <c r="F3109" s="267"/>
      <c r="G3109" s="267"/>
      <c r="H3109" s="267"/>
      <c r="I3109" s="267"/>
      <c r="J3109" s="267">
        <v>2</v>
      </c>
      <c r="K3109" s="267"/>
      <c r="L3109" s="196" t="s">
        <v>37</v>
      </c>
      <c r="M3109" s="196" t="s">
        <v>369</v>
      </c>
      <c r="N3109" s="196" t="s">
        <v>384</v>
      </c>
      <c r="O3109" s="196" t="s">
        <v>680</v>
      </c>
      <c r="P3109" s="196" t="s">
        <v>681</v>
      </c>
      <c r="Q3109" s="217" t="s">
        <v>664</v>
      </c>
      <c r="R3109" s="218"/>
      <c r="S3109" s="218"/>
      <c r="T3109" s="218"/>
      <c r="U3109" s="219"/>
      <c r="V3109" s="197" t="s">
        <v>776</v>
      </c>
      <c r="W3109" s="220">
        <v>1</v>
      </c>
      <c r="X3109" s="223">
        <v>169</v>
      </c>
      <c r="Y3109" s="223">
        <v>164</v>
      </c>
      <c r="Z3109" s="223">
        <v>153</v>
      </c>
      <c r="AA3109" s="223">
        <v>144</v>
      </c>
      <c r="AB3109" s="5"/>
      <c r="AC3109" s="224">
        <f t="shared" si="116"/>
        <v>0</v>
      </c>
      <c r="AD3109" s="270">
        <f t="shared" si="117"/>
        <v>0</v>
      </c>
      <c r="AE3109" s="198"/>
      <c r="AF3109" s="199"/>
      <c r="AG3109" s="200"/>
      <c r="AH3109" s="200"/>
      <c r="AI3109" s="169" t="str">
        <f>IF(AB3109/W3109=0,"",IF(MOD(AB3109,W3109)&gt;0,"ОШИБКА!!! неверная кратность на сорт",""))</f>
        <v/>
      </c>
    </row>
    <row r="3110" spans="2:35">
      <c r="B3110" s="251"/>
      <c r="C3110" s="168" t="s">
        <v>2922</v>
      </c>
      <c r="D3110" s="267"/>
      <c r="E3110" s="267"/>
      <c r="F3110" s="267"/>
      <c r="G3110" s="267"/>
      <c r="H3110" s="267"/>
      <c r="I3110" s="267"/>
      <c r="J3110" s="267">
        <v>20</v>
      </c>
      <c r="K3110" s="267"/>
      <c r="L3110" s="196" t="s">
        <v>37</v>
      </c>
      <c r="M3110" s="196" t="s">
        <v>369</v>
      </c>
      <c r="N3110" s="196" t="s">
        <v>384</v>
      </c>
      <c r="O3110" s="196" t="s">
        <v>680</v>
      </c>
      <c r="P3110" s="196" t="s">
        <v>683</v>
      </c>
      <c r="Q3110" s="217" t="s">
        <v>664</v>
      </c>
      <c r="R3110" s="218"/>
      <c r="S3110" s="218"/>
      <c r="T3110" s="218"/>
      <c r="U3110" s="219"/>
      <c r="V3110" s="197" t="s">
        <v>776</v>
      </c>
      <c r="W3110" s="220">
        <v>1</v>
      </c>
      <c r="X3110" s="223">
        <v>169</v>
      </c>
      <c r="Y3110" s="223">
        <v>164</v>
      </c>
      <c r="Z3110" s="223">
        <v>153</v>
      </c>
      <c r="AA3110" s="223">
        <v>144</v>
      </c>
      <c r="AB3110" s="5"/>
      <c r="AC3110" s="224">
        <f t="shared" si="116"/>
        <v>0</v>
      </c>
      <c r="AD3110" s="270">
        <f t="shared" si="117"/>
        <v>0</v>
      </c>
      <c r="AE3110" s="198"/>
      <c r="AF3110" s="199"/>
      <c r="AG3110" s="200"/>
      <c r="AH3110" s="200"/>
      <c r="AI3110" s="169" t="str">
        <f>IF(AB3110/W3110=0,"",IF(MOD(AB3110,W3110)&gt;0,"ОШИБКА!!! неверная кратность на сорт",""))</f>
        <v/>
      </c>
    </row>
    <row r="3111" spans="2:35">
      <c r="B3111" s="251"/>
      <c r="C3111" s="168" t="s">
        <v>2925</v>
      </c>
      <c r="D3111" s="267"/>
      <c r="E3111" s="267"/>
      <c r="F3111" s="267"/>
      <c r="G3111" s="267"/>
      <c r="H3111" s="267"/>
      <c r="I3111" s="267"/>
      <c r="J3111" s="267">
        <v>3</v>
      </c>
      <c r="K3111" s="267"/>
      <c r="L3111" s="196" t="s">
        <v>37</v>
      </c>
      <c r="M3111" s="196" t="s">
        <v>369</v>
      </c>
      <c r="N3111" s="196" t="s">
        <v>384</v>
      </c>
      <c r="O3111" s="196" t="s">
        <v>680</v>
      </c>
      <c r="P3111" s="196" t="s">
        <v>686</v>
      </c>
      <c r="Q3111" s="217" t="s">
        <v>664</v>
      </c>
      <c r="R3111" s="218"/>
      <c r="S3111" s="218"/>
      <c r="T3111" s="334"/>
      <c r="U3111" s="336"/>
      <c r="V3111" s="197" t="s">
        <v>776</v>
      </c>
      <c r="W3111" s="220">
        <v>1</v>
      </c>
      <c r="X3111" s="223">
        <v>169</v>
      </c>
      <c r="Y3111" s="223">
        <v>164</v>
      </c>
      <c r="Z3111" s="223">
        <v>153</v>
      </c>
      <c r="AA3111" s="223">
        <v>144</v>
      </c>
      <c r="AB3111" s="5"/>
      <c r="AC3111" s="224">
        <f t="shared" si="116"/>
        <v>0</v>
      </c>
      <c r="AD3111" s="270">
        <f t="shared" si="117"/>
        <v>0</v>
      </c>
      <c r="AE3111" s="198"/>
      <c r="AF3111" s="199"/>
      <c r="AG3111" s="200"/>
      <c r="AH3111" s="200"/>
      <c r="AI3111" s="169" t="str">
        <f>IF(AB3111/W3111=0,"",IF(MOD(AB3111,W3111)&gt;0,"ОШИБКА!!! неверная кратность на сорт",""))</f>
        <v/>
      </c>
    </row>
    <row r="3112" spans="2:35">
      <c r="B3112" s="251"/>
      <c r="C3112" s="168"/>
      <c r="D3112" s="267"/>
      <c r="E3112" s="267"/>
      <c r="F3112" s="267"/>
      <c r="G3112" s="267"/>
      <c r="H3112" s="267"/>
      <c r="I3112" s="267"/>
      <c r="J3112" s="267"/>
      <c r="K3112" s="267"/>
      <c r="L3112" s="196" t="s">
        <v>37</v>
      </c>
      <c r="M3112" s="196" t="s">
        <v>369</v>
      </c>
      <c r="N3112" s="196" t="s">
        <v>5343</v>
      </c>
      <c r="O3112" s="196"/>
      <c r="P3112" s="196"/>
      <c r="Q3112" s="217" t="s">
        <v>4822</v>
      </c>
      <c r="R3112" s="218"/>
      <c r="S3112" s="218"/>
      <c r="T3112" s="218"/>
      <c r="U3112" s="281" t="s">
        <v>4764</v>
      </c>
      <c r="V3112" s="197" t="s">
        <v>776</v>
      </c>
      <c r="W3112" s="220">
        <v>1</v>
      </c>
      <c r="X3112" s="285">
        <v>586</v>
      </c>
      <c r="Y3112" s="285">
        <v>568</v>
      </c>
      <c r="Z3112" s="285">
        <v>533</v>
      </c>
      <c r="AA3112" s="285">
        <v>500</v>
      </c>
      <c r="AB3112" s="5"/>
      <c r="AC3112" s="224">
        <f t="shared" si="116"/>
        <v>0</v>
      </c>
      <c r="AD3112" s="270">
        <f t="shared" si="117"/>
        <v>0</v>
      </c>
      <c r="AE3112" s="282" t="s">
        <v>7069</v>
      </c>
      <c r="AF3112" s="283" t="s">
        <v>4765</v>
      </c>
      <c r="AG3112" s="200"/>
      <c r="AH3112" s="200"/>
      <c r="AI3112" s="169" t="str">
        <f>IF(AB3112/W3112=0,"",IF(MOD(AB3112,W3112)&gt;0,"ОШИБКА!!! неверная кратность на сорт",""))</f>
        <v/>
      </c>
    </row>
    <row r="3113" spans="2:35">
      <c r="B3113" s="251"/>
      <c r="C3113" s="168"/>
      <c r="D3113" s="267"/>
      <c r="E3113" s="267"/>
      <c r="F3113" s="267"/>
      <c r="G3113" s="267"/>
      <c r="H3113" s="267"/>
      <c r="I3113" s="267"/>
      <c r="J3113" s="267"/>
      <c r="K3113" s="267"/>
      <c r="L3113" s="196" t="s">
        <v>37</v>
      </c>
      <c r="M3113" s="196" t="s">
        <v>369</v>
      </c>
      <c r="N3113" s="196" t="s">
        <v>5344</v>
      </c>
      <c r="O3113" s="196"/>
      <c r="P3113" s="196"/>
      <c r="Q3113" s="217" t="s">
        <v>4861</v>
      </c>
      <c r="R3113" s="218"/>
      <c r="S3113" s="218"/>
      <c r="T3113" s="218"/>
      <c r="U3113" s="281" t="s">
        <v>4764</v>
      </c>
      <c r="V3113" s="197" t="s">
        <v>776</v>
      </c>
      <c r="W3113" s="220">
        <v>1</v>
      </c>
      <c r="X3113" s="285">
        <v>1639</v>
      </c>
      <c r="Y3113" s="285">
        <v>1589</v>
      </c>
      <c r="Z3113" s="285">
        <v>1490</v>
      </c>
      <c r="AA3113" s="285">
        <v>1400</v>
      </c>
      <c r="AB3113" s="5"/>
      <c r="AC3113" s="224">
        <f t="shared" si="116"/>
        <v>0</v>
      </c>
      <c r="AD3113" s="270">
        <f t="shared" si="117"/>
        <v>0</v>
      </c>
      <c r="AE3113" s="282" t="s">
        <v>7069</v>
      </c>
      <c r="AF3113" s="283" t="s">
        <v>4765</v>
      </c>
      <c r="AG3113" s="200"/>
      <c r="AH3113" s="200"/>
      <c r="AI3113" s="169" t="str">
        <f>IF(AB3113/W3113=0,"",IF(MOD(AB3113,W3113)&gt;0,"ОШИБКА!!! неверная кратность на сорт",""))</f>
        <v/>
      </c>
    </row>
    <row r="3114" spans="2:35">
      <c r="B3114" s="251"/>
      <c r="C3114" s="168"/>
      <c r="D3114" s="267"/>
      <c r="E3114" s="267"/>
      <c r="F3114" s="267"/>
      <c r="G3114" s="267"/>
      <c r="H3114" s="267"/>
      <c r="I3114" s="267"/>
      <c r="J3114" s="267"/>
      <c r="K3114" s="267"/>
      <c r="L3114" s="196" t="s">
        <v>37</v>
      </c>
      <c r="M3114" s="196" t="s">
        <v>369</v>
      </c>
      <c r="N3114" s="196" t="s">
        <v>5345</v>
      </c>
      <c r="O3114" s="196"/>
      <c r="P3114" s="196"/>
      <c r="Q3114" s="217" t="s">
        <v>4822</v>
      </c>
      <c r="R3114" s="218"/>
      <c r="S3114" s="218"/>
      <c r="T3114" s="218"/>
      <c r="U3114" s="281" t="s">
        <v>4764</v>
      </c>
      <c r="V3114" s="197" t="s">
        <v>776</v>
      </c>
      <c r="W3114" s="220">
        <v>1</v>
      </c>
      <c r="X3114" s="285">
        <v>586</v>
      </c>
      <c r="Y3114" s="285">
        <v>568</v>
      </c>
      <c r="Z3114" s="285">
        <v>533</v>
      </c>
      <c r="AA3114" s="285">
        <v>500</v>
      </c>
      <c r="AB3114" s="5"/>
      <c r="AC3114" s="224">
        <f t="shared" si="116"/>
        <v>0</v>
      </c>
      <c r="AD3114" s="270">
        <f t="shared" si="117"/>
        <v>0</v>
      </c>
      <c r="AE3114" s="282" t="s">
        <v>7069</v>
      </c>
      <c r="AF3114" s="283" t="s">
        <v>4765</v>
      </c>
      <c r="AG3114" s="200"/>
      <c r="AH3114" s="200"/>
      <c r="AI3114" s="169" t="str">
        <f>IF(AB3114/W3114=0,"",IF(MOD(AB3114,W3114)&gt;0,"ОШИБКА!!! неверная кратность на сорт",""))</f>
        <v/>
      </c>
    </row>
    <row r="3115" spans="2:35">
      <c r="B3115" s="251"/>
      <c r="C3115" s="168"/>
      <c r="D3115" s="267"/>
      <c r="E3115" s="267"/>
      <c r="F3115" s="267"/>
      <c r="G3115" s="267"/>
      <c r="H3115" s="267"/>
      <c r="I3115" s="267"/>
      <c r="J3115" s="267"/>
      <c r="K3115" s="267"/>
      <c r="L3115" s="196" t="s">
        <v>37</v>
      </c>
      <c r="M3115" s="196" t="s">
        <v>369</v>
      </c>
      <c r="N3115" s="196" t="s">
        <v>5345</v>
      </c>
      <c r="O3115" s="196"/>
      <c r="P3115" s="196"/>
      <c r="Q3115" s="217" t="s">
        <v>4861</v>
      </c>
      <c r="R3115" s="218"/>
      <c r="S3115" s="218"/>
      <c r="T3115" s="218"/>
      <c r="U3115" s="281" t="s">
        <v>4764</v>
      </c>
      <c r="V3115" s="197" t="s">
        <v>776</v>
      </c>
      <c r="W3115" s="220">
        <v>1</v>
      </c>
      <c r="X3115" s="285">
        <v>1639</v>
      </c>
      <c r="Y3115" s="285">
        <v>1589</v>
      </c>
      <c r="Z3115" s="285">
        <v>1490</v>
      </c>
      <c r="AA3115" s="285">
        <v>1400</v>
      </c>
      <c r="AB3115" s="5"/>
      <c r="AC3115" s="224">
        <f t="shared" si="116"/>
        <v>0</v>
      </c>
      <c r="AD3115" s="270">
        <f t="shared" si="117"/>
        <v>0</v>
      </c>
      <c r="AE3115" s="282" t="s">
        <v>7069</v>
      </c>
      <c r="AF3115" s="283" t="s">
        <v>4765</v>
      </c>
      <c r="AG3115" s="200"/>
      <c r="AH3115" s="200"/>
      <c r="AI3115" s="169" t="str">
        <f>IF(AB3115/W3115=0,"",IF(MOD(AB3115,W3115)&gt;0,"ОШИБКА!!! неверная кратность на сорт",""))</f>
        <v/>
      </c>
    </row>
    <row r="3116" spans="2:35">
      <c r="B3116" s="251"/>
      <c r="C3116" s="168"/>
      <c r="D3116" s="267"/>
      <c r="E3116" s="267"/>
      <c r="F3116" s="267"/>
      <c r="G3116" s="267"/>
      <c r="H3116" s="267"/>
      <c r="I3116" s="267"/>
      <c r="J3116" s="267"/>
      <c r="K3116" s="267"/>
      <c r="L3116" s="196" t="s">
        <v>37</v>
      </c>
      <c r="M3116" s="196" t="s">
        <v>369</v>
      </c>
      <c r="N3116" s="196" t="s">
        <v>5346</v>
      </c>
      <c r="O3116" s="196"/>
      <c r="P3116" s="196"/>
      <c r="Q3116" s="217" t="s">
        <v>4822</v>
      </c>
      <c r="R3116" s="218"/>
      <c r="S3116" s="218"/>
      <c r="T3116" s="218"/>
      <c r="U3116" s="281" t="s">
        <v>4764</v>
      </c>
      <c r="V3116" s="197" t="s">
        <v>776</v>
      </c>
      <c r="W3116" s="220">
        <v>1</v>
      </c>
      <c r="X3116" s="285">
        <v>586</v>
      </c>
      <c r="Y3116" s="285">
        <v>568</v>
      </c>
      <c r="Z3116" s="285">
        <v>533</v>
      </c>
      <c r="AA3116" s="285">
        <v>500</v>
      </c>
      <c r="AB3116" s="5"/>
      <c r="AC3116" s="224">
        <f t="shared" si="116"/>
        <v>0</v>
      </c>
      <c r="AD3116" s="270">
        <f t="shared" si="117"/>
        <v>0</v>
      </c>
      <c r="AE3116" s="282" t="s">
        <v>7069</v>
      </c>
      <c r="AF3116" s="283" t="s">
        <v>4765</v>
      </c>
      <c r="AG3116" s="200"/>
      <c r="AH3116" s="200"/>
      <c r="AI3116" s="169" t="str">
        <f>IF(AB3116/W3116=0,"",IF(MOD(AB3116,W3116)&gt;0,"ОШИБКА!!! неверная кратность на сорт",""))</f>
        <v/>
      </c>
    </row>
    <row r="3117" spans="2:35">
      <c r="B3117" s="251"/>
      <c r="C3117" s="168"/>
      <c r="D3117" s="267"/>
      <c r="E3117" s="267"/>
      <c r="F3117" s="267"/>
      <c r="G3117" s="267"/>
      <c r="H3117" s="267"/>
      <c r="I3117" s="267"/>
      <c r="J3117" s="267"/>
      <c r="K3117" s="267"/>
      <c r="L3117" s="196" t="s">
        <v>37</v>
      </c>
      <c r="M3117" s="196" t="s">
        <v>369</v>
      </c>
      <c r="N3117" s="196" t="s">
        <v>5347</v>
      </c>
      <c r="O3117" s="196"/>
      <c r="P3117" s="196"/>
      <c r="Q3117" s="217" t="s">
        <v>4822</v>
      </c>
      <c r="R3117" s="218"/>
      <c r="S3117" s="218"/>
      <c r="T3117" s="218"/>
      <c r="U3117" s="281" t="s">
        <v>4764</v>
      </c>
      <c r="V3117" s="197" t="s">
        <v>776</v>
      </c>
      <c r="W3117" s="220">
        <v>1</v>
      </c>
      <c r="X3117" s="285">
        <v>586</v>
      </c>
      <c r="Y3117" s="285">
        <v>568</v>
      </c>
      <c r="Z3117" s="285">
        <v>533</v>
      </c>
      <c r="AA3117" s="285">
        <v>500</v>
      </c>
      <c r="AB3117" s="5"/>
      <c r="AC3117" s="224">
        <f t="shared" si="116"/>
        <v>0</v>
      </c>
      <c r="AD3117" s="270">
        <f t="shared" si="117"/>
        <v>0</v>
      </c>
      <c r="AE3117" s="282" t="s">
        <v>7069</v>
      </c>
      <c r="AF3117" s="283" t="s">
        <v>4765</v>
      </c>
      <c r="AG3117" s="200"/>
      <c r="AH3117" s="200"/>
      <c r="AI3117" s="169" t="str">
        <f>IF(AB3117/W3117=0,"",IF(MOD(AB3117,W3117)&gt;0,"ОШИБКА!!! неверная кратность на сорт",""))</f>
        <v/>
      </c>
    </row>
    <row r="3118" spans="2:35">
      <c r="B3118" s="251"/>
      <c r="C3118" s="168"/>
      <c r="D3118" s="267"/>
      <c r="E3118" s="267"/>
      <c r="F3118" s="267"/>
      <c r="G3118" s="267"/>
      <c r="H3118" s="267"/>
      <c r="I3118" s="267"/>
      <c r="J3118" s="267"/>
      <c r="K3118" s="267">
        <v>1</v>
      </c>
      <c r="L3118" s="196" t="s">
        <v>37</v>
      </c>
      <c r="M3118" s="196" t="s">
        <v>369</v>
      </c>
      <c r="N3118" s="196" t="s">
        <v>5348</v>
      </c>
      <c r="O3118" s="196"/>
      <c r="P3118" s="196"/>
      <c r="Q3118" s="217" t="s">
        <v>4822</v>
      </c>
      <c r="R3118" s="218"/>
      <c r="S3118" s="218"/>
      <c r="T3118" s="218"/>
      <c r="U3118" s="281" t="s">
        <v>4764</v>
      </c>
      <c r="V3118" s="197" t="s">
        <v>776</v>
      </c>
      <c r="W3118" s="220">
        <v>1</v>
      </c>
      <c r="X3118" s="285">
        <v>586</v>
      </c>
      <c r="Y3118" s="285">
        <v>568</v>
      </c>
      <c r="Z3118" s="285">
        <v>533</v>
      </c>
      <c r="AA3118" s="285">
        <v>500</v>
      </c>
      <c r="AB3118" s="5"/>
      <c r="AC3118" s="224">
        <f t="shared" si="116"/>
        <v>0</v>
      </c>
      <c r="AD3118" s="270">
        <f t="shared" si="117"/>
        <v>0</v>
      </c>
      <c r="AE3118" s="282" t="s">
        <v>7069</v>
      </c>
      <c r="AF3118" s="283" t="s">
        <v>4765</v>
      </c>
      <c r="AG3118" s="200"/>
      <c r="AH3118" s="200"/>
      <c r="AI3118" s="169" t="str">
        <f>IF(AB3118/W3118=0,"",IF(MOD(AB3118,W3118)&gt;0,"ОШИБКА!!! неверная кратность на сорт",""))</f>
        <v/>
      </c>
    </row>
    <row r="3119" spans="2:35">
      <c r="B3119" s="251"/>
      <c r="C3119" s="168"/>
      <c r="D3119" s="267"/>
      <c r="E3119" s="267"/>
      <c r="F3119" s="267"/>
      <c r="G3119" s="267"/>
      <c r="H3119" s="267"/>
      <c r="I3119" s="267"/>
      <c r="J3119" s="267"/>
      <c r="K3119" s="267"/>
      <c r="L3119" s="196" t="s">
        <v>37</v>
      </c>
      <c r="M3119" s="196" t="s">
        <v>369</v>
      </c>
      <c r="N3119" s="196" t="s">
        <v>5349</v>
      </c>
      <c r="O3119" s="196"/>
      <c r="P3119" s="196"/>
      <c r="Q3119" s="217" t="s">
        <v>4822</v>
      </c>
      <c r="R3119" s="218"/>
      <c r="S3119" s="218"/>
      <c r="T3119" s="218"/>
      <c r="U3119" s="281" t="s">
        <v>4764</v>
      </c>
      <c r="V3119" s="197" t="s">
        <v>776</v>
      </c>
      <c r="W3119" s="220">
        <v>1</v>
      </c>
      <c r="X3119" s="285">
        <v>586</v>
      </c>
      <c r="Y3119" s="285">
        <v>568</v>
      </c>
      <c r="Z3119" s="285">
        <v>533</v>
      </c>
      <c r="AA3119" s="285">
        <v>500</v>
      </c>
      <c r="AB3119" s="5"/>
      <c r="AC3119" s="224">
        <f t="shared" si="116"/>
        <v>0</v>
      </c>
      <c r="AD3119" s="270">
        <f t="shared" si="117"/>
        <v>0</v>
      </c>
      <c r="AE3119" s="282" t="s">
        <v>7069</v>
      </c>
      <c r="AF3119" s="283" t="s">
        <v>4765</v>
      </c>
      <c r="AG3119" s="200"/>
      <c r="AH3119" s="200"/>
      <c r="AI3119" s="169" t="str">
        <f>IF(AB3119/W3119=0,"",IF(MOD(AB3119,W3119)&gt;0,"ОШИБКА!!! неверная кратность на сорт",""))</f>
        <v/>
      </c>
    </row>
    <row r="3120" spans="2:35">
      <c r="B3120" s="251"/>
      <c r="C3120" s="168"/>
      <c r="D3120" s="267"/>
      <c r="E3120" s="267"/>
      <c r="F3120" s="267"/>
      <c r="G3120" s="267"/>
      <c r="H3120" s="267"/>
      <c r="I3120" s="267"/>
      <c r="J3120" s="267"/>
      <c r="K3120" s="267">
        <v>8</v>
      </c>
      <c r="L3120" s="196" t="s">
        <v>37</v>
      </c>
      <c r="M3120" s="196" t="s">
        <v>369</v>
      </c>
      <c r="N3120" s="196" t="s">
        <v>5350</v>
      </c>
      <c r="O3120" s="196"/>
      <c r="P3120" s="196"/>
      <c r="Q3120" s="217" t="s">
        <v>4822</v>
      </c>
      <c r="R3120" s="218"/>
      <c r="S3120" s="218"/>
      <c r="T3120" s="218"/>
      <c r="U3120" s="281" t="s">
        <v>4764</v>
      </c>
      <c r="V3120" s="197" t="s">
        <v>776</v>
      </c>
      <c r="W3120" s="220">
        <v>1</v>
      </c>
      <c r="X3120" s="285">
        <v>586</v>
      </c>
      <c r="Y3120" s="285">
        <v>568</v>
      </c>
      <c r="Z3120" s="285">
        <v>533</v>
      </c>
      <c r="AA3120" s="285">
        <v>500</v>
      </c>
      <c r="AB3120" s="5"/>
      <c r="AC3120" s="224">
        <f t="shared" si="116"/>
        <v>0</v>
      </c>
      <c r="AD3120" s="270">
        <f t="shared" si="117"/>
        <v>0</v>
      </c>
      <c r="AE3120" s="282" t="s">
        <v>7069</v>
      </c>
      <c r="AF3120" s="283" t="s">
        <v>4765</v>
      </c>
      <c r="AG3120" s="200"/>
      <c r="AH3120" s="200"/>
      <c r="AI3120" s="169" t="str">
        <f>IF(AB3120/W3120=0,"",IF(MOD(AB3120,W3120)&gt;0,"ОШИБКА!!! неверная кратность на сорт",""))</f>
        <v/>
      </c>
    </row>
    <row r="3121" spans="2:35">
      <c r="B3121" s="251"/>
      <c r="C3121" s="168"/>
      <c r="D3121" s="267"/>
      <c r="E3121" s="267"/>
      <c r="F3121" s="267"/>
      <c r="G3121" s="267"/>
      <c r="H3121" s="267"/>
      <c r="I3121" s="267"/>
      <c r="J3121" s="267"/>
      <c r="K3121" s="267"/>
      <c r="L3121" s="196" t="s">
        <v>37</v>
      </c>
      <c r="M3121" s="196" t="s">
        <v>369</v>
      </c>
      <c r="N3121" s="196" t="s">
        <v>5350</v>
      </c>
      <c r="O3121" s="196"/>
      <c r="P3121" s="196"/>
      <c r="Q3121" s="217" t="s">
        <v>4861</v>
      </c>
      <c r="R3121" s="218"/>
      <c r="S3121" s="218"/>
      <c r="T3121" s="218"/>
      <c r="U3121" s="281" t="s">
        <v>4764</v>
      </c>
      <c r="V3121" s="197" t="s">
        <v>776</v>
      </c>
      <c r="W3121" s="220">
        <v>1</v>
      </c>
      <c r="X3121" s="285">
        <v>1639</v>
      </c>
      <c r="Y3121" s="285">
        <v>1589</v>
      </c>
      <c r="Z3121" s="285">
        <v>1490</v>
      </c>
      <c r="AA3121" s="285">
        <v>1400</v>
      </c>
      <c r="AB3121" s="5"/>
      <c r="AC3121" s="224">
        <f t="shared" si="116"/>
        <v>0</v>
      </c>
      <c r="AD3121" s="270">
        <f t="shared" si="117"/>
        <v>0</v>
      </c>
      <c r="AE3121" s="282" t="s">
        <v>7069</v>
      </c>
      <c r="AF3121" s="283" t="s">
        <v>4765</v>
      </c>
      <c r="AG3121" s="200"/>
      <c r="AH3121" s="200"/>
      <c r="AI3121" s="169" t="str">
        <f>IF(AB3121/W3121=0,"",IF(MOD(AB3121,W3121)&gt;0,"ОШИБКА!!! неверная кратность на сорт",""))</f>
        <v/>
      </c>
    </row>
    <row r="3122" spans="2:35">
      <c r="B3122" s="251"/>
      <c r="C3122" s="168"/>
      <c r="D3122" s="267"/>
      <c r="E3122" s="267"/>
      <c r="F3122" s="267"/>
      <c r="G3122" s="267"/>
      <c r="H3122" s="267"/>
      <c r="I3122" s="267"/>
      <c r="J3122" s="267"/>
      <c r="K3122" s="267">
        <v>81</v>
      </c>
      <c r="L3122" s="196" t="s">
        <v>37</v>
      </c>
      <c r="M3122" s="196" t="s">
        <v>369</v>
      </c>
      <c r="N3122" s="196" t="s">
        <v>5351</v>
      </c>
      <c r="O3122" s="196"/>
      <c r="P3122" s="196"/>
      <c r="Q3122" s="217" t="s">
        <v>4822</v>
      </c>
      <c r="R3122" s="218"/>
      <c r="S3122" s="218"/>
      <c r="T3122" s="218"/>
      <c r="U3122" s="281" t="s">
        <v>4764</v>
      </c>
      <c r="V3122" s="197" t="s">
        <v>776</v>
      </c>
      <c r="W3122" s="220">
        <v>1</v>
      </c>
      <c r="X3122" s="285">
        <v>586</v>
      </c>
      <c r="Y3122" s="285">
        <v>568</v>
      </c>
      <c r="Z3122" s="285">
        <v>533</v>
      </c>
      <c r="AA3122" s="285">
        <v>500</v>
      </c>
      <c r="AB3122" s="5"/>
      <c r="AC3122" s="224">
        <f t="shared" si="116"/>
        <v>0</v>
      </c>
      <c r="AD3122" s="270">
        <f t="shared" si="117"/>
        <v>0</v>
      </c>
      <c r="AE3122" s="282" t="s">
        <v>7069</v>
      </c>
      <c r="AF3122" s="283" t="s">
        <v>4765</v>
      </c>
      <c r="AG3122" s="200"/>
      <c r="AH3122" s="200"/>
      <c r="AI3122" s="169" t="str">
        <f>IF(AB3122/W3122=0,"",IF(MOD(AB3122,W3122)&gt;0,"ОШИБКА!!! неверная кратность на сорт",""))</f>
        <v/>
      </c>
    </row>
    <row r="3123" spans="2:35">
      <c r="B3123" s="251"/>
      <c r="C3123" s="168"/>
      <c r="D3123" s="267"/>
      <c r="E3123" s="267"/>
      <c r="F3123" s="267"/>
      <c r="G3123" s="267"/>
      <c r="H3123" s="267"/>
      <c r="I3123" s="267"/>
      <c r="J3123" s="267"/>
      <c r="K3123" s="267">
        <v>1</v>
      </c>
      <c r="L3123" s="196" t="s">
        <v>37</v>
      </c>
      <c r="M3123" s="196" t="s">
        <v>369</v>
      </c>
      <c r="N3123" s="196" t="s">
        <v>5352</v>
      </c>
      <c r="O3123" s="196"/>
      <c r="P3123" s="196"/>
      <c r="Q3123" s="217" t="s">
        <v>4822</v>
      </c>
      <c r="R3123" s="218"/>
      <c r="S3123" s="218"/>
      <c r="T3123" s="218"/>
      <c r="U3123" s="281" t="s">
        <v>4764</v>
      </c>
      <c r="V3123" s="197" t="s">
        <v>776</v>
      </c>
      <c r="W3123" s="220">
        <v>1</v>
      </c>
      <c r="X3123" s="285">
        <v>586</v>
      </c>
      <c r="Y3123" s="285">
        <v>568</v>
      </c>
      <c r="Z3123" s="285">
        <v>533</v>
      </c>
      <c r="AA3123" s="285">
        <v>500</v>
      </c>
      <c r="AB3123" s="5"/>
      <c r="AC3123" s="224">
        <f t="shared" si="116"/>
        <v>0</v>
      </c>
      <c r="AD3123" s="270">
        <f t="shared" si="117"/>
        <v>0</v>
      </c>
      <c r="AE3123" s="282" t="s">
        <v>7069</v>
      </c>
      <c r="AF3123" s="283" t="s">
        <v>4765</v>
      </c>
      <c r="AG3123" s="200"/>
      <c r="AH3123" s="200"/>
      <c r="AI3123" s="169" t="str">
        <f>IF(AB3123/W3123=0,"",IF(MOD(AB3123,W3123)&gt;0,"ОШИБКА!!! неверная кратность на сорт",""))</f>
        <v/>
      </c>
    </row>
    <row r="3124" spans="2:35">
      <c r="B3124" s="251"/>
      <c r="C3124" s="168"/>
      <c r="D3124" s="267"/>
      <c r="E3124" s="267"/>
      <c r="F3124" s="267"/>
      <c r="G3124" s="267"/>
      <c r="H3124" s="267"/>
      <c r="I3124" s="267"/>
      <c r="J3124" s="267"/>
      <c r="K3124" s="267">
        <v>1719</v>
      </c>
      <c r="L3124" s="196" t="s">
        <v>37</v>
      </c>
      <c r="M3124" s="196" t="s">
        <v>369</v>
      </c>
      <c r="N3124" s="196" t="s">
        <v>5353</v>
      </c>
      <c r="O3124" s="196"/>
      <c r="P3124" s="196"/>
      <c r="Q3124" s="217" t="s">
        <v>4822</v>
      </c>
      <c r="R3124" s="218"/>
      <c r="S3124" s="218"/>
      <c r="T3124" s="218"/>
      <c r="U3124" s="281" t="s">
        <v>4764</v>
      </c>
      <c r="V3124" s="197" t="s">
        <v>776</v>
      </c>
      <c r="W3124" s="220">
        <v>1</v>
      </c>
      <c r="X3124" s="285">
        <v>586</v>
      </c>
      <c r="Y3124" s="285">
        <v>568</v>
      </c>
      <c r="Z3124" s="285">
        <v>533</v>
      </c>
      <c r="AA3124" s="285">
        <v>500</v>
      </c>
      <c r="AB3124" s="5"/>
      <c r="AC3124" s="224">
        <f t="shared" si="116"/>
        <v>0</v>
      </c>
      <c r="AD3124" s="270">
        <f t="shared" si="117"/>
        <v>0</v>
      </c>
      <c r="AE3124" s="282" t="s">
        <v>7069</v>
      </c>
      <c r="AF3124" s="283" t="s">
        <v>4765</v>
      </c>
      <c r="AG3124" s="200"/>
      <c r="AH3124" s="200"/>
      <c r="AI3124" s="169" t="str">
        <f>IF(AB3124/W3124=0,"",IF(MOD(AB3124,W3124)&gt;0,"ОШИБКА!!! неверная кратность на сорт",""))</f>
        <v/>
      </c>
    </row>
    <row r="3125" spans="2:35">
      <c r="B3125" s="251"/>
      <c r="C3125" s="168"/>
      <c r="D3125" s="267"/>
      <c r="E3125" s="267"/>
      <c r="F3125" s="267"/>
      <c r="G3125" s="267"/>
      <c r="H3125" s="267"/>
      <c r="I3125" s="267"/>
      <c r="J3125" s="267"/>
      <c r="K3125" s="267">
        <v>79</v>
      </c>
      <c r="L3125" s="196" t="s">
        <v>37</v>
      </c>
      <c r="M3125" s="196" t="s">
        <v>369</v>
      </c>
      <c r="N3125" s="196" t="s">
        <v>5354</v>
      </c>
      <c r="O3125" s="196"/>
      <c r="P3125" s="196"/>
      <c r="Q3125" s="217" t="s">
        <v>4822</v>
      </c>
      <c r="R3125" s="218"/>
      <c r="S3125" s="218"/>
      <c r="T3125" s="218"/>
      <c r="U3125" s="281" t="s">
        <v>4764</v>
      </c>
      <c r="V3125" s="197" t="s">
        <v>776</v>
      </c>
      <c r="W3125" s="220">
        <v>1</v>
      </c>
      <c r="X3125" s="285">
        <v>586</v>
      </c>
      <c r="Y3125" s="285">
        <v>568</v>
      </c>
      <c r="Z3125" s="285">
        <v>533</v>
      </c>
      <c r="AA3125" s="285">
        <v>500</v>
      </c>
      <c r="AB3125" s="5"/>
      <c r="AC3125" s="224">
        <f t="shared" si="116"/>
        <v>0</v>
      </c>
      <c r="AD3125" s="270">
        <f t="shared" si="117"/>
        <v>0</v>
      </c>
      <c r="AE3125" s="282" t="s">
        <v>7069</v>
      </c>
      <c r="AF3125" s="283" t="s">
        <v>4765</v>
      </c>
      <c r="AG3125" s="200"/>
      <c r="AH3125" s="200"/>
      <c r="AI3125" s="169" t="str">
        <f>IF(AB3125/W3125=0,"",IF(MOD(AB3125,W3125)&gt;0,"ОШИБКА!!! неверная кратность на сорт",""))</f>
        <v/>
      </c>
    </row>
    <row r="3126" spans="2:35">
      <c r="B3126" s="251"/>
      <c r="C3126" s="168"/>
      <c r="D3126" s="267"/>
      <c r="E3126" s="267"/>
      <c r="F3126" s="267"/>
      <c r="G3126" s="267"/>
      <c r="H3126" s="267"/>
      <c r="I3126" s="267"/>
      <c r="J3126" s="267"/>
      <c r="K3126" s="267">
        <v>1</v>
      </c>
      <c r="L3126" s="196" t="s">
        <v>37</v>
      </c>
      <c r="M3126" s="196" t="s">
        <v>369</v>
      </c>
      <c r="N3126" s="196" t="s">
        <v>5355</v>
      </c>
      <c r="O3126" s="196"/>
      <c r="P3126" s="196"/>
      <c r="Q3126" s="217" t="s">
        <v>4822</v>
      </c>
      <c r="R3126" s="218"/>
      <c r="S3126" s="218"/>
      <c r="T3126" s="218"/>
      <c r="U3126" s="281" t="s">
        <v>4764</v>
      </c>
      <c r="V3126" s="197" t="s">
        <v>776</v>
      </c>
      <c r="W3126" s="220">
        <v>1</v>
      </c>
      <c r="X3126" s="285">
        <v>586</v>
      </c>
      <c r="Y3126" s="285">
        <v>568</v>
      </c>
      <c r="Z3126" s="285">
        <v>533</v>
      </c>
      <c r="AA3126" s="285">
        <v>500</v>
      </c>
      <c r="AB3126" s="5"/>
      <c r="AC3126" s="224">
        <f t="shared" si="116"/>
        <v>0</v>
      </c>
      <c r="AD3126" s="270">
        <f t="shared" si="117"/>
        <v>0</v>
      </c>
      <c r="AE3126" s="282" t="s">
        <v>7069</v>
      </c>
      <c r="AF3126" s="283" t="s">
        <v>4765</v>
      </c>
      <c r="AG3126" s="200"/>
      <c r="AH3126" s="200"/>
      <c r="AI3126" s="169" t="str">
        <f>IF(AB3126/W3126=0,"",IF(MOD(AB3126,W3126)&gt;0,"ОШИБКА!!! неверная кратность на сорт",""))</f>
        <v/>
      </c>
    </row>
    <row r="3127" spans="2:35">
      <c r="B3127" s="251"/>
      <c r="C3127" s="168"/>
      <c r="D3127" s="267"/>
      <c r="E3127" s="267"/>
      <c r="F3127" s="267"/>
      <c r="G3127" s="267"/>
      <c r="H3127" s="267"/>
      <c r="I3127" s="267"/>
      <c r="J3127" s="267"/>
      <c r="K3127" s="267">
        <v>20</v>
      </c>
      <c r="L3127" s="196" t="s">
        <v>37</v>
      </c>
      <c r="M3127" s="196" t="s">
        <v>369</v>
      </c>
      <c r="N3127" s="196" t="s">
        <v>5356</v>
      </c>
      <c r="O3127" s="196"/>
      <c r="P3127" s="196"/>
      <c r="Q3127" s="217" t="s">
        <v>4822</v>
      </c>
      <c r="R3127" s="218"/>
      <c r="S3127" s="218"/>
      <c r="T3127" s="218"/>
      <c r="U3127" s="281" t="s">
        <v>4764</v>
      </c>
      <c r="V3127" s="197" t="s">
        <v>776</v>
      </c>
      <c r="W3127" s="220">
        <v>1</v>
      </c>
      <c r="X3127" s="285">
        <v>586</v>
      </c>
      <c r="Y3127" s="285">
        <v>568</v>
      </c>
      <c r="Z3127" s="285">
        <v>533</v>
      </c>
      <c r="AA3127" s="285">
        <v>500</v>
      </c>
      <c r="AB3127" s="5"/>
      <c r="AC3127" s="224">
        <f t="shared" si="116"/>
        <v>0</v>
      </c>
      <c r="AD3127" s="270">
        <f t="shared" si="117"/>
        <v>0</v>
      </c>
      <c r="AE3127" s="282" t="s">
        <v>7069</v>
      </c>
      <c r="AF3127" s="283" t="s">
        <v>4765</v>
      </c>
      <c r="AG3127" s="200"/>
      <c r="AH3127" s="200"/>
      <c r="AI3127" s="169" t="str">
        <f>IF(AB3127/W3127=0,"",IF(MOD(AB3127,W3127)&gt;0,"ОШИБКА!!! неверная кратность на сорт",""))</f>
        <v/>
      </c>
    </row>
    <row r="3128" spans="2:35">
      <c r="B3128" s="251"/>
      <c r="C3128" s="168"/>
      <c r="D3128" s="267"/>
      <c r="E3128" s="267"/>
      <c r="F3128" s="267"/>
      <c r="G3128" s="267"/>
      <c r="H3128" s="267"/>
      <c r="I3128" s="267"/>
      <c r="J3128" s="267"/>
      <c r="K3128" s="267">
        <v>39</v>
      </c>
      <c r="L3128" s="196" t="s">
        <v>37</v>
      </c>
      <c r="M3128" s="196" t="s">
        <v>369</v>
      </c>
      <c r="N3128" s="196" t="s">
        <v>5357</v>
      </c>
      <c r="O3128" s="196"/>
      <c r="P3128" s="196"/>
      <c r="Q3128" s="217" t="s">
        <v>4822</v>
      </c>
      <c r="R3128" s="218"/>
      <c r="S3128" s="218"/>
      <c r="T3128" s="218"/>
      <c r="U3128" s="281" t="s">
        <v>4764</v>
      </c>
      <c r="V3128" s="197" t="s">
        <v>776</v>
      </c>
      <c r="W3128" s="220">
        <v>1</v>
      </c>
      <c r="X3128" s="285">
        <v>586</v>
      </c>
      <c r="Y3128" s="285">
        <v>568</v>
      </c>
      <c r="Z3128" s="285">
        <v>533</v>
      </c>
      <c r="AA3128" s="285">
        <v>500</v>
      </c>
      <c r="AB3128" s="5"/>
      <c r="AC3128" s="224">
        <f t="shared" si="116"/>
        <v>0</v>
      </c>
      <c r="AD3128" s="270">
        <f t="shared" si="117"/>
        <v>0</v>
      </c>
      <c r="AE3128" s="282" t="s">
        <v>7069</v>
      </c>
      <c r="AF3128" s="283" t="s">
        <v>4765</v>
      </c>
      <c r="AG3128" s="200"/>
      <c r="AH3128" s="200"/>
      <c r="AI3128" s="169" t="str">
        <f>IF(AB3128/W3128=0,"",IF(MOD(AB3128,W3128)&gt;0,"ОШИБКА!!! неверная кратность на сорт",""))</f>
        <v/>
      </c>
    </row>
    <row r="3129" spans="2:35">
      <c r="B3129" s="251"/>
      <c r="C3129" s="168"/>
      <c r="D3129" s="267"/>
      <c r="E3129" s="267"/>
      <c r="F3129" s="267"/>
      <c r="G3129" s="267"/>
      <c r="H3129" s="267"/>
      <c r="I3129" s="267"/>
      <c r="J3129" s="267"/>
      <c r="K3129" s="267">
        <v>954</v>
      </c>
      <c r="L3129" s="196" t="s">
        <v>37</v>
      </c>
      <c r="M3129" s="196" t="s">
        <v>369</v>
      </c>
      <c r="N3129" s="196" t="s">
        <v>5358</v>
      </c>
      <c r="O3129" s="196"/>
      <c r="P3129" s="196"/>
      <c r="Q3129" s="217" t="s">
        <v>4822</v>
      </c>
      <c r="R3129" s="218"/>
      <c r="S3129" s="218"/>
      <c r="T3129" s="218"/>
      <c r="U3129" s="281" t="s">
        <v>4764</v>
      </c>
      <c r="V3129" s="197" t="s">
        <v>776</v>
      </c>
      <c r="W3129" s="220">
        <v>1</v>
      </c>
      <c r="X3129" s="285">
        <v>586</v>
      </c>
      <c r="Y3129" s="285">
        <v>568</v>
      </c>
      <c r="Z3129" s="285">
        <v>533</v>
      </c>
      <c r="AA3129" s="285">
        <v>500</v>
      </c>
      <c r="AB3129" s="5"/>
      <c r="AC3129" s="224">
        <f t="shared" si="116"/>
        <v>0</v>
      </c>
      <c r="AD3129" s="270">
        <f t="shared" si="117"/>
        <v>0</v>
      </c>
      <c r="AE3129" s="282" t="s">
        <v>7069</v>
      </c>
      <c r="AF3129" s="283" t="s">
        <v>4765</v>
      </c>
      <c r="AG3129" s="200"/>
      <c r="AH3129" s="200"/>
      <c r="AI3129" s="169" t="str">
        <f>IF(AB3129/W3129=0,"",IF(MOD(AB3129,W3129)&gt;0,"ОШИБКА!!! неверная кратность на сорт",""))</f>
        <v/>
      </c>
    </row>
    <row r="3130" spans="2:35">
      <c r="B3130" s="251"/>
      <c r="C3130" s="168"/>
      <c r="D3130" s="267"/>
      <c r="E3130" s="267"/>
      <c r="F3130" s="267"/>
      <c r="G3130" s="267"/>
      <c r="H3130" s="267"/>
      <c r="I3130" s="267"/>
      <c r="J3130" s="267"/>
      <c r="K3130" s="267">
        <v>480</v>
      </c>
      <c r="L3130" s="196" t="s">
        <v>37</v>
      </c>
      <c r="M3130" s="196" t="s">
        <v>369</v>
      </c>
      <c r="N3130" s="196" t="s">
        <v>5359</v>
      </c>
      <c r="O3130" s="196"/>
      <c r="P3130" s="196"/>
      <c r="Q3130" s="217" t="s">
        <v>4822</v>
      </c>
      <c r="R3130" s="218"/>
      <c r="S3130" s="218"/>
      <c r="T3130" s="218"/>
      <c r="U3130" s="281" t="s">
        <v>4764</v>
      </c>
      <c r="V3130" s="197" t="s">
        <v>776</v>
      </c>
      <c r="W3130" s="220">
        <v>1</v>
      </c>
      <c r="X3130" s="285">
        <v>586</v>
      </c>
      <c r="Y3130" s="285">
        <v>568</v>
      </c>
      <c r="Z3130" s="285">
        <v>533</v>
      </c>
      <c r="AA3130" s="285">
        <v>500</v>
      </c>
      <c r="AB3130" s="5"/>
      <c r="AC3130" s="224">
        <f t="shared" si="116"/>
        <v>0</v>
      </c>
      <c r="AD3130" s="270">
        <f t="shared" si="117"/>
        <v>0</v>
      </c>
      <c r="AE3130" s="282" t="s">
        <v>7069</v>
      </c>
      <c r="AF3130" s="283" t="s">
        <v>4765</v>
      </c>
      <c r="AG3130" s="200"/>
      <c r="AH3130" s="200"/>
      <c r="AI3130" s="169" t="str">
        <f>IF(AB3130/W3130=0,"",IF(MOD(AB3130,W3130)&gt;0,"ОШИБКА!!! неверная кратность на сорт",""))</f>
        <v/>
      </c>
    </row>
    <row r="3131" spans="2:35">
      <c r="B3131" s="251"/>
      <c r="C3131" s="168"/>
      <c r="D3131" s="267"/>
      <c r="E3131" s="267"/>
      <c r="F3131" s="267"/>
      <c r="G3131" s="267"/>
      <c r="H3131" s="267"/>
      <c r="I3131" s="267"/>
      <c r="J3131" s="267"/>
      <c r="K3131" s="267"/>
      <c r="L3131" s="196" t="s">
        <v>37</v>
      </c>
      <c r="M3131" s="196" t="s">
        <v>369</v>
      </c>
      <c r="N3131" s="196" t="s">
        <v>5360</v>
      </c>
      <c r="O3131" s="196"/>
      <c r="P3131" s="196"/>
      <c r="Q3131" s="217" t="s">
        <v>4822</v>
      </c>
      <c r="R3131" s="218"/>
      <c r="S3131" s="218"/>
      <c r="T3131" s="218"/>
      <c r="U3131" s="281" t="s">
        <v>4764</v>
      </c>
      <c r="V3131" s="197" t="s">
        <v>776</v>
      </c>
      <c r="W3131" s="220">
        <v>1</v>
      </c>
      <c r="X3131" s="285">
        <v>586</v>
      </c>
      <c r="Y3131" s="285">
        <v>568</v>
      </c>
      <c r="Z3131" s="285">
        <v>533</v>
      </c>
      <c r="AA3131" s="285">
        <v>500</v>
      </c>
      <c r="AB3131" s="5"/>
      <c r="AC3131" s="224">
        <f t="shared" si="116"/>
        <v>0</v>
      </c>
      <c r="AD3131" s="270">
        <f t="shared" si="117"/>
        <v>0</v>
      </c>
      <c r="AE3131" s="282" t="s">
        <v>7069</v>
      </c>
      <c r="AF3131" s="283" t="s">
        <v>4765</v>
      </c>
      <c r="AG3131" s="200"/>
      <c r="AH3131" s="200"/>
      <c r="AI3131" s="169" t="str">
        <f>IF(AB3131/W3131=0,"",IF(MOD(AB3131,W3131)&gt;0,"ОШИБКА!!! неверная кратность на сорт",""))</f>
        <v/>
      </c>
    </row>
    <row r="3132" spans="2:35">
      <c r="B3132" s="251"/>
      <c r="C3132" s="168"/>
      <c r="D3132" s="267"/>
      <c r="E3132" s="267"/>
      <c r="F3132" s="267"/>
      <c r="G3132" s="267"/>
      <c r="H3132" s="267"/>
      <c r="I3132" s="267"/>
      <c r="J3132" s="267"/>
      <c r="K3132" s="267"/>
      <c r="L3132" s="196" t="s">
        <v>37</v>
      </c>
      <c r="M3132" s="196" t="s">
        <v>369</v>
      </c>
      <c r="N3132" s="196" t="s">
        <v>5361</v>
      </c>
      <c r="O3132" s="196"/>
      <c r="P3132" s="196"/>
      <c r="Q3132" s="217" t="s">
        <v>4822</v>
      </c>
      <c r="R3132" s="218"/>
      <c r="S3132" s="218"/>
      <c r="T3132" s="218"/>
      <c r="U3132" s="281" t="s">
        <v>4764</v>
      </c>
      <c r="V3132" s="197" t="s">
        <v>776</v>
      </c>
      <c r="W3132" s="220">
        <v>1</v>
      </c>
      <c r="X3132" s="285">
        <v>586</v>
      </c>
      <c r="Y3132" s="285">
        <v>568</v>
      </c>
      <c r="Z3132" s="285">
        <v>533</v>
      </c>
      <c r="AA3132" s="285">
        <v>500</v>
      </c>
      <c r="AB3132" s="5"/>
      <c r="AC3132" s="224">
        <f t="shared" si="116"/>
        <v>0</v>
      </c>
      <c r="AD3132" s="270">
        <f t="shared" si="117"/>
        <v>0</v>
      </c>
      <c r="AE3132" s="282" t="s">
        <v>7069</v>
      </c>
      <c r="AF3132" s="283" t="s">
        <v>4765</v>
      </c>
      <c r="AG3132" s="200"/>
      <c r="AH3132" s="200"/>
      <c r="AI3132" s="169" t="str">
        <f>IF(AB3132/W3132=0,"",IF(MOD(AB3132,W3132)&gt;0,"ОШИБКА!!! неверная кратность на сорт",""))</f>
        <v/>
      </c>
    </row>
    <row r="3133" spans="2:35">
      <c r="B3133" s="251"/>
      <c r="C3133" s="168"/>
      <c r="D3133" s="267"/>
      <c r="E3133" s="267"/>
      <c r="F3133" s="267"/>
      <c r="G3133" s="267"/>
      <c r="H3133" s="267"/>
      <c r="I3133" s="267"/>
      <c r="J3133" s="267"/>
      <c r="K3133" s="267"/>
      <c r="L3133" s="196" t="s">
        <v>37</v>
      </c>
      <c r="M3133" s="196" t="s">
        <v>369</v>
      </c>
      <c r="N3133" s="196" t="s">
        <v>5362</v>
      </c>
      <c r="O3133" s="196"/>
      <c r="P3133" s="196"/>
      <c r="Q3133" s="217" t="s">
        <v>4822</v>
      </c>
      <c r="R3133" s="218"/>
      <c r="S3133" s="218"/>
      <c r="T3133" s="218"/>
      <c r="U3133" s="281" t="s">
        <v>4764</v>
      </c>
      <c r="V3133" s="197" t="s">
        <v>776</v>
      </c>
      <c r="W3133" s="220">
        <v>1</v>
      </c>
      <c r="X3133" s="285">
        <v>586</v>
      </c>
      <c r="Y3133" s="285">
        <v>568</v>
      </c>
      <c r="Z3133" s="285">
        <v>533</v>
      </c>
      <c r="AA3133" s="285">
        <v>500</v>
      </c>
      <c r="AB3133" s="5"/>
      <c r="AC3133" s="224">
        <f t="shared" si="116"/>
        <v>0</v>
      </c>
      <c r="AD3133" s="270">
        <f t="shared" si="117"/>
        <v>0</v>
      </c>
      <c r="AE3133" s="282" t="s">
        <v>7069</v>
      </c>
      <c r="AF3133" s="283" t="s">
        <v>4765</v>
      </c>
      <c r="AG3133" s="200"/>
      <c r="AH3133" s="200"/>
      <c r="AI3133" s="169" t="str">
        <f>IF(AB3133/W3133=0,"",IF(MOD(AB3133,W3133)&gt;0,"ОШИБКА!!! неверная кратность на сорт",""))</f>
        <v/>
      </c>
    </row>
    <row r="3134" spans="2:35">
      <c r="B3134" s="251"/>
      <c r="C3134" s="168" t="s">
        <v>3534</v>
      </c>
      <c r="D3134" s="267">
        <v>6</v>
      </c>
      <c r="E3134" s="267"/>
      <c r="F3134" s="267"/>
      <c r="G3134" s="267"/>
      <c r="H3134" s="267"/>
      <c r="I3134" s="267"/>
      <c r="J3134" s="267"/>
      <c r="K3134" s="267"/>
      <c r="L3134" s="196" t="s">
        <v>37</v>
      </c>
      <c r="M3134" s="196" t="s">
        <v>369</v>
      </c>
      <c r="N3134" s="196" t="s">
        <v>4334</v>
      </c>
      <c r="O3134" s="196" t="s">
        <v>4333</v>
      </c>
      <c r="P3134" s="196" t="s">
        <v>4335</v>
      </c>
      <c r="Q3134" s="217" t="s">
        <v>4624</v>
      </c>
      <c r="R3134" s="218"/>
      <c r="S3134" s="218"/>
      <c r="T3134" s="218"/>
      <c r="U3134" s="219"/>
      <c r="V3134" s="197" t="s">
        <v>176</v>
      </c>
      <c r="W3134" s="220">
        <v>1</v>
      </c>
      <c r="X3134" s="223">
        <v>1047</v>
      </c>
      <c r="Y3134" s="223">
        <v>1015</v>
      </c>
      <c r="Z3134" s="223">
        <v>951</v>
      </c>
      <c r="AA3134" s="223">
        <v>894</v>
      </c>
      <c r="AB3134" s="5"/>
      <c r="AC3134" s="224">
        <f t="shared" si="116"/>
        <v>0</v>
      </c>
      <c r="AD3134" s="270">
        <f t="shared" si="117"/>
        <v>0</v>
      </c>
      <c r="AE3134" s="198"/>
      <c r="AF3134" s="199"/>
      <c r="AG3134" s="200"/>
      <c r="AH3134" s="200"/>
      <c r="AI3134" s="169" t="str">
        <f>IF(AB3134/W3134=0,"",IF(MOD(AB3134,W3134)&gt;0,"ОШИБКА!!! неверная кратность на сорт",""))</f>
        <v/>
      </c>
    </row>
    <row r="3135" spans="2:35">
      <c r="B3135" s="251"/>
      <c r="C3135" s="168" t="s">
        <v>3533</v>
      </c>
      <c r="D3135" s="267">
        <v>6</v>
      </c>
      <c r="E3135" s="267"/>
      <c r="F3135" s="267"/>
      <c r="G3135" s="267"/>
      <c r="H3135" s="267"/>
      <c r="I3135" s="267"/>
      <c r="J3135" s="267"/>
      <c r="K3135" s="267"/>
      <c r="L3135" s="196" t="s">
        <v>37</v>
      </c>
      <c r="M3135" s="196" t="s">
        <v>369</v>
      </c>
      <c r="N3135" s="196" t="s">
        <v>4334</v>
      </c>
      <c r="O3135" s="196" t="s">
        <v>4333</v>
      </c>
      <c r="P3135" s="196"/>
      <c r="Q3135" s="217" t="s">
        <v>4613</v>
      </c>
      <c r="R3135" s="218"/>
      <c r="S3135" s="218"/>
      <c r="T3135" s="218"/>
      <c r="U3135" s="219"/>
      <c r="V3135" s="197" t="s">
        <v>776</v>
      </c>
      <c r="W3135" s="220">
        <v>1</v>
      </c>
      <c r="X3135" s="223">
        <v>352</v>
      </c>
      <c r="Y3135" s="223">
        <v>341</v>
      </c>
      <c r="Z3135" s="223">
        <v>320</v>
      </c>
      <c r="AA3135" s="223">
        <v>301</v>
      </c>
      <c r="AB3135" s="5"/>
      <c r="AC3135" s="224">
        <f t="shared" si="116"/>
        <v>0</v>
      </c>
      <c r="AD3135" s="270">
        <f t="shared" si="117"/>
        <v>0</v>
      </c>
      <c r="AE3135" s="198"/>
      <c r="AF3135" s="199"/>
      <c r="AG3135" s="200"/>
      <c r="AH3135" s="200"/>
      <c r="AI3135" s="169" t="str">
        <f>IF(AB3135/W3135=0,"",IF(MOD(AB3135,W3135)&gt;0,"ОШИБКА!!! неверная кратность на сорт",""))</f>
        <v/>
      </c>
    </row>
    <row r="3136" spans="2:35">
      <c r="B3136" s="251"/>
      <c r="C3136" s="168"/>
      <c r="D3136" s="267"/>
      <c r="E3136" s="267"/>
      <c r="F3136" s="267"/>
      <c r="G3136" s="267"/>
      <c r="H3136" s="267"/>
      <c r="I3136" s="267"/>
      <c r="J3136" s="267"/>
      <c r="K3136" s="267"/>
      <c r="L3136" s="196" t="s">
        <v>37</v>
      </c>
      <c r="M3136" s="196" t="s">
        <v>369</v>
      </c>
      <c r="N3136" s="196" t="s">
        <v>5586</v>
      </c>
      <c r="O3136" s="196"/>
      <c r="P3136" s="196"/>
      <c r="Q3136" s="217" t="s">
        <v>4862</v>
      </c>
      <c r="R3136" s="218"/>
      <c r="S3136" s="218"/>
      <c r="T3136" s="218"/>
      <c r="U3136" s="281" t="s">
        <v>4764</v>
      </c>
      <c r="V3136" s="197" t="s">
        <v>776</v>
      </c>
      <c r="W3136" s="220">
        <v>1</v>
      </c>
      <c r="X3136" s="285">
        <v>527</v>
      </c>
      <c r="Y3136" s="285">
        <v>511</v>
      </c>
      <c r="Z3136" s="285">
        <v>479</v>
      </c>
      <c r="AA3136" s="285">
        <v>450</v>
      </c>
      <c r="AB3136" s="5"/>
      <c r="AC3136" s="224">
        <f t="shared" si="116"/>
        <v>0</v>
      </c>
      <c r="AD3136" s="270">
        <f t="shared" si="117"/>
        <v>0</v>
      </c>
      <c r="AE3136" s="282" t="s">
        <v>7069</v>
      </c>
      <c r="AF3136" s="283" t="s">
        <v>4765</v>
      </c>
      <c r="AG3136" s="200"/>
      <c r="AH3136" s="200"/>
      <c r="AI3136" s="169" t="str">
        <f>IF(AB3136/W3136=0,"",IF(MOD(AB3136,W3136)&gt;0,"ОШИБКА!!! неверная кратность на сорт",""))</f>
        <v/>
      </c>
    </row>
    <row r="3137" spans="2:35">
      <c r="B3137" s="251"/>
      <c r="C3137" s="168"/>
      <c r="D3137" s="267"/>
      <c r="E3137" s="267"/>
      <c r="F3137" s="267"/>
      <c r="G3137" s="267"/>
      <c r="H3137" s="267"/>
      <c r="I3137" s="267"/>
      <c r="J3137" s="267"/>
      <c r="K3137" s="267"/>
      <c r="L3137" s="196" t="s">
        <v>37</v>
      </c>
      <c r="M3137" s="196" t="s">
        <v>369</v>
      </c>
      <c r="N3137" s="196" t="s">
        <v>5587</v>
      </c>
      <c r="O3137" s="196"/>
      <c r="P3137" s="196"/>
      <c r="Q3137" s="217" t="s">
        <v>4862</v>
      </c>
      <c r="R3137" s="218"/>
      <c r="S3137" s="218"/>
      <c r="T3137" s="218"/>
      <c r="U3137" s="281" t="s">
        <v>4764</v>
      </c>
      <c r="V3137" s="197" t="s">
        <v>776</v>
      </c>
      <c r="W3137" s="220">
        <v>1</v>
      </c>
      <c r="X3137" s="285">
        <v>527</v>
      </c>
      <c r="Y3137" s="285">
        <v>511</v>
      </c>
      <c r="Z3137" s="285">
        <v>479</v>
      </c>
      <c r="AA3137" s="285">
        <v>450</v>
      </c>
      <c r="AB3137" s="5"/>
      <c r="AC3137" s="224">
        <f t="shared" si="116"/>
        <v>0</v>
      </c>
      <c r="AD3137" s="270">
        <f t="shared" si="117"/>
        <v>0</v>
      </c>
      <c r="AE3137" s="282" t="s">
        <v>7069</v>
      </c>
      <c r="AF3137" s="283" t="s">
        <v>4765</v>
      </c>
      <c r="AG3137" s="200"/>
      <c r="AH3137" s="200"/>
      <c r="AI3137" s="169" t="str">
        <f>IF(AB3137/W3137=0,"",IF(MOD(AB3137,W3137)&gt;0,"ОШИБКА!!! неверная кратность на сорт",""))</f>
        <v/>
      </c>
    </row>
    <row r="3138" spans="2:35">
      <c r="B3138" s="251"/>
      <c r="C3138" s="168" t="s">
        <v>1483</v>
      </c>
      <c r="D3138" s="267"/>
      <c r="E3138" s="267">
        <v>89</v>
      </c>
      <c r="F3138" s="267">
        <v>41</v>
      </c>
      <c r="G3138" s="267"/>
      <c r="H3138" s="267"/>
      <c r="I3138" s="267"/>
      <c r="J3138" s="267"/>
      <c r="K3138" s="267"/>
      <c r="L3138" s="196" t="s">
        <v>37</v>
      </c>
      <c r="M3138" s="196" t="s">
        <v>369</v>
      </c>
      <c r="N3138" s="196" t="s">
        <v>1485</v>
      </c>
      <c r="O3138" s="196" t="s">
        <v>1484</v>
      </c>
      <c r="P3138" s="196" t="s">
        <v>1486</v>
      </c>
      <c r="Q3138" s="196" t="s">
        <v>141</v>
      </c>
      <c r="R3138" s="218"/>
      <c r="S3138" s="218"/>
      <c r="T3138" s="218"/>
      <c r="U3138" s="344" t="s">
        <v>4482</v>
      </c>
      <c r="V3138" s="197" t="s">
        <v>776</v>
      </c>
      <c r="W3138" s="220">
        <v>1</v>
      </c>
      <c r="X3138" s="227">
        <v>235</v>
      </c>
      <c r="Y3138" s="227">
        <v>228</v>
      </c>
      <c r="Z3138" s="227">
        <v>213</v>
      </c>
      <c r="AA3138" s="227">
        <v>201</v>
      </c>
      <c r="AB3138" s="5"/>
      <c r="AC3138" s="224">
        <f t="shared" si="116"/>
        <v>0</v>
      </c>
      <c r="AD3138" s="270">
        <f t="shared" si="117"/>
        <v>0</v>
      </c>
      <c r="AE3138" s="198"/>
      <c r="AF3138" s="199"/>
      <c r="AG3138" s="200"/>
      <c r="AH3138" s="200"/>
      <c r="AI3138" s="169" t="str">
        <f>IF(AB3138/W3138=0,"",IF(MOD(AB3138,W3138)&gt;0,"ОШИБКА!!! неверная кратность на сорт",""))</f>
        <v/>
      </c>
    </row>
    <row r="3139" spans="2:35">
      <c r="B3139" s="251"/>
      <c r="C3139" s="168" t="s">
        <v>3612</v>
      </c>
      <c r="D3139" s="267"/>
      <c r="E3139" s="267"/>
      <c r="F3139" s="267"/>
      <c r="G3139" s="267"/>
      <c r="H3139" s="267"/>
      <c r="I3139" s="267"/>
      <c r="J3139" s="267"/>
      <c r="K3139" s="267"/>
      <c r="L3139" s="196" t="s">
        <v>37</v>
      </c>
      <c r="M3139" s="332" t="s">
        <v>369</v>
      </c>
      <c r="N3139" s="332" t="s">
        <v>1485</v>
      </c>
      <c r="O3139" s="332" t="s">
        <v>1484</v>
      </c>
      <c r="P3139" s="332" t="s">
        <v>4212</v>
      </c>
      <c r="Q3139" s="338" t="s">
        <v>4613</v>
      </c>
      <c r="R3139" s="334"/>
      <c r="S3139" s="334"/>
      <c r="T3139" s="334"/>
      <c r="U3139" s="219"/>
      <c r="V3139" s="197" t="s">
        <v>776</v>
      </c>
      <c r="W3139" s="220">
        <v>1</v>
      </c>
      <c r="X3139" s="223">
        <v>332</v>
      </c>
      <c r="Y3139" s="223">
        <v>322</v>
      </c>
      <c r="Z3139" s="223">
        <v>302</v>
      </c>
      <c r="AA3139" s="223">
        <v>284</v>
      </c>
      <c r="AB3139" s="5"/>
      <c r="AC3139" s="224">
        <f t="shared" si="116"/>
        <v>0</v>
      </c>
      <c r="AD3139" s="270">
        <f t="shared" si="117"/>
        <v>0</v>
      </c>
      <c r="AE3139" s="198" t="s">
        <v>4484</v>
      </c>
      <c r="AF3139" s="199"/>
      <c r="AG3139" s="200"/>
      <c r="AH3139" s="200"/>
      <c r="AI3139" s="169" t="str">
        <f>IF(AB3139/W3139=0,"",IF(MOD(AB3139,W3139)&gt;0,"ОШИБКА!!! неверная кратность на сорт",""))</f>
        <v/>
      </c>
    </row>
    <row r="3140" spans="2:35">
      <c r="B3140" s="251"/>
      <c r="C3140" s="168" t="s">
        <v>2670</v>
      </c>
      <c r="D3140" s="267"/>
      <c r="E3140" s="267"/>
      <c r="F3140" s="267"/>
      <c r="G3140" s="267"/>
      <c r="H3140" s="267"/>
      <c r="I3140" s="267"/>
      <c r="J3140" s="267"/>
      <c r="K3140" s="267"/>
      <c r="L3140" s="196" t="s">
        <v>37</v>
      </c>
      <c r="M3140" s="332" t="s">
        <v>369</v>
      </c>
      <c r="N3140" s="332" t="s">
        <v>701</v>
      </c>
      <c r="O3140" s="332" t="s">
        <v>702</v>
      </c>
      <c r="P3140" s="332" t="s">
        <v>2671</v>
      </c>
      <c r="Q3140" s="338" t="s">
        <v>4613</v>
      </c>
      <c r="R3140" s="334"/>
      <c r="S3140" s="334"/>
      <c r="T3140" s="334"/>
      <c r="U3140" s="219"/>
      <c r="V3140" s="197" t="s">
        <v>776</v>
      </c>
      <c r="W3140" s="220">
        <v>1</v>
      </c>
      <c r="X3140" s="223">
        <v>406</v>
      </c>
      <c r="Y3140" s="223">
        <v>394</v>
      </c>
      <c r="Z3140" s="223">
        <v>369</v>
      </c>
      <c r="AA3140" s="223">
        <v>347</v>
      </c>
      <c r="AB3140" s="5"/>
      <c r="AC3140" s="224">
        <f t="shared" si="116"/>
        <v>0</v>
      </c>
      <c r="AD3140" s="270">
        <f t="shared" si="117"/>
        <v>0</v>
      </c>
      <c r="AE3140" s="198" t="s">
        <v>4484</v>
      </c>
      <c r="AF3140" s="199"/>
      <c r="AG3140" s="200"/>
      <c r="AH3140" s="200"/>
      <c r="AI3140" s="169" t="str">
        <f>IF(AB3140/W3140=0,"",IF(MOD(AB3140,W3140)&gt;0,"ОШИБКА!!! неверная кратность на сорт",""))</f>
        <v/>
      </c>
    </row>
    <row r="3141" spans="2:35">
      <c r="B3141" s="251"/>
      <c r="C3141" s="168" t="s">
        <v>3616</v>
      </c>
      <c r="D3141" s="267"/>
      <c r="E3141" s="267"/>
      <c r="F3141" s="267"/>
      <c r="G3141" s="267"/>
      <c r="H3141" s="267"/>
      <c r="I3141" s="267"/>
      <c r="J3141" s="267"/>
      <c r="K3141" s="267"/>
      <c r="L3141" s="196" t="s">
        <v>37</v>
      </c>
      <c r="M3141" s="332" t="s">
        <v>369</v>
      </c>
      <c r="N3141" s="332" t="s">
        <v>701</v>
      </c>
      <c r="O3141" s="332" t="s">
        <v>702</v>
      </c>
      <c r="P3141" s="332" t="s">
        <v>4214</v>
      </c>
      <c r="Q3141" s="338" t="s">
        <v>4613</v>
      </c>
      <c r="R3141" s="334"/>
      <c r="S3141" s="334"/>
      <c r="T3141" s="334"/>
      <c r="U3141" s="219"/>
      <c r="V3141" s="197" t="s">
        <v>776</v>
      </c>
      <c r="W3141" s="220">
        <v>1</v>
      </c>
      <c r="X3141" s="223">
        <v>307</v>
      </c>
      <c r="Y3141" s="223">
        <v>298</v>
      </c>
      <c r="Z3141" s="223">
        <v>279</v>
      </c>
      <c r="AA3141" s="223">
        <v>263</v>
      </c>
      <c r="AB3141" s="5"/>
      <c r="AC3141" s="224">
        <f t="shared" si="116"/>
        <v>0</v>
      </c>
      <c r="AD3141" s="270">
        <f t="shared" si="117"/>
        <v>0</v>
      </c>
      <c r="AE3141" s="198" t="s">
        <v>4484</v>
      </c>
      <c r="AF3141" s="199"/>
      <c r="AG3141" s="200"/>
      <c r="AH3141" s="200"/>
      <c r="AI3141" s="169" t="str">
        <f>IF(AB3141/W3141=0,"",IF(MOD(AB3141,W3141)&gt;0,"ОШИБКА!!! неверная кратность на сорт",""))</f>
        <v/>
      </c>
    </row>
    <row r="3142" spans="2:35">
      <c r="B3142" s="251"/>
      <c r="C3142" s="168" t="s">
        <v>1490</v>
      </c>
      <c r="D3142" s="267">
        <v>1</v>
      </c>
      <c r="E3142" s="267">
        <v>9</v>
      </c>
      <c r="F3142" s="267">
        <v>0</v>
      </c>
      <c r="G3142" s="267"/>
      <c r="H3142" s="267"/>
      <c r="I3142" s="267"/>
      <c r="J3142" s="267"/>
      <c r="K3142" s="267"/>
      <c r="L3142" s="196" t="s">
        <v>37</v>
      </c>
      <c r="M3142" s="196" t="s">
        <v>369</v>
      </c>
      <c r="N3142" s="196" t="s">
        <v>701</v>
      </c>
      <c r="O3142" s="196" t="s">
        <v>702</v>
      </c>
      <c r="P3142" s="196" t="s">
        <v>1491</v>
      </c>
      <c r="Q3142" s="196" t="s">
        <v>141</v>
      </c>
      <c r="R3142" s="218"/>
      <c r="S3142" s="218"/>
      <c r="T3142" s="218"/>
      <c r="U3142" s="219"/>
      <c r="V3142" s="197" t="s">
        <v>776</v>
      </c>
      <c r="W3142" s="220">
        <v>1</v>
      </c>
      <c r="X3142" s="223">
        <v>294</v>
      </c>
      <c r="Y3142" s="223">
        <v>285</v>
      </c>
      <c r="Z3142" s="223">
        <v>267</v>
      </c>
      <c r="AA3142" s="223">
        <v>251</v>
      </c>
      <c r="AB3142" s="5"/>
      <c r="AC3142" s="224">
        <f t="shared" si="116"/>
        <v>0</v>
      </c>
      <c r="AD3142" s="270">
        <f t="shared" si="117"/>
        <v>0</v>
      </c>
      <c r="AE3142" s="198"/>
      <c r="AF3142" s="199"/>
      <c r="AG3142" s="200"/>
      <c r="AH3142" s="200"/>
      <c r="AI3142" s="169" t="str">
        <f>IF(AB3142/W3142=0,"",IF(MOD(AB3142,W3142)&gt;0,"ОШИБКА!!! неверная кратность на сорт",""))</f>
        <v/>
      </c>
    </row>
    <row r="3143" spans="2:35">
      <c r="B3143" s="251"/>
      <c r="C3143" s="168" t="s">
        <v>1492</v>
      </c>
      <c r="D3143" s="267">
        <v>90</v>
      </c>
      <c r="E3143" s="267">
        <v>160</v>
      </c>
      <c r="F3143" s="267">
        <v>160</v>
      </c>
      <c r="G3143" s="267"/>
      <c r="H3143" s="267"/>
      <c r="I3143" s="267"/>
      <c r="J3143" s="267"/>
      <c r="K3143" s="267"/>
      <c r="L3143" s="196" t="s">
        <v>37</v>
      </c>
      <c r="M3143" s="196" t="s">
        <v>369</v>
      </c>
      <c r="N3143" s="196" t="s">
        <v>701</v>
      </c>
      <c r="O3143" s="196" t="s">
        <v>702</v>
      </c>
      <c r="P3143" s="196" t="s">
        <v>1491</v>
      </c>
      <c r="Q3143" s="217" t="s">
        <v>48</v>
      </c>
      <c r="R3143" s="218"/>
      <c r="S3143" s="218"/>
      <c r="T3143" s="218"/>
      <c r="U3143" s="219"/>
      <c r="V3143" s="197" t="s">
        <v>776</v>
      </c>
      <c r="W3143" s="220">
        <v>1</v>
      </c>
      <c r="X3143" s="223">
        <v>405</v>
      </c>
      <c r="Y3143" s="223">
        <v>392</v>
      </c>
      <c r="Z3143" s="223">
        <v>368</v>
      </c>
      <c r="AA3143" s="223">
        <v>346</v>
      </c>
      <c r="AB3143" s="5"/>
      <c r="AC3143" s="224">
        <f t="shared" si="116"/>
        <v>0</v>
      </c>
      <c r="AD3143" s="270">
        <f t="shared" si="117"/>
        <v>0</v>
      </c>
      <c r="AE3143" s="198"/>
      <c r="AF3143" s="199"/>
      <c r="AG3143" s="200"/>
      <c r="AH3143" s="200"/>
      <c r="AI3143" s="169" t="str">
        <f>IF(AB3143/W3143=0,"",IF(MOD(AB3143,W3143)&gt;0,"ОШИБКА!!! неверная кратность на сорт",""))</f>
        <v/>
      </c>
    </row>
    <row r="3144" spans="2:35">
      <c r="B3144" s="251"/>
      <c r="C3144" s="168" t="s">
        <v>3615</v>
      </c>
      <c r="D3144" s="267">
        <v>3</v>
      </c>
      <c r="E3144" s="267"/>
      <c r="F3144" s="267"/>
      <c r="G3144" s="267"/>
      <c r="H3144" s="267"/>
      <c r="I3144" s="267"/>
      <c r="J3144" s="267"/>
      <c r="K3144" s="267"/>
      <c r="L3144" s="196" t="s">
        <v>37</v>
      </c>
      <c r="M3144" s="196" t="s">
        <v>369</v>
      </c>
      <c r="N3144" s="196" t="s">
        <v>701</v>
      </c>
      <c r="O3144" s="196" t="s">
        <v>702</v>
      </c>
      <c r="P3144" s="196" t="s">
        <v>4213</v>
      </c>
      <c r="Q3144" s="217" t="s">
        <v>4613</v>
      </c>
      <c r="R3144" s="218"/>
      <c r="S3144" s="218"/>
      <c r="T3144" s="218"/>
      <c r="U3144" s="219"/>
      <c r="V3144" s="197" t="s">
        <v>776</v>
      </c>
      <c r="W3144" s="220">
        <v>1</v>
      </c>
      <c r="X3144" s="223">
        <v>307</v>
      </c>
      <c r="Y3144" s="223">
        <v>298</v>
      </c>
      <c r="Z3144" s="223">
        <v>279</v>
      </c>
      <c r="AA3144" s="223">
        <v>263</v>
      </c>
      <c r="AB3144" s="5"/>
      <c r="AC3144" s="224">
        <f t="shared" si="116"/>
        <v>0</v>
      </c>
      <c r="AD3144" s="270">
        <f t="shared" si="117"/>
        <v>0</v>
      </c>
      <c r="AE3144" s="198"/>
      <c r="AF3144" s="199"/>
      <c r="AG3144" s="200"/>
      <c r="AH3144" s="200"/>
      <c r="AI3144" s="169" t="str">
        <f>IF(AB3144/W3144=0,"",IF(MOD(AB3144,W3144)&gt;0,"ОШИБКА!!! неверная кратность на сорт",""))</f>
        <v/>
      </c>
    </row>
    <row r="3145" spans="2:35">
      <c r="B3145" s="251"/>
      <c r="C3145" s="168" t="s">
        <v>1493</v>
      </c>
      <c r="D3145" s="267"/>
      <c r="E3145" s="267">
        <v>81</v>
      </c>
      <c r="F3145" s="267">
        <v>23</v>
      </c>
      <c r="G3145" s="267"/>
      <c r="H3145" s="267"/>
      <c r="I3145" s="267"/>
      <c r="J3145" s="267"/>
      <c r="K3145" s="267"/>
      <c r="L3145" s="196" t="s">
        <v>37</v>
      </c>
      <c r="M3145" s="196" t="s">
        <v>369</v>
      </c>
      <c r="N3145" s="196" t="s">
        <v>701</v>
      </c>
      <c r="O3145" s="196" t="s">
        <v>702</v>
      </c>
      <c r="P3145" s="196" t="s">
        <v>1494</v>
      </c>
      <c r="Q3145" s="196" t="s">
        <v>141</v>
      </c>
      <c r="R3145" s="218"/>
      <c r="S3145" s="218"/>
      <c r="T3145" s="218"/>
      <c r="U3145" s="219"/>
      <c r="V3145" s="197" t="s">
        <v>776</v>
      </c>
      <c r="W3145" s="220">
        <v>1</v>
      </c>
      <c r="X3145" s="223">
        <v>294</v>
      </c>
      <c r="Y3145" s="223">
        <v>285</v>
      </c>
      <c r="Z3145" s="223">
        <v>267</v>
      </c>
      <c r="AA3145" s="223">
        <v>251</v>
      </c>
      <c r="AB3145" s="5"/>
      <c r="AC3145" s="224">
        <f t="shared" si="116"/>
        <v>0</v>
      </c>
      <c r="AD3145" s="270">
        <f t="shared" si="117"/>
        <v>0</v>
      </c>
      <c r="AE3145" s="198"/>
      <c r="AF3145" s="199"/>
      <c r="AG3145" s="200"/>
      <c r="AH3145" s="200"/>
      <c r="AI3145" s="169" t="str">
        <f>IF(AB3145/W3145=0,"",IF(MOD(AB3145,W3145)&gt;0,"ОШИБКА!!! неверная кратность на сорт",""))</f>
        <v/>
      </c>
    </row>
    <row r="3146" spans="2:35">
      <c r="B3146" s="251"/>
      <c r="C3146" s="168" t="s">
        <v>3808</v>
      </c>
      <c r="D3146" s="267"/>
      <c r="E3146" s="267">
        <v>118</v>
      </c>
      <c r="F3146" s="267">
        <v>0</v>
      </c>
      <c r="G3146" s="267"/>
      <c r="H3146" s="267"/>
      <c r="I3146" s="267"/>
      <c r="J3146" s="267"/>
      <c r="K3146" s="267"/>
      <c r="L3146" s="196" t="s">
        <v>37</v>
      </c>
      <c r="M3146" s="196" t="s">
        <v>369</v>
      </c>
      <c r="N3146" s="196" t="s">
        <v>701</v>
      </c>
      <c r="O3146" s="196" t="s">
        <v>702</v>
      </c>
      <c r="P3146" s="196" t="s">
        <v>1494</v>
      </c>
      <c r="Q3146" s="217" t="s">
        <v>48</v>
      </c>
      <c r="R3146" s="218"/>
      <c r="S3146" s="218"/>
      <c r="T3146" s="218"/>
      <c r="U3146" s="219"/>
      <c r="V3146" s="197" t="s">
        <v>776</v>
      </c>
      <c r="W3146" s="220">
        <v>1</v>
      </c>
      <c r="X3146" s="223">
        <v>405</v>
      </c>
      <c r="Y3146" s="223">
        <v>392</v>
      </c>
      <c r="Z3146" s="223">
        <v>368</v>
      </c>
      <c r="AA3146" s="223">
        <v>346</v>
      </c>
      <c r="AB3146" s="5"/>
      <c r="AC3146" s="224">
        <f t="shared" si="116"/>
        <v>0</v>
      </c>
      <c r="AD3146" s="270">
        <f t="shared" si="117"/>
        <v>0</v>
      </c>
      <c r="AE3146" s="198"/>
      <c r="AF3146" s="199"/>
      <c r="AG3146" s="200"/>
      <c r="AH3146" s="200"/>
      <c r="AI3146" s="169" t="str">
        <f>IF(AB3146/W3146=0,"",IF(MOD(AB3146,W3146)&gt;0,"ОШИБКА!!! неверная кратность на сорт",""))</f>
        <v/>
      </c>
    </row>
    <row r="3147" spans="2:35">
      <c r="B3147" s="251"/>
      <c r="C3147" s="254" t="s">
        <v>2937</v>
      </c>
      <c r="D3147" s="267">
        <v>20</v>
      </c>
      <c r="E3147" s="267"/>
      <c r="F3147" s="267"/>
      <c r="G3147" s="267"/>
      <c r="H3147" s="267"/>
      <c r="I3147" s="267"/>
      <c r="J3147" s="267"/>
      <c r="K3147" s="267"/>
      <c r="L3147" s="196" t="s">
        <v>37</v>
      </c>
      <c r="M3147" s="196" t="s">
        <v>369</v>
      </c>
      <c r="N3147" s="196" t="s">
        <v>701</v>
      </c>
      <c r="O3147" s="196" t="s">
        <v>702</v>
      </c>
      <c r="P3147" s="196" t="s">
        <v>705</v>
      </c>
      <c r="Q3147" s="217" t="s">
        <v>664</v>
      </c>
      <c r="R3147" s="218"/>
      <c r="S3147" s="218"/>
      <c r="T3147" s="218"/>
      <c r="U3147" s="219"/>
      <c r="V3147" s="197" t="s">
        <v>776</v>
      </c>
      <c r="W3147" s="220">
        <v>1</v>
      </c>
      <c r="X3147" s="223">
        <v>235</v>
      </c>
      <c r="Y3147" s="223">
        <v>228</v>
      </c>
      <c r="Z3147" s="223">
        <v>213</v>
      </c>
      <c r="AA3147" s="223">
        <v>201</v>
      </c>
      <c r="AB3147" s="5"/>
      <c r="AC3147" s="224">
        <f t="shared" si="116"/>
        <v>0</v>
      </c>
      <c r="AD3147" s="270">
        <f t="shared" si="117"/>
        <v>0</v>
      </c>
      <c r="AE3147" s="198"/>
      <c r="AF3147" s="199"/>
      <c r="AG3147" s="200"/>
      <c r="AH3147" s="200"/>
      <c r="AI3147" s="169" t="str">
        <f>IF(AB3147/W3147=0,"",IF(MOD(AB3147,W3147)&gt;0,"ОШИБКА!!! неверная кратность на сорт",""))</f>
        <v/>
      </c>
    </row>
    <row r="3148" spans="2:35">
      <c r="B3148" s="251"/>
      <c r="C3148" s="168" t="s">
        <v>1495</v>
      </c>
      <c r="D3148" s="267"/>
      <c r="E3148" s="267">
        <v>352</v>
      </c>
      <c r="F3148" s="267">
        <v>100</v>
      </c>
      <c r="G3148" s="267"/>
      <c r="H3148" s="267"/>
      <c r="I3148" s="267"/>
      <c r="J3148" s="267"/>
      <c r="K3148" s="267"/>
      <c r="L3148" s="196" t="s">
        <v>37</v>
      </c>
      <c r="M3148" s="196" t="s">
        <v>369</v>
      </c>
      <c r="N3148" s="196" t="s">
        <v>701</v>
      </c>
      <c r="O3148" s="196" t="s">
        <v>702</v>
      </c>
      <c r="P3148" s="196" t="s">
        <v>705</v>
      </c>
      <c r="Q3148" s="196" t="s">
        <v>141</v>
      </c>
      <c r="R3148" s="218"/>
      <c r="S3148" s="218"/>
      <c r="T3148" s="218"/>
      <c r="U3148" s="321" t="s">
        <v>4482</v>
      </c>
      <c r="V3148" s="197" t="s">
        <v>776</v>
      </c>
      <c r="W3148" s="220">
        <v>1</v>
      </c>
      <c r="X3148" s="227">
        <v>235</v>
      </c>
      <c r="Y3148" s="227">
        <v>228</v>
      </c>
      <c r="Z3148" s="227">
        <v>213</v>
      </c>
      <c r="AA3148" s="227">
        <v>201</v>
      </c>
      <c r="AB3148" s="5"/>
      <c r="AC3148" s="224">
        <f t="shared" si="116"/>
        <v>0</v>
      </c>
      <c r="AD3148" s="270">
        <f t="shared" si="117"/>
        <v>0</v>
      </c>
      <c r="AE3148" s="198"/>
      <c r="AF3148" s="199"/>
      <c r="AG3148" s="200"/>
      <c r="AH3148" s="200"/>
      <c r="AI3148" s="169" t="str">
        <f>IF(AB3148/W3148=0,"",IF(MOD(AB3148,W3148)&gt;0,"ОШИБКА!!! неверная кратность на сорт",""))</f>
        <v/>
      </c>
    </row>
    <row r="3149" spans="2:35">
      <c r="B3149" s="251"/>
      <c r="C3149" s="168" t="s">
        <v>1496</v>
      </c>
      <c r="D3149" s="267">
        <v>40</v>
      </c>
      <c r="E3149" s="267">
        <v>146</v>
      </c>
      <c r="F3149" s="267">
        <v>146</v>
      </c>
      <c r="G3149" s="267"/>
      <c r="H3149" s="267"/>
      <c r="I3149" s="267"/>
      <c r="J3149" s="267"/>
      <c r="K3149" s="267"/>
      <c r="L3149" s="196" t="s">
        <v>37</v>
      </c>
      <c r="M3149" s="196" t="s">
        <v>369</v>
      </c>
      <c r="N3149" s="196" t="s">
        <v>701</v>
      </c>
      <c r="O3149" s="196" t="s">
        <v>702</v>
      </c>
      <c r="P3149" s="196" t="s">
        <v>705</v>
      </c>
      <c r="Q3149" s="217" t="s">
        <v>48</v>
      </c>
      <c r="R3149" s="218"/>
      <c r="S3149" s="218"/>
      <c r="T3149" s="218"/>
      <c r="U3149" s="219"/>
      <c r="V3149" s="197" t="s">
        <v>776</v>
      </c>
      <c r="W3149" s="220">
        <v>1</v>
      </c>
      <c r="X3149" s="223">
        <v>405</v>
      </c>
      <c r="Y3149" s="223">
        <v>392</v>
      </c>
      <c r="Z3149" s="223">
        <v>368</v>
      </c>
      <c r="AA3149" s="223">
        <v>346</v>
      </c>
      <c r="AB3149" s="5"/>
      <c r="AC3149" s="224">
        <f t="shared" si="116"/>
        <v>0</v>
      </c>
      <c r="AD3149" s="270">
        <f t="shared" si="117"/>
        <v>0</v>
      </c>
      <c r="AE3149" s="198"/>
      <c r="AF3149" s="199"/>
      <c r="AG3149" s="200"/>
      <c r="AH3149" s="200"/>
      <c r="AI3149" s="169" t="str">
        <f>IF(AB3149/W3149=0,"",IF(MOD(AB3149,W3149)&gt;0,"ОШИБКА!!! неверная кратность на сорт",""))</f>
        <v/>
      </c>
    </row>
    <row r="3150" spans="2:35">
      <c r="B3150" s="251"/>
      <c r="C3150" s="254" t="s">
        <v>2936</v>
      </c>
      <c r="D3150" s="267"/>
      <c r="E3150" s="267"/>
      <c r="F3150" s="267"/>
      <c r="G3150" s="267"/>
      <c r="H3150" s="267"/>
      <c r="I3150" s="267"/>
      <c r="J3150" s="267"/>
      <c r="K3150" s="267"/>
      <c r="L3150" s="196" t="s">
        <v>37</v>
      </c>
      <c r="M3150" s="332" t="s">
        <v>369</v>
      </c>
      <c r="N3150" s="332" t="s">
        <v>701</v>
      </c>
      <c r="O3150" s="332" t="s">
        <v>702</v>
      </c>
      <c r="P3150" s="332" t="s">
        <v>3856</v>
      </c>
      <c r="Q3150" s="338" t="s">
        <v>664</v>
      </c>
      <c r="R3150" s="334"/>
      <c r="S3150" s="334"/>
      <c r="T3150" s="334"/>
      <c r="U3150" s="336"/>
      <c r="V3150" s="197" t="s">
        <v>776</v>
      </c>
      <c r="W3150" s="220">
        <v>1</v>
      </c>
      <c r="X3150" s="223">
        <v>235</v>
      </c>
      <c r="Y3150" s="223">
        <v>228</v>
      </c>
      <c r="Z3150" s="223">
        <v>213</v>
      </c>
      <c r="AA3150" s="223">
        <v>201</v>
      </c>
      <c r="AB3150" s="5"/>
      <c r="AC3150" s="224">
        <f t="shared" si="116"/>
        <v>0</v>
      </c>
      <c r="AD3150" s="270">
        <f t="shared" si="117"/>
        <v>0</v>
      </c>
      <c r="AE3150" s="198" t="s">
        <v>4484</v>
      </c>
      <c r="AF3150" s="199"/>
      <c r="AG3150" s="200"/>
      <c r="AH3150" s="200"/>
      <c r="AI3150" s="169" t="str">
        <f>IF(AB3150/W3150=0,"",IF(MOD(AB3150,W3150)&gt;0,"ОШИБКА!!! неверная кратность на сорт",""))</f>
        <v/>
      </c>
    </row>
    <row r="3151" spans="2:35">
      <c r="B3151" s="251"/>
      <c r="C3151" s="168" t="s">
        <v>1497</v>
      </c>
      <c r="D3151" s="267"/>
      <c r="E3151" s="267">
        <v>615</v>
      </c>
      <c r="F3151" s="267">
        <v>605</v>
      </c>
      <c r="G3151" s="267"/>
      <c r="H3151" s="267"/>
      <c r="I3151" s="267"/>
      <c r="J3151" s="267"/>
      <c r="K3151" s="267"/>
      <c r="L3151" s="196" t="s">
        <v>37</v>
      </c>
      <c r="M3151" s="196" t="s">
        <v>369</v>
      </c>
      <c r="N3151" s="196" t="s">
        <v>701</v>
      </c>
      <c r="O3151" s="196" t="s">
        <v>702</v>
      </c>
      <c r="P3151" s="196" t="s">
        <v>1498</v>
      </c>
      <c r="Q3151" s="196" t="s">
        <v>141</v>
      </c>
      <c r="R3151" s="218"/>
      <c r="S3151" s="218"/>
      <c r="T3151" s="218"/>
      <c r="U3151" s="321" t="s">
        <v>4482</v>
      </c>
      <c r="V3151" s="197" t="s">
        <v>776</v>
      </c>
      <c r="W3151" s="220">
        <v>1</v>
      </c>
      <c r="X3151" s="227">
        <v>235</v>
      </c>
      <c r="Y3151" s="227">
        <v>228</v>
      </c>
      <c r="Z3151" s="227">
        <v>213</v>
      </c>
      <c r="AA3151" s="227">
        <v>201</v>
      </c>
      <c r="AB3151" s="5"/>
      <c r="AC3151" s="224">
        <f t="shared" si="116"/>
        <v>0</v>
      </c>
      <c r="AD3151" s="270">
        <f t="shared" si="117"/>
        <v>0</v>
      </c>
      <c r="AE3151" s="198"/>
      <c r="AF3151" s="199"/>
      <c r="AG3151" s="200"/>
      <c r="AH3151" s="200"/>
      <c r="AI3151" s="169" t="str">
        <f>IF(AB3151/W3151=0,"",IF(MOD(AB3151,W3151)&gt;0,"ОШИБКА!!! неверная кратность на сорт",""))</f>
        <v/>
      </c>
    </row>
    <row r="3152" spans="2:35">
      <c r="B3152" s="251"/>
      <c r="C3152" s="168" t="s">
        <v>3617</v>
      </c>
      <c r="D3152" s="267"/>
      <c r="E3152" s="267"/>
      <c r="F3152" s="267"/>
      <c r="G3152" s="267"/>
      <c r="H3152" s="267"/>
      <c r="I3152" s="267"/>
      <c r="J3152" s="267"/>
      <c r="K3152" s="267"/>
      <c r="L3152" s="196" t="s">
        <v>37</v>
      </c>
      <c r="M3152" s="332" t="s">
        <v>369</v>
      </c>
      <c r="N3152" s="332" t="s">
        <v>701</v>
      </c>
      <c r="O3152" s="332" t="s">
        <v>702</v>
      </c>
      <c r="P3152" s="332" t="s">
        <v>4215</v>
      </c>
      <c r="Q3152" s="338" t="s">
        <v>4613</v>
      </c>
      <c r="R3152" s="334"/>
      <c r="S3152" s="334"/>
      <c r="T3152" s="334"/>
      <c r="U3152" s="219"/>
      <c r="V3152" s="197" t="s">
        <v>776</v>
      </c>
      <c r="W3152" s="220">
        <v>1</v>
      </c>
      <c r="X3152" s="223">
        <v>359</v>
      </c>
      <c r="Y3152" s="223">
        <v>348</v>
      </c>
      <c r="Z3152" s="223">
        <v>326</v>
      </c>
      <c r="AA3152" s="223">
        <v>306</v>
      </c>
      <c r="AB3152" s="5"/>
      <c r="AC3152" s="224">
        <f t="shared" si="116"/>
        <v>0</v>
      </c>
      <c r="AD3152" s="270">
        <f t="shared" si="117"/>
        <v>0</v>
      </c>
      <c r="AE3152" s="198" t="s">
        <v>4484</v>
      </c>
      <c r="AF3152" s="199"/>
      <c r="AG3152" s="200"/>
      <c r="AH3152" s="200"/>
      <c r="AI3152" s="169" t="str">
        <f>IF(AB3152/W3152=0,"",IF(MOD(AB3152,W3152)&gt;0,"ОШИБКА!!! неверная кратность на сорт",""))</f>
        <v/>
      </c>
    </row>
    <row r="3153" spans="2:35">
      <c r="B3153" s="251"/>
      <c r="C3153" s="254" t="s">
        <v>703</v>
      </c>
      <c r="D3153" s="267">
        <v>1</v>
      </c>
      <c r="E3153" s="267"/>
      <c r="F3153" s="267"/>
      <c r="G3153" s="267"/>
      <c r="H3153" s="267"/>
      <c r="I3153" s="267"/>
      <c r="J3153" s="267"/>
      <c r="K3153" s="267"/>
      <c r="L3153" s="196" t="s">
        <v>37</v>
      </c>
      <c r="M3153" s="196" t="s">
        <v>369</v>
      </c>
      <c r="N3153" s="196" t="s">
        <v>701</v>
      </c>
      <c r="O3153" s="196" t="s">
        <v>702</v>
      </c>
      <c r="P3153" s="196" t="s">
        <v>704</v>
      </c>
      <c r="Q3153" s="217" t="s">
        <v>664</v>
      </c>
      <c r="R3153" s="218"/>
      <c r="S3153" s="218"/>
      <c r="T3153" s="218"/>
      <c r="U3153" s="219"/>
      <c r="V3153" s="197" t="s">
        <v>776</v>
      </c>
      <c r="W3153" s="220">
        <v>1</v>
      </c>
      <c r="X3153" s="223">
        <v>235</v>
      </c>
      <c r="Y3153" s="223">
        <v>228</v>
      </c>
      <c r="Z3153" s="223">
        <v>213</v>
      </c>
      <c r="AA3153" s="223">
        <v>201</v>
      </c>
      <c r="AB3153" s="5"/>
      <c r="AC3153" s="224">
        <f t="shared" si="116"/>
        <v>0</v>
      </c>
      <c r="AD3153" s="270">
        <f t="shared" si="117"/>
        <v>0</v>
      </c>
      <c r="AE3153" s="198"/>
      <c r="AF3153" s="199"/>
      <c r="AG3153" s="200"/>
      <c r="AH3153" s="200"/>
      <c r="AI3153" s="169" t="str">
        <f>IF(AB3153/W3153=0,"",IF(MOD(AB3153,W3153)&gt;0,"ОШИБКА!!! неверная кратность на сорт",""))</f>
        <v/>
      </c>
    </row>
    <row r="3154" spans="2:35">
      <c r="B3154" s="251"/>
      <c r="C3154" s="254" t="s">
        <v>3057</v>
      </c>
      <c r="D3154" s="267">
        <v>12</v>
      </c>
      <c r="E3154" s="267"/>
      <c r="F3154" s="267"/>
      <c r="G3154" s="267"/>
      <c r="H3154" s="267"/>
      <c r="I3154" s="267"/>
      <c r="J3154" s="267">
        <v>10</v>
      </c>
      <c r="K3154" s="267"/>
      <c r="L3154" s="196" t="s">
        <v>37</v>
      </c>
      <c r="M3154" s="196" t="s">
        <v>369</v>
      </c>
      <c r="N3154" s="196" t="s">
        <v>701</v>
      </c>
      <c r="O3154" s="196" t="s">
        <v>702</v>
      </c>
      <c r="P3154" s="196" t="s">
        <v>3056</v>
      </c>
      <c r="Q3154" s="217" t="s">
        <v>664</v>
      </c>
      <c r="R3154" s="218"/>
      <c r="S3154" s="218"/>
      <c r="T3154" s="218"/>
      <c r="U3154" s="219"/>
      <c r="V3154" s="197" t="s">
        <v>776</v>
      </c>
      <c r="W3154" s="220">
        <v>1</v>
      </c>
      <c r="X3154" s="223">
        <v>235</v>
      </c>
      <c r="Y3154" s="223">
        <v>228</v>
      </c>
      <c r="Z3154" s="223">
        <v>213</v>
      </c>
      <c r="AA3154" s="223">
        <v>201</v>
      </c>
      <c r="AB3154" s="5"/>
      <c r="AC3154" s="224">
        <f t="shared" si="116"/>
        <v>0</v>
      </c>
      <c r="AD3154" s="270">
        <f t="shared" si="117"/>
        <v>0</v>
      </c>
      <c r="AE3154" s="198"/>
      <c r="AF3154" s="199"/>
      <c r="AG3154" s="200"/>
      <c r="AH3154" s="200"/>
      <c r="AI3154" s="169" t="str">
        <f>IF(AB3154/W3154=0,"",IF(MOD(AB3154,W3154)&gt;0,"ОШИБКА!!! неверная кратность на сорт",""))</f>
        <v/>
      </c>
    </row>
    <row r="3155" spans="2:35">
      <c r="B3155" s="251"/>
      <c r="C3155" s="168" t="s">
        <v>2672</v>
      </c>
      <c r="D3155" s="267"/>
      <c r="E3155" s="267"/>
      <c r="F3155" s="267"/>
      <c r="G3155" s="267"/>
      <c r="H3155" s="267"/>
      <c r="I3155" s="267"/>
      <c r="J3155" s="267">
        <v>10</v>
      </c>
      <c r="K3155" s="267"/>
      <c r="L3155" s="196" t="s">
        <v>37</v>
      </c>
      <c r="M3155" s="196" t="s">
        <v>369</v>
      </c>
      <c r="N3155" s="196" t="s">
        <v>706</v>
      </c>
      <c r="O3155" s="196" t="s">
        <v>707</v>
      </c>
      <c r="P3155" s="196" t="s">
        <v>3109</v>
      </c>
      <c r="Q3155" s="217" t="s">
        <v>4613</v>
      </c>
      <c r="R3155" s="218"/>
      <c r="S3155" s="218"/>
      <c r="T3155" s="218"/>
      <c r="U3155" s="219"/>
      <c r="V3155" s="197" t="s">
        <v>776</v>
      </c>
      <c r="W3155" s="220">
        <v>1</v>
      </c>
      <c r="X3155" s="223">
        <v>406</v>
      </c>
      <c r="Y3155" s="223">
        <v>394</v>
      </c>
      <c r="Z3155" s="223">
        <v>369</v>
      </c>
      <c r="AA3155" s="223">
        <v>347</v>
      </c>
      <c r="AB3155" s="5"/>
      <c r="AC3155" s="224">
        <f t="shared" si="116"/>
        <v>0</v>
      </c>
      <c r="AD3155" s="270">
        <f t="shared" si="117"/>
        <v>0</v>
      </c>
      <c r="AE3155" s="198"/>
      <c r="AF3155" s="199"/>
      <c r="AG3155" s="200"/>
      <c r="AH3155" s="200"/>
      <c r="AI3155" s="169" t="str">
        <f>IF(AB3155/W3155=0,"",IF(MOD(AB3155,W3155)&gt;0,"ОШИБКА!!! неверная кратность на сорт",""))</f>
        <v/>
      </c>
    </row>
    <row r="3156" spans="2:35">
      <c r="B3156" s="251"/>
      <c r="C3156" s="168" t="s">
        <v>3795</v>
      </c>
      <c r="D3156" s="267">
        <v>5</v>
      </c>
      <c r="E3156" s="267"/>
      <c r="F3156" s="267"/>
      <c r="G3156" s="267"/>
      <c r="H3156" s="267"/>
      <c r="I3156" s="267"/>
      <c r="J3156" s="267">
        <v>30</v>
      </c>
      <c r="K3156" s="267"/>
      <c r="L3156" s="196" t="s">
        <v>37</v>
      </c>
      <c r="M3156" s="196" t="s">
        <v>369</v>
      </c>
      <c r="N3156" s="196" t="s">
        <v>706</v>
      </c>
      <c r="O3156" s="196" t="s">
        <v>707</v>
      </c>
      <c r="P3156" s="196" t="s">
        <v>4209</v>
      </c>
      <c r="Q3156" s="217" t="s">
        <v>48</v>
      </c>
      <c r="R3156" s="218"/>
      <c r="S3156" s="218"/>
      <c r="T3156" s="218"/>
      <c r="U3156" s="219"/>
      <c r="V3156" s="197" t="s">
        <v>776</v>
      </c>
      <c r="W3156" s="220">
        <v>1</v>
      </c>
      <c r="X3156" s="223">
        <v>433</v>
      </c>
      <c r="Y3156" s="223">
        <v>420</v>
      </c>
      <c r="Z3156" s="223">
        <v>393</v>
      </c>
      <c r="AA3156" s="223">
        <v>370</v>
      </c>
      <c r="AB3156" s="5"/>
      <c r="AC3156" s="224">
        <f t="shared" si="116"/>
        <v>0</v>
      </c>
      <c r="AD3156" s="270">
        <f t="shared" si="117"/>
        <v>0</v>
      </c>
      <c r="AE3156" s="198"/>
      <c r="AF3156" s="199"/>
      <c r="AG3156" s="200"/>
      <c r="AH3156" s="200"/>
      <c r="AI3156" s="169" t="str">
        <f>IF(AB3156/W3156=0,"",IF(MOD(AB3156,W3156)&gt;0,"ОШИБКА!!! неверная кратность на сорт",""))</f>
        <v/>
      </c>
    </row>
    <row r="3157" spans="2:35">
      <c r="B3157" s="251"/>
      <c r="C3157" s="168" t="s">
        <v>3618</v>
      </c>
      <c r="D3157" s="267">
        <v>2</v>
      </c>
      <c r="E3157" s="267"/>
      <c r="F3157" s="267"/>
      <c r="G3157" s="267"/>
      <c r="H3157" s="267"/>
      <c r="I3157" s="267"/>
      <c r="J3157" s="267"/>
      <c r="K3157" s="267"/>
      <c r="L3157" s="196" t="s">
        <v>37</v>
      </c>
      <c r="M3157" s="196" t="s">
        <v>369</v>
      </c>
      <c r="N3157" s="196" t="s">
        <v>706</v>
      </c>
      <c r="O3157" s="196" t="s">
        <v>707</v>
      </c>
      <c r="P3157" s="196" t="s">
        <v>4209</v>
      </c>
      <c r="Q3157" s="217" t="s">
        <v>4613</v>
      </c>
      <c r="R3157" s="218"/>
      <c r="S3157" s="218"/>
      <c r="T3157" s="218"/>
      <c r="U3157" s="219"/>
      <c r="V3157" s="197" t="s">
        <v>776</v>
      </c>
      <c r="W3157" s="220">
        <v>1</v>
      </c>
      <c r="X3157" s="223">
        <v>276</v>
      </c>
      <c r="Y3157" s="223">
        <v>268</v>
      </c>
      <c r="Z3157" s="223">
        <v>251</v>
      </c>
      <c r="AA3157" s="223">
        <v>236</v>
      </c>
      <c r="AB3157" s="5"/>
      <c r="AC3157" s="224">
        <f t="shared" si="116"/>
        <v>0</v>
      </c>
      <c r="AD3157" s="270">
        <f t="shared" si="117"/>
        <v>0</v>
      </c>
      <c r="AE3157" s="198"/>
      <c r="AF3157" s="199"/>
      <c r="AG3157" s="200"/>
      <c r="AH3157" s="200"/>
      <c r="AI3157" s="169" t="str">
        <f>IF(AB3157/W3157=0,"",IF(MOD(AB3157,W3157)&gt;0,"ОШИБКА!!! неверная кратность на сорт",""))</f>
        <v/>
      </c>
    </row>
    <row r="3158" spans="2:35">
      <c r="B3158" s="251"/>
      <c r="C3158" s="168" t="s">
        <v>1499</v>
      </c>
      <c r="D3158" s="267"/>
      <c r="E3158" s="267">
        <v>1</v>
      </c>
      <c r="F3158" s="267">
        <v>0</v>
      </c>
      <c r="G3158" s="267"/>
      <c r="H3158" s="267"/>
      <c r="I3158" s="267"/>
      <c r="J3158" s="267"/>
      <c r="K3158" s="267"/>
      <c r="L3158" s="196" t="s">
        <v>37</v>
      </c>
      <c r="M3158" s="196" t="s">
        <v>369</v>
      </c>
      <c r="N3158" s="196" t="s">
        <v>706</v>
      </c>
      <c r="O3158" s="196" t="s">
        <v>707</v>
      </c>
      <c r="P3158" s="196" t="s">
        <v>1500</v>
      </c>
      <c r="Q3158" s="196" t="s">
        <v>141</v>
      </c>
      <c r="R3158" s="218"/>
      <c r="S3158" s="218"/>
      <c r="T3158" s="218"/>
      <c r="U3158" s="219"/>
      <c r="V3158" s="197" t="s">
        <v>776</v>
      </c>
      <c r="W3158" s="220">
        <v>1</v>
      </c>
      <c r="X3158" s="223">
        <v>294</v>
      </c>
      <c r="Y3158" s="223">
        <v>285</v>
      </c>
      <c r="Z3158" s="223">
        <v>267</v>
      </c>
      <c r="AA3158" s="223">
        <v>251</v>
      </c>
      <c r="AB3158" s="5"/>
      <c r="AC3158" s="224">
        <f t="shared" si="116"/>
        <v>0</v>
      </c>
      <c r="AD3158" s="270">
        <f t="shared" si="117"/>
        <v>0</v>
      </c>
      <c r="AE3158" s="198"/>
      <c r="AF3158" s="199"/>
      <c r="AG3158" s="200"/>
      <c r="AH3158" s="200"/>
      <c r="AI3158" s="169" t="str">
        <f>IF(AB3158/W3158=0,"",IF(MOD(AB3158,W3158)&gt;0,"ОШИБКА!!! неверная кратность на сорт",""))</f>
        <v/>
      </c>
    </row>
    <row r="3159" spans="2:35">
      <c r="B3159" s="251"/>
      <c r="C3159" s="168" t="s">
        <v>1501</v>
      </c>
      <c r="D3159" s="267">
        <v>4</v>
      </c>
      <c r="E3159" s="267"/>
      <c r="F3159" s="267"/>
      <c r="G3159" s="267"/>
      <c r="H3159" s="267"/>
      <c r="I3159" s="267"/>
      <c r="J3159" s="267">
        <v>1</v>
      </c>
      <c r="K3159" s="267"/>
      <c r="L3159" s="196" t="s">
        <v>37</v>
      </c>
      <c r="M3159" s="196" t="s">
        <v>369</v>
      </c>
      <c r="N3159" s="196" t="s">
        <v>706</v>
      </c>
      <c r="O3159" s="196" t="s">
        <v>707</v>
      </c>
      <c r="P3159" s="196" t="s">
        <v>1500</v>
      </c>
      <c r="Q3159" s="217" t="s">
        <v>48</v>
      </c>
      <c r="R3159" s="218"/>
      <c r="S3159" s="218"/>
      <c r="T3159" s="218"/>
      <c r="U3159" s="219"/>
      <c r="V3159" s="197" t="s">
        <v>776</v>
      </c>
      <c r="W3159" s="220">
        <v>1</v>
      </c>
      <c r="X3159" s="223">
        <v>405</v>
      </c>
      <c r="Y3159" s="223">
        <v>392</v>
      </c>
      <c r="Z3159" s="223">
        <v>368</v>
      </c>
      <c r="AA3159" s="223">
        <v>346</v>
      </c>
      <c r="AB3159" s="5"/>
      <c r="AC3159" s="224">
        <f t="shared" si="116"/>
        <v>0</v>
      </c>
      <c r="AD3159" s="270">
        <f t="shared" si="117"/>
        <v>0</v>
      </c>
      <c r="AE3159" s="198"/>
      <c r="AF3159" s="199"/>
      <c r="AG3159" s="200"/>
      <c r="AH3159" s="200"/>
      <c r="AI3159" s="169" t="str">
        <f>IF(AB3159/W3159=0,"",IF(MOD(AB3159,W3159)&gt;0,"ОШИБКА!!! неверная кратность на сорт",""))</f>
        <v/>
      </c>
    </row>
    <row r="3160" spans="2:35">
      <c r="B3160" s="251"/>
      <c r="C3160" s="168" t="s">
        <v>1502</v>
      </c>
      <c r="D3160" s="267"/>
      <c r="E3160" s="267">
        <v>53</v>
      </c>
      <c r="F3160" s="267">
        <v>0</v>
      </c>
      <c r="G3160" s="267"/>
      <c r="H3160" s="267"/>
      <c r="I3160" s="267"/>
      <c r="J3160" s="267">
        <v>1</v>
      </c>
      <c r="K3160" s="267"/>
      <c r="L3160" s="196" t="s">
        <v>37</v>
      </c>
      <c r="M3160" s="196" t="s">
        <v>369</v>
      </c>
      <c r="N3160" s="196" t="s">
        <v>706</v>
      </c>
      <c r="O3160" s="196" t="s">
        <v>707</v>
      </c>
      <c r="P3160" s="196" t="s">
        <v>1503</v>
      </c>
      <c r="Q3160" s="196" t="s">
        <v>141</v>
      </c>
      <c r="R3160" s="218"/>
      <c r="S3160" s="218"/>
      <c r="T3160" s="218"/>
      <c r="U3160" s="219"/>
      <c r="V3160" s="197" t="s">
        <v>776</v>
      </c>
      <c r="W3160" s="220">
        <v>1</v>
      </c>
      <c r="X3160" s="223">
        <v>294</v>
      </c>
      <c r="Y3160" s="223">
        <v>285</v>
      </c>
      <c r="Z3160" s="223">
        <v>267</v>
      </c>
      <c r="AA3160" s="223">
        <v>251</v>
      </c>
      <c r="AB3160" s="5"/>
      <c r="AC3160" s="224">
        <f t="shared" si="116"/>
        <v>0</v>
      </c>
      <c r="AD3160" s="270">
        <f t="shared" si="117"/>
        <v>0</v>
      </c>
      <c r="AE3160" s="198"/>
      <c r="AF3160" s="199"/>
      <c r="AG3160" s="200"/>
      <c r="AH3160" s="200"/>
      <c r="AI3160" s="169" t="str">
        <f>IF(AB3160/W3160=0,"",IF(MOD(AB3160,W3160)&gt;0,"ОШИБКА!!! неверная кратность на сорт",""))</f>
        <v/>
      </c>
    </row>
    <row r="3161" spans="2:35">
      <c r="B3161" s="251"/>
      <c r="C3161" s="168" t="s">
        <v>1504</v>
      </c>
      <c r="D3161" s="267">
        <v>45</v>
      </c>
      <c r="E3161" s="267">
        <v>1705</v>
      </c>
      <c r="F3161" s="267">
        <v>1703</v>
      </c>
      <c r="G3161" s="267"/>
      <c r="H3161" s="267"/>
      <c r="I3161" s="267"/>
      <c r="J3161" s="267">
        <v>12</v>
      </c>
      <c r="K3161" s="267"/>
      <c r="L3161" s="196" t="s">
        <v>37</v>
      </c>
      <c r="M3161" s="196" t="s">
        <v>369</v>
      </c>
      <c r="N3161" s="196" t="s">
        <v>706</v>
      </c>
      <c r="O3161" s="196" t="s">
        <v>707</v>
      </c>
      <c r="P3161" s="196" t="s">
        <v>1503</v>
      </c>
      <c r="Q3161" s="217" t="s">
        <v>48</v>
      </c>
      <c r="R3161" s="218"/>
      <c r="S3161" s="218"/>
      <c r="T3161" s="218"/>
      <c r="U3161" s="321" t="s">
        <v>4482</v>
      </c>
      <c r="V3161" s="197" t="s">
        <v>776</v>
      </c>
      <c r="W3161" s="220">
        <v>1</v>
      </c>
      <c r="X3161" s="227">
        <v>256</v>
      </c>
      <c r="Y3161" s="227">
        <v>248</v>
      </c>
      <c r="Z3161" s="227">
        <v>233</v>
      </c>
      <c r="AA3161" s="227">
        <v>219</v>
      </c>
      <c r="AB3161" s="5"/>
      <c r="AC3161" s="224">
        <f t="shared" si="116"/>
        <v>0</v>
      </c>
      <c r="AD3161" s="270">
        <f t="shared" si="117"/>
        <v>0</v>
      </c>
      <c r="AE3161" s="198"/>
      <c r="AF3161" s="199"/>
      <c r="AG3161" s="200"/>
      <c r="AH3161" s="200"/>
      <c r="AI3161" s="169" t="str">
        <f>IF(AB3161/W3161=0,"",IF(MOD(AB3161,W3161)&gt;0,"ОШИБКА!!! неверная кратность на сорт",""))</f>
        <v/>
      </c>
    </row>
    <row r="3162" spans="2:35">
      <c r="B3162" s="251"/>
      <c r="C3162" s="168" t="s">
        <v>1505</v>
      </c>
      <c r="D3162" s="267">
        <v>4</v>
      </c>
      <c r="E3162" s="267">
        <v>11</v>
      </c>
      <c r="F3162" s="267">
        <v>0</v>
      </c>
      <c r="G3162" s="267"/>
      <c r="H3162" s="267"/>
      <c r="I3162" s="267"/>
      <c r="J3162" s="267"/>
      <c r="K3162" s="267"/>
      <c r="L3162" s="196" t="s">
        <v>37</v>
      </c>
      <c r="M3162" s="196" t="s">
        <v>369</v>
      </c>
      <c r="N3162" s="196" t="s">
        <v>706</v>
      </c>
      <c r="O3162" s="196" t="s">
        <v>707</v>
      </c>
      <c r="P3162" s="196" t="s">
        <v>1506</v>
      </c>
      <c r="Q3162" s="196" t="s">
        <v>141</v>
      </c>
      <c r="R3162" s="218"/>
      <c r="S3162" s="218"/>
      <c r="T3162" s="218"/>
      <c r="U3162" s="219"/>
      <c r="V3162" s="197" t="s">
        <v>776</v>
      </c>
      <c r="W3162" s="220">
        <v>1</v>
      </c>
      <c r="X3162" s="223">
        <v>294</v>
      </c>
      <c r="Y3162" s="223">
        <v>285</v>
      </c>
      <c r="Z3162" s="223">
        <v>267</v>
      </c>
      <c r="AA3162" s="223">
        <v>251</v>
      </c>
      <c r="AB3162" s="5"/>
      <c r="AC3162" s="224">
        <f t="shared" si="116"/>
        <v>0</v>
      </c>
      <c r="AD3162" s="270">
        <f t="shared" si="117"/>
        <v>0</v>
      </c>
      <c r="AE3162" s="198"/>
      <c r="AF3162" s="199"/>
      <c r="AG3162" s="200"/>
      <c r="AH3162" s="200"/>
      <c r="AI3162" s="169" t="str">
        <f>IF(AB3162/W3162=0,"",IF(MOD(AB3162,W3162)&gt;0,"ОШИБКА!!! неверная кратность на сорт",""))</f>
        <v/>
      </c>
    </row>
    <row r="3163" spans="2:35">
      <c r="B3163" s="251"/>
      <c r="C3163" s="168" t="s">
        <v>3619</v>
      </c>
      <c r="D3163" s="267"/>
      <c r="E3163" s="267"/>
      <c r="F3163" s="267"/>
      <c r="G3163" s="267"/>
      <c r="H3163" s="267"/>
      <c r="I3163" s="267"/>
      <c r="J3163" s="267"/>
      <c r="K3163" s="267"/>
      <c r="L3163" s="196" t="s">
        <v>37</v>
      </c>
      <c r="M3163" s="332" t="s">
        <v>369</v>
      </c>
      <c r="N3163" s="332" t="s">
        <v>706</v>
      </c>
      <c r="O3163" s="332" t="s">
        <v>707</v>
      </c>
      <c r="P3163" s="332" t="s">
        <v>1506</v>
      </c>
      <c r="Q3163" s="338" t="s">
        <v>4613</v>
      </c>
      <c r="R3163" s="334"/>
      <c r="S3163" s="334"/>
      <c r="T3163" s="334"/>
      <c r="U3163" s="219"/>
      <c r="V3163" s="197" t="s">
        <v>776</v>
      </c>
      <c r="W3163" s="220">
        <v>1</v>
      </c>
      <c r="X3163" s="223">
        <v>276</v>
      </c>
      <c r="Y3163" s="223">
        <v>268</v>
      </c>
      <c r="Z3163" s="223">
        <v>251</v>
      </c>
      <c r="AA3163" s="223">
        <v>236</v>
      </c>
      <c r="AB3163" s="5"/>
      <c r="AC3163" s="224">
        <f t="shared" si="116"/>
        <v>0</v>
      </c>
      <c r="AD3163" s="270">
        <f t="shared" si="117"/>
        <v>0</v>
      </c>
      <c r="AE3163" s="198" t="s">
        <v>4484</v>
      </c>
      <c r="AF3163" s="199"/>
      <c r="AG3163" s="200"/>
      <c r="AH3163" s="200"/>
      <c r="AI3163" s="169" t="str">
        <f>IF(AB3163/W3163=0,"",IF(MOD(AB3163,W3163)&gt;0,"ОШИБКА!!! неверная кратность на сорт",""))</f>
        <v/>
      </c>
    </row>
    <row r="3164" spans="2:35">
      <c r="B3164" s="251"/>
      <c r="C3164" s="254" t="s">
        <v>2938</v>
      </c>
      <c r="D3164" s="267"/>
      <c r="E3164" s="267"/>
      <c r="F3164" s="267"/>
      <c r="G3164" s="267"/>
      <c r="H3164" s="267"/>
      <c r="I3164" s="267"/>
      <c r="J3164" s="267"/>
      <c r="K3164" s="267"/>
      <c r="L3164" s="196" t="s">
        <v>37</v>
      </c>
      <c r="M3164" s="332" t="s">
        <v>369</v>
      </c>
      <c r="N3164" s="332" t="s">
        <v>706</v>
      </c>
      <c r="O3164" s="332" t="s">
        <v>707</v>
      </c>
      <c r="P3164" s="332" t="s">
        <v>708</v>
      </c>
      <c r="Q3164" s="338" t="s">
        <v>664</v>
      </c>
      <c r="R3164" s="334"/>
      <c r="S3164" s="334"/>
      <c r="T3164" s="334"/>
      <c r="U3164" s="336"/>
      <c r="V3164" s="197" t="s">
        <v>776</v>
      </c>
      <c r="W3164" s="220">
        <v>1</v>
      </c>
      <c r="X3164" s="223">
        <v>235</v>
      </c>
      <c r="Y3164" s="223">
        <v>228</v>
      </c>
      <c r="Z3164" s="223">
        <v>213</v>
      </c>
      <c r="AA3164" s="223">
        <v>201</v>
      </c>
      <c r="AB3164" s="5"/>
      <c r="AC3164" s="224">
        <f t="shared" si="116"/>
        <v>0</v>
      </c>
      <c r="AD3164" s="270">
        <f t="shared" si="117"/>
        <v>0</v>
      </c>
      <c r="AE3164" s="198" t="s">
        <v>4484</v>
      </c>
      <c r="AF3164" s="199"/>
      <c r="AG3164" s="200"/>
      <c r="AH3164" s="200"/>
      <c r="AI3164" s="169" t="str">
        <f>IF(AB3164/W3164=0,"",IF(MOD(AB3164,W3164)&gt;0,"ОШИБКА!!! неверная кратность на сорт",""))</f>
        <v/>
      </c>
    </row>
    <row r="3165" spans="2:35">
      <c r="B3165" s="251"/>
      <c r="C3165" s="168" t="s">
        <v>1507</v>
      </c>
      <c r="D3165" s="267"/>
      <c r="E3165" s="267">
        <v>3</v>
      </c>
      <c r="F3165" s="267">
        <v>0</v>
      </c>
      <c r="G3165" s="267"/>
      <c r="H3165" s="267"/>
      <c r="I3165" s="267"/>
      <c r="J3165" s="267"/>
      <c r="K3165" s="267"/>
      <c r="L3165" s="196" t="s">
        <v>37</v>
      </c>
      <c r="M3165" s="196" t="s">
        <v>369</v>
      </c>
      <c r="N3165" s="196" t="s">
        <v>706</v>
      </c>
      <c r="O3165" s="196" t="s">
        <v>702</v>
      </c>
      <c r="P3165" s="196" t="s">
        <v>1508</v>
      </c>
      <c r="Q3165" s="217" t="s">
        <v>48</v>
      </c>
      <c r="R3165" s="218"/>
      <c r="S3165" s="218"/>
      <c r="T3165" s="218"/>
      <c r="U3165" s="219"/>
      <c r="V3165" s="197" t="s">
        <v>776</v>
      </c>
      <c r="W3165" s="220">
        <v>1</v>
      </c>
      <c r="X3165" s="223">
        <v>405</v>
      </c>
      <c r="Y3165" s="223">
        <v>392</v>
      </c>
      <c r="Z3165" s="223">
        <v>368</v>
      </c>
      <c r="AA3165" s="223">
        <v>346</v>
      </c>
      <c r="AB3165" s="5"/>
      <c r="AC3165" s="224">
        <f t="shared" ref="AC3165:AC3194" si="118">X3165*AB3165</f>
        <v>0</v>
      </c>
      <c r="AD3165" s="270">
        <f t="shared" ref="AD3165:AD3194" si="119">IF(Y3165&lt;&gt;"",IF(AND($AC$25&gt;=200000,AB3165&gt;=20),AB3165*AA3165,IF(AND($AC$25&gt;=200000,AB3165&lt;20),AB3165*Z3165,IF(AND($AC$25&lt;200000,AB3165&gt;=20),AB3165*Y3165,AB3165*X3165))),IF($AC$25&gt;=200000,AB3165*Z3165,AB3165*X3165))</f>
        <v>0</v>
      </c>
      <c r="AE3165" s="198"/>
      <c r="AF3165" s="199"/>
      <c r="AG3165" s="200"/>
      <c r="AH3165" s="200"/>
      <c r="AI3165" s="169" t="str">
        <f>IF(AB3165/W3165=0,"",IF(MOD(AB3165,W3165)&gt;0,"ОШИБКА!!! неверная кратность на сорт",""))</f>
        <v/>
      </c>
    </row>
    <row r="3166" spans="2:35">
      <c r="B3166" s="251"/>
      <c r="C3166" s="168" t="s">
        <v>3620</v>
      </c>
      <c r="D3166" s="267"/>
      <c r="E3166" s="267"/>
      <c r="F3166" s="267"/>
      <c r="G3166" s="267"/>
      <c r="H3166" s="267"/>
      <c r="I3166" s="267"/>
      <c r="J3166" s="267"/>
      <c r="K3166" s="267"/>
      <c r="L3166" s="196" t="s">
        <v>37</v>
      </c>
      <c r="M3166" s="332" t="s">
        <v>369</v>
      </c>
      <c r="N3166" s="332" t="s">
        <v>706</v>
      </c>
      <c r="O3166" s="332" t="s">
        <v>707</v>
      </c>
      <c r="P3166" s="332" t="s">
        <v>4216</v>
      </c>
      <c r="Q3166" s="338" t="s">
        <v>4613</v>
      </c>
      <c r="R3166" s="334"/>
      <c r="S3166" s="334"/>
      <c r="T3166" s="334"/>
      <c r="U3166" s="219"/>
      <c r="V3166" s="197" t="s">
        <v>776</v>
      </c>
      <c r="W3166" s="220">
        <v>1</v>
      </c>
      <c r="X3166" s="223">
        <v>276</v>
      </c>
      <c r="Y3166" s="223">
        <v>268</v>
      </c>
      <c r="Z3166" s="223">
        <v>251</v>
      </c>
      <c r="AA3166" s="223">
        <v>236</v>
      </c>
      <c r="AB3166" s="5"/>
      <c r="AC3166" s="224">
        <f t="shared" si="118"/>
        <v>0</v>
      </c>
      <c r="AD3166" s="270">
        <f t="shared" si="119"/>
        <v>0</v>
      </c>
      <c r="AE3166" s="198" t="s">
        <v>4484</v>
      </c>
      <c r="AF3166" s="199"/>
      <c r="AG3166" s="200"/>
      <c r="AH3166" s="200"/>
      <c r="AI3166" s="169" t="str">
        <f>IF(AB3166/W3166=0,"",IF(MOD(AB3166,W3166)&gt;0,"ОШИБКА!!! неверная кратность на сорт",""))</f>
        <v/>
      </c>
    </row>
    <row r="3167" spans="2:35">
      <c r="B3167" s="251"/>
      <c r="C3167" s="168" t="s">
        <v>2673</v>
      </c>
      <c r="D3167" s="267"/>
      <c r="E3167" s="267"/>
      <c r="F3167" s="267"/>
      <c r="G3167" s="267"/>
      <c r="H3167" s="267"/>
      <c r="I3167" s="267"/>
      <c r="J3167" s="267"/>
      <c r="K3167" s="267"/>
      <c r="L3167" s="196" t="s">
        <v>37</v>
      </c>
      <c r="M3167" s="332" t="s">
        <v>369</v>
      </c>
      <c r="N3167" s="332" t="s">
        <v>706</v>
      </c>
      <c r="O3167" s="332" t="s">
        <v>707</v>
      </c>
      <c r="P3167" s="332" t="s">
        <v>3110</v>
      </c>
      <c r="Q3167" s="338" t="s">
        <v>4613</v>
      </c>
      <c r="R3167" s="334"/>
      <c r="S3167" s="334"/>
      <c r="T3167" s="334"/>
      <c r="U3167" s="219"/>
      <c r="V3167" s="197" t="s">
        <v>776</v>
      </c>
      <c r="W3167" s="220">
        <v>1</v>
      </c>
      <c r="X3167" s="223">
        <v>406</v>
      </c>
      <c r="Y3167" s="223">
        <v>394</v>
      </c>
      <c r="Z3167" s="223">
        <v>369</v>
      </c>
      <c r="AA3167" s="223">
        <v>347</v>
      </c>
      <c r="AB3167" s="5"/>
      <c r="AC3167" s="224">
        <f t="shared" si="118"/>
        <v>0</v>
      </c>
      <c r="AD3167" s="270">
        <f t="shared" si="119"/>
        <v>0</v>
      </c>
      <c r="AE3167" s="198" t="s">
        <v>4484</v>
      </c>
      <c r="AF3167" s="199"/>
      <c r="AG3167" s="200"/>
      <c r="AH3167" s="200"/>
      <c r="AI3167" s="169" t="str">
        <f>IF(AB3167/W3167=0,"",IF(MOD(AB3167,W3167)&gt;0,"ОШИБКА!!! неверная кратность на сорт",""))</f>
        <v/>
      </c>
    </row>
    <row r="3168" spans="2:35">
      <c r="B3168" s="251"/>
      <c r="C3168" s="168" t="s">
        <v>3621</v>
      </c>
      <c r="D3168" s="267"/>
      <c r="E3168" s="267"/>
      <c r="F3168" s="267"/>
      <c r="G3168" s="267"/>
      <c r="H3168" s="267"/>
      <c r="I3168" s="267"/>
      <c r="J3168" s="267"/>
      <c r="K3168" s="267"/>
      <c r="L3168" s="196" t="s">
        <v>37</v>
      </c>
      <c r="M3168" s="332" t="s">
        <v>369</v>
      </c>
      <c r="N3168" s="332" t="s">
        <v>706</v>
      </c>
      <c r="O3168" s="332" t="s">
        <v>707</v>
      </c>
      <c r="P3168" s="332" t="s">
        <v>4217</v>
      </c>
      <c r="Q3168" s="338" t="s">
        <v>4613</v>
      </c>
      <c r="R3168" s="334"/>
      <c r="S3168" s="334"/>
      <c r="T3168" s="334"/>
      <c r="U3168" s="219"/>
      <c r="V3168" s="197" t="s">
        <v>776</v>
      </c>
      <c r="W3168" s="220">
        <v>1</v>
      </c>
      <c r="X3168" s="223">
        <v>306</v>
      </c>
      <c r="Y3168" s="223">
        <v>296</v>
      </c>
      <c r="Z3168" s="223">
        <v>278</v>
      </c>
      <c r="AA3168" s="223">
        <v>261</v>
      </c>
      <c r="AB3168" s="5"/>
      <c r="AC3168" s="224">
        <f t="shared" si="118"/>
        <v>0</v>
      </c>
      <c r="AD3168" s="270">
        <f t="shared" si="119"/>
        <v>0</v>
      </c>
      <c r="AE3168" s="198" t="s">
        <v>4484</v>
      </c>
      <c r="AF3168" s="199"/>
      <c r="AG3168" s="200"/>
      <c r="AH3168" s="200"/>
      <c r="AI3168" s="169" t="str">
        <f>IF(AB3168/W3168=0,"",IF(MOD(AB3168,W3168)&gt;0,"ОШИБКА!!! неверная кратность на сорт",""))</f>
        <v/>
      </c>
    </row>
    <row r="3169" spans="2:35">
      <c r="B3169" s="251"/>
      <c r="C3169" s="168" t="s">
        <v>1509</v>
      </c>
      <c r="D3169" s="267"/>
      <c r="E3169" s="267">
        <v>8</v>
      </c>
      <c r="F3169" s="267">
        <v>8</v>
      </c>
      <c r="G3169" s="267"/>
      <c r="H3169" s="267"/>
      <c r="I3169" s="267"/>
      <c r="J3169" s="267">
        <v>8</v>
      </c>
      <c r="K3169" s="267"/>
      <c r="L3169" s="196" t="s">
        <v>37</v>
      </c>
      <c r="M3169" s="196" t="s">
        <v>369</v>
      </c>
      <c r="N3169" s="196" t="s">
        <v>706</v>
      </c>
      <c r="O3169" s="196" t="s">
        <v>707</v>
      </c>
      <c r="P3169" s="196" t="s">
        <v>1510</v>
      </c>
      <c r="Q3169" s="196" t="s">
        <v>141</v>
      </c>
      <c r="R3169" s="218"/>
      <c r="S3169" s="218"/>
      <c r="T3169" s="218"/>
      <c r="U3169" s="219"/>
      <c r="V3169" s="197" t="s">
        <v>776</v>
      </c>
      <c r="W3169" s="220">
        <v>1</v>
      </c>
      <c r="X3169" s="223">
        <v>294</v>
      </c>
      <c r="Y3169" s="223">
        <v>285</v>
      </c>
      <c r="Z3169" s="223">
        <v>267</v>
      </c>
      <c r="AA3169" s="223">
        <v>251</v>
      </c>
      <c r="AB3169" s="5"/>
      <c r="AC3169" s="224">
        <f t="shared" si="118"/>
        <v>0</v>
      </c>
      <c r="AD3169" s="270">
        <f t="shared" si="119"/>
        <v>0</v>
      </c>
      <c r="AE3169" s="198"/>
      <c r="AF3169" s="199"/>
      <c r="AG3169" s="200"/>
      <c r="AH3169" s="200"/>
      <c r="AI3169" s="169" t="str">
        <f>IF(AB3169/W3169=0,"",IF(MOD(AB3169,W3169)&gt;0,"ОШИБКА!!! неверная кратность на сорт",""))</f>
        <v/>
      </c>
    </row>
    <row r="3170" spans="2:35">
      <c r="B3170" s="251"/>
      <c r="C3170" s="168" t="s">
        <v>1511</v>
      </c>
      <c r="D3170" s="267">
        <v>68</v>
      </c>
      <c r="E3170" s="267">
        <v>1722</v>
      </c>
      <c r="F3170" s="267">
        <v>1704</v>
      </c>
      <c r="G3170" s="267"/>
      <c r="H3170" s="267"/>
      <c r="I3170" s="267"/>
      <c r="J3170" s="267"/>
      <c r="K3170" s="267"/>
      <c r="L3170" s="196" t="s">
        <v>37</v>
      </c>
      <c r="M3170" s="196" t="s">
        <v>369</v>
      </c>
      <c r="N3170" s="196" t="s">
        <v>706</v>
      </c>
      <c r="O3170" s="196" t="s">
        <v>707</v>
      </c>
      <c r="P3170" s="196" t="s">
        <v>1510</v>
      </c>
      <c r="Q3170" s="217" t="s">
        <v>48</v>
      </c>
      <c r="R3170" s="218" t="s">
        <v>73</v>
      </c>
      <c r="S3170" s="218"/>
      <c r="T3170" s="218"/>
      <c r="U3170" s="321" t="s">
        <v>4482</v>
      </c>
      <c r="V3170" s="197" t="s">
        <v>776</v>
      </c>
      <c r="W3170" s="220">
        <v>1</v>
      </c>
      <c r="X3170" s="227">
        <v>256</v>
      </c>
      <c r="Y3170" s="227">
        <v>248</v>
      </c>
      <c r="Z3170" s="227">
        <v>233</v>
      </c>
      <c r="AA3170" s="227">
        <v>219</v>
      </c>
      <c r="AB3170" s="5"/>
      <c r="AC3170" s="224">
        <f t="shared" si="118"/>
        <v>0</v>
      </c>
      <c r="AD3170" s="270">
        <f t="shared" si="119"/>
        <v>0</v>
      </c>
      <c r="AE3170" s="198"/>
      <c r="AF3170" s="199"/>
      <c r="AG3170" s="200"/>
      <c r="AH3170" s="200"/>
      <c r="AI3170" s="169" t="str">
        <f>IF(AB3170/W3170=0,"",IF(MOD(AB3170,W3170)&gt;0,"ОШИБКА!!! неверная кратность на сорт",""))</f>
        <v/>
      </c>
    </row>
    <row r="3171" spans="2:35">
      <c r="B3171" s="251"/>
      <c r="C3171" s="168" t="s">
        <v>3622</v>
      </c>
      <c r="D3171" s="267"/>
      <c r="E3171" s="267"/>
      <c r="F3171" s="267"/>
      <c r="G3171" s="267"/>
      <c r="H3171" s="267"/>
      <c r="I3171" s="267"/>
      <c r="J3171" s="267"/>
      <c r="K3171" s="267"/>
      <c r="L3171" s="196" t="s">
        <v>37</v>
      </c>
      <c r="M3171" s="332" t="s">
        <v>369</v>
      </c>
      <c r="N3171" s="332" t="s">
        <v>706</v>
      </c>
      <c r="O3171" s="332" t="s">
        <v>707</v>
      </c>
      <c r="P3171" s="332" t="s">
        <v>4218</v>
      </c>
      <c r="Q3171" s="338" t="s">
        <v>4613</v>
      </c>
      <c r="R3171" s="334"/>
      <c r="S3171" s="334"/>
      <c r="T3171" s="334"/>
      <c r="U3171" s="219"/>
      <c r="V3171" s="197" t="s">
        <v>776</v>
      </c>
      <c r="W3171" s="220">
        <v>1</v>
      </c>
      <c r="X3171" s="223">
        <v>359</v>
      </c>
      <c r="Y3171" s="223">
        <v>348</v>
      </c>
      <c r="Z3171" s="223">
        <v>326</v>
      </c>
      <c r="AA3171" s="223">
        <v>306</v>
      </c>
      <c r="AB3171" s="5"/>
      <c r="AC3171" s="224">
        <f t="shared" si="118"/>
        <v>0</v>
      </c>
      <c r="AD3171" s="270">
        <f t="shared" si="119"/>
        <v>0</v>
      </c>
      <c r="AE3171" s="198" t="s">
        <v>4484</v>
      </c>
      <c r="AF3171" s="199"/>
      <c r="AG3171" s="200"/>
      <c r="AH3171" s="200"/>
      <c r="AI3171" s="169" t="str">
        <f>IF(AB3171/W3171=0,"",IF(MOD(AB3171,W3171)&gt;0,"ОШИБКА!!! неверная кратность на сорт",""))</f>
        <v/>
      </c>
    </row>
    <row r="3172" spans="2:35">
      <c r="B3172" s="251"/>
      <c r="C3172" s="254" t="s">
        <v>3060</v>
      </c>
      <c r="D3172" s="267"/>
      <c r="E3172" s="267"/>
      <c r="F3172" s="267"/>
      <c r="G3172" s="267"/>
      <c r="H3172" s="267"/>
      <c r="I3172" s="267"/>
      <c r="J3172" s="267"/>
      <c r="K3172" s="267"/>
      <c r="L3172" s="196" t="s">
        <v>37</v>
      </c>
      <c r="M3172" s="332" t="s">
        <v>369</v>
      </c>
      <c r="N3172" s="332" t="s">
        <v>706</v>
      </c>
      <c r="O3172" s="332" t="s">
        <v>707</v>
      </c>
      <c r="P3172" s="332" t="s">
        <v>3058</v>
      </c>
      <c r="Q3172" s="338" t="s">
        <v>664</v>
      </c>
      <c r="R3172" s="334"/>
      <c r="S3172" s="334"/>
      <c r="T3172" s="334"/>
      <c r="U3172" s="336"/>
      <c r="V3172" s="197" t="s">
        <v>776</v>
      </c>
      <c r="W3172" s="220">
        <v>1</v>
      </c>
      <c r="X3172" s="223">
        <v>235</v>
      </c>
      <c r="Y3172" s="223">
        <v>228</v>
      </c>
      <c r="Z3172" s="223">
        <v>213</v>
      </c>
      <c r="AA3172" s="223">
        <v>201</v>
      </c>
      <c r="AB3172" s="5"/>
      <c r="AC3172" s="224">
        <f t="shared" si="118"/>
        <v>0</v>
      </c>
      <c r="AD3172" s="270">
        <f t="shared" si="119"/>
        <v>0</v>
      </c>
      <c r="AE3172" s="198" t="s">
        <v>4484</v>
      </c>
      <c r="AF3172" s="199"/>
      <c r="AG3172" s="200"/>
      <c r="AH3172" s="200"/>
      <c r="AI3172" s="169" t="str">
        <f>IF(AB3172/W3172=0,"",IF(MOD(AB3172,W3172)&gt;0,"ОШИБКА!!! неверная кратность на сорт",""))</f>
        <v/>
      </c>
    </row>
    <row r="3173" spans="2:35">
      <c r="B3173" s="251"/>
      <c r="C3173" s="168" t="s">
        <v>3796</v>
      </c>
      <c r="D3173" s="267"/>
      <c r="E3173" s="267"/>
      <c r="F3173" s="267"/>
      <c r="G3173" s="267"/>
      <c r="H3173" s="267"/>
      <c r="I3173" s="267"/>
      <c r="J3173" s="267"/>
      <c r="K3173" s="267"/>
      <c r="L3173" s="196" t="s">
        <v>37</v>
      </c>
      <c r="M3173" s="332" t="s">
        <v>369</v>
      </c>
      <c r="N3173" s="332" t="s">
        <v>706</v>
      </c>
      <c r="O3173" s="332" t="s">
        <v>707</v>
      </c>
      <c r="P3173" s="332" t="s">
        <v>4210</v>
      </c>
      <c r="Q3173" s="338" t="s">
        <v>3783</v>
      </c>
      <c r="R3173" s="334"/>
      <c r="S3173" s="334"/>
      <c r="T3173" s="334"/>
      <c r="U3173" s="219"/>
      <c r="V3173" s="197" t="s">
        <v>776</v>
      </c>
      <c r="W3173" s="220">
        <v>1</v>
      </c>
      <c r="X3173" s="223">
        <v>433</v>
      </c>
      <c r="Y3173" s="223">
        <v>420</v>
      </c>
      <c r="Z3173" s="223">
        <v>393</v>
      </c>
      <c r="AA3173" s="223">
        <v>370</v>
      </c>
      <c r="AB3173" s="5"/>
      <c r="AC3173" s="224">
        <f t="shared" si="118"/>
        <v>0</v>
      </c>
      <c r="AD3173" s="270">
        <f t="shared" si="119"/>
        <v>0</v>
      </c>
      <c r="AE3173" s="198" t="s">
        <v>4484</v>
      </c>
      <c r="AF3173" s="199"/>
      <c r="AG3173" s="200"/>
      <c r="AH3173" s="200"/>
      <c r="AI3173" s="169" t="str">
        <f>IF(AB3173/W3173=0,"",IF(MOD(AB3173,W3173)&gt;0,"ОШИБКА!!! неверная кратность на сорт",""))</f>
        <v/>
      </c>
    </row>
    <row r="3174" spans="2:35">
      <c r="B3174" s="251"/>
      <c r="C3174" s="168" t="s">
        <v>1513</v>
      </c>
      <c r="D3174" s="267"/>
      <c r="E3174" s="267">
        <v>4</v>
      </c>
      <c r="F3174" s="267">
        <v>4</v>
      </c>
      <c r="G3174" s="267"/>
      <c r="H3174" s="267"/>
      <c r="I3174" s="267"/>
      <c r="J3174" s="267"/>
      <c r="K3174" s="267"/>
      <c r="L3174" s="196" t="s">
        <v>37</v>
      </c>
      <c r="M3174" s="196" t="s">
        <v>369</v>
      </c>
      <c r="N3174" s="196" t="s">
        <v>706</v>
      </c>
      <c r="O3174" s="196" t="s">
        <v>707</v>
      </c>
      <c r="P3174" s="196" t="s">
        <v>1512</v>
      </c>
      <c r="Q3174" s="217" t="s">
        <v>48</v>
      </c>
      <c r="R3174" s="218"/>
      <c r="S3174" s="218"/>
      <c r="T3174" s="218"/>
      <c r="U3174" s="219"/>
      <c r="V3174" s="197" t="s">
        <v>776</v>
      </c>
      <c r="W3174" s="220">
        <v>1</v>
      </c>
      <c r="X3174" s="223">
        <v>433</v>
      </c>
      <c r="Y3174" s="223">
        <v>420</v>
      </c>
      <c r="Z3174" s="223">
        <v>393</v>
      </c>
      <c r="AA3174" s="223">
        <v>370</v>
      </c>
      <c r="AB3174" s="5"/>
      <c r="AC3174" s="224">
        <f t="shared" si="118"/>
        <v>0</v>
      </c>
      <c r="AD3174" s="270">
        <f t="shared" si="119"/>
        <v>0</v>
      </c>
      <c r="AE3174" s="198"/>
      <c r="AF3174" s="199"/>
      <c r="AG3174" s="200"/>
      <c r="AH3174" s="200"/>
      <c r="AI3174" s="169" t="str">
        <f>IF(AB3174/W3174=0,"",IF(MOD(AB3174,W3174)&gt;0,"ОШИБКА!!! неверная кратность на сорт",""))</f>
        <v/>
      </c>
    </row>
    <row r="3175" spans="2:35">
      <c r="B3175" s="251"/>
      <c r="C3175" s="168" t="s">
        <v>3623</v>
      </c>
      <c r="D3175" s="267"/>
      <c r="E3175" s="267"/>
      <c r="F3175" s="267"/>
      <c r="G3175" s="267"/>
      <c r="H3175" s="267"/>
      <c r="I3175" s="267"/>
      <c r="J3175" s="267"/>
      <c r="K3175" s="267"/>
      <c r="L3175" s="196" t="s">
        <v>37</v>
      </c>
      <c r="M3175" s="332" t="s">
        <v>369</v>
      </c>
      <c r="N3175" s="332" t="s">
        <v>706</v>
      </c>
      <c r="O3175" s="332" t="s">
        <v>707</v>
      </c>
      <c r="P3175" s="332" t="s">
        <v>1512</v>
      </c>
      <c r="Q3175" s="338" t="s">
        <v>4613</v>
      </c>
      <c r="R3175" s="334"/>
      <c r="S3175" s="334"/>
      <c r="T3175" s="334"/>
      <c r="U3175" s="219"/>
      <c r="V3175" s="197" t="s">
        <v>776</v>
      </c>
      <c r="W3175" s="220">
        <v>1</v>
      </c>
      <c r="X3175" s="223">
        <v>311</v>
      </c>
      <c r="Y3175" s="223">
        <v>301</v>
      </c>
      <c r="Z3175" s="223">
        <v>282</v>
      </c>
      <c r="AA3175" s="223">
        <v>266</v>
      </c>
      <c r="AB3175" s="5"/>
      <c r="AC3175" s="224">
        <f t="shared" si="118"/>
        <v>0</v>
      </c>
      <c r="AD3175" s="270">
        <f t="shared" si="119"/>
        <v>0</v>
      </c>
      <c r="AE3175" s="198" t="s">
        <v>4484</v>
      </c>
      <c r="AF3175" s="199"/>
      <c r="AG3175" s="200"/>
      <c r="AH3175" s="200"/>
      <c r="AI3175" s="169" t="str">
        <f>IF(AB3175/W3175=0,"",IF(MOD(AB3175,W3175)&gt;0,"ОШИБКА!!! неверная кратность на сорт",""))</f>
        <v/>
      </c>
    </row>
    <row r="3176" spans="2:35">
      <c r="B3176" s="251"/>
      <c r="C3176" s="254" t="s">
        <v>3061</v>
      </c>
      <c r="D3176" s="267"/>
      <c r="E3176" s="267"/>
      <c r="F3176" s="267"/>
      <c r="G3176" s="267"/>
      <c r="H3176" s="267"/>
      <c r="I3176" s="267"/>
      <c r="J3176" s="267"/>
      <c r="K3176" s="267"/>
      <c r="L3176" s="196" t="s">
        <v>37</v>
      </c>
      <c r="M3176" s="332" t="s">
        <v>369</v>
      </c>
      <c r="N3176" s="332" t="s">
        <v>706</v>
      </c>
      <c r="O3176" s="332" t="s">
        <v>707</v>
      </c>
      <c r="P3176" s="332" t="s">
        <v>3059</v>
      </c>
      <c r="Q3176" s="338" t="s">
        <v>664</v>
      </c>
      <c r="R3176" s="334"/>
      <c r="S3176" s="334"/>
      <c r="T3176" s="334"/>
      <c r="U3176" s="336"/>
      <c r="V3176" s="197" t="s">
        <v>776</v>
      </c>
      <c r="W3176" s="220">
        <v>1</v>
      </c>
      <c r="X3176" s="223">
        <v>235</v>
      </c>
      <c r="Y3176" s="223">
        <v>228</v>
      </c>
      <c r="Z3176" s="223">
        <v>213</v>
      </c>
      <c r="AA3176" s="223">
        <v>201</v>
      </c>
      <c r="AB3176" s="5"/>
      <c r="AC3176" s="224">
        <f t="shared" si="118"/>
        <v>0</v>
      </c>
      <c r="AD3176" s="270">
        <f t="shared" si="119"/>
        <v>0</v>
      </c>
      <c r="AE3176" s="198" t="s">
        <v>4484</v>
      </c>
      <c r="AF3176" s="199"/>
      <c r="AG3176" s="200"/>
      <c r="AH3176" s="200"/>
      <c r="AI3176" s="169" t="str">
        <f>IF(AB3176/W3176=0,"",IF(MOD(AB3176,W3176)&gt;0,"ОШИБКА!!! неверная кратность на сорт",""))</f>
        <v/>
      </c>
    </row>
    <row r="3177" spans="2:35">
      <c r="B3177" s="251"/>
      <c r="C3177" s="168" t="s">
        <v>2674</v>
      </c>
      <c r="D3177" s="267"/>
      <c r="E3177" s="267"/>
      <c r="F3177" s="267"/>
      <c r="G3177" s="267"/>
      <c r="H3177" s="267"/>
      <c r="I3177" s="267"/>
      <c r="J3177" s="267">
        <v>7</v>
      </c>
      <c r="K3177" s="267"/>
      <c r="L3177" s="196" t="s">
        <v>37</v>
      </c>
      <c r="M3177" s="196" t="s">
        <v>369</v>
      </c>
      <c r="N3177" s="196" t="s">
        <v>706</v>
      </c>
      <c r="O3177" s="196" t="s">
        <v>707</v>
      </c>
      <c r="P3177" s="196" t="s">
        <v>2675</v>
      </c>
      <c r="Q3177" s="217" t="s">
        <v>4613</v>
      </c>
      <c r="R3177" s="218"/>
      <c r="S3177" s="218"/>
      <c r="T3177" s="218"/>
      <c r="U3177" s="219"/>
      <c r="V3177" s="197" t="s">
        <v>776</v>
      </c>
      <c r="W3177" s="220">
        <v>1</v>
      </c>
      <c r="X3177" s="223">
        <v>406</v>
      </c>
      <c r="Y3177" s="223">
        <v>394</v>
      </c>
      <c r="Z3177" s="223">
        <v>369</v>
      </c>
      <c r="AA3177" s="223">
        <v>347</v>
      </c>
      <c r="AB3177" s="5"/>
      <c r="AC3177" s="224">
        <f t="shared" si="118"/>
        <v>0</v>
      </c>
      <c r="AD3177" s="270">
        <f t="shared" si="119"/>
        <v>0</v>
      </c>
      <c r="AE3177" s="198"/>
      <c r="AF3177" s="199"/>
      <c r="AG3177" s="200"/>
      <c r="AH3177" s="200"/>
      <c r="AI3177" s="169" t="str">
        <f>IF(AB3177/W3177=0,"",IF(MOD(AB3177,W3177)&gt;0,"ОШИБКА!!! неверная кратность на сорт",""))</f>
        <v/>
      </c>
    </row>
    <row r="3178" spans="2:35">
      <c r="B3178" s="251"/>
      <c r="C3178" s="168" t="s">
        <v>3797</v>
      </c>
      <c r="D3178" s="267"/>
      <c r="E3178" s="267">
        <v>1</v>
      </c>
      <c r="F3178" s="267">
        <v>1</v>
      </c>
      <c r="G3178" s="267"/>
      <c r="H3178" s="267"/>
      <c r="I3178" s="267"/>
      <c r="J3178" s="267"/>
      <c r="K3178" s="267"/>
      <c r="L3178" s="196" t="s">
        <v>37</v>
      </c>
      <c r="M3178" s="196" t="s">
        <v>369</v>
      </c>
      <c r="N3178" s="196" t="s">
        <v>706</v>
      </c>
      <c r="O3178" s="196" t="s">
        <v>707</v>
      </c>
      <c r="P3178" s="196" t="s">
        <v>4211</v>
      </c>
      <c r="Q3178" s="217" t="s">
        <v>48</v>
      </c>
      <c r="R3178" s="218"/>
      <c r="S3178" s="218"/>
      <c r="T3178" s="218"/>
      <c r="U3178" s="219"/>
      <c r="V3178" s="197" t="s">
        <v>776</v>
      </c>
      <c r="W3178" s="220">
        <v>1</v>
      </c>
      <c r="X3178" s="223">
        <v>433</v>
      </c>
      <c r="Y3178" s="223">
        <v>420</v>
      </c>
      <c r="Z3178" s="223">
        <v>393</v>
      </c>
      <c r="AA3178" s="223">
        <v>370</v>
      </c>
      <c r="AB3178" s="5"/>
      <c r="AC3178" s="224">
        <f t="shared" si="118"/>
        <v>0</v>
      </c>
      <c r="AD3178" s="270">
        <f t="shared" si="119"/>
        <v>0</v>
      </c>
      <c r="AE3178" s="198"/>
      <c r="AF3178" s="199"/>
      <c r="AG3178" s="200"/>
      <c r="AH3178" s="200"/>
      <c r="AI3178" s="169" t="str">
        <f>IF(AB3178/W3178=0,"",IF(MOD(AB3178,W3178)&gt;0,"ОШИБКА!!! неверная кратность на сорт",""))</f>
        <v/>
      </c>
    </row>
    <row r="3179" spans="2:35">
      <c r="B3179" s="251"/>
      <c r="C3179" s="254" t="s">
        <v>709</v>
      </c>
      <c r="D3179" s="267"/>
      <c r="E3179" s="267"/>
      <c r="F3179" s="267"/>
      <c r="G3179" s="267"/>
      <c r="H3179" s="267"/>
      <c r="I3179" s="267"/>
      <c r="J3179" s="267"/>
      <c r="K3179" s="267"/>
      <c r="L3179" s="196" t="s">
        <v>37</v>
      </c>
      <c r="M3179" s="332" t="s">
        <v>369</v>
      </c>
      <c r="N3179" s="332" t="s">
        <v>706</v>
      </c>
      <c r="O3179" s="332" t="s">
        <v>707</v>
      </c>
      <c r="P3179" s="332" t="s">
        <v>710</v>
      </c>
      <c r="Q3179" s="338" t="s">
        <v>664</v>
      </c>
      <c r="R3179" s="334"/>
      <c r="S3179" s="334"/>
      <c r="T3179" s="334"/>
      <c r="U3179" s="336"/>
      <c r="V3179" s="197" t="s">
        <v>776</v>
      </c>
      <c r="W3179" s="220">
        <v>1</v>
      </c>
      <c r="X3179" s="223">
        <v>235</v>
      </c>
      <c r="Y3179" s="223">
        <v>228</v>
      </c>
      <c r="Z3179" s="223">
        <v>213</v>
      </c>
      <c r="AA3179" s="223">
        <v>201</v>
      </c>
      <c r="AB3179" s="5"/>
      <c r="AC3179" s="224">
        <f t="shared" si="118"/>
        <v>0</v>
      </c>
      <c r="AD3179" s="270">
        <f t="shared" si="119"/>
        <v>0</v>
      </c>
      <c r="AE3179" s="198" t="s">
        <v>4484</v>
      </c>
      <c r="AF3179" s="199"/>
      <c r="AG3179" s="200"/>
      <c r="AH3179" s="200"/>
      <c r="AI3179" s="169" t="str">
        <f>IF(AB3179/W3179=0,"",IF(MOD(AB3179,W3179)&gt;0,"ОШИБКА!!! неверная кратность на сорт",""))</f>
        <v/>
      </c>
    </row>
    <row r="3180" spans="2:35">
      <c r="B3180" s="251"/>
      <c r="C3180" s="168" t="s">
        <v>2676</v>
      </c>
      <c r="D3180" s="267"/>
      <c r="E3180" s="267"/>
      <c r="F3180" s="267"/>
      <c r="G3180" s="267"/>
      <c r="H3180" s="267"/>
      <c r="I3180" s="267"/>
      <c r="J3180" s="267">
        <v>24</v>
      </c>
      <c r="K3180" s="267"/>
      <c r="L3180" s="196" t="s">
        <v>37</v>
      </c>
      <c r="M3180" s="196" t="s">
        <v>369</v>
      </c>
      <c r="N3180" s="196" t="s">
        <v>706</v>
      </c>
      <c r="O3180" s="196" t="s">
        <v>707</v>
      </c>
      <c r="P3180" s="196" t="s">
        <v>2677</v>
      </c>
      <c r="Q3180" s="217" t="s">
        <v>4639</v>
      </c>
      <c r="R3180" s="218"/>
      <c r="S3180" s="218"/>
      <c r="T3180" s="218"/>
      <c r="U3180" s="219"/>
      <c r="V3180" s="197" t="s">
        <v>776</v>
      </c>
      <c r="W3180" s="220">
        <v>1</v>
      </c>
      <c r="X3180" s="223">
        <v>406</v>
      </c>
      <c r="Y3180" s="223">
        <v>394</v>
      </c>
      <c r="Z3180" s="223">
        <v>369</v>
      </c>
      <c r="AA3180" s="223">
        <v>347</v>
      </c>
      <c r="AB3180" s="5"/>
      <c r="AC3180" s="224">
        <f t="shared" si="118"/>
        <v>0</v>
      </c>
      <c r="AD3180" s="270">
        <f t="shared" si="119"/>
        <v>0</v>
      </c>
      <c r="AE3180" s="198"/>
      <c r="AF3180" s="199"/>
      <c r="AG3180" s="200"/>
      <c r="AH3180" s="200"/>
      <c r="AI3180" s="169" t="str">
        <f>IF(AB3180/W3180=0,"",IF(MOD(AB3180,W3180)&gt;0,"ОШИБКА!!! неверная кратность на сорт",""))</f>
        <v/>
      </c>
    </row>
    <row r="3181" spans="2:35">
      <c r="B3181" s="251"/>
      <c r="C3181" s="168" t="s">
        <v>2678</v>
      </c>
      <c r="D3181" s="267"/>
      <c r="E3181" s="267"/>
      <c r="F3181" s="267"/>
      <c r="G3181" s="267"/>
      <c r="H3181" s="267"/>
      <c r="I3181" s="267"/>
      <c r="J3181" s="267">
        <v>14</v>
      </c>
      <c r="K3181" s="267"/>
      <c r="L3181" s="196" t="s">
        <v>37</v>
      </c>
      <c r="M3181" s="196" t="s">
        <v>369</v>
      </c>
      <c r="N3181" s="196" t="s">
        <v>706</v>
      </c>
      <c r="O3181" s="196" t="s">
        <v>707</v>
      </c>
      <c r="P3181" s="196" t="s">
        <v>2679</v>
      </c>
      <c r="Q3181" s="217" t="s">
        <v>4613</v>
      </c>
      <c r="R3181" s="218"/>
      <c r="S3181" s="218"/>
      <c r="T3181" s="218"/>
      <c r="U3181" s="219"/>
      <c r="V3181" s="197" t="s">
        <v>776</v>
      </c>
      <c r="W3181" s="220">
        <v>1</v>
      </c>
      <c r="X3181" s="223">
        <v>406</v>
      </c>
      <c r="Y3181" s="223">
        <v>394</v>
      </c>
      <c r="Z3181" s="223">
        <v>369</v>
      </c>
      <c r="AA3181" s="223">
        <v>347</v>
      </c>
      <c r="AB3181" s="5"/>
      <c r="AC3181" s="224">
        <f t="shared" si="118"/>
        <v>0</v>
      </c>
      <c r="AD3181" s="270">
        <f t="shared" si="119"/>
        <v>0</v>
      </c>
      <c r="AE3181" s="198"/>
      <c r="AF3181" s="199"/>
      <c r="AG3181" s="200"/>
      <c r="AH3181" s="200"/>
      <c r="AI3181" s="169" t="str">
        <f>IF(AB3181/W3181=0,"",IF(MOD(AB3181,W3181)&gt;0,"ОШИБКА!!! неверная кратность на сорт",""))</f>
        <v/>
      </c>
    </row>
    <row r="3182" spans="2:35">
      <c r="B3182" s="251"/>
      <c r="C3182" s="168"/>
      <c r="D3182" s="267"/>
      <c r="E3182" s="267"/>
      <c r="F3182" s="267"/>
      <c r="G3182" s="267"/>
      <c r="H3182" s="267"/>
      <c r="I3182" s="267"/>
      <c r="J3182" s="267"/>
      <c r="K3182" s="267">
        <v>696</v>
      </c>
      <c r="L3182" s="196" t="s">
        <v>37</v>
      </c>
      <c r="M3182" s="196" t="s">
        <v>369</v>
      </c>
      <c r="N3182" s="196" t="s">
        <v>5331</v>
      </c>
      <c r="O3182" s="196"/>
      <c r="P3182" s="196"/>
      <c r="Q3182" s="217" t="s">
        <v>4822</v>
      </c>
      <c r="R3182" s="218"/>
      <c r="S3182" s="218"/>
      <c r="T3182" s="218"/>
      <c r="U3182" s="281" t="s">
        <v>4764</v>
      </c>
      <c r="V3182" s="197" t="s">
        <v>776</v>
      </c>
      <c r="W3182" s="220">
        <v>1</v>
      </c>
      <c r="X3182" s="285">
        <v>469</v>
      </c>
      <c r="Y3182" s="285">
        <v>454</v>
      </c>
      <c r="Z3182" s="285">
        <v>426</v>
      </c>
      <c r="AA3182" s="285">
        <v>400</v>
      </c>
      <c r="AB3182" s="5"/>
      <c r="AC3182" s="224">
        <f t="shared" si="118"/>
        <v>0</v>
      </c>
      <c r="AD3182" s="270">
        <f t="shared" si="119"/>
        <v>0</v>
      </c>
      <c r="AE3182" s="282" t="s">
        <v>7069</v>
      </c>
      <c r="AF3182" s="283" t="s">
        <v>4765</v>
      </c>
      <c r="AG3182" s="200"/>
      <c r="AH3182" s="200"/>
      <c r="AI3182" s="169" t="str">
        <f>IF(AB3182/W3182=0,"",IF(MOD(AB3182,W3182)&gt;0,"ОШИБКА!!! неверная кратность на сорт",""))</f>
        <v/>
      </c>
    </row>
    <row r="3183" spans="2:35">
      <c r="B3183" s="251"/>
      <c r="C3183" s="168"/>
      <c r="D3183" s="267"/>
      <c r="E3183" s="267"/>
      <c r="F3183" s="267"/>
      <c r="G3183" s="267"/>
      <c r="H3183" s="267"/>
      <c r="I3183" s="267"/>
      <c r="J3183" s="267"/>
      <c r="K3183" s="267">
        <v>2200</v>
      </c>
      <c r="L3183" s="196" t="s">
        <v>37</v>
      </c>
      <c r="M3183" s="196" t="s">
        <v>369</v>
      </c>
      <c r="N3183" s="196" t="s">
        <v>5332</v>
      </c>
      <c r="O3183" s="196"/>
      <c r="P3183" s="196"/>
      <c r="Q3183" s="217" t="s">
        <v>4822</v>
      </c>
      <c r="R3183" s="218"/>
      <c r="S3183" s="218"/>
      <c r="T3183" s="218"/>
      <c r="U3183" s="281" t="s">
        <v>4764</v>
      </c>
      <c r="V3183" s="197" t="s">
        <v>776</v>
      </c>
      <c r="W3183" s="220">
        <v>1</v>
      </c>
      <c r="X3183" s="285">
        <v>434</v>
      </c>
      <c r="Y3183" s="285">
        <v>420</v>
      </c>
      <c r="Z3183" s="285">
        <v>394</v>
      </c>
      <c r="AA3183" s="285">
        <v>370</v>
      </c>
      <c r="AB3183" s="5"/>
      <c r="AC3183" s="224">
        <f t="shared" si="118"/>
        <v>0</v>
      </c>
      <c r="AD3183" s="270">
        <f t="shared" si="119"/>
        <v>0</v>
      </c>
      <c r="AE3183" s="282" t="s">
        <v>7069</v>
      </c>
      <c r="AF3183" s="283" t="s">
        <v>4765</v>
      </c>
      <c r="AG3183" s="200"/>
      <c r="AH3183" s="200"/>
      <c r="AI3183" s="169" t="str">
        <f>IF(AB3183/W3183=0,"",IF(MOD(AB3183,W3183)&gt;0,"ОШИБКА!!! неверная кратность на сорт",""))</f>
        <v/>
      </c>
    </row>
    <row r="3184" spans="2:35">
      <c r="B3184" s="251"/>
      <c r="C3184" s="168"/>
      <c r="D3184" s="267"/>
      <c r="E3184" s="267"/>
      <c r="F3184" s="267"/>
      <c r="G3184" s="267"/>
      <c r="H3184" s="267"/>
      <c r="I3184" s="267"/>
      <c r="J3184" s="267"/>
      <c r="K3184" s="267">
        <v>358</v>
      </c>
      <c r="L3184" s="196" t="s">
        <v>37</v>
      </c>
      <c r="M3184" s="196" t="s">
        <v>369</v>
      </c>
      <c r="N3184" s="196" t="s">
        <v>5333</v>
      </c>
      <c r="O3184" s="196"/>
      <c r="P3184" s="196"/>
      <c r="Q3184" s="217" t="s">
        <v>4822</v>
      </c>
      <c r="R3184" s="218"/>
      <c r="S3184" s="218"/>
      <c r="T3184" s="218"/>
      <c r="U3184" s="281" t="s">
        <v>4764</v>
      </c>
      <c r="V3184" s="197" t="s">
        <v>776</v>
      </c>
      <c r="W3184" s="220">
        <v>1</v>
      </c>
      <c r="X3184" s="285">
        <v>469</v>
      </c>
      <c r="Y3184" s="285">
        <v>454</v>
      </c>
      <c r="Z3184" s="285">
        <v>426</v>
      </c>
      <c r="AA3184" s="285">
        <v>400</v>
      </c>
      <c r="AB3184" s="5"/>
      <c r="AC3184" s="224">
        <f t="shared" si="118"/>
        <v>0</v>
      </c>
      <c r="AD3184" s="270">
        <f t="shared" si="119"/>
        <v>0</v>
      </c>
      <c r="AE3184" s="282" t="s">
        <v>7069</v>
      </c>
      <c r="AF3184" s="283" t="s">
        <v>4765</v>
      </c>
      <c r="AG3184" s="200"/>
      <c r="AH3184" s="200"/>
      <c r="AI3184" s="169" t="str">
        <f>IF(AB3184/W3184=0,"",IF(MOD(AB3184,W3184)&gt;0,"ОШИБКА!!! неверная кратность на сорт",""))</f>
        <v/>
      </c>
    </row>
    <row r="3185" spans="2:35">
      <c r="B3185" s="251"/>
      <c r="C3185" s="168"/>
      <c r="D3185" s="267"/>
      <c r="E3185" s="267"/>
      <c r="F3185" s="267"/>
      <c r="G3185" s="267"/>
      <c r="H3185" s="267"/>
      <c r="I3185" s="267"/>
      <c r="J3185" s="267"/>
      <c r="K3185" s="267">
        <v>265</v>
      </c>
      <c r="L3185" s="196" t="s">
        <v>37</v>
      </c>
      <c r="M3185" s="196" t="s">
        <v>369</v>
      </c>
      <c r="N3185" s="196" t="s">
        <v>5334</v>
      </c>
      <c r="O3185" s="196"/>
      <c r="P3185" s="196"/>
      <c r="Q3185" s="217" t="s">
        <v>4822</v>
      </c>
      <c r="R3185" s="218"/>
      <c r="S3185" s="218"/>
      <c r="T3185" s="218"/>
      <c r="U3185" s="281" t="s">
        <v>4764</v>
      </c>
      <c r="V3185" s="197" t="s">
        <v>776</v>
      </c>
      <c r="W3185" s="220">
        <v>1</v>
      </c>
      <c r="X3185" s="285">
        <v>469</v>
      </c>
      <c r="Y3185" s="285">
        <v>454</v>
      </c>
      <c r="Z3185" s="285">
        <v>426</v>
      </c>
      <c r="AA3185" s="285">
        <v>400</v>
      </c>
      <c r="AB3185" s="5"/>
      <c r="AC3185" s="224">
        <f t="shared" si="118"/>
        <v>0</v>
      </c>
      <c r="AD3185" s="270">
        <f t="shared" si="119"/>
        <v>0</v>
      </c>
      <c r="AE3185" s="282" t="s">
        <v>7069</v>
      </c>
      <c r="AF3185" s="283" t="s">
        <v>4765</v>
      </c>
      <c r="AG3185" s="200"/>
      <c r="AH3185" s="200"/>
      <c r="AI3185" s="169" t="str">
        <f>IF(AB3185/W3185=0,"",IF(MOD(AB3185,W3185)&gt;0,"ОШИБКА!!! неверная кратность на сорт",""))</f>
        <v/>
      </c>
    </row>
    <row r="3186" spans="2:35">
      <c r="B3186" s="251"/>
      <c r="C3186" s="168"/>
      <c r="D3186" s="267"/>
      <c r="E3186" s="267"/>
      <c r="F3186" s="267"/>
      <c r="G3186" s="267"/>
      <c r="H3186" s="267"/>
      <c r="I3186" s="267"/>
      <c r="J3186" s="267"/>
      <c r="K3186" s="267">
        <v>2</v>
      </c>
      <c r="L3186" s="196" t="s">
        <v>37</v>
      </c>
      <c r="M3186" s="196" t="s">
        <v>369</v>
      </c>
      <c r="N3186" s="196" t="s">
        <v>5335</v>
      </c>
      <c r="O3186" s="196"/>
      <c r="P3186" s="196"/>
      <c r="Q3186" s="217" t="s">
        <v>4822</v>
      </c>
      <c r="R3186" s="218"/>
      <c r="S3186" s="218"/>
      <c r="T3186" s="218"/>
      <c r="U3186" s="281" t="s">
        <v>4764</v>
      </c>
      <c r="V3186" s="197" t="s">
        <v>776</v>
      </c>
      <c r="W3186" s="220">
        <v>1</v>
      </c>
      <c r="X3186" s="285">
        <v>469</v>
      </c>
      <c r="Y3186" s="285">
        <v>454</v>
      </c>
      <c r="Z3186" s="285">
        <v>426</v>
      </c>
      <c r="AA3186" s="285">
        <v>400</v>
      </c>
      <c r="AB3186" s="5"/>
      <c r="AC3186" s="224">
        <f t="shared" si="118"/>
        <v>0</v>
      </c>
      <c r="AD3186" s="270">
        <f t="shared" si="119"/>
        <v>0</v>
      </c>
      <c r="AE3186" s="282" t="s">
        <v>7069</v>
      </c>
      <c r="AF3186" s="283" t="s">
        <v>4765</v>
      </c>
      <c r="AG3186" s="200"/>
      <c r="AH3186" s="200"/>
      <c r="AI3186" s="169" t="str">
        <f>IF(AB3186/W3186=0,"",IF(MOD(AB3186,W3186)&gt;0,"ОШИБКА!!! неверная кратность на сорт",""))</f>
        <v/>
      </c>
    </row>
    <row r="3187" spans="2:35">
      <c r="B3187" s="251"/>
      <c r="C3187" s="168"/>
      <c r="D3187" s="267"/>
      <c r="E3187" s="267"/>
      <c r="F3187" s="267"/>
      <c r="G3187" s="267"/>
      <c r="H3187" s="267"/>
      <c r="I3187" s="267"/>
      <c r="J3187" s="267"/>
      <c r="K3187" s="267">
        <v>322</v>
      </c>
      <c r="L3187" s="196" t="s">
        <v>37</v>
      </c>
      <c r="M3187" s="196" t="s">
        <v>369</v>
      </c>
      <c r="N3187" s="196" t="s">
        <v>5336</v>
      </c>
      <c r="O3187" s="196"/>
      <c r="P3187" s="196"/>
      <c r="Q3187" s="217" t="s">
        <v>4822</v>
      </c>
      <c r="R3187" s="218"/>
      <c r="S3187" s="218"/>
      <c r="T3187" s="218"/>
      <c r="U3187" s="281" t="s">
        <v>4764</v>
      </c>
      <c r="V3187" s="197" t="s">
        <v>776</v>
      </c>
      <c r="W3187" s="220">
        <v>1</v>
      </c>
      <c r="X3187" s="285">
        <v>469</v>
      </c>
      <c r="Y3187" s="285">
        <v>454</v>
      </c>
      <c r="Z3187" s="285">
        <v>426</v>
      </c>
      <c r="AA3187" s="285">
        <v>400</v>
      </c>
      <c r="AB3187" s="5"/>
      <c r="AC3187" s="224">
        <f t="shared" si="118"/>
        <v>0</v>
      </c>
      <c r="AD3187" s="270">
        <f t="shared" si="119"/>
        <v>0</v>
      </c>
      <c r="AE3187" s="282" t="s">
        <v>7069</v>
      </c>
      <c r="AF3187" s="283" t="s">
        <v>4765</v>
      </c>
      <c r="AG3187" s="200"/>
      <c r="AH3187" s="200"/>
      <c r="AI3187" s="169" t="str">
        <f>IF(AB3187/W3187=0,"",IF(MOD(AB3187,W3187)&gt;0,"ОШИБКА!!! неверная кратность на сорт",""))</f>
        <v/>
      </c>
    </row>
    <row r="3188" spans="2:35">
      <c r="B3188" s="251"/>
      <c r="C3188" s="168"/>
      <c r="D3188" s="267"/>
      <c r="E3188" s="267"/>
      <c r="F3188" s="267"/>
      <c r="G3188" s="267"/>
      <c r="H3188" s="267"/>
      <c r="I3188" s="267"/>
      <c r="J3188" s="267"/>
      <c r="K3188" s="267">
        <v>25</v>
      </c>
      <c r="L3188" s="196" t="s">
        <v>37</v>
      </c>
      <c r="M3188" s="196" t="s">
        <v>369</v>
      </c>
      <c r="N3188" s="196" t="s">
        <v>5337</v>
      </c>
      <c r="O3188" s="196"/>
      <c r="P3188" s="196"/>
      <c r="Q3188" s="217" t="s">
        <v>4822</v>
      </c>
      <c r="R3188" s="218"/>
      <c r="S3188" s="218"/>
      <c r="T3188" s="218"/>
      <c r="U3188" s="281" t="s">
        <v>4764</v>
      </c>
      <c r="V3188" s="197" t="s">
        <v>776</v>
      </c>
      <c r="W3188" s="220">
        <v>1</v>
      </c>
      <c r="X3188" s="285">
        <v>469</v>
      </c>
      <c r="Y3188" s="285">
        <v>454</v>
      </c>
      <c r="Z3188" s="285">
        <v>426</v>
      </c>
      <c r="AA3188" s="285">
        <v>400</v>
      </c>
      <c r="AB3188" s="5"/>
      <c r="AC3188" s="224">
        <f t="shared" si="118"/>
        <v>0</v>
      </c>
      <c r="AD3188" s="270">
        <f t="shared" si="119"/>
        <v>0</v>
      </c>
      <c r="AE3188" s="282" t="s">
        <v>7069</v>
      </c>
      <c r="AF3188" s="283" t="s">
        <v>4765</v>
      </c>
      <c r="AG3188" s="200"/>
      <c r="AH3188" s="200"/>
      <c r="AI3188" s="169" t="str">
        <f>IF(AB3188/W3188=0,"",IF(MOD(AB3188,W3188)&gt;0,"ОШИБКА!!! неверная кратность на сорт",""))</f>
        <v/>
      </c>
    </row>
    <row r="3189" spans="2:35">
      <c r="B3189" s="251"/>
      <c r="C3189" s="168"/>
      <c r="D3189" s="267"/>
      <c r="E3189" s="267"/>
      <c r="F3189" s="267"/>
      <c r="G3189" s="267"/>
      <c r="H3189" s="267"/>
      <c r="I3189" s="267"/>
      <c r="J3189" s="267"/>
      <c r="K3189" s="267"/>
      <c r="L3189" s="196" t="s">
        <v>37</v>
      </c>
      <c r="M3189" s="196" t="s">
        <v>369</v>
      </c>
      <c r="N3189" s="196" t="s">
        <v>5338</v>
      </c>
      <c r="O3189" s="196"/>
      <c r="P3189" s="196"/>
      <c r="Q3189" s="217" t="s">
        <v>4861</v>
      </c>
      <c r="R3189" s="218"/>
      <c r="S3189" s="218"/>
      <c r="T3189" s="218"/>
      <c r="U3189" s="281" t="s">
        <v>4764</v>
      </c>
      <c r="V3189" s="197" t="s">
        <v>776</v>
      </c>
      <c r="W3189" s="220">
        <v>1</v>
      </c>
      <c r="X3189" s="285">
        <v>1639</v>
      </c>
      <c r="Y3189" s="285">
        <v>1589</v>
      </c>
      <c r="Z3189" s="285">
        <v>1490</v>
      </c>
      <c r="AA3189" s="285">
        <v>1400</v>
      </c>
      <c r="AB3189" s="5"/>
      <c r="AC3189" s="224">
        <f t="shared" si="118"/>
        <v>0</v>
      </c>
      <c r="AD3189" s="270">
        <f t="shared" si="119"/>
        <v>0</v>
      </c>
      <c r="AE3189" s="282" t="s">
        <v>7069</v>
      </c>
      <c r="AF3189" s="283" t="s">
        <v>4765</v>
      </c>
      <c r="AG3189" s="200"/>
      <c r="AH3189" s="200"/>
      <c r="AI3189" s="169" t="str">
        <f>IF(AB3189/W3189=0,"",IF(MOD(AB3189,W3189)&gt;0,"ОШИБКА!!! неверная кратность на сорт",""))</f>
        <v/>
      </c>
    </row>
    <row r="3190" spans="2:35">
      <c r="B3190" s="251"/>
      <c r="C3190" s="168"/>
      <c r="D3190" s="267"/>
      <c r="E3190" s="267"/>
      <c r="F3190" s="267"/>
      <c r="G3190" s="267"/>
      <c r="H3190" s="267"/>
      <c r="I3190" s="267"/>
      <c r="J3190" s="267"/>
      <c r="K3190" s="267">
        <v>167</v>
      </c>
      <c r="L3190" s="196" t="s">
        <v>37</v>
      </c>
      <c r="M3190" s="196" t="s">
        <v>369</v>
      </c>
      <c r="N3190" s="196" t="s">
        <v>5339</v>
      </c>
      <c r="O3190" s="196"/>
      <c r="P3190" s="196"/>
      <c r="Q3190" s="217" t="s">
        <v>4822</v>
      </c>
      <c r="R3190" s="218"/>
      <c r="S3190" s="218"/>
      <c r="T3190" s="218"/>
      <c r="U3190" s="281" t="s">
        <v>4764</v>
      </c>
      <c r="V3190" s="197" t="s">
        <v>776</v>
      </c>
      <c r="W3190" s="220">
        <v>1</v>
      </c>
      <c r="X3190" s="285">
        <v>469</v>
      </c>
      <c r="Y3190" s="285">
        <v>454</v>
      </c>
      <c r="Z3190" s="285">
        <v>426</v>
      </c>
      <c r="AA3190" s="285">
        <v>400</v>
      </c>
      <c r="AB3190" s="5"/>
      <c r="AC3190" s="224">
        <f t="shared" si="118"/>
        <v>0</v>
      </c>
      <c r="AD3190" s="270">
        <f t="shared" si="119"/>
        <v>0</v>
      </c>
      <c r="AE3190" s="282" t="s">
        <v>7069</v>
      </c>
      <c r="AF3190" s="283" t="s">
        <v>4765</v>
      </c>
      <c r="AG3190" s="200"/>
      <c r="AH3190" s="200"/>
      <c r="AI3190" s="169" t="str">
        <f>IF(AB3190/W3190=0,"",IF(MOD(AB3190,W3190)&gt;0,"ОШИБКА!!! неверная кратность на сорт",""))</f>
        <v/>
      </c>
    </row>
    <row r="3191" spans="2:35">
      <c r="B3191" s="251"/>
      <c r="C3191" s="168"/>
      <c r="D3191" s="267"/>
      <c r="E3191" s="267"/>
      <c r="F3191" s="267"/>
      <c r="G3191" s="267"/>
      <c r="H3191" s="267"/>
      <c r="I3191" s="267"/>
      <c r="J3191" s="267"/>
      <c r="K3191" s="267"/>
      <c r="L3191" s="196" t="s">
        <v>37</v>
      </c>
      <c r="M3191" s="196" t="s">
        <v>369</v>
      </c>
      <c r="N3191" s="196" t="s">
        <v>5339</v>
      </c>
      <c r="O3191" s="196"/>
      <c r="P3191" s="196"/>
      <c r="Q3191" s="217" t="s">
        <v>4861</v>
      </c>
      <c r="R3191" s="218"/>
      <c r="S3191" s="218"/>
      <c r="T3191" s="218"/>
      <c r="U3191" s="281" t="s">
        <v>4764</v>
      </c>
      <c r="V3191" s="197" t="s">
        <v>776</v>
      </c>
      <c r="W3191" s="220">
        <v>1</v>
      </c>
      <c r="X3191" s="285">
        <v>1639</v>
      </c>
      <c r="Y3191" s="285">
        <v>1589</v>
      </c>
      <c r="Z3191" s="285">
        <v>1490</v>
      </c>
      <c r="AA3191" s="285">
        <v>1400</v>
      </c>
      <c r="AB3191" s="5"/>
      <c r="AC3191" s="224">
        <f t="shared" si="118"/>
        <v>0</v>
      </c>
      <c r="AD3191" s="270">
        <f t="shared" si="119"/>
        <v>0</v>
      </c>
      <c r="AE3191" s="282" t="s">
        <v>7069</v>
      </c>
      <c r="AF3191" s="283" t="s">
        <v>4765</v>
      </c>
      <c r="AG3191" s="200"/>
      <c r="AH3191" s="200"/>
      <c r="AI3191" s="169" t="str">
        <f>IF(AB3191/W3191=0,"",IF(MOD(AB3191,W3191)&gt;0,"ОШИБКА!!! неверная кратность на сорт",""))</f>
        <v/>
      </c>
    </row>
    <row r="3192" spans="2:35">
      <c r="B3192" s="251"/>
      <c r="C3192" s="168"/>
      <c r="D3192" s="267"/>
      <c r="E3192" s="267"/>
      <c r="F3192" s="267"/>
      <c r="G3192" s="267"/>
      <c r="H3192" s="267"/>
      <c r="I3192" s="267"/>
      <c r="J3192" s="267"/>
      <c r="K3192" s="267">
        <v>219</v>
      </c>
      <c r="L3192" s="196" t="s">
        <v>37</v>
      </c>
      <c r="M3192" s="196" t="s">
        <v>369</v>
      </c>
      <c r="N3192" s="196" t="s">
        <v>5340</v>
      </c>
      <c r="O3192" s="196"/>
      <c r="P3192" s="196"/>
      <c r="Q3192" s="217" t="s">
        <v>4822</v>
      </c>
      <c r="R3192" s="218"/>
      <c r="S3192" s="218"/>
      <c r="T3192" s="218"/>
      <c r="U3192" s="281" t="s">
        <v>4764</v>
      </c>
      <c r="V3192" s="197" t="s">
        <v>776</v>
      </c>
      <c r="W3192" s="220">
        <v>1</v>
      </c>
      <c r="X3192" s="285">
        <v>469</v>
      </c>
      <c r="Y3192" s="285">
        <v>454</v>
      </c>
      <c r="Z3192" s="285">
        <v>426</v>
      </c>
      <c r="AA3192" s="285">
        <v>400</v>
      </c>
      <c r="AB3192" s="5"/>
      <c r="AC3192" s="224">
        <f t="shared" si="118"/>
        <v>0</v>
      </c>
      <c r="AD3192" s="270">
        <f t="shared" si="119"/>
        <v>0</v>
      </c>
      <c r="AE3192" s="282" t="s">
        <v>7069</v>
      </c>
      <c r="AF3192" s="283" t="s">
        <v>4765</v>
      </c>
      <c r="AG3192" s="200"/>
      <c r="AH3192" s="200"/>
      <c r="AI3192" s="169" t="str">
        <f>IF(AB3192/W3192=0,"",IF(MOD(AB3192,W3192)&gt;0,"ОШИБКА!!! неверная кратность на сорт",""))</f>
        <v/>
      </c>
    </row>
    <row r="3193" spans="2:35">
      <c r="B3193" s="251"/>
      <c r="C3193" s="168"/>
      <c r="D3193" s="267"/>
      <c r="E3193" s="267"/>
      <c r="F3193" s="267"/>
      <c r="G3193" s="267"/>
      <c r="H3193" s="267"/>
      <c r="I3193" s="267"/>
      <c r="J3193" s="267"/>
      <c r="K3193" s="267"/>
      <c r="L3193" s="196" t="s">
        <v>37</v>
      </c>
      <c r="M3193" s="196" t="s">
        <v>369</v>
      </c>
      <c r="N3193" s="196" t="s">
        <v>5341</v>
      </c>
      <c r="O3193" s="196"/>
      <c r="P3193" s="196"/>
      <c r="Q3193" s="217" t="s">
        <v>4861</v>
      </c>
      <c r="R3193" s="218"/>
      <c r="S3193" s="218"/>
      <c r="T3193" s="218"/>
      <c r="U3193" s="281" t="s">
        <v>4764</v>
      </c>
      <c r="V3193" s="197" t="s">
        <v>776</v>
      </c>
      <c r="W3193" s="220">
        <v>1</v>
      </c>
      <c r="X3193" s="285">
        <v>1639</v>
      </c>
      <c r="Y3193" s="285">
        <v>1589</v>
      </c>
      <c r="Z3193" s="285">
        <v>1490</v>
      </c>
      <c r="AA3193" s="285">
        <v>1400</v>
      </c>
      <c r="AB3193" s="5"/>
      <c r="AC3193" s="224">
        <f t="shared" si="118"/>
        <v>0</v>
      </c>
      <c r="AD3193" s="270">
        <f t="shared" si="119"/>
        <v>0</v>
      </c>
      <c r="AE3193" s="282" t="s">
        <v>7069</v>
      </c>
      <c r="AF3193" s="283" t="s">
        <v>4765</v>
      </c>
      <c r="AG3193" s="200"/>
      <c r="AH3193" s="200"/>
      <c r="AI3193" s="169" t="str">
        <f>IF(AB3193/W3193=0,"",IF(MOD(AB3193,W3193)&gt;0,"ОШИБКА!!! неверная кратность на сорт",""))</f>
        <v/>
      </c>
    </row>
    <row r="3194" spans="2:35">
      <c r="B3194" s="251"/>
      <c r="C3194" s="168"/>
      <c r="D3194" s="267"/>
      <c r="E3194" s="267"/>
      <c r="F3194" s="267"/>
      <c r="G3194" s="267"/>
      <c r="H3194" s="267"/>
      <c r="I3194" s="267"/>
      <c r="J3194" s="267"/>
      <c r="K3194" s="267">
        <v>231</v>
      </c>
      <c r="L3194" s="196" t="s">
        <v>37</v>
      </c>
      <c r="M3194" s="196" t="s">
        <v>369</v>
      </c>
      <c r="N3194" s="196" t="s">
        <v>5342</v>
      </c>
      <c r="O3194" s="196"/>
      <c r="P3194" s="196"/>
      <c r="Q3194" s="217" t="s">
        <v>4822</v>
      </c>
      <c r="R3194" s="218"/>
      <c r="S3194" s="218"/>
      <c r="T3194" s="218"/>
      <c r="U3194" s="281" t="s">
        <v>4764</v>
      </c>
      <c r="V3194" s="197" t="s">
        <v>776</v>
      </c>
      <c r="W3194" s="220">
        <v>1</v>
      </c>
      <c r="X3194" s="285">
        <v>469</v>
      </c>
      <c r="Y3194" s="285">
        <v>454</v>
      </c>
      <c r="Z3194" s="285">
        <v>426</v>
      </c>
      <c r="AA3194" s="285">
        <v>400</v>
      </c>
      <c r="AB3194" s="5"/>
      <c r="AC3194" s="224">
        <f t="shared" si="118"/>
        <v>0</v>
      </c>
      <c r="AD3194" s="270">
        <f t="shared" si="119"/>
        <v>0</v>
      </c>
      <c r="AE3194" s="282" t="s">
        <v>7069</v>
      </c>
      <c r="AF3194" s="283" t="s">
        <v>4765</v>
      </c>
      <c r="AG3194" s="200"/>
      <c r="AH3194" s="200"/>
      <c r="AI3194" s="169" t="str">
        <f>IF(AB3194/W3194=0,"",IF(MOD(AB3194,W3194)&gt;0,"ОШИБКА!!! неверная кратность на сорт",""))</f>
        <v/>
      </c>
    </row>
    <row r="3195" spans="2:35" ht="18">
      <c r="B3195" s="250"/>
      <c r="C3195" s="166" t="s">
        <v>775</v>
      </c>
      <c r="D3195" s="216"/>
      <c r="E3195" s="216"/>
      <c r="F3195" s="216"/>
      <c r="G3195" s="216"/>
      <c r="H3195" s="216"/>
      <c r="I3195" s="216"/>
      <c r="J3195" s="216"/>
      <c r="K3195" s="216"/>
      <c r="L3195" s="292"/>
      <c r="M3195" s="189" t="s">
        <v>2989</v>
      </c>
      <c r="N3195" s="190"/>
      <c r="O3195" s="189"/>
      <c r="P3195" s="189"/>
      <c r="Q3195" s="201"/>
      <c r="R3195" s="202"/>
      <c r="S3195" s="202"/>
      <c r="T3195" s="201"/>
      <c r="U3195" s="189"/>
      <c r="V3195" s="191"/>
      <c r="W3195" s="167"/>
      <c r="X3195" s="193"/>
      <c r="Y3195" s="167"/>
      <c r="Z3195" s="167"/>
      <c r="AA3195" s="167"/>
      <c r="AB3195" s="4"/>
      <c r="AC3195" s="193"/>
      <c r="AD3195" s="193"/>
      <c r="AE3195" s="193"/>
      <c r="AF3195" s="194"/>
      <c r="AG3195" s="194"/>
      <c r="AH3195" s="195"/>
      <c r="AI3195" s="169"/>
    </row>
    <row r="3196" spans="2:35">
      <c r="B3196" s="251"/>
      <c r="C3196" s="168" t="s">
        <v>6832</v>
      </c>
      <c r="D3196" s="267">
        <v>14</v>
      </c>
      <c r="E3196" s="267"/>
      <c r="F3196" s="267"/>
      <c r="G3196" s="267"/>
      <c r="H3196" s="267"/>
      <c r="I3196" s="267"/>
      <c r="J3196" s="267">
        <v>6</v>
      </c>
      <c r="K3196" s="324"/>
      <c r="L3196" s="196" t="s">
        <v>37</v>
      </c>
      <c r="M3196" s="326" t="s">
        <v>2989</v>
      </c>
      <c r="N3196" s="326" t="s">
        <v>6890</v>
      </c>
      <c r="O3196" s="326" t="s">
        <v>6946</v>
      </c>
      <c r="P3196" s="326" t="s">
        <v>6938</v>
      </c>
      <c r="Q3196" s="327" t="s">
        <v>52</v>
      </c>
      <c r="R3196" s="328"/>
      <c r="S3196" s="328"/>
      <c r="T3196" s="328"/>
      <c r="U3196" s="329" t="s">
        <v>6831</v>
      </c>
      <c r="V3196" s="330" t="s">
        <v>776</v>
      </c>
      <c r="W3196" s="331">
        <v>1</v>
      </c>
      <c r="X3196" s="227">
        <v>525</v>
      </c>
      <c r="Y3196" s="227">
        <v>509</v>
      </c>
      <c r="Z3196" s="227">
        <v>477</v>
      </c>
      <c r="AA3196" s="325">
        <v>449</v>
      </c>
      <c r="AB3196" s="5"/>
      <c r="AC3196" s="224">
        <f t="shared" ref="AC3196:AC3259" si="120">X3196*AB3196</f>
        <v>0</v>
      </c>
      <c r="AD3196" s="270">
        <f t="shared" ref="AD3196:AD3259" si="121">IF(Y3196&lt;&gt;"",IF(AND($AC$25&gt;=200000,AB3196&gt;=20),AB3196*AA3196,IF(AND($AC$25&gt;=200000,AB3196&lt;20),AB3196*Z3196,IF(AND($AC$25&lt;200000,AB3196&gt;=20),AB3196*Y3196,AB3196*X3196))),IF($AC$25&gt;=200000,AB3196*Z3196,AB3196*X3196))</f>
        <v>0</v>
      </c>
      <c r="AE3196" s="198"/>
      <c r="AF3196" s="199"/>
      <c r="AG3196" s="200"/>
      <c r="AH3196" s="200" t="s">
        <v>6955</v>
      </c>
      <c r="AI3196" s="169" t="str">
        <f>IF(AB3196/W3196=0,"",IF(MOD(AB3196,W3196)&gt;0,"ОШИБКА!!! неверная кратность на сорт",""))</f>
        <v/>
      </c>
    </row>
    <row r="3197" spans="2:35">
      <c r="B3197" s="251"/>
      <c r="C3197" s="168" t="s">
        <v>6833</v>
      </c>
      <c r="D3197" s="267">
        <v>14</v>
      </c>
      <c r="E3197" s="267"/>
      <c r="F3197" s="267"/>
      <c r="G3197" s="267"/>
      <c r="H3197" s="267"/>
      <c r="I3197" s="267"/>
      <c r="J3197" s="267">
        <v>6</v>
      </c>
      <c r="K3197" s="324"/>
      <c r="L3197" s="196" t="s">
        <v>37</v>
      </c>
      <c r="M3197" s="326" t="s">
        <v>2989</v>
      </c>
      <c r="N3197" s="326" t="s">
        <v>6890</v>
      </c>
      <c r="O3197" s="326" t="s">
        <v>6946</v>
      </c>
      <c r="P3197" s="326" t="s">
        <v>628</v>
      </c>
      <c r="Q3197" s="327" t="s">
        <v>52</v>
      </c>
      <c r="R3197" s="328"/>
      <c r="S3197" s="328"/>
      <c r="T3197" s="328"/>
      <c r="U3197" s="329" t="s">
        <v>6831</v>
      </c>
      <c r="V3197" s="330" t="s">
        <v>776</v>
      </c>
      <c r="W3197" s="331">
        <v>1</v>
      </c>
      <c r="X3197" s="227">
        <v>525</v>
      </c>
      <c r="Y3197" s="227">
        <v>509</v>
      </c>
      <c r="Z3197" s="227">
        <v>477</v>
      </c>
      <c r="AA3197" s="325">
        <v>449</v>
      </c>
      <c r="AB3197" s="5"/>
      <c r="AC3197" s="224">
        <f t="shared" si="120"/>
        <v>0</v>
      </c>
      <c r="AD3197" s="270">
        <f t="shared" si="121"/>
        <v>0</v>
      </c>
      <c r="AE3197" s="198"/>
      <c r="AF3197" s="199"/>
      <c r="AG3197" s="200"/>
      <c r="AH3197" s="200" t="s">
        <v>6956</v>
      </c>
      <c r="AI3197" s="169" t="str">
        <f>IF(AB3197/W3197=0,"",IF(MOD(AB3197,W3197)&gt;0,"ОШИБКА!!! неверная кратность на сорт",""))</f>
        <v/>
      </c>
    </row>
    <row r="3198" spans="2:35">
      <c r="B3198" s="251"/>
      <c r="C3198" s="168" t="s">
        <v>6834</v>
      </c>
      <c r="D3198" s="267">
        <v>34</v>
      </c>
      <c r="E3198" s="267"/>
      <c r="F3198" s="267"/>
      <c r="G3198" s="267"/>
      <c r="H3198" s="267"/>
      <c r="I3198" s="267"/>
      <c r="J3198" s="267">
        <v>6</v>
      </c>
      <c r="K3198" s="324"/>
      <c r="L3198" s="196" t="s">
        <v>37</v>
      </c>
      <c r="M3198" s="326" t="s">
        <v>2989</v>
      </c>
      <c r="N3198" s="326" t="s">
        <v>6890</v>
      </c>
      <c r="O3198" s="326" t="s">
        <v>6946</v>
      </c>
      <c r="P3198" s="326" t="s">
        <v>6891</v>
      </c>
      <c r="Q3198" s="327" t="s">
        <v>52</v>
      </c>
      <c r="R3198" s="328"/>
      <c r="S3198" s="328"/>
      <c r="T3198" s="328"/>
      <c r="U3198" s="329" t="s">
        <v>6831</v>
      </c>
      <c r="V3198" s="330" t="s">
        <v>776</v>
      </c>
      <c r="W3198" s="331">
        <v>1</v>
      </c>
      <c r="X3198" s="227">
        <v>525</v>
      </c>
      <c r="Y3198" s="227">
        <v>509</v>
      </c>
      <c r="Z3198" s="227">
        <v>477</v>
      </c>
      <c r="AA3198" s="325">
        <v>449</v>
      </c>
      <c r="AB3198" s="5"/>
      <c r="AC3198" s="224">
        <f t="shared" si="120"/>
        <v>0</v>
      </c>
      <c r="AD3198" s="270">
        <f t="shared" si="121"/>
        <v>0</v>
      </c>
      <c r="AE3198" s="198"/>
      <c r="AF3198" s="199"/>
      <c r="AG3198" s="200"/>
      <c r="AH3198" s="200" t="s">
        <v>6956</v>
      </c>
      <c r="AI3198" s="169" t="str">
        <f>IF(AB3198/W3198=0,"",IF(MOD(AB3198,W3198)&gt;0,"ОШИБКА!!! неверная кратность на сорт",""))</f>
        <v/>
      </c>
    </row>
    <row r="3199" spans="2:35">
      <c r="B3199" s="251"/>
      <c r="C3199" s="168" t="s">
        <v>6835</v>
      </c>
      <c r="D3199" s="267">
        <v>14</v>
      </c>
      <c r="E3199" s="267"/>
      <c r="F3199" s="267"/>
      <c r="G3199" s="267"/>
      <c r="H3199" s="267"/>
      <c r="I3199" s="267"/>
      <c r="J3199" s="267">
        <v>6</v>
      </c>
      <c r="K3199" s="324"/>
      <c r="L3199" s="196" t="s">
        <v>37</v>
      </c>
      <c r="M3199" s="326" t="s">
        <v>2989</v>
      </c>
      <c r="N3199" s="326" t="s">
        <v>6890</v>
      </c>
      <c r="O3199" s="326" t="s">
        <v>6946</v>
      </c>
      <c r="P3199" s="326" t="s">
        <v>633</v>
      </c>
      <c r="Q3199" s="327" t="s">
        <v>52</v>
      </c>
      <c r="R3199" s="328"/>
      <c r="S3199" s="328"/>
      <c r="T3199" s="328"/>
      <c r="U3199" s="329" t="s">
        <v>6831</v>
      </c>
      <c r="V3199" s="330" t="s">
        <v>776</v>
      </c>
      <c r="W3199" s="331">
        <v>1</v>
      </c>
      <c r="X3199" s="227">
        <v>525</v>
      </c>
      <c r="Y3199" s="227">
        <v>509</v>
      </c>
      <c r="Z3199" s="227">
        <v>477</v>
      </c>
      <c r="AA3199" s="325">
        <v>449</v>
      </c>
      <c r="AB3199" s="5"/>
      <c r="AC3199" s="224">
        <f t="shared" si="120"/>
        <v>0</v>
      </c>
      <c r="AD3199" s="270">
        <f t="shared" si="121"/>
        <v>0</v>
      </c>
      <c r="AE3199" s="198"/>
      <c r="AF3199" s="199"/>
      <c r="AG3199" s="200"/>
      <c r="AH3199" s="200" t="s">
        <v>6950</v>
      </c>
      <c r="AI3199" s="169" t="str">
        <f>IF(AB3199/W3199=0,"",IF(MOD(AB3199,W3199)&gt;0,"ОШИБКА!!! неверная кратность на сорт",""))</f>
        <v/>
      </c>
    </row>
    <row r="3200" spans="2:35">
      <c r="B3200" s="251"/>
      <c r="C3200" s="168" t="s">
        <v>6836</v>
      </c>
      <c r="D3200" s="267">
        <v>14</v>
      </c>
      <c r="E3200" s="267"/>
      <c r="F3200" s="267"/>
      <c r="G3200" s="267"/>
      <c r="H3200" s="267"/>
      <c r="I3200" s="267"/>
      <c r="J3200" s="267">
        <v>6</v>
      </c>
      <c r="K3200" s="324"/>
      <c r="L3200" s="196" t="s">
        <v>37</v>
      </c>
      <c r="M3200" s="326" t="s">
        <v>2989</v>
      </c>
      <c r="N3200" s="326" t="s">
        <v>1044</v>
      </c>
      <c r="O3200" s="326"/>
      <c r="P3200" s="326" t="s">
        <v>6892</v>
      </c>
      <c r="Q3200" s="327" t="s">
        <v>52</v>
      </c>
      <c r="R3200" s="328"/>
      <c r="S3200" s="328"/>
      <c r="T3200" s="328"/>
      <c r="U3200" s="329" t="s">
        <v>6831</v>
      </c>
      <c r="V3200" s="330" t="s">
        <v>776</v>
      </c>
      <c r="W3200" s="331">
        <v>1</v>
      </c>
      <c r="X3200" s="227">
        <v>431</v>
      </c>
      <c r="Y3200" s="227">
        <v>418</v>
      </c>
      <c r="Z3200" s="227">
        <v>392</v>
      </c>
      <c r="AA3200" s="325">
        <v>369</v>
      </c>
      <c r="AB3200" s="5"/>
      <c r="AC3200" s="224">
        <f t="shared" si="120"/>
        <v>0</v>
      </c>
      <c r="AD3200" s="270">
        <f t="shared" si="121"/>
        <v>0</v>
      </c>
      <c r="AE3200" s="198"/>
      <c r="AF3200" s="199"/>
      <c r="AG3200" s="200"/>
      <c r="AH3200" s="200" t="s">
        <v>6956</v>
      </c>
      <c r="AI3200" s="169" t="str">
        <f>IF(AB3200/W3200=0,"",IF(MOD(AB3200,W3200)&gt;0,"ОШИБКА!!! неверная кратность на сорт",""))</f>
        <v/>
      </c>
    </row>
    <row r="3201" spans="2:35">
      <c r="B3201" s="251"/>
      <c r="C3201" s="168" t="s">
        <v>6837</v>
      </c>
      <c r="D3201" s="267">
        <v>14</v>
      </c>
      <c r="E3201" s="267"/>
      <c r="F3201" s="267"/>
      <c r="G3201" s="267"/>
      <c r="H3201" s="267"/>
      <c r="I3201" s="267"/>
      <c r="J3201" s="267">
        <v>6</v>
      </c>
      <c r="K3201" s="324"/>
      <c r="L3201" s="196" t="s">
        <v>37</v>
      </c>
      <c r="M3201" s="326" t="s">
        <v>2989</v>
      </c>
      <c r="N3201" s="326" t="s">
        <v>6947</v>
      </c>
      <c r="O3201" s="326"/>
      <c r="P3201" s="326" t="s">
        <v>6893</v>
      </c>
      <c r="Q3201" s="327" t="s">
        <v>52</v>
      </c>
      <c r="R3201" s="328"/>
      <c r="S3201" s="328"/>
      <c r="T3201" s="328"/>
      <c r="U3201" s="329" t="s">
        <v>6831</v>
      </c>
      <c r="V3201" s="330" t="s">
        <v>776</v>
      </c>
      <c r="W3201" s="331">
        <v>1</v>
      </c>
      <c r="X3201" s="227">
        <v>431</v>
      </c>
      <c r="Y3201" s="227">
        <v>418</v>
      </c>
      <c r="Z3201" s="227">
        <v>392</v>
      </c>
      <c r="AA3201" s="325">
        <v>369</v>
      </c>
      <c r="AB3201" s="5"/>
      <c r="AC3201" s="224">
        <f t="shared" si="120"/>
        <v>0</v>
      </c>
      <c r="AD3201" s="270">
        <f t="shared" si="121"/>
        <v>0</v>
      </c>
      <c r="AE3201" s="198"/>
      <c r="AF3201" s="199"/>
      <c r="AG3201" s="200"/>
      <c r="AH3201" s="200" t="s">
        <v>6956</v>
      </c>
      <c r="AI3201" s="169" t="str">
        <f>IF(AB3201/W3201=0,"",IF(MOD(AB3201,W3201)&gt;0,"ОШИБКА!!! неверная кратность на сорт",""))</f>
        <v/>
      </c>
    </row>
    <row r="3202" spans="2:35">
      <c r="B3202" s="251"/>
      <c r="C3202" s="168" t="s">
        <v>6838</v>
      </c>
      <c r="D3202" s="267">
        <v>14</v>
      </c>
      <c r="E3202" s="267"/>
      <c r="F3202" s="267"/>
      <c r="G3202" s="267"/>
      <c r="H3202" s="267"/>
      <c r="I3202" s="267"/>
      <c r="J3202" s="267">
        <v>6</v>
      </c>
      <c r="K3202" s="324"/>
      <c r="L3202" s="196" t="s">
        <v>37</v>
      </c>
      <c r="M3202" s="326" t="s">
        <v>2989</v>
      </c>
      <c r="N3202" s="326" t="s">
        <v>634</v>
      </c>
      <c r="O3202" s="326" t="s">
        <v>635</v>
      </c>
      <c r="P3202" s="326" t="s">
        <v>6894</v>
      </c>
      <c r="Q3202" s="327" t="s">
        <v>52</v>
      </c>
      <c r="R3202" s="328"/>
      <c r="S3202" s="328"/>
      <c r="T3202" s="328"/>
      <c r="U3202" s="329" t="s">
        <v>6831</v>
      </c>
      <c r="V3202" s="330" t="s">
        <v>776</v>
      </c>
      <c r="W3202" s="331">
        <v>1</v>
      </c>
      <c r="X3202" s="227">
        <v>525</v>
      </c>
      <c r="Y3202" s="227">
        <v>509</v>
      </c>
      <c r="Z3202" s="227">
        <v>477</v>
      </c>
      <c r="AA3202" s="325">
        <v>449</v>
      </c>
      <c r="AB3202" s="5"/>
      <c r="AC3202" s="224">
        <f t="shared" si="120"/>
        <v>0</v>
      </c>
      <c r="AD3202" s="270">
        <f t="shared" si="121"/>
        <v>0</v>
      </c>
      <c r="AE3202" s="198"/>
      <c r="AF3202" s="199"/>
      <c r="AG3202" s="200"/>
      <c r="AH3202" s="200" t="s">
        <v>6950</v>
      </c>
      <c r="AI3202" s="169" t="str">
        <f>IF(AB3202/W3202=0,"",IF(MOD(AB3202,W3202)&gt;0,"ОШИБКА!!! неверная кратность на сорт",""))</f>
        <v/>
      </c>
    </row>
    <row r="3203" spans="2:35">
      <c r="B3203" s="251"/>
      <c r="C3203" s="168" t="s">
        <v>6839</v>
      </c>
      <c r="D3203" s="267">
        <v>23</v>
      </c>
      <c r="E3203" s="267"/>
      <c r="F3203" s="267"/>
      <c r="G3203" s="267"/>
      <c r="H3203" s="267"/>
      <c r="I3203" s="267"/>
      <c r="J3203" s="267">
        <v>6</v>
      </c>
      <c r="K3203" s="324"/>
      <c r="L3203" s="196" t="s">
        <v>37</v>
      </c>
      <c r="M3203" s="326" t="s">
        <v>2989</v>
      </c>
      <c r="N3203" s="326" t="s">
        <v>634</v>
      </c>
      <c r="O3203" s="326" t="s">
        <v>635</v>
      </c>
      <c r="P3203" s="326" t="s">
        <v>6895</v>
      </c>
      <c r="Q3203" s="327" t="s">
        <v>52</v>
      </c>
      <c r="R3203" s="328"/>
      <c r="S3203" s="328"/>
      <c r="T3203" s="328"/>
      <c r="U3203" s="329" t="s">
        <v>6831</v>
      </c>
      <c r="V3203" s="330" t="s">
        <v>776</v>
      </c>
      <c r="W3203" s="331">
        <v>1</v>
      </c>
      <c r="X3203" s="227">
        <v>525</v>
      </c>
      <c r="Y3203" s="227">
        <v>509</v>
      </c>
      <c r="Z3203" s="227">
        <v>477</v>
      </c>
      <c r="AA3203" s="325">
        <v>449</v>
      </c>
      <c r="AB3203" s="5"/>
      <c r="AC3203" s="224">
        <f t="shared" si="120"/>
        <v>0</v>
      </c>
      <c r="AD3203" s="270">
        <f t="shared" si="121"/>
        <v>0</v>
      </c>
      <c r="AE3203" s="198"/>
      <c r="AF3203" s="199"/>
      <c r="AG3203" s="200"/>
      <c r="AH3203" s="200" t="s">
        <v>6951</v>
      </c>
      <c r="AI3203" s="169" t="str">
        <f>IF(AB3203/W3203=0,"",IF(MOD(AB3203,W3203)&gt;0,"ОШИБКА!!! неверная кратность на сорт",""))</f>
        <v/>
      </c>
    </row>
    <row r="3204" spans="2:35">
      <c r="B3204" s="251"/>
      <c r="C3204" s="168" t="s">
        <v>6840</v>
      </c>
      <c r="D3204" s="267">
        <v>24</v>
      </c>
      <c r="E3204" s="267"/>
      <c r="F3204" s="267"/>
      <c r="G3204" s="267"/>
      <c r="H3204" s="267"/>
      <c r="I3204" s="267"/>
      <c r="J3204" s="267">
        <v>6</v>
      </c>
      <c r="K3204" s="324"/>
      <c r="L3204" s="196" t="s">
        <v>37</v>
      </c>
      <c r="M3204" s="326" t="s">
        <v>2989</v>
      </c>
      <c r="N3204" s="326" t="s">
        <v>634</v>
      </c>
      <c r="O3204" s="326" t="s">
        <v>635</v>
      </c>
      <c r="P3204" s="326" t="s">
        <v>6896</v>
      </c>
      <c r="Q3204" s="327" t="s">
        <v>52</v>
      </c>
      <c r="R3204" s="328"/>
      <c r="S3204" s="328"/>
      <c r="T3204" s="328"/>
      <c r="U3204" s="329" t="s">
        <v>6831</v>
      </c>
      <c r="V3204" s="330" t="s">
        <v>776</v>
      </c>
      <c r="W3204" s="331">
        <v>1</v>
      </c>
      <c r="X3204" s="227">
        <v>525</v>
      </c>
      <c r="Y3204" s="227">
        <v>509</v>
      </c>
      <c r="Z3204" s="227">
        <v>477</v>
      </c>
      <c r="AA3204" s="325">
        <v>449</v>
      </c>
      <c r="AB3204" s="5"/>
      <c r="AC3204" s="224">
        <f t="shared" si="120"/>
        <v>0</v>
      </c>
      <c r="AD3204" s="270">
        <f t="shared" si="121"/>
        <v>0</v>
      </c>
      <c r="AE3204" s="198"/>
      <c r="AF3204" s="199"/>
      <c r="AG3204" s="200"/>
      <c r="AH3204" s="200" t="s">
        <v>6950</v>
      </c>
      <c r="AI3204" s="169" t="str">
        <f>IF(AB3204/W3204=0,"",IF(MOD(AB3204,W3204)&gt;0,"ОШИБКА!!! неверная кратность на сорт",""))</f>
        <v/>
      </c>
    </row>
    <row r="3205" spans="2:35">
      <c r="B3205" s="251"/>
      <c r="C3205" s="168" t="s">
        <v>6841</v>
      </c>
      <c r="D3205" s="267">
        <v>14</v>
      </c>
      <c r="E3205" s="267"/>
      <c r="F3205" s="267"/>
      <c r="G3205" s="267"/>
      <c r="H3205" s="267"/>
      <c r="I3205" s="267"/>
      <c r="J3205" s="267">
        <v>4</v>
      </c>
      <c r="K3205" s="324"/>
      <c r="L3205" s="196" t="s">
        <v>37</v>
      </c>
      <c r="M3205" s="326" t="s">
        <v>2989</v>
      </c>
      <c r="N3205" s="326" t="s">
        <v>634</v>
      </c>
      <c r="O3205" s="326" t="s">
        <v>635</v>
      </c>
      <c r="P3205" s="326" t="s">
        <v>6897</v>
      </c>
      <c r="Q3205" s="327" t="s">
        <v>52</v>
      </c>
      <c r="R3205" s="328"/>
      <c r="S3205" s="328"/>
      <c r="T3205" s="328"/>
      <c r="U3205" s="329" t="s">
        <v>6831</v>
      </c>
      <c r="V3205" s="330" t="s">
        <v>776</v>
      </c>
      <c r="W3205" s="331">
        <v>1</v>
      </c>
      <c r="X3205" s="227">
        <v>525</v>
      </c>
      <c r="Y3205" s="227">
        <v>509</v>
      </c>
      <c r="Z3205" s="227">
        <v>477</v>
      </c>
      <c r="AA3205" s="325">
        <v>449</v>
      </c>
      <c r="AB3205" s="5"/>
      <c r="AC3205" s="224">
        <f t="shared" si="120"/>
        <v>0</v>
      </c>
      <c r="AD3205" s="270">
        <f t="shared" si="121"/>
        <v>0</v>
      </c>
      <c r="AE3205" s="198"/>
      <c r="AF3205" s="199"/>
      <c r="AG3205" s="200"/>
      <c r="AH3205" s="200" t="s">
        <v>6950</v>
      </c>
      <c r="AI3205" s="169" t="str">
        <f>IF(AB3205/W3205=0,"",IF(MOD(AB3205,W3205)&gt;0,"ОШИБКА!!! неверная кратность на сорт",""))</f>
        <v/>
      </c>
    </row>
    <row r="3206" spans="2:35">
      <c r="B3206" s="251"/>
      <c r="C3206" s="168" t="s">
        <v>6842</v>
      </c>
      <c r="D3206" s="267">
        <v>13</v>
      </c>
      <c r="E3206" s="267"/>
      <c r="F3206" s="267"/>
      <c r="G3206" s="267"/>
      <c r="H3206" s="267"/>
      <c r="I3206" s="267"/>
      <c r="J3206" s="267">
        <v>6</v>
      </c>
      <c r="K3206" s="324"/>
      <c r="L3206" s="196" t="s">
        <v>37</v>
      </c>
      <c r="M3206" s="326" t="s">
        <v>2989</v>
      </c>
      <c r="N3206" s="326" t="s">
        <v>645</v>
      </c>
      <c r="O3206" s="326" t="s">
        <v>6948</v>
      </c>
      <c r="P3206" s="326" t="s">
        <v>6898</v>
      </c>
      <c r="Q3206" s="327" t="s">
        <v>52</v>
      </c>
      <c r="R3206" s="328"/>
      <c r="S3206" s="328"/>
      <c r="T3206" s="328"/>
      <c r="U3206" s="329" t="s">
        <v>6831</v>
      </c>
      <c r="V3206" s="330" t="s">
        <v>776</v>
      </c>
      <c r="W3206" s="331">
        <v>1</v>
      </c>
      <c r="X3206" s="227">
        <v>431</v>
      </c>
      <c r="Y3206" s="227">
        <v>418</v>
      </c>
      <c r="Z3206" s="227">
        <v>392</v>
      </c>
      <c r="AA3206" s="325">
        <v>369</v>
      </c>
      <c r="AB3206" s="5"/>
      <c r="AC3206" s="224">
        <f t="shared" si="120"/>
        <v>0</v>
      </c>
      <c r="AD3206" s="270">
        <f t="shared" si="121"/>
        <v>0</v>
      </c>
      <c r="AE3206" s="198"/>
      <c r="AF3206" s="199"/>
      <c r="AG3206" s="200"/>
      <c r="AH3206" s="200" t="s">
        <v>6952</v>
      </c>
      <c r="AI3206" s="169" t="str">
        <f>IF(AB3206/W3206=0,"",IF(MOD(AB3206,W3206)&gt;0,"ОШИБКА!!! неверная кратность на сорт",""))</f>
        <v/>
      </c>
    </row>
    <row r="3207" spans="2:35">
      <c r="B3207" s="251"/>
      <c r="C3207" s="168" t="s">
        <v>6843</v>
      </c>
      <c r="D3207" s="267">
        <v>13</v>
      </c>
      <c r="E3207" s="267"/>
      <c r="F3207" s="267"/>
      <c r="G3207" s="267"/>
      <c r="H3207" s="267"/>
      <c r="I3207" s="267"/>
      <c r="J3207" s="267">
        <v>6</v>
      </c>
      <c r="K3207" s="324"/>
      <c r="L3207" s="196" t="s">
        <v>37</v>
      </c>
      <c r="M3207" s="326" t="s">
        <v>2989</v>
      </c>
      <c r="N3207" s="326" t="s">
        <v>645</v>
      </c>
      <c r="O3207" s="326" t="s">
        <v>6948</v>
      </c>
      <c r="P3207" s="326" t="s">
        <v>6899</v>
      </c>
      <c r="Q3207" s="327" t="s">
        <v>52</v>
      </c>
      <c r="R3207" s="328"/>
      <c r="S3207" s="328"/>
      <c r="T3207" s="328"/>
      <c r="U3207" s="329" t="s">
        <v>6831</v>
      </c>
      <c r="V3207" s="330" t="s">
        <v>776</v>
      </c>
      <c r="W3207" s="331">
        <v>1</v>
      </c>
      <c r="X3207" s="227">
        <v>431</v>
      </c>
      <c r="Y3207" s="227">
        <v>418</v>
      </c>
      <c r="Z3207" s="227">
        <v>392</v>
      </c>
      <c r="AA3207" s="325">
        <v>369</v>
      </c>
      <c r="AB3207" s="5"/>
      <c r="AC3207" s="224">
        <f t="shared" si="120"/>
        <v>0</v>
      </c>
      <c r="AD3207" s="270">
        <f t="shared" si="121"/>
        <v>0</v>
      </c>
      <c r="AE3207" s="198"/>
      <c r="AF3207" s="199"/>
      <c r="AG3207" s="200"/>
      <c r="AH3207" s="200" t="s">
        <v>6953</v>
      </c>
      <c r="AI3207" s="169" t="str">
        <f>IF(AB3207/W3207=0,"",IF(MOD(AB3207,W3207)&gt;0,"ОШИБКА!!! неверная кратность на сорт",""))</f>
        <v/>
      </c>
    </row>
    <row r="3208" spans="2:35">
      <c r="B3208" s="251"/>
      <c r="C3208" s="168" t="s">
        <v>6844</v>
      </c>
      <c r="D3208" s="267">
        <v>13</v>
      </c>
      <c r="E3208" s="267"/>
      <c r="F3208" s="267"/>
      <c r="G3208" s="267"/>
      <c r="H3208" s="267"/>
      <c r="I3208" s="267"/>
      <c r="J3208" s="267">
        <v>6</v>
      </c>
      <c r="K3208" s="324"/>
      <c r="L3208" s="196" t="s">
        <v>37</v>
      </c>
      <c r="M3208" s="326" t="s">
        <v>2989</v>
      </c>
      <c r="N3208" s="326" t="s">
        <v>645</v>
      </c>
      <c r="O3208" s="326" t="s">
        <v>6948</v>
      </c>
      <c r="P3208" s="326" t="s">
        <v>6900</v>
      </c>
      <c r="Q3208" s="327" t="s">
        <v>52</v>
      </c>
      <c r="R3208" s="328"/>
      <c r="S3208" s="328"/>
      <c r="T3208" s="328"/>
      <c r="U3208" s="329" t="s">
        <v>6831</v>
      </c>
      <c r="V3208" s="330" t="s">
        <v>776</v>
      </c>
      <c r="W3208" s="331">
        <v>1</v>
      </c>
      <c r="X3208" s="227">
        <v>431</v>
      </c>
      <c r="Y3208" s="227">
        <v>418</v>
      </c>
      <c r="Z3208" s="227">
        <v>392</v>
      </c>
      <c r="AA3208" s="325">
        <v>369</v>
      </c>
      <c r="AB3208" s="5"/>
      <c r="AC3208" s="224">
        <f t="shared" si="120"/>
        <v>0</v>
      </c>
      <c r="AD3208" s="270">
        <f t="shared" si="121"/>
        <v>0</v>
      </c>
      <c r="AE3208" s="198"/>
      <c r="AF3208" s="199"/>
      <c r="AG3208" s="200"/>
      <c r="AH3208" s="200" t="s">
        <v>6954</v>
      </c>
      <c r="AI3208" s="169" t="str">
        <f>IF(AB3208/W3208=0,"",IF(MOD(AB3208,W3208)&gt;0,"ОШИБКА!!! неверная кратность на сорт",""))</f>
        <v/>
      </c>
    </row>
    <row r="3209" spans="2:35">
      <c r="B3209" s="251"/>
      <c r="C3209" s="168" t="s">
        <v>6845</v>
      </c>
      <c r="D3209" s="267">
        <v>14</v>
      </c>
      <c r="E3209" s="267"/>
      <c r="F3209" s="267"/>
      <c r="G3209" s="267"/>
      <c r="H3209" s="267"/>
      <c r="I3209" s="267"/>
      <c r="J3209" s="267">
        <v>6</v>
      </c>
      <c r="K3209" s="324"/>
      <c r="L3209" s="196" t="s">
        <v>37</v>
      </c>
      <c r="M3209" s="326" t="s">
        <v>2989</v>
      </c>
      <c r="N3209" s="326" t="s">
        <v>645</v>
      </c>
      <c r="O3209" s="326" t="s">
        <v>6948</v>
      </c>
      <c r="P3209" s="326" t="s">
        <v>6901</v>
      </c>
      <c r="Q3209" s="327" t="s">
        <v>52</v>
      </c>
      <c r="R3209" s="328"/>
      <c r="S3209" s="328"/>
      <c r="T3209" s="328"/>
      <c r="U3209" s="329" t="s">
        <v>6831</v>
      </c>
      <c r="V3209" s="330" t="s">
        <v>776</v>
      </c>
      <c r="W3209" s="331">
        <v>1</v>
      </c>
      <c r="X3209" s="227">
        <v>431</v>
      </c>
      <c r="Y3209" s="227">
        <v>418</v>
      </c>
      <c r="Z3209" s="227">
        <v>392</v>
      </c>
      <c r="AA3209" s="325">
        <v>369</v>
      </c>
      <c r="AB3209" s="5"/>
      <c r="AC3209" s="224">
        <f t="shared" si="120"/>
        <v>0</v>
      </c>
      <c r="AD3209" s="270">
        <f t="shared" si="121"/>
        <v>0</v>
      </c>
      <c r="AE3209" s="198"/>
      <c r="AF3209" s="199"/>
      <c r="AG3209" s="200"/>
      <c r="AH3209" s="200" t="s">
        <v>6953</v>
      </c>
      <c r="AI3209" s="169" t="str">
        <f>IF(AB3209/W3209=0,"",IF(MOD(AB3209,W3209)&gt;0,"ОШИБКА!!! неверная кратность на сорт",""))</f>
        <v/>
      </c>
    </row>
    <row r="3210" spans="2:35">
      <c r="B3210" s="251"/>
      <c r="C3210" s="168" t="s">
        <v>6846</v>
      </c>
      <c r="D3210" s="267">
        <v>14</v>
      </c>
      <c r="E3210" s="267"/>
      <c r="F3210" s="267"/>
      <c r="G3210" s="267"/>
      <c r="H3210" s="267"/>
      <c r="I3210" s="267"/>
      <c r="J3210" s="267">
        <v>6</v>
      </c>
      <c r="K3210" s="324"/>
      <c r="L3210" s="196" t="s">
        <v>37</v>
      </c>
      <c r="M3210" s="326" t="s">
        <v>2989</v>
      </c>
      <c r="N3210" s="326" t="s">
        <v>645</v>
      </c>
      <c r="O3210" s="326" t="s">
        <v>6948</v>
      </c>
      <c r="P3210" s="326" t="s">
        <v>6902</v>
      </c>
      <c r="Q3210" s="327" t="s">
        <v>52</v>
      </c>
      <c r="R3210" s="328"/>
      <c r="S3210" s="328"/>
      <c r="T3210" s="328"/>
      <c r="U3210" s="329" t="s">
        <v>6831</v>
      </c>
      <c r="V3210" s="330" t="s">
        <v>776</v>
      </c>
      <c r="W3210" s="331">
        <v>1</v>
      </c>
      <c r="X3210" s="227">
        <v>431</v>
      </c>
      <c r="Y3210" s="227">
        <v>418</v>
      </c>
      <c r="Z3210" s="227">
        <v>392</v>
      </c>
      <c r="AA3210" s="325">
        <v>369</v>
      </c>
      <c r="AB3210" s="5"/>
      <c r="AC3210" s="224">
        <f t="shared" si="120"/>
        <v>0</v>
      </c>
      <c r="AD3210" s="270">
        <f t="shared" si="121"/>
        <v>0</v>
      </c>
      <c r="AE3210" s="198"/>
      <c r="AF3210" s="199"/>
      <c r="AG3210" s="200"/>
      <c r="AH3210" s="200" t="s">
        <v>6954</v>
      </c>
      <c r="AI3210" s="169" t="str">
        <f>IF(AB3210/W3210=0,"",IF(MOD(AB3210,W3210)&gt;0,"ОШИБКА!!! неверная кратность на сорт",""))</f>
        <v/>
      </c>
    </row>
    <row r="3211" spans="2:35">
      <c r="B3211" s="251"/>
      <c r="C3211" s="168" t="s">
        <v>6847</v>
      </c>
      <c r="D3211" s="267">
        <v>24</v>
      </c>
      <c r="E3211" s="267"/>
      <c r="F3211" s="267"/>
      <c r="G3211" s="267"/>
      <c r="H3211" s="267"/>
      <c r="I3211" s="267"/>
      <c r="J3211" s="267">
        <v>6</v>
      </c>
      <c r="K3211" s="324"/>
      <c r="L3211" s="196" t="s">
        <v>37</v>
      </c>
      <c r="M3211" s="326" t="s">
        <v>2989</v>
      </c>
      <c r="N3211" s="326" t="s">
        <v>656</v>
      </c>
      <c r="O3211" s="326" t="s">
        <v>6949</v>
      </c>
      <c r="P3211" s="326" t="s">
        <v>6903</v>
      </c>
      <c r="Q3211" s="327" t="s">
        <v>52</v>
      </c>
      <c r="R3211" s="328"/>
      <c r="S3211" s="328"/>
      <c r="T3211" s="328"/>
      <c r="U3211" s="329" t="s">
        <v>6831</v>
      </c>
      <c r="V3211" s="330" t="s">
        <v>776</v>
      </c>
      <c r="W3211" s="331">
        <v>1</v>
      </c>
      <c r="X3211" s="227">
        <v>525</v>
      </c>
      <c r="Y3211" s="227">
        <v>509</v>
      </c>
      <c r="Z3211" s="227">
        <v>477</v>
      </c>
      <c r="AA3211" s="325">
        <v>449</v>
      </c>
      <c r="AB3211" s="5"/>
      <c r="AC3211" s="224">
        <f t="shared" si="120"/>
        <v>0</v>
      </c>
      <c r="AD3211" s="270">
        <f t="shared" si="121"/>
        <v>0</v>
      </c>
      <c r="AE3211" s="198"/>
      <c r="AF3211" s="199"/>
      <c r="AG3211" s="200"/>
      <c r="AH3211" s="200" t="s">
        <v>6950</v>
      </c>
      <c r="AI3211" s="169" t="str">
        <f>IF(AB3211/W3211=0,"",IF(MOD(AB3211,W3211)&gt;0,"ОШИБКА!!! неверная кратность на сорт",""))</f>
        <v/>
      </c>
    </row>
    <row r="3212" spans="2:35">
      <c r="B3212" s="251"/>
      <c r="C3212" s="168" t="s">
        <v>6848</v>
      </c>
      <c r="D3212" s="267">
        <v>14</v>
      </c>
      <c r="E3212" s="267"/>
      <c r="F3212" s="267"/>
      <c r="G3212" s="267"/>
      <c r="H3212" s="267"/>
      <c r="I3212" s="267"/>
      <c r="J3212" s="267">
        <v>6</v>
      </c>
      <c r="K3212" s="324"/>
      <c r="L3212" s="196" t="s">
        <v>37</v>
      </c>
      <c r="M3212" s="326" t="s">
        <v>2989</v>
      </c>
      <c r="N3212" s="326" t="s">
        <v>656</v>
      </c>
      <c r="O3212" s="326" t="s">
        <v>6949</v>
      </c>
      <c r="P3212" s="326" t="s">
        <v>6904</v>
      </c>
      <c r="Q3212" s="327" t="s">
        <v>52</v>
      </c>
      <c r="R3212" s="328"/>
      <c r="S3212" s="328"/>
      <c r="T3212" s="328"/>
      <c r="U3212" s="329" t="s">
        <v>6831</v>
      </c>
      <c r="V3212" s="330" t="s">
        <v>776</v>
      </c>
      <c r="W3212" s="331">
        <v>1</v>
      </c>
      <c r="X3212" s="227">
        <v>525</v>
      </c>
      <c r="Y3212" s="227">
        <v>509</v>
      </c>
      <c r="Z3212" s="227">
        <v>477</v>
      </c>
      <c r="AA3212" s="325">
        <v>449</v>
      </c>
      <c r="AB3212" s="5"/>
      <c r="AC3212" s="224">
        <f t="shared" si="120"/>
        <v>0</v>
      </c>
      <c r="AD3212" s="270">
        <f t="shared" si="121"/>
        <v>0</v>
      </c>
      <c r="AE3212" s="198"/>
      <c r="AF3212" s="199"/>
      <c r="AG3212" s="200"/>
      <c r="AH3212" s="200" t="s">
        <v>6950</v>
      </c>
      <c r="AI3212" s="169" t="str">
        <f>IF(AB3212/W3212=0,"",IF(MOD(AB3212,W3212)&gt;0,"ОШИБКА!!! неверная кратность на сорт",""))</f>
        <v/>
      </c>
    </row>
    <row r="3213" spans="2:35">
      <c r="B3213" s="251"/>
      <c r="C3213" s="168" t="s">
        <v>6849</v>
      </c>
      <c r="D3213" s="267">
        <v>13</v>
      </c>
      <c r="E3213" s="267"/>
      <c r="F3213" s="267"/>
      <c r="G3213" s="267"/>
      <c r="H3213" s="267"/>
      <c r="I3213" s="267"/>
      <c r="J3213" s="267">
        <v>5</v>
      </c>
      <c r="K3213" s="324"/>
      <c r="L3213" s="196" t="s">
        <v>37</v>
      </c>
      <c r="M3213" s="326" t="s">
        <v>2989</v>
      </c>
      <c r="N3213" s="326" t="s">
        <v>656</v>
      </c>
      <c r="O3213" s="326" t="s">
        <v>6949</v>
      </c>
      <c r="P3213" s="326" t="s">
        <v>6905</v>
      </c>
      <c r="Q3213" s="327" t="s">
        <v>52</v>
      </c>
      <c r="R3213" s="328"/>
      <c r="S3213" s="328"/>
      <c r="T3213" s="328"/>
      <c r="U3213" s="329" t="s">
        <v>6831</v>
      </c>
      <c r="V3213" s="330" t="s">
        <v>776</v>
      </c>
      <c r="W3213" s="331">
        <v>1</v>
      </c>
      <c r="X3213" s="227">
        <v>525</v>
      </c>
      <c r="Y3213" s="227">
        <v>509</v>
      </c>
      <c r="Z3213" s="227">
        <v>477</v>
      </c>
      <c r="AA3213" s="325">
        <v>449</v>
      </c>
      <c r="AB3213" s="5"/>
      <c r="AC3213" s="224">
        <f t="shared" si="120"/>
        <v>0</v>
      </c>
      <c r="AD3213" s="270">
        <f t="shared" si="121"/>
        <v>0</v>
      </c>
      <c r="AE3213" s="198"/>
      <c r="AF3213" s="199"/>
      <c r="AG3213" s="200"/>
      <c r="AH3213" s="200" t="s">
        <v>6955</v>
      </c>
      <c r="AI3213" s="169" t="str">
        <f>IF(AB3213/W3213=0,"",IF(MOD(AB3213,W3213)&gt;0,"ОШИБКА!!! неверная кратность на сорт",""))</f>
        <v/>
      </c>
    </row>
    <row r="3214" spans="2:35">
      <c r="B3214" s="251"/>
      <c r="C3214" s="168" t="s">
        <v>6850</v>
      </c>
      <c r="D3214" s="267">
        <v>24</v>
      </c>
      <c r="E3214" s="267"/>
      <c r="F3214" s="267"/>
      <c r="G3214" s="267"/>
      <c r="H3214" s="267"/>
      <c r="I3214" s="267"/>
      <c r="J3214" s="267">
        <v>5</v>
      </c>
      <c r="K3214" s="324"/>
      <c r="L3214" s="196" t="s">
        <v>37</v>
      </c>
      <c r="M3214" s="326" t="s">
        <v>2989</v>
      </c>
      <c r="N3214" s="326" t="s">
        <v>656</v>
      </c>
      <c r="O3214" s="326" t="s">
        <v>6949</v>
      </c>
      <c r="P3214" s="326" t="s">
        <v>6906</v>
      </c>
      <c r="Q3214" s="327" t="s">
        <v>52</v>
      </c>
      <c r="R3214" s="328"/>
      <c r="S3214" s="328"/>
      <c r="T3214" s="328"/>
      <c r="U3214" s="329" t="s">
        <v>6831</v>
      </c>
      <c r="V3214" s="330" t="s">
        <v>776</v>
      </c>
      <c r="W3214" s="331">
        <v>1</v>
      </c>
      <c r="X3214" s="227">
        <v>525</v>
      </c>
      <c r="Y3214" s="227">
        <v>509</v>
      </c>
      <c r="Z3214" s="227">
        <v>477</v>
      </c>
      <c r="AA3214" s="325">
        <v>449</v>
      </c>
      <c r="AB3214" s="5"/>
      <c r="AC3214" s="224">
        <f t="shared" si="120"/>
        <v>0</v>
      </c>
      <c r="AD3214" s="270">
        <f t="shared" si="121"/>
        <v>0</v>
      </c>
      <c r="AE3214" s="198"/>
      <c r="AF3214" s="199"/>
      <c r="AG3214" s="200"/>
      <c r="AH3214" s="200" t="s">
        <v>6950</v>
      </c>
      <c r="AI3214" s="169" t="str">
        <f>IF(AB3214/W3214=0,"",IF(MOD(AB3214,W3214)&gt;0,"ОШИБКА!!! неверная кратность на сорт",""))</f>
        <v/>
      </c>
    </row>
    <row r="3215" spans="2:35">
      <c r="B3215" s="251"/>
      <c r="C3215" s="168" t="s">
        <v>6851</v>
      </c>
      <c r="D3215" s="267">
        <v>44</v>
      </c>
      <c r="E3215" s="267"/>
      <c r="F3215" s="267"/>
      <c r="G3215" s="267"/>
      <c r="H3215" s="267"/>
      <c r="I3215" s="267"/>
      <c r="J3215" s="267">
        <v>6</v>
      </c>
      <c r="K3215" s="324"/>
      <c r="L3215" s="196" t="s">
        <v>37</v>
      </c>
      <c r="M3215" s="326" t="s">
        <v>2989</v>
      </c>
      <c r="N3215" s="326" t="s">
        <v>670</v>
      </c>
      <c r="O3215" s="326" t="s">
        <v>671</v>
      </c>
      <c r="P3215" s="326" t="s">
        <v>6907</v>
      </c>
      <c r="Q3215" s="327" t="s">
        <v>52</v>
      </c>
      <c r="R3215" s="328"/>
      <c r="S3215" s="328"/>
      <c r="T3215" s="328"/>
      <c r="U3215" s="329" t="s">
        <v>6831</v>
      </c>
      <c r="V3215" s="330" t="s">
        <v>776</v>
      </c>
      <c r="W3215" s="331">
        <v>1</v>
      </c>
      <c r="X3215" s="227">
        <v>431</v>
      </c>
      <c r="Y3215" s="227">
        <v>418</v>
      </c>
      <c r="Z3215" s="227">
        <v>392</v>
      </c>
      <c r="AA3215" s="325">
        <v>369</v>
      </c>
      <c r="AB3215" s="5"/>
      <c r="AC3215" s="224">
        <f t="shared" si="120"/>
        <v>0</v>
      </c>
      <c r="AD3215" s="270">
        <f t="shared" si="121"/>
        <v>0</v>
      </c>
      <c r="AE3215" s="198"/>
      <c r="AF3215" s="199"/>
      <c r="AG3215" s="200"/>
      <c r="AH3215" s="200" t="s">
        <v>6955</v>
      </c>
      <c r="AI3215" s="169" t="str">
        <f>IF(AB3215/W3215=0,"",IF(MOD(AB3215,W3215)&gt;0,"ОШИБКА!!! неверная кратность на сорт",""))</f>
        <v/>
      </c>
    </row>
    <row r="3216" spans="2:35">
      <c r="B3216" s="251"/>
      <c r="C3216" s="168" t="s">
        <v>6852</v>
      </c>
      <c r="D3216" s="267">
        <v>14</v>
      </c>
      <c r="E3216" s="267"/>
      <c r="F3216" s="267"/>
      <c r="G3216" s="267"/>
      <c r="H3216" s="267"/>
      <c r="I3216" s="267"/>
      <c r="J3216" s="267">
        <v>6</v>
      </c>
      <c r="K3216" s="324"/>
      <c r="L3216" s="196" t="s">
        <v>37</v>
      </c>
      <c r="M3216" s="326" t="s">
        <v>2989</v>
      </c>
      <c r="N3216" s="326" t="s">
        <v>692</v>
      </c>
      <c r="O3216" s="326" t="s">
        <v>693</v>
      </c>
      <c r="P3216" s="326" t="s">
        <v>6908</v>
      </c>
      <c r="Q3216" s="327" t="s">
        <v>52</v>
      </c>
      <c r="R3216" s="328"/>
      <c r="S3216" s="328"/>
      <c r="T3216" s="328"/>
      <c r="U3216" s="329" t="s">
        <v>6831</v>
      </c>
      <c r="V3216" s="330" t="s">
        <v>776</v>
      </c>
      <c r="W3216" s="331">
        <v>1</v>
      </c>
      <c r="X3216" s="227">
        <v>525</v>
      </c>
      <c r="Y3216" s="227">
        <v>509</v>
      </c>
      <c r="Z3216" s="227">
        <v>477</v>
      </c>
      <c r="AA3216" s="325">
        <v>449</v>
      </c>
      <c r="AB3216" s="5"/>
      <c r="AC3216" s="224">
        <f t="shared" si="120"/>
        <v>0</v>
      </c>
      <c r="AD3216" s="270">
        <f t="shared" si="121"/>
        <v>0</v>
      </c>
      <c r="AE3216" s="198"/>
      <c r="AF3216" s="199"/>
      <c r="AG3216" s="200"/>
      <c r="AH3216" s="200" t="s">
        <v>6955</v>
      </c>
      <c r="AI3216" s="169" t="str">
        <f>IF(AB3216/W3216=0,"",IF(MOD(AB3216,W3216)&gt;0,"ОШИБКА!!! неверная кратность на сорт",""))</f>
        <v/>
      </c>
    </row>
    <row r="3217" spans="2:35">
      <c r="B3217" s="251"/>
      <c r="C3217" s="168" t="s">
        <v>6853</v>
      </c>
      <c r="D3217" s="267">
        <v>14</v>
      </c>
      <c r="E3217" s="267"/>
      <c r="F3217" s="267"/>
      <c r="G3217" s="267"/>
      <c r="H3217" s="267"/>
      <c r="I3217" s="267"/>
      <c r="J3217" s="267">
        <v>6</v>
      </c>
      <c r="K3217" s="324"/>
      <c r="L3217" s="196" t="s">
        <v>37</v>
      </c>
      <c r="M3217" s="326" t="s">
        <v>2989</v>
      </c>
      <c r="N3217" s="326" t="s">
        <v>692</v>
      </c>
      <c r="O3217" s="326" t="s">
        <v>693</v>
      </c>
      <c r="P3217" s="326" t="s">
        <v>6909</v>
      </c>
      <c r="Q3217" s="327" t="s">
        <v>52</v>
      </c>
      <c r="R3217" s="328"/>
      <c r="S3217" s="328"/>
      <c r="T3217" s="328"/>
      <c r="U3217" s="329" t="s">
        <v>6831</v>
      </c>
      <c r="V3217" s="330" t="s">
        <v>776</v>
      </c>
      <c r="W3217" s="331">
        <v>1</v>
      </c>
      <c r="X3217" s="227">
        <v>525</v>
      </c>
      <c r="Y3217" s="227">
        <v>509</v>
      </c>
      <c r="Z3217" s="227">
        <v>477</v>
      </c>
      <c r="AA3217" s="325">
        <v>449</v>
      </c>
      <c r="AB3217" s="5"/>
      <c r="AC3217" s="224">
        <f t="shared" si="120"/>
        <v>0</v>
      </c>
      <c r="AD3217" s="270">
        <f t="shared" si="121"/>
        <v>0</v>
      </c>
      <c r="AE3217" s="198"/>
      <c r="AF3217" s="199"/>
      <c r="AG3217" s="200"/>
      <c r="AH3217" s="200" t="s">
        <v>6951</v>
      </c>
      <c r="AI3217" s="169" t="str">
        <f>IF(AB3217/W3217=0,"",IF(MOD(AB3217,W3217)&gt;0,"ОШИБКА!!! неверная кратность на сорт",""))</f>
        <v/>
      </c>
    </row>
    <row r="3218" spans="2:35">
      <c r="B3218" s="251"/>
      <c r="C3218" s="168" t="s">
        <v>6854</v>
      </c>
      <c r="D3218" s="267">
        <v>14</v>
      </c>
      <c r="E3218" s="267"/>
      <c r="F3218" s="267"/>
      <c r="G3218" s="267"/>
      <c r="H3218" s="267"/>
      <c r="I3218" s="267"/>
      <c r="J3218" s="267">
        <v>6</v>
      </c>
      <c r="K3218" s="324"/>
      <c r="L3218" s="196" t="s">
        <v>37</v>
      </c>
      <c r="M3218" s="326" t="s">
        <v>2989</v>
      </c>
      <c r="N3218" s="326" t="s">
        <v>692</v>
      </c>
      <c r="O3218" s="326" t="s">
        <v>693</v>
      </c>
      <c r="P3218" s="326" t="s">
        <v>6910</v>
      </c>
      <c r="Q3218" s="327" t="s">
        <v>52</v>
      </c>
      <c r="R3218" s="328"/>
      <c r="S3218" s="328"/>
      <c r="T3218" s="328"/>
      <c r="U3218" s="329" t="s">
        <v>6831</v>
      </c>
      <c r="V3218" s="330" t="s">
        <v>776</v>
      </c>
      <c r="W3218" s="331">
        <v>1</v>
      </c>
      <c r="X3218" s="227">
        <v>525</v>
      </c>
      <c r="Y3218" s="227">
        <v>509</v>
      </c>
      <c r="Z3218" s="227">
        <v>477</v>
      </c>
      <c r="AA3218" s="325">
        <v>449</v>
      </c>
      <c r="AB3218" s="5"/>
      <c r="AC3218" s="224">
        <f t="shared" si="120"/>
        <v>0</v>
      </c>
      <c r="AD3218" s="270">
        <f t="shared" si="121"/>
        <v>0</v>
      </c>
      <c r="AE3218" s="198"/>
      <c r="AF3218" s="199"/>
      <c r="AG3218" s="200"/>
      <c r="AH3218" s="200" t="s">
        <v>6955</v>
      </c>
      <c r="AI3218" s="169" t="str">
        <f>IF(AB3218/W3218=0,"",IF(MOD(AB3218,W3218)&gt;0,"ОШИБКА!!! неверная кратность на сорт",""))</f>
        <v/>
      </c>
    </row>
    <row r="3219" spans="2:35">
      <c r="B3219" s="251"/>
      <c r="C3219" s="168" t="s">
        <v>6855</v>
      </c>
      <c r="D3219" s="267">
        <v>14</v>
      </c>
      <c r="E3219" s="267"/>
      <c r="F3219" s="267"/>
      <c r="G3219" s="267"/>
      <c r="H3219" s="267"/>
      <c r="I3219" s="267"/>
      <c r="J3219" s="267">
        <v>6</v>
      </c>
      <c r="K3219" s="324"/>
      <c r="L3219" s="196" t="s">
        <v>37</v>
      </c>
      <c r="M3219" s="326" t="s">
        <v>2989</v>
      </c>
      <c r="N3219" s="326" t="s">
        <v>692</v>
      </c>
      <c r="O3219" s="326" t="s">
        <v>693</v>
      </c>
      <c r="P3219" s="326" t="s">
        <v>6911</v>
      </c>
      <c r="Q3219" s="327" t="s">
        <v>52</v>
      </c>
      <c r="R3219" s="328"/>
      <c r="S3219" s="328"/>
      <c r="T3219" s="328"/>
      <c r="U3219" s="329" t="s">
        <v>6831</v>
      </c>
      <c r="V3219" s="330" t="s">
        <v>776</v>
      </c>
      <c r="W3219" s="331">
        <v>1</v>
      </c>
      <c r="X3219" s="227">
        <v>525</v>
      </c>
      <c r="Y3219" s="227">
        <v>509</v>
      </c>
      <c r="Z3219" s="227">
        <v>477</v>
      </c>
      <c r="AA3219" s="325">
        <v>449</v>
      </c>
      <c r="AB3219" s="5"/>
      <c r="AC3219" s="224">
        <f t="shared" si="120"/>
        <v>0</v>
      </c>
      <c r="AD3219" s="270">
        <f t="shared" si="121"/>
        <v>0</v>
      </c>
      <c r="AE3219" s="198"/>
      <c r="AF3219" s="199"/>
      <c r="AG3219" s="200"/>
      <c r="AH3219" s="200" t="s">
        <v>6956</v>
      </c>
      <c r="AI3219" s="169" t="str">
        <f>IF(AB3219/W3219=0,"",IF(MOD(AB3219,W3219)&gt;0,"ОШИБКА!!! неверная кратность на сорт",""))</f>
        <v/>
      </c>
    </row>
    <row r="3220" spans="2:35">
      <c r="B3220" s="251"/>
      <c r="C3220" s="168" t="s">
        <v>6856</v>
      </c>
      <c r="D3220" s="267">
        <v>14</v>
      </c>
      <c r="E3220" s="267"/>
      <c r="F3220" s="267"/>
      <c r="G3220" s="267"/>
      <c r="H3220" s="267"/>
      <c r="I3220" s="267"/>
      <c r="J3220" s="267">
        <v>6</v>
      </c>
      <c r="K3220" s="324"/>
      <c r="L3220" s="196" t="s">
        <v>37</v>
      </c>
      <c r="M3220" s="326" t="s">
        <v>2989</v>
      </c>
      <c r="N3220" s="326" t="s">
        <v>692</v>
      </c>
      <c r="O3220" s="326" t="s">
        <v>693</v>
      </c>
      <c r="P3220" s="326" t="s">
        <v>698</v>
      </c>
      <c r="Q3220" s="327" t="s">
        <v>52</v>
      </c>
      <c r="R3220" s="328"/>
      <c r="S3220" s="328"/>
      <c r="T3220" s="328"/>
      <c r="U3220" s="329" t="s">
        <v>6831</v>
      </c>
      <c r="V3220" s="330" t="s">
        <v>776</v>
      </c>
      <c r="W3220" s="331">
        <v>1</v>
      </c>
      <c r="X3220" s="227">
        <v>525</v>
      </c>
      <c r="Y3220" s="227">
        <v>509</v>
      </c>
      <c r="Z3220" s="227">
        <v>477</v>
      </c>
      <c r="AA3220" s="325">
        <v>449</v>
      </c>
      <c r="AB3220" s="5"/>
      <c r="AC3220" s="224">
        <f t="shared" si="120"/>
        <v>0</v>
      </c>
      <c r="AD3220" s="270">
        <f t="shared" si="121"/>
        <v>0</v>
      </c>
      <c r="AE3220" s="198"/>
      <c r="AF3220" s="199"/>
      <c r="AG3220" s="200"/>
      <c r="AH3220" s="200" t="s">
        <v>6955</v>
      </c>
      <c r="AI3220" s="169" t="str">
        <f>IF(AB3220/W3220=0,"",IF(MOD(AB3220,W3220)&gt;0,"ОШИБКА!!! неверная кратность на сорт",""))</f>
        <v/>
      </c>
    </row>
    <row r="3221" spans="2:35">
      <c r="B3221" s="251"/>
      <c r="C3221" s="168" t="s">
        <v>6857</v>
      </c>
      <c r="D3221" s="267">
        <v>14</v>
      </c>
      <c r="E3221" s="267"/>
      <c r="F3221" s="267"/>
      <c r="G3221" s="267"/>
      <c r="H3221" s="267"/>
      <c r="I3221" s="267"/>
      <c r="J3221" s="267">
        <v>6</v>
      </c>
      <c r="K3221" s="324"/>
      <c r="L3221" s="196" t="s">
        <v>37</v>
      </c>
      <c r="M3221" s="326" t="s">
        <v>2989</v>
      </c>
      <c r="N3221" s="326" t="s">
        <v>711</v>
      </c>
      <c r="O3221" s="326" t="s">
        <v>712</v>
      </c>
      <c r="P3221" s="326" t="s">
        <v>6912</v>
      </c>
      <c r="Q3221" s="327" t="s">
        <v>52</v>
      </c>
      <c r="R3221" s="328"/>
      <c r="S3221" s="328"/>
      <c r="T3221" s="328"/>
      <c r="U3221" s="329" t="s">
        <v>6831</v>
      </c>
      <c r="V3221" s="330" t="s">
        <v>776</v>
      </c>
      <c r="W3221" s="331">
        <v>1</v>
      </c>
      <c r="X3221" s="227">
        <v>525</v>
      </c>
      <c r="Y3221" s="227">
        <v>509</v>
      </c>
      <c r="Z3221" s="227">
        <v>477</v>
      </c>
      <c r="AA3221" s="325">
        <v>449</v>
      </c>
      <c r="AB3221" s="5"/>
      <c r="AC3221" s="224">
        <f t="shared" si="120"/>
        <v>0</v>
      </c>
      <c r="AD3221" s="270">
        <f t="shared" si="121"/>
        <v>0</v>
      </c>
      <c r="AE3221" s="198"/>
      <c r="AF3221" s="199"/>
      <c r="AG3221" s="200"/>
      <c r="AH3221" s="200" t="s">
        <v>6955</v>
      </c>
      <c r="AI3221" s="169" t="str">
        <f>IF(AB3221/W3221=0,"",IF(MOD(AB3221,W3221)&gt;0,"ОШИБКА!!! неверная кратность на сорт",""))</f>
        <v/>
      </c>
    </row>
    <row r="3222" spans="2:35">
      <c r="B3222" s="251"/>
      <c r="C3222" s="168" t="s">
        <v>6858</v>
      </c>
      <c r="D3222" s="267">
        <v>13</v>
      </c>
      <c r="E3222" s="267"/>
      <c r="F3222" s="267"/>
      <c r="G3222" s="267"/>
      <c r="H3222" s="267"/>
      <c r="I3222" s="267"/>
      <c r="J3222" s="267">
        <v>6</v>
      </c>
      <c r="K3222" s="324"/>
      <c r="L3222" s="196" t="s">
        <v>37</v>
      </c>
      <c r="M3222" s="326" t="s">
        <v>2989</v>
      </c>
      <c r="N3222" s="326" t="s">
        <v>711</v>
      </c>
      <c r="O3222" s="326" t="s">
        <v>712</v>
      </c>
      <c r="P3222" s="326" t="s">
        <v>6913</v>
      </c>
      <c r="Q3222" s="327" t="s">
        <v>52</v>
      </c>
      <c r="R3222" s="328"/>
      <c r="S3222" s="328"/>
      <c r="T3222" s="328"/>
      <c r="U3222" s="329" t="s">
        <v>6831</v>
      </c>
      <c r="V3222" s="330" t="s">
        <v>776</v>
      </c>
      <c r="W3222" s="331">
        <v>1</v>
      </c>
      <c r="X3222" s="227">
        <v>525</v>
      </c>
      <c r="Y3222" s="227">
        <v>509</v>
      </c>
      <c r="Z3222" s="227">
        <v>477</v>
      </c>
      <c r="AA3222" s="325">
        <v>449</v>
      </c>
      <c r="AB3222" s="5"/>
      <c r="AC3222" s="224">
        <f t="shared" si="120"/>
        <v>0</v>
      </c>
      <c r="AD3222" s="270">
        <f t="shared" si="121"/>
        <v>0</v>
      </c>
      <c r="AE3222" s="198"/>
      <c r="AF3222" s="199"/>
      <c r="AG3222" s="200"/>
      <c r="AH3222" s="200" t="s">
        <v>6950</v>
      </c>
      <c r="AI3222" s="169" t="str">
        <f>IF(AB3222/W3222=0,"",IF(MOD(AB3222,W3222)&gt;0,"ОШИБКА!!! неверная кратность на сорт",""))</f>
        <v/>
      </c>
    </row>
    <row r="3223" spans="2:35">
      <c r="B3223" s="251"/>
      <c r="C3223" s="168" t="s">
        <v>6859</v>
      </c>
      <c r="D3223" s="267">
        <v>14</v>
      </c>
      <c r="E3223" s="267"/>
      <c r="F3223" s="267"/>
      <c r="G3223" s="267"/>
      <c r="H3223" s="267"/>
      <c r="I3223" s="267"/>
      <c r="J3223" s="267">
        <v>6</v>
      </c>
      <c r="K3223" s="324"/>
      <c r="L3223" s="196" t="s">
        <v>37</v>
      </c>
      <c r="M3223" s="326" t="s">
        <v>2989</v>
      </c>
      <c r="N3223" s="326" t="s">
        <v>711</v>
      </c>
      <c r="O3223" s="326" t="s">
        <v>712</v>
      </c>
      <c r="P3223" s="326" t="s">
        <v>6914</v>
      </c>
      <c r="Q3223" s="327" t="s">
        <v>52</v>
      </c>
      <c r="R3223" s="328"/>
      <c r="S3223" s="328"/>
      <c r="T3223" s="328"/>
      <c r="U3223" s="329" t="s">
        <v>6831</v>
      </c>
      <c r="V3223" s="330" t="s">
        <v>776</v>
      </c>
      <c r="W3223" s="331">
        <v>1</v>
      </c>
      <c r="X3223" s="227">
        <v>525</v>
      </c>
      <c r="Y3223" s="227">
        <v>509</v>
      </c>
      <c r="Z3223" s="227">
        <v>477</v>
      </c>
      <c r="AA3223" s="325">
        <v>449</v>
      </c>
      <c r="AB3223" s="5"/>
      <c r="AC3223" s="224">
        <f t="shared" si="120"/>
        <v>0</v>
      </c>
      <c r="AD3223" s="270">
        <f t="shared" si="121"/>
        <v>0</v>
      </c>
      <c r="AE3223" s="198"/>
      <c r="AF3223" s="199"/>
      <c r="AG3223" s="200"/>
      <c r="AH3223" s="200" t="s">
        <v>6956</v>
      </c>
      <c r="AI3223" s="169" t="str">
        <f>IF(AB3223/W3223=0,"",IF(MOD(AB3223,W3223)&gt;0,"ОШИБКА!!! неверная кратность на сорт",""))</f>
        <v/>
      </c>
    </row>
    <row r="3224" spans="2:35">
      <c r="B3224" s="251"/>
      <c r="C3224" s="168" t="s">
        <v>6860</v>
      </c>
      <c r="D3224" s="267"/>
      <c r="E3224" s="267"/>
      <c r="F3224" s="267"/>
      <c r="G3224" s="267"/>
      <c r="H3224" s="267"/>
      <c r="I3224" s="267"/>
      <c r="J3224" s="267">
        <v>6</v>
      </c>
      <c r="K3224" s="324"/>
      <c r="L3224" s="196" t="s">
        <v>37</v>
      </c>
      <c r="M3224" s="326" t="s">
        <v>2989</v>
      </c>
      <c r="N3224" s="326" t="s">
        <v>711</v>
      </c>
      <c r="O3224" s="326" t="s">
        <v>712</v>
      </c>
      <c r="P3224" s="326" t="s">
        <v>6915</v>
      </c>
      <c r="Q3224" s="327" t="s">
        <v>52</v>
      </c>
      <c r="R3224" s="328"/>
      <c r="S3224" s="328"/>
      <c r="T3224" s="328"/>
      <c r="U3224" s="329" t="s">
        <v>6831</v>
      </c>
      <c r="V3224" s="330" t="s">
        <v>776</v>
      </c>
      <c r="W3224" s="331">
        <v>1</v>
      </c>
      <c r="X3224" s="227">
        <v>525</v>
      </c>
      <c r="Y3224" s="227">
        <v>509</v>
      </c>
      <c r="Z3224" s="227">
        <v>477</v>
      </c>
      <c r="AA3224" s="325">
        <v>449</v>
      </c>
      <c r="AB3224" s="5"/>
      <c r="AC3224" s="224">
        <f t="shared" si="120"/>
        <v>0</v>
      </c>
      <c r="AD3224" s="270">
        <f t="shared" si="121"/>
        <v>0</v>
      </c>
      <c r="AE3224" s="198"/>
      <c r="AF3224" s="199"/>
      <c r="AG3224" s="200"/>
      <c r="AH3224" s="200" t="s">
        <v>6950</v>
      </c>
      <c r="AI3224" s="169" t="str">
        <f>IF(AB3224/W3224=0,"",IF(MOD(AB3224,W3224)&gt;0,"ОШИБКА!!! неверная кратность на сорт",""))</f>
        <v/>
      </c>
    </row>
    <row r="3225" spans="2:35">
      <c r="B3225" s="251"/>
      <c r="C3225" s="168" t="s">
        <v>6861</v>
      </c>
      <c r="D3225" s="267">
        <v>14</v>
      </c>
      <c r="E3225" s="267"/>
      <c r="F3225" s="267"/>
      <c r="G3225" s="267"/>
      <c r="H3225" s="267"/>
      <c r="I3225" s="267"/>
      <c r="J3225" s="267">
        <v>6</v>
      </c>
      <c r="K3225" s="324"/>
      <c r="L3225" s="196" t="s">
        <v>37</v>
      </c>
      <c r="M3225" s="326" t="s">
        <v>2989</v>
      </c>
      <c r="N3225" s="326" t="s">
        <v>711</v>
      </c>
      <c r="O3225" s="326" t="s">
        <v>712</v>
      </c>
      <c r="P3225" s="326" t="s">
        <v>6916</v>
      </c>
      <c r="Q3225" s="327" t="s">
        <v>52</v>
      </c>
      <c r="R3225" s="328"/>
      <c r="S3225" s="328"/>
      <c r="T3225" s="328"/>
      <c r="U3225" s="329" t="s">
        <v>6831</v>
      </c>
      <c r="V3225" s="330" t="s">
        <v>776</v>
      </c>
      <c r="W3225" s="331">
        <v>1</v>
      </c>
      <c r="X3225" s="227">
        <v>525</v>
      </c>
      <c r="Y3225" s="227">
        <v>509</v>
      </c>
      <c r="Z3225" s="227">
        <v>477</v>
      </c>
      <c r="AA3225" s="325">
        <v>449</v>
      </c>
      <c r="AB3225" s="5"/>
      <c r="AC3225" s="224">
        <f t="shared" si="120"/>
        <v>0</v>
      </c>
      <c r="AD3225" s="270">
        <f t="shared" si="121"/>
        <v>0</v>
      </c>
      <c r="AE3225" s="198"/>
      <c r="AF3225" s="199"/>
      <c r="AG3225" s="200"/>
      <c r="AH3225" s="200" t="s">
        <v>6956</v>
      </c>
      <c r="AI3225" s="169" t="str">
        <f>IF(AB3225/W3225=0,"",IF(MOD(AB3225,W3225)&gt;0,"ОШИБКА!!! неверная кратность на сорт",""))</f>
        <v/>
      </c>
    </row>
    <row r="3226" spans="2:35">
      <c r="B3226" s="251"/>
      <c r="C3226" s="168" t="s">
        <v>6862</v>
      </c>
      <c r="D3226" s="267">
        <v>299</v>
      </c>
      <c r="E3226" s="267"/>
      <c r="F3226" s="267"/>
      <c r="G3226" s="267"/>
      <c r="H3226" s="267"/>
      <c r="I3226" s="267"/>
      <c r="J3226" s="267">
        <v>6</v>
      </c>
      <c r="K3226" s="324"/>
      <c r="L3226" s="196" t="s">
        <v>37</v>
      </c>
      <c r="M3226" s="326" t="s">
        <v>2989</v>
      </c>
      <c r="N3226" s="326" t="s">
        <v>719</v>
      </c>
      <c r="O3226" s="326" t="s">
        <v>720</v>
      </c>
      <c r="P3226" s="326" t="s">
        <v>6917</v>
      </c>
      <c r="Q3226" s="327" t="s">
        <v>52</v>
      </c>
      <c r="R3226" s="328"/>
      <c r="S3226" s="328"/>
      <c r="T3226" s="328"/>
      <c r="U3226" s="329" t="s">
        <v>6831</v>
      </c>
      <c r="V3226" s="330" t="s">
        <v>776</v>
      </c>
      <c r="W3226" s="331">
        <v>1</v>
      </c>
      <c r="X3226" s="227">
        <v>306</v>
      </c>
      <c r="Y3226" s="227">
        <v>296</v>
      </c>
      <c r="Z3226" s="227">
        <v>278</v>
      </c>
      <c r="AA3226" s="325">
        <v>261</v>
      </c>
      <c r="AB3226" s="5"/>
      <c r="AC3226" s="224">
        <f t="shared" si="120"/>
        <v>0</v>
      </c>
      <c r="AD3226" s="270">
        <f t="shared" si="121"/>
        <v>0</v>
      </c>
      <c r="AE3226" s="198"/>
      <c r="AF3226" s="199"/>
      <c r="AG3226" s="200"/>
      <c r="AH3226" s="200" t="s">
        <v>6952</v>
      </c>
      <c r="AI3226" s="169" t="str">
        <f>IF(AB3226/W3226=0,"",IF(MOD(AB3226,W3226)&gt;0,"ОШИБКА!!! неверная кратность на сорт",""))</f>
        <v/>
      </c>
    </row>
    <row r="3227" spans="2:35">
      <c r="B3227" s="251"/>
      <c r="C3227" s="168" t="s">
        <v>6863</v>
      </c>
      <c r="D3227" s="267">
        <v>189</v>
      </c>
      <c r="E3227" s="267"/>
      <c r="F3227" s="267"/>
      <c r="G3227" s="267"/>
      <c r="H3227" s="267"/>
      <c r="I3227" s="267"/>
      <c r="J3227" s="267">
        <v>6</v>
      </c>
      <c r="K3227" s="324"/>
      <c r="L3227" s="196" t="s">
        <v>37</v>
      </c>
      <c r="M3227" s="326" t="s">
        <v>2989</v>
      </c>
      <c r="N3227" s="326" t="s">
        <v>719</v>
      </c>
      <c r="O3227" s="326" t="s">
        <v>720</v>
      </c>
      <c r="P3227" s="326" t="s">
        <v>6918</v>
      </c>
      <c r="Q3227" s="327" t="s">
        <v>52</v>
      </c>
      <c r="R3227" s="328"/>
      <c r="S3227" s="328"/>
      <c r="T3227" s="328"/>
      <c r="U3227" s="329" t="s">
        <v>6831</v>
      </c>
      <c r="V3227" s="330" t="s">
        <v>776</v>
      </c>
      <c r="W3227" s="331">
        <v>1</v>
      </c>
      <c r="X3227" s="227">
        <v>306</v>
      </c>
      <c r="Y3227" s="227">
        <v>296</v>
      </c>
      <c r="Z3227" s="227">
        <v>278</v>
      </c>
      <c r="AA3227" s="325">
        <v>261</v>
      </c>
      <c r="AB3227" s="5"/>
      <c r="AC3227" s="224">
        <f t="shared" si="120"/>
        <v>0</v>
      </c>
      <c r="AD3227" s="270">
        <f t="shared" si="121"/>
        <v>0</v>
      </c>
      <c r="AE3227" s="198"/>
      <c r="AF3227" s="199"/>
      <c r="AG3227" s="200"/>
      <c r="AH3227" s="200" t="s">
        <v>6954</v>
      </c>
      <c r="AI3227" s="169" t="str">
        <f>IF(AB3227/W3227=0,"",IF(MOD(AB3227,W3227)&gt;0,"ОШИБКА!!! неверная кратность на сорт",""))</f>
        <v/>
      </c>
    </row>
    <row r="3228" spans="2:35">
      <c r="B3228" s="251"/>
      <c r="C3228" s="168" t="s">
        <v>6864</v>
      </c>
      <c r="D3228" s="267">
        <v>150</v>
      </c>
      <c r="E3228" s="267"/>
      <c r="F3228" s="267"/>
      <c r="G3228" s="267"/>
      <c r="H3228" s="267"/>
      <c r="I3228" s="267"/>
      <c r="J3228" s="267">
        <v>4</v>
      </c>
      <c r="K3228" s="324"/>
      <c r="L3228" s="196" t="s">
        <v>37</v>
      </c>
      <c r="M3228" s="326" t="s">
        <v>2989</v>
      </c>
      <c r="N3228" s="326" t="s">
        <v>719</v>
      </c>
      <c r="O3228" s="326" t="s">
        <v>720</v>
      </c>
      <c r="P3228" s="326" t="s">
        <v>6919</v>
      </c>
      <c r="Q3228" s="327" t="s">
        <v>52</v>
      </c>
      <c r="R3228" s="328"/>
      <c r="S3228" s="328"/>
      <c r="T3228" s="328"/>
      <c r="U3228" s="329" t="s">
        <v>6831</v>
      </c>
      <c r="V3228" s="330" t="s">
        <v>776</v>
      </c>
      <c r="W3228" s="331">
        <v>1</v>
      </c>
      <c r="X3228" s="227">
        <v>306</v>
      </c>
      <c r="Y3228" s="227">
        <v>296</v>
      </c>
      <c r="Z3228" s="227">
        <v>278</v>
      </c>
      <c r="AA3228" s="325">
        <v>261</v>
      </c>
      <c r="AB3228" s="5"/>
      <c r="AC3228" s="224">
        <f t="shared" si="120"/>
        <v>0</v>
      </c>
      <c r="AD3228" s="270">
        <f t="shared" si="121"/>
        <v>0</v>
      </c>
      <c r="AE3228" s="198"/>
      <c r="AF3228" s="199"/>
      <c r="AG3228" s="200"/>
      <c r="AH3228" s="200" t="s">
        <v>6954</v>
      </c>
      <c r="AI3228" s="169" t="str">
        <f>IF(AB3228/W3228=0,"",IF(MOD(AB3228,W3228)&gt;0,"ОШИБКА!!! неверная кратность на сорт",""))</f>
        <v/>
      </c>
    </row>
    <row r="3229" spans="2:35">
      <c r="B3229" s="251"/>
      <c r="C3229" s="168" t="s">
        <v>6865</v>
      </c>
      <c r="D3229" s="267">
        <v>113</v>
      </c>
      <c r="E3229" s="267"/>
      <c r="F3229" s="267"/>
      <c r="G3229" s="267"/>
      <c r="H3229" s="267"/>
      <c r="I3229" s="267"/>
      <c r="J3229" s="267">
        <v>6</v>
      </c>
      <c r="K3229" s="324"/>
      <c r="L3229" s="196" t="s">
        <v>37</v>
      </c>
      <c r="M3229" s="326" t="s">
        <v>2989</v>
      </c>
      <c r="N3229" s="326" t="s">
        <v>719</v>
      </c>
      <c r="O3229" s="326" t="s">
        <v>720</v>
      </c>
      <c r="P3229" s="326" t="s">
        <v>6920</v>
      </c>
      <c r="Q3229" s="327" t="s">
        <v>52</v>
      </c>
      <c r="R3229" s="328"/>
      <c r="S3229" s="328"/>
      <c r="T3229" s="328"/>
      <c r="U3229" s="329" t="s">
        <v>6831</v>
      </c>
      <c r="V3229" s="330" t="s">
        <v>776</v>
      </c>
      <c r="W3229" s="331">
        <v>1</v>
      </c>
      <c r="X3229" s="227">
        <v>306</v>
      </c>
      <c r="Y3229" s="227">
        <v>296</v>
      </c>
      <c r="Z3229" s="227">
        <v>278</v>
      </c>
      <c r="AA3229" s="325">
        <v>261</v>
      </c>
      <c r="AB3229" s="5"/>
      <c r="AC3229" s="224">
        <f t="shared" si="120"/>
        <v>0</v>
      </c>
      <c r="AD3229" s="270">
        <f t="shared" si="121"/>
        <v>0</v>
      </c>
      <c r="AE3229" s="198"/>
      <c r="AF3229" s="199"/>
      <c r="AG3229" s="200"/>
      <c r="AH3229" s="200" t="s">
        <v>6954</v>
      </c>
      <c r="AI3229" s="169" t="str">
        <f>IF(AB3229/W3229=0,"",IF(MOD(AB3229,W3229)&gt;0,"ОШИБКА!!! неверная кратность на сорт",""))</f>
        <v/>
      </c>
    </row>
    <row r="3230" spans="2:35">
      <c r="B3230" s="251"/>
      <c r="C3230" s="168" t="s">
        <v>6866</v>
      </c>
      <c r="D3230" s="267">
        <v>94</v>
      </c>
      <c r="E3230" s="267"/>
      <c r="F3230" s="267"/>
      <c r="G3230" s="267"/>
      <c r="H3230" s="267"/>
      <c r="I3230" s="267"/>
      <c r="J3230" s="267">
        <v>6</v>
      </c>
      <c r="K3230" s="324"/>
      <c r="L3230" s="196" t="s">
        <v>37</v>
      </c>
      <c r="M3230" s="326" t="s">
        <v>2989</v>
      </c>
      <c r="N3230" s="326" t="s">
        <v>719</v>
      </c>
      <c r="O3230" s="326" t="s">
        <v>720</v>
      </c>
      <c r="P3230" s="326" t="s">
        <v>724</v>
      </c>
      <c r="Q3230" s="327" t="s">
        <v>52</v>
      </c>
      <c r="R3230" s="328"/>
      <c r="S3230" s="328"/>
      <c r="T3230" s="328"/>
      <c r="U3230" s="329" t="s">
        <v>6831</v>
      </c>
      <c r="V3230" s="330" t="s">
        <v>776</v>
      </c>
      <c r="W3230" s="331">
        <v>1</v>
      </c>
      <c r="X3230" s="227">
        <v>306</v>
      </c>
      <c r="Y3230" s="227">
        <v>296</v>
      </c>
      <c r="Z3230" s="227">
        <v>278</v>
      </c>
      <c r="AA3230" s="325">
        <v>261</v>
      </c>
      <c r="AB3230" s="5"/>
      <c r="AC3230" s="224">
        <f t="shared" si="120"/>
        <v>0</v>
      </c>
      <c r="AD3230" s="270">
        <f t="shared" si="121"/>
        <v>0</v>
      </c>
      <c r="AE3230" s="198"/>
      <c r="AF3230" s="199"/>
      <c r="AG3230" s="200"/>
      <c r="AH3230" s="200" t="s">
        <v>6952</v>
      </c>
      <c r="AI3230" s="169" t="str">
        <f>IF(AB3230/W3230=0,"",IF(MOD(AB3230,W3230)&gt;0,"ОШИБКА!!! неверная кратность на сорт",""))</f>
        <v/>
      </c>
    </row>
    <row r="3231" spans="2:35">
      <c r="B3231" s="251"/>
      <c r="C3231" s="168" t="s">
        <v>6867</v>
      </c>
      <c r="D3231" s="267">
        <v>178</v>
      </c>
      <c r="E3231" s="267"/>
      <c r="F3231" s="267"/>
      <c r="G3231" s="267"/>
      <c r="H3231" s="267"/>
      <c r="I3231" s="267"/>
      <c r="J3231" s="267">
        <v>6</v>
      </c>
      <c r="K3231" s="324"/>
      <c r="L3231" s="196" t="s">
        <v>37</v>
      </c>
      <c r="M3231" s="326" t="s">
        <v>2989</v>
      </c>
      <c r="N3231" s="326" t="s">
        <v>719</v>
      </c>
      <c r="O3231" s="326" t="s">
        <v>720</v>
      </c>
      <c r="P3231" s="326" t="s">
        <v>727</v>
      </c>
      <c r="Q3231" s="327" t="s">
        <v>52</v>
      </c>
      <c r="R3231" s="328"/>
      <c r="S3231" s="328"/>
      <c r="T3231" s="328"/>
      <c r="U3231" s="329" t="s">
        <v>6831</v>
      </c>
      <c r="V3231" s="330" t="s">
        <v>776</v>
      </c>
      <c r="W3231" s="331">
        <v>1</v>
      </c>
      <c r="X3231" s="227">
        <v>306</v>
      </c>
      <c r="Y3231" s="227">
        <v>296</v>
      </c>
      <c r="Z3231" s="227">
        <v>278</v>
      </c>
      <c r="AA3231" s="325">
        <v>261</v>
      </c>
      <c r="AB3231" s="5"/>
      <c r="AC3231" s="224">
        <f t="shared" si="120"/>
        <v>0</v>
      </c>
      <c r="AD3231" s="270">
        <f t="shared" si="121"/>
        <v>0</v>
      </c>
      <c r="AE3231" s="198"/>
      <c r="AF3231" s="199"/>
      <c r="AG3231" s="200"/>
      <c r="AH3231" s="200" t="s">
        <v>6954</v>
      </c>
      <c r="AI3231" s="169" t="str">
        <f>IF(AB3231/W3231=0,"",IF(MOD(AB3231,W3231)&gt;0,"ОШИБКА!!! неверная кратность на сорт",""))</f>
        <v/>
      </c>
    </row>
    <row r="3232" spans="2:35">
      <c r="B3232" s="251"/>
      <c r="C3232" s="168" t="s">
        <v>6868</v>
      </c>
      <c r="D3232" s="267">
        <v>276</v>
      </c>
      <c r="E3232" s="267"/>
      <c r="F3232" s="267"/>
      <c r="G3232" s="267"/>
      <c r="H3232" s="267"/>
      <c r="I3232" s="267"/>
      <c r="J3232" s="267">
        <v>6</v>
      </c>
      <c r="K3232" s="324"/>
      <c r="L3232" s="196" t="s">
        <v>37</v>
      </c>
      <c r="M3232" s="326" t="s">
        <v>2989</v>
      </c>
      <c r="N3232" s="326" t="s">
        <v>719</v>
      </c>
      <c r="O3232" s="326" t="s">
        <v>720</v>
      </c>
      <c r="P3232" s="326" t="s">
        <v>6921</v>
      </c>
      <c r="Q3232" s="327" t="s">
        <v>52</v>
      </c>
      <c r="R3232" s="328"/>
      <c r="S3232" s="328"/>
      <c r="T3232" s="328"/>
      <c r="U3232" s="329" t="s">
        <v>6831</v>
      </c>
      <c r="V3232" s="330" t="s">
        <v>776</v>
      </c>
      <c r="W3232" s="331">
        <v>1</v>
      </c>
      <c r="X3232" s="227">
        <v>306</v>
      </c>
      <c r="Y3232" s="227">
        <v>296</v>
      </c>
      <c r="Z3232" s="227">
        <v>278</v>
      </c>
      <c r="AA3232" s="325">
        <v>261</v>
      </c>
      <c r="AB3232" s="5"/>
      <c r="AC3232" s="224">
        <f t="shared" si="120"/>
        <v>0</v>
      </c>
      <c r="AD3232" s="270">
        <f t="shared" si="121"/>
        <v>0</v>
      </c>
      <c r="AE3232" s="198"/>
      <c r="AF3232" s="199"/>
      <c r="AG3232" s="200"/>
      <c r="AH3232" s="200" t="s">
        <v>6954</v>
      </c>
      <c r="AI3232" s="169" t="str">
        <f>IF(AB3232/W3232=0,"",IF(MOD(AB3232,W3232)&gt;0,"ОШИБКА!!! неверная кратность на сорт",""))</f>
        <v/>
      </c>
    </row>
    <row r="3233" spans="2:35">
      <c r="B3233" s="251"/>
      <c r="C3233" s="168" t="s">
        <v>6869</v>
      </c>
      <c r="D3233" s="267"/>
      <c r="E3233" s="267"/>
      <c r="F3233" s="267"/>
      <c r="G3233" s="267"/>
      <c r="H3233" s="267"/>
      <c r="I3233" s="267"/>
      <c r="J3233" s="267"/>
      <c r="K3233" s="324"/>
      <c r="L3233" s="196" t="s">
        <v>37</v>
      </c>
      <c r="M3233" s="347" t="s">
        <v>2989</v>
      </c>
      <c r="N3233" s="347" t="s">
        <v>719</v>
      </c>
      <c r="O3233" s="347" t="s">
        <v>720</v>
      </c>
      <c r="P3233" s="347" t="s">
        <v>6922</v>
      </c>
      <c r="Q3233" s="348" t="s">
        <v>52</v>
      </c>
      <c r="R3233" s="328"/>
      <c r="S3233" s="328"/>
      <c r="T3233" s="328"/>
      <c r="U3233" s="329" t="s">
        <v>6831</v>
      </c>
      <c r="V3233" s="330" t="s">
        <v>776</v>
      </c>
      <c r="W3233" s="331">
        <v>1</v>
      </c>
      <c r="X3233" s="227">
        <v>306</v>
      </c>
      <c r="Y3233" s="227">
        <v>296</v>
      </c>
      <c r="Z3233" s="227">
        <v>278</v>
      </c>
      <c r="AA3233" s="325">
        <v>261</v>
      </c>
      <c r="AB3233" s="5"/>
      <c r="AC3233" s="224">
        <f t="shared" si="120"/>
        <v>0</v>
      </c>
      <c r="AD3233" s="270">
        <f t="shared" si="121"/>
        <v>0</v>
      </c>
      <c r="AE3233" s="198" t="s">
        <v>4484</v>
      </c>
      <c r="AF3233" s="199"/>
      <c r="AG3233" s="200"/>
      <c r="AH3233" s="200" t="s">
        <v>6954</v>
      </c>
      <c r="AI3233" s="169" t="str">
        <f>IF(AB3233/W3233=0,"",IF(MOD(AB3233,W3233)&gt;0,"ОШИБКА!!! неверная кратность на сорт",""))</f>
        <v/>
      </c>
    </row>
    <row r="3234" spans="2:35">
      <c r="B3234" s="251"/>
      <c r="C3234" s="168" t="s">
        <v>6870</v>
      </c>
      <c r="D3234" s="267">
        <v>97</v>
      </c>
      <c r="E3234" s="267"/>
      <c r="F3234" s="267"/>
      <c r="G3234" s="267"/>
      <c r="H3234" s="267"/>
      <c r="I3234" s="267"/>
      <c r="J3234" s="267">
        <v>6</v>
      </c>
      <c r="K3234" s="324"/>
      <c r="L3234" s="196" t="s">
        <v>37</v>
      </c>
      <c r="M3234" s="326" t="s">
        <v>2989</v>
      </c>
      <c r="N3234" s="326" t="s">
        <v>719</v>
      </c>
      <c r="O3234" s="326" t="s">
        <v>720</v>
      </c>
      <c r="P3234" s="326" t="s">
        <v>6923</v>
      </c>
      <c r="Q3234" s="327" t="s">
        <v>52</v>
      </c>
      <c r="R3234" s="328"/>
      <c r="S3234" s="328"/>
      <c r="T3234" s="328"/>
      <c r="U3234" s="329" t="s">
        <v>6831</v>
      </c>
      <c r="V3234" s="330" t="s">
        <v>776</v>
      </c>
      <c r="W3234" s="331">
        <v>1</v>
      </c>
      <c r="X3234" s="227">
        <v>306</v>
      </c>
      <c r="Y3234" s="227">
        <v>296</v>
      </c>
      <c r="Z3234" s="227">
        <v>278</v>
      </c>
      <c r="AA3234" s="325">
        <v>261</v>
      </c>
      <c r="AB3234" s="5"/>
      <c r="AC3234" s="224">
        <f t="shared" si="120"/>
        <v>0</v>
      </c>
      <c r="AD3234" s="270">
        <f t="shared" si="121"/>
        <v>0</v>
      </c>
      <c r="AE3234" s="198"/>
      <c r="AF3234" s="199"/>
      <c r="AG3234" s="200"/>
      <c r="AH3234" s="200" t="s">
        <v>6954</v>
      </c>
      <c r="AI3234" s="169" t="str">
        <f>IF(AB3234/W3234=0,"",IF(MOD(AB3234,W3234)&gt;0,"ОШИБКА!!! неверная кратность на сорт",""))</f>
        <v/>
      </c>
    </row>
    <row r="3235" spans="2:35">
      <c r="B3235" s="251"/>
      <c r="C3235" s="168" t="s">
        <v>6871</v>
      </c>
      <c r="D3235" s="267"/>
      <c r="E3235" s="267"/>
      <c r="F3235" s="267"/>
      <c r="G3235" s="267"/>
      <c r="H3235" s="267"/>
      <c r="I3235" s="267"/>
      <c r="J3235" s="267"/>
      <c r="K3235" s="324"/>
      <c r="L3235" s="196" t="s">
        <v>37</v>
      </c>
      <c r="M3235" s="347" t="s">
        <v>2989</v>
      </c>
      <c r="N3235" s="347" t="s">
        <v>719</v>
      </c>
      <c r="O3235" s="347" t="s">
        <v>720</v>
      </c>
      <c r="P3235" s="347" t="s">
        <v>6924</v>
      </c>
      <c r="Q3235" s="348" t="s">
        <v>52</v>
      </c>
      <c r="R3235" s="328"/>
      <c r="S3235" s="328"/>
      <c r="T3235" s="328"/>
      <c r="U3235" s="329" t="s">
        <v>6831</v>
      </c>
      <c r="V3235" s="330" t="s">
        <v>776</v>
      </c>
      <c r="W3235" s="331">
        <v>1</v>
      </c>
      <c r="X3235" s="227">
        <v>306</v>
      </c>
      <c r="Y3235" s="227">
        <v>296</v>
      </c>
      <c r="Z3235" s="227">
        <v>278</v>
      </c>
      <c r="AA3235" s="325">
        <v>261</v>
      </c>
      <c r="AB3235" s="5"/>
      <c r="AC3235" s="224">
        <f t="shared" si="120"/>
        <v>0</v>
      </c>
      <c r="AD3235" s="270">
        <f t="shared" si="121"/>
        <v>0</v>
      </c>
      <c r="AE3235" s="198" t="s">
        <v>4484</v>
      </c>
      <c r="AF3235" s="199"/>
      <c r="AG3235" s="200"/>
      <c r="AH3235" s="200" t="s">
        <v>6952</v>
      </c>
      <c r="AI3235" s="169" t="str">
        <f>IF(AB3235/W3235=0,"",IF(MOD(AB3235,W3235)&gt;0,"ОШИБКА!!! неверная кратность на сорт",""))</f>
        <v/>
      </c>
    </row>
    <row r="3236" spans="2:35">
      <c r="B3236" s="251"/>
      <c r="C3236" s="168" t="s">
        <v>6872</v>
      </c>
      <c r="D3236" s="267">
        <v>289</v>
      </c>
      <c r="E3236" s="267"/>
      <c r="F3236" s="267"/>
      <c r="G3236" s="267"/>
      <c r="H3236" s="267"/>
      <c r="I3236" s="267"/>
      <c r="J3236" s="267">
        <v>6</v>
      </c>
      <c r="K3236" s="324"/>
      <c r="L3236" s="196" t="s">
        <v>37</v>
      </c>
      <c r="M3236" s="326" t="s">
        <v>2989</v>
      </c>
      <c r="N3236" s="326" t="s">
        <v>719</v>
      </c>
      <c r="O3236" s="326" t="s">
        <v>720</v>
      </c>
      <c r="P3236" s="326" t="s">
        <v>6925</v>
      </c>
      <c r="Q3236" s="327" t="s">
        <v>52</v>
      </c>
      <c r="R3236" s="328"/>
      <c r="S3236" s="328"/>
      <c r="T3236" s="328"/>
      <c r="U3236" s="329" t="s">
        <v>6831</v>
      </c>
      <c r="V3236" s="330" t="s">
        <v>776</v>
      </c>
      <c r="W3236" s="331">
        <v>1</v>
      </c>
      <c r="X3236" s="227">
        <v>306</v>
      </c>
      <c r="Y3236" s="227">
        <v>296</v>
      </c>
      <c r="Z3236" s="227">
        <v>278</v>
      </c>
      <c r="AA3236" s="325">
        <v>261</v>
      </c>
      <c r="AB3236" s="5"/>
      <c r="AC3236" s="224">
        <f t="shared" si="120"/>
        <v>0</v>
      </c>
      <c r="AD3236" s="270">
        <f t="shared" si="121"/>
        <v>0</v>
      </c>
      <c r="AE3236" s="198"/>
      <c r="AF3236" s="199"/>
      <c r="AG3236" s="200"/>
      <c r="AH3236" s="200" t="s">
        <v>6954</v>
      </c>
      <c r="AI3236" s="169" t="str">
        <f>IF(AB3236/W3236=0,"",IF(MOD(AB3236,W3236)&gt;0,"ОШИБКА!!! неверная кратность на сорт",""))</f>
        <v/>
      </c>
    </row>
    <row r="3237" spans="2:35">
      <c r="B3237" s="251"/>
      <c r="C3237" s="168" t="s">
        <v>6873</v>
      </c>
      <c r="D3237" s="267">
        <v>230</v>
      </c>
      <c r="E3237" s="267"/>
      <c r="F3237" s="267"/>
      <c r="G3237" s="267"/>
      <c r="H3237" s="267"/>
      <c r="I3237" s="267"/>
      <c r="J3237" s="267">
        <v>6</v>
      </c>
      <c r="K3237" s="324"/>
      <c r="L3237" s="196" t="s">
        <v>37</v>
      </c>
      <c r="M3237" s="326" t="s">
        <v>2989</v>
      </c>
      <c r="N3237" s="326" t="s">
        <v>719</v>
      </c>
      <c r="O3237" s="326" t="s">
        <v>720</v>
      </c>
      <c r="P3237" s="326" t="s">
        <v>6926</v>
      </c>
      <c r="Q3237" s="327" t="s">
        <v>52</v>
      </c>
      <c r="R3237" s="328"/>
      <c r="S3237" s="328"/>
      <c r="T3237" s="328"/>
      <c r="U3237" s="329" t="s">
        <v>6831</v>
      </c>
      <c r="V3237" s="330" t="s">
        <v>776</v>
      </c>
      <c r="W3237" s="331">
        <v>1</v>
      </c>
      <c r="X3237" s="227">
        <v>306</v>
      </c>
      <c r="Y3237" s="227">
        <v>296</v>
      </c>
      <c r="Z3237" s="227">
        <v>278</v>
      </c>
      <c r="AA3237" s="325">
        <v>261</v>
      </c>
      <c r="AB3237" s="5"/>
      <c r="AC3237" s="224">
        <f t="shared" si="120"/>
        <v>0</v>
      </c>
      <c r="AD3237" s="270">
        <f t="shared" si="121"/>
        <v>0</v>
      </c>
      <c r="AE3237" s="198"/>
      <c r="AF3237" s="199"/>
      <c r="AG3237" s="200"/>
      <c r="AH3237" s="200" t="s">
        <v>6954</v>
      </c>
      <c r="AI3237" s="169" t="str">
        <f>IF(AB3237/W3237=0,"",IF(MOD(AB3237,W3237)&gt;0,"ОШИБКА!!! неверная кратность на сорт",""))</f>
        <v/>
      </c>
    </row>
    <row r="3238" spans="2:35">
      <c r="B3238" s="251"/>
      <c r="C3238" s="168" t="s">
        <v>6874</v>
      </c>
      <c r="D3238" s="267">
        <v>150</v>
      </c>
      <c r="E3238" s="267"/>
      <c r="F3238" s="267"/>
      <c r="G3238" s="267"/>
      <c r="H3238" s="267"/>
      <c r="I3238" s="267"/>
      <c r="J3238" s="267">
        <v>5</v>
      </c>
      <c r="K3238" s="324"/>
      <c r="L3238" s="196" t="s">
        <v>37</v>
      </c>
      <c r="M3238" s="326" t="s">
        <v>2989</v>
      </c>
      <c r="N3238" s="326" t="s">
        <v>719</v>
      </c>
      <c r="O3238" s="326" t="s">
        <v>720</v>
      </c>
      <c r="P3238" s="326" t="s">
        <v>6927</v>
      </c>
      <c r="Q3238" s="327" t="s">
        <v>52</v>
      </c>
      <c r="R3238" s="328"/>
      <c r="S3238" s="328"/>
      <c r="T3238" s="328"/>
      <c r="U3238" s="329" t="s">
        <v>6831</v>
      </c>
      <c r="V3238" s="330" t="s">
        <v>776</v>
      </c>
      <c r="W3238" s="331">
        <v>1</v>
      </c>
      <c r="X3238" s="227">
        <v>306</v>
      </c>
      <c r="Y3238" s="227">
        <v>296</v>
      </c>
      <c r="Z3238" s="227">
        <v>278</v>
      </c>
      <c r="AA3238" s="325">
        <v>261</v>
      </c>
      <c r="AB3238" s="5"/>
      <c r="AC3238" s="224">
        <f t="shared" si="120"/>
        <v>0</v>
      </c>
      <c r="AD3238" s="270">
        <f t="shared" si="121"/>
        <v>0</v>
      </c>
      <c r="AE3238" s="198"/>
      <c r="AF3238" s="199"/>
      <c r="AG3238" s="200"/>
      <c r="AH3238" s="200" t="s">
        <v>6953</v>
      </c>
      <c r="AI3238" s="169" t="str">
        <f>IF(AB3238/W3238=0,"",IF(MOD(AB3238,W3238)&gt;0,"ОШИБКА!!! неверная кратность на сорт",""))</f>
        <v/>
      </c>
    </row>
    <row r="3239" spans="2:35">
      <c r="B3239" s="251"/>
      <c r="C3239" s="168" t="s">
        <v>6875</v>
      </c>
      <c r="D3239" s="267">
        <v>316</v>
      </c>
      <c r="E3239" s="267"/>
      <c r="F3239" s="267"/>
      <c r="G3239" s="267"/>
      <c r="H3239" s="267"/>
      <c r="I3239" s="267"/>
      <c r="J3239" s="267">
        <v>5</v>
      </c>
      <c r="K3239" s="324"/>
      <c r="L3239" s="196" t="s">
        <v>37</v>
      </c>
      <c r="M3239" s="326" t="s">
        <v>2989</v>
      </c>
      <c r="N3239" s="326" t="s">
        <v>719</v>
      </c>
      <c r="O3239" s="326" t="s">
        <v>720</v>
      </c>
      <c r="P3239" s="326" t="s">
        <v>743</v>
      </c>
      <c r="Q3239" s="327" t="s">
        <v>52</v>
      </c>
      <c r="R3239" s="328"/>
      <c r="S3239" s="328"/>
      <c r="T3239" s="328"/>
      <c r="U3239" s="329" t="s">
        <v>6831</v>
      </c>
      <c r="V3239" s="330" t="s">
        <v>776</v>
      </c>
      <c r="W3239" s="331">
        <v>1</v>
      </c>
      <c r="X3239" s="227">
        <v>306</v>
      </c>
      <c r="Y3239" s="227">
        <v>296</v>
      </c>
      <c r="Z3239" s="227">
        <v>278</v>
      </c>
      <c r="AA3239" s="325">
        <v>261</v>
      </c>
      <c r="AB3239" s="5"/>
      <c r="AC3239" s="224">
        <f t="shared" si="120"/>
        <v>0</v>
      </c>
      <c r="AD3239" s="270">
        <f t="shared" si="121"/>
        <v>0</v>
      </c>
      <c r="AE3239" s="198"/>
      <c r="AF3239" s="199"/>
      <c r="AG3239" s="200"/>
      <c r="AH3239" s="200" t="s">
        <v>6952</v>
      </c>
      <c r="AI3239" s="169" t="str">
        <f>IF(AB3239/W3239=0,"",IF(MOD(AB3239,W3239)&gt;0,"ОШИБКА!!! неверная кратность на сорт",""))</f>
        <v/>
      </c>
    </row>
    <row r="3240" spans="2:35">
      <c r="B3240" s="251"/>
      <c r="C3240" s="168" t="s">
        <v>6876</v>
      </c>
      <c r="D3240" s="267">
        <v>142</v>
      </c>
      <c r="E3240" s="267"/>
      <c r="F3240" s="267"/>
      <c r="G3240" s="267"/>
      <c r="H3240" s="267"/>
      <c r="I3240" s="267"/>
      <c r="J3240" s="267">
        <v>6</v>
      </c>
      <c r="K3240" s="324"/>
      <c r="L3240" s="196" t="s">
        <v>37</v>
      </c>
      <c r="M3240" s="326" t="s">
        <v>2989</v>
      </c>
      <c r="N3240" s="326" t="s">
        <v>719</v>
      </c>
      <c r="O3240" s="326" t="s">
        <v>720</v>
      </c>
      <c r="P3240" s="326" t="s">
        <v>6928</v>
      </c>
      <c r="Q3240" s="327" t="s">
        <v>52</v>
      </c>
      <c r="R3240" s="328"/>
      <c r="S3240" s="328"/>
      <c r="T3240" s="328"/>
      <c r="U3240" s="329" t="s">
        <v>6831</v>
      </c>
      <c r="V3240" s="330" t="s">
        <v>776</v>
      </c>
      <c r="W3240" s="331">
        <v>1</v>
      </c>
      <c r="X3240" s="227">
        <v>306</v>
      </c>
      <c r="Y3240" s="227">
        <v>296</v>
      </c>
      <c r="Z3240" s="227">
        <v>278</v>
      </c>
      <c r="AA3240" s="325">
        <v>261</v>
      </c>
      <c r="AB3240" s="5"/>
      <c r="AC3240" s="224">
        <f t="shared" si="120"/>
        <v>0</v>
      </c>
      <c r="AD3240" s="270">
        <f t="shared" si="121"/>
        <v>0</v>
      </c>
      <c r="AE3240" s="198"/>
      <c r="AF3240" s="199"/>
      <c r="AG3240" s="200"/>
      <c r="AH3240" s="200" t="s">
        <v>6954</v>
      </c>
      <c r="AI3240" s="169" t="str">
        <f>IF(AB3240/W3240=0,"",IF(MOD(AB3240,W3240)&gt;0,"ОШИБКА!!! неверная кратность на сорт",""))</f>
        <v/>
      </c>
    </row>
    <row r="3241" spans="2:35">
      <c r="B3241" s="251"/>
      <c r="C3241" s="168" t="s">
        <v>6877</v>
      </c>
      <c r="D3241" s="267">
        <v>264</v>
      </c>
      <c r="E3241" s="267"/>
      <c r="F3241" s="267"/>
      <c r="G3241" s="267"/>
      <c r="H3241" s="267"/>
      <c r="I3241" s="267"/>
      <c r="J3241" s="267">
        <v>6</v>
      </c>
      <c r="K3241" s="324"/>
      <c r="L3241" s="196" t="s">
        <v>37</v>
      </c>
      <c r="M3241" s="326" t="s">
        <v>2989</v>
      </c>
      <c r="N3241" s="326" t="s">
        <v>719</v>
      </c>
      <c r="O3241" s="326" t="s">
        <v>720</v>
      </c>
      <c r="P3241" s="326" t="s">
        <v>6929</v>
      </c>
      <c r="Q3241" s="327" t="s">
        <v>52</v>
      </c>
      <c r="R3241" s="328"/>
      <c r="S3241" s="328"/>
      <c r="T3241" s="328"/>
      <c r="U3241" s="329" t="s">
        <v>6831</v>
      </c>
      <c r="V3241" s="330" t="s">
        <v>776</v>
      </c>
      <c r="W3241" s="331">
        <v>1</v>
      </c>
      <c r="X3241" s="227">
        <v>306</v>
      </c>
      <c r="Y3241" s="227">
        <v>296</v>
      </c>
      <c r="Z3241" s="227">
        <v>278</v>
      </c>
      <c r="AA3241" s="325">
        <v>261</v>
      </c>
      <c r="AB3241" s="5"/>
      <c r="AC3241" s="224">
        <f t="shared" si="120"/>
        <v>0</v>
      </c>
      <c r="AD3241" s="270">
        <f t="shared" si="121"/>
        <v>0</v>
      </c>
      <c r="AE3241" s="198"/>
      <c r="AF3241" s="199"/>
      <c r="AG3241" s="200"/>
      <c r="AH3241" s="200" t="s">
        <v>6954</v>
      </c>
      <c r="AI3241" s="169" t="str">
        <f>IF(AB3241/W3241=0,"",IF(MOD(AB3241,W3241)&gt;0,"ОШИБКА!!! неверная кратность на сорт",""))</f>
        <v/>
      </c>
    </row>
    <row r="3242" spans="2:35">
      <c r="B3242" s="251"/>
      <c r="C3242" s="168" t="s">
        <v>6878</v>
      </c>
      <c r="D3242" s="267"/>
      <c r="E3242" s="267"/>
      <c r="F3242" s="267"/>
      <c r="G3242" s="267"/>
      <c r="H3242" s="267"/>
      <c r="I3242" s="267"/>
      <c r="J3242" s="267"/>
      <c r="K3242" s="324"/>
      <c r="L3242" s="196" t="s">
        <v>37</v>
      </c>
      <c r="M3242" s="347" t="s">
        <v>2989</v>
      </c>
      <c r="N3242" s="347" t="s">
        <v>719</v>
      </c>
      <c r="O3242" s="347" t="s">
        <v>720</v>
      </c>
      <c r="P3242" s="347" t="s">
        <v>4176</v>
      </c>
      <c r="Q3242" s="348" t="s">
        <v>52</v>
      </c>
      <c r="R3242" s="328"/>
      <c r="S3242" s="328"/>
      <c r="T3242" s="328"/>
      <c r="U3242" s="329" t="s">
        <v>6831</v>
      </c>
      <c r="V3242" s="330" t="s">
        <v>776</v>
      </c>
      <c r="W3242" s="331">
        <v>1</v>
      </c>
      <c r="X3242" s="227">
        <v>306</v>
      </c>
      <c r="Y3242" s="227">
        <v>296</v>
      </c>
      <c r="Z3242" s="227">
        <v>278</v>
      </c>
      <c r="AA3242" s="325">
        <v>261</v>
      </c>
      <c r="AB3242" s="5"/>
      <c r="AC3242" s="224">
        <f t="shared" si="120"/>
        <v>0</v>
      </c>
      <c r="AD3242" s="270">
        <f t="shared" si="121"/>
        <v>0</v>
      </c>
      <c r="AE3242" s="198" t="s">
        <v>4484</v>
      </c>
      <c r="AF3242" s="199"/>
      <c r="AG3242" s="200"/>
      <c r="AH3242" s="200" t="s">
        <v>6954</v>
      </c>
      <c r="AI3242" s="169" t="str">
        <f>IF(AB3242/W3242=0,"",IF(MOD(AB3242,W3242)&gt;0,"ОШИБКА!!! неверная кратность на сорт",""))</f>
        <v/>
      </c>
    </row>
    <row r="3243" spans="2:35">
      <c r="B3243" s="251"/>
      <c r="C3243" s="168" t="s">
        <v>6879</v>
      </c>
      <c r="D3243" s="267">
        <v>222</v>
      </c>
      <c r="E3243" s="267"/>
      <c r="F3243" s="267"/>
      <c r="G3243" s="267"/>
      <c r="H3243" s="267"/>
      <c r="I3243" s="267"/>
      <c r="J3243" s="267">
        <v>6</v>
      </c>
      <c r="K3243" s="324"/>
      <c r="L3243" s="196" t="s">
        <v>37</v>
      </c>
      <c r="M3243" s="326" t="s">
        <v>2989</v>
      </c>
      <c r="N3243" s="326" t="s">
        <v>719</v>
      </c>
      <c r="O3243" s="326" t="s">
        <v>720</v>
      </c>
      <c r="P3243" s="326" t="s">
        <v>6930</v>
      </c>
      <c r="Q3243" s="327" t="s">
        <v>52</v>
      </c>
      <c r="R3243" s="328"/>
      <c r="S3243" s="328"/>
      <c r="T3243" s="328"/>
      <c r="U3243" s="329" t="s">
        <v>6831</v>
      </c>
      <c r="V3243" s="330" t="s">
        <v>776</v>
      </c>
      <c r="W3243" s="331">
        <v>1</v>
      </c>
      <c r="X3243" s="227">
        <v>306</v>
      </c>
      <c r="Y3243" s="227">
        <v>296</v>
      </c>
      <c r="Z3243" s="227">
        <v>278</v>
      </c>
      <c r="AA3243" s="325">
        <v>261</v>
      </c>
      <c r="AB3243" s="5"/>
      <c r="AC3243" s="224">
        <f t="shared" si="120"/>
        <v>0</v>
      </c>
      <c r="AD3243" s="270">
        <f t="shared" si="121"/>
        <v>0</v>
      </c>
      <c r="AE3243" s="198"/>
      <c r="AF3243" s="199"/>
      <c r="AG3243" s="200"/>
      <c r="AH3243" s="200" t="s">
        <v>6954</v>
      </c>
      <c r="AI3243" s="169" t="str">
        <f>IF(AB3243/W3243=0,"",IF(MOD(AB3243,W3243)&gt;0,"ОШИБКА!!! неверная кратность на сорт",""))</f>
        <v/>
      </c>
    </row>
    <row r="3244" spans="2:35">
      <c r="B3244" s="251"/>
      <c r="C3244" s="168" t="s">
        <v>6880</v>
      </c>
      <c r="D3244" s="267">
        <v>293</v>
      </c>
      <c r="E3244" s="267"/>
      <c r="F3244" s="267"/>
      <c r="G3244" s="267"/>
      <c r="H3244" s="267"/>
      <c r="I3244" s="267"/>
      <c r="J3244" s="267">
        <v>6</v>
      </c>
      <c r="K3244" s="324"/>
      <c r="L3244" s="196" t="s">
        <v>37</v>
      </c>
      <c r="M3244" s="326" t="s">
        <v>2989</v>
      </c>
      <c r="N3244" s="326" t="s">
        <v>719</v>
      </c>
      <c r="O3244" s="326" t="s">
        <v>720</v>
      </c>
      <c r="P3244" s="326" t="s">
        <v>753</v>
      </c>
      <c r="Q3244" s="327" t="s">
        <v>52</v>
      </c>
      <c r="R3244" s="328"/>
      <c r="S3244" s="328"/>
      <c r="T3244" s="328"/>
      <c r="U3244" s="329" t="s">
        <v>6831</v>
      </c>
      <c r="V3244" s="330" t="s">
        <v>776</v>
      </c>
      <c r="W3244" s="331">
        <v>1</v>
      </c>
      <c r="X3244" s="227">
        <v>306</v>
      </c>
      <c r="Y3244" s="227">
        <v>296</v>
      </c>
      <c r="Z3244" s="227">
        <v>278</v>
      </c>
      <c r="AA3244" s="325">
        <v>261</v>
      </c>
      <c r="AB3244" s="5"/>
      <c r="AC3244" s="224">
        <f t="shared" si="120"/>
        <v>0</v>
      </c>
      <c r="AD3244" s="270">
        <f t="shared" si="121"/>
        <v>0</v>
      </c>
      <c r="AE3244" s="198"/>
      <c r="AF3244" s="199"/>
      <c r="AG3244" s="200"/>
      <c r="AH3244" s="200" t="s">
        <v>6953</v>
      </c>
      <c r="AI3244" s="169" t="str">
        <f>IF(AB3244/W3244=0,"",IF(MOD(AB3244,W3244)&gt;0,"ОШИБКА!!! неверная кратность на сорт",""))</f>
        <v/>
      </c>
    </row>
    <row r="3245" spans="2:35">
      <c r="B3245" s="251"/>
      <c r="C3245" s="168" t="s">
        <v>6881</v>
      </c>
      <c r="D3245" s="267">
        <v>193</v>
      </c>
      <c r="E3245" s="267"/>
      <c r="F3245" s="267"/>
      <c r="G3245" s="267"/>
      <c r="H3245" s="267"/>
      <c r="I3245" s="267"/>
      <c r="J3245" s="267">
        <v>6</v>
      </c>
      <c r="K3245" s="324"/>
      <c r="L3245" s="196" t="s">
        <v>37</v>
      </c>
      <c r="M3245" s="326" t="s">
        <v>2989</v>
      </c>
      <c r="N3245" s="326" t="s">
        <v>719</v>
      </c>
      <c r="O3245" s="326" t="s">
        <v>720</v>
      </c>
      <c r="P3245" s="326" t="s">
        <v>6931</v>
      </c>
      <c r="Q3245" s="327" t="s">
        <v>52</v>
      </c>
      <c r="R3245" s="328"/>
      <c r="S3245" s="328"/>
      <c r="T3245" s="328"/>
      <c r="U3245" s="329" t="s">
        <v>6831</v>
      </c>
      <c r="V3245" s="330" t="s">
        <v>776</v>
      </c>
      <c r="W3245" s="331">
        <v>1</v>
      </c>
      <c r="X3245" s="227">
        <v>306</v>
      </c>
      <c r="Y3245" s="227">
        <v>296</v>
      </c>
      <c r="Z3245" s="227">
        <v>278</v>
      </c>
      <c r="AA3245" s="325">
        <v>261</v>
      </c>
      <c r="AB3245" s="5"/>
      <c r="AC3245" s="224">
        <f t="shared" si="120"/>
        <v>0</v>
      </c>
      <c r="AD3245" s="270">
        <f t="shared" si="121"/>
        <v>0</v>
      </c>
      <c r="AE3245" s="198"/>
      <c r="AF3245" s="199"/>
      <c r="AG3245" s="200"/>
      <c r="AH3245" s="200" t="s">
        <v>6952</v>
      </c>
      <c r="AI3245" s="169" t="str">
        <f>IF(AB3245/W3245=0,"",IF(MOD(AB3245,W3245)&gt;0,"ОШИБКА!!! неверная кратность на сорт",""))</f>
        <v/>
      </c>
    </row>
    <row r="3246" spans="2:35">
      <c r="B3246" s="251"/>
      <c r="C3246" s="168" t="s">
        <v>6882</v>
      </c>
      <c r="D3246" s="267"/>
      <c r="E3246" s="267"/>
      <c r="F3246" s="267"/>
      <c r="G3246" s="267"/>
      <c r="H3246" s="267"/>
      <c r="I3246" s="267"/>
      <c r="J3246" s="267"/>
      <c r="K3246" s="324"/>
      <c r="L3246" s="196" t="s">
        <v>37</v>
      </c>
      <c r="M3246" s="347" t="s">
        <v>2989</v>
      </c>
      <c r="N3246" s="347" t="s">
        <v>728</v>
      </c>
      <c r="O3246" s="347" t="s">
        <v>729</v>
      </c>
      <c r="P3246" s="347" t="s">
        <v>6932</v>
      </c>
      <c r="Q3246" s="348" t="s">
        <v>52</v>
      </c>
      <c r="R3246" s="328"/>
      <c r="S3246" s="328"/>
      <c r="T3246" s="328"/>
      <c r="U3246" s="329" t="s">
        <v>6831</v>
      </c>
      <c r="V3246" s="330" t="s">
        <v>776</v>
      </c>
      <c r="W3246" s="331">
        <v>1</v>
      </c>
      <c r="X3246" s="227">
        <v>342</v>
      </c>
      <c r="Y3246" s="227">
        <v>332</v>
      </c>
      <c r="Z3246" s="227">
        <v>311</v>
      </c>
      <c r="AA3246" s="325">
        <v>292</v>
      </c>
      <c r="AB3246" s="5"/>
      <c r="AC3246" s="224">
        <f t="shared" si="120"/>
        <v>0</v>
      </c>
      <c r="AD3246" s="270">
        <f t="shared" si="121"/>
        <v>0</v>
      </c>
      <c r="AE3246" s="198" t="s">
        <v>4484</v>
      </c>
      <c r="AF3246" s="199"/>
      <c r="AG3246" s="200"/>
      <c r="AH3246" s="200" t="s">
        <v>6954</v>
      </c>
      <c r="AI3246" s="169" t="str">
        <f>IF(AB3246/W3246=0,"",IF(MOD(AB3246,W3246)&gt;0,"ОШИБКА!!! неверная кратность на сорт",""))</f>
        <v/>
      </c>
    </row>
    <row r="3247" spans="2:35">
      <c r="B3247" s="251"/>
      <c r="C3247" s="168" t="s">
        <v>6883</v>
      </c>
      <c r="D3247" s="267">
        <v>274</v>
      </c>
      <c r="E3247" s="267"/>
      <c r="F3247" s="267"/>
      <c r="G3247" s="267"/>
      <c r="H3247" s="267"/>
      <c r="I3247" s="267"/>
      <c r="J3247" s="267">
        <v>6</v>
      </c>
      <c r="K3247" s="324"/>
      <c r="L3247" s="196" t="s">
        <v>37</v>
      </c>
      <c r="M3247" s="326" t="s">
        <v>2989</v>
      </c>
      <c r="N3247" s="326" t="s">
        <v>728</v>
      </c>
      <c r="O3247" s="326" t="s">
        <v>729</v>
      </c>
      <c r="P3247" s="326" t="s">
        <v>6905</v>
      </c>
      <c r="Q3247" s="327" t="s">
        <v>52</v>
      </c>
      <c r="R3247" s="328"/>
      <c r="S3247" s="328"/>
      <c r="T3247" s="328"/>
      <c r="U3247" s="329" t="s">
        <v>6831</v>
      </c>
      <c r="V3247" s="330" t="s">
        <v>776</v>
      </c>
      <c r="W3247" s="331">
        <v>1</v>
      </c>
      <c r="X3247" s="227">
        <v>342</v>
      </c>
      <c r="Y3247" s="227">
        <v>332</v>
      </c>
      <c r="Z3247" s="227">
        <v>311</v>
      </c>
      <c r="AA3247" s="325">
        <v>292</v>
      </c>
      <c r="AB3247" s="5"/>
      <c r="AC3247" s="224">
        <f t="shared" si="120"/>
        <v>0</v>
      </c>
      <c r="AD3247" s="270">
        <f t="shared" si="121"/>
        <v>0</v>
      </c>
      <c r="AE3247" s="198"/>
      <c r="AF3247" s="199"/>
      <c r="AG3247" s="200"/>
      <c r="AH3247" s="200" t="s">
        <v>6953</v>
      </c>
      <c r="AI3247" s="169" t="str">
        <f>IF(AB3247/W3247=0,"",IF(MOD(AB3247,W3247)&gt;0,"ОШИБКА!!! неверная кратность на сорт",""))</f>
        <v/>
      </c>
    </row>
    <row r="3248" spans="2:35">
      <c r="B3248" s="251"/>
      <c r="C3248" s="168" t="s">
        <v>6884</v>
      </c>
      <c r="D3248" s="267">
        <v>185</v>
      </c>
      <c r="E3248" s="267"/>
      <c r="F3248" s="267"/>
      <c r="G3248" s="267"/>
      <c r="H3248" s="267"/>
      <c r="I3248" s="267"/>
      <c r="J3248" s="267">
        <v>6</v>
      </c>
      <c r="K3248" s="324"/>
      <c r="L3248" s="196" t="s">
        <v>37</v>
      </c>
      <c r="M3248" s="326" t="s">
        <v>2989</v>
      </c>
      <c r="N3248" s="326" t="s">
        <v>728</v>
      </c>
      <c r="O3248" s="326" t="s">
        <v>729</v>
      </c>
      <c r="P3248" s="326" t="s">
        <v>6933</v>
      </c>
      <c r="Q3248" s="327" t="s">
        <v>52</v>
      </c>
      <c r="R3248" s="328"/>
      <c r="S3248" s="328"/>
      <c r="T3248" s="328"/>
      <c r="U3248" s="329" t="s">
        <v>6831</v>
      </c>
      <c r="V3248" s="330" t="s">
        <v>776</v>
      </c>
      <c r="W3248" s="331">
        <v>1</v>
      </c>
      <c r="X3248" s="227">
        <v>342</v>
      </c>
      <c r="Y3248" s="227">
        <v>332</v>
      </c>
      <c r="Z3248" s="227">
        <v>311</v>
      </c>
      <c r="AA3248" s="325">
        <v>292</v>
      </c>
      <c r="AB3248" s="5"/>
      <c r="AC3248" s="224">
        <f t="shared" si="120"/>
        <v>0</v>
      </c>
      <c r="AD3248" s="270">
        <f t="shared" si="121"/>
        <v>0</v>
      </c>
      <c r="AE3248" s="198"/>
      <c r="AF3248" s="199"/>
      <c r="AG3248" s="200"/>
      <c r="AH3248" s="200" t="s">
        <v>6954</v>
      </c>
      <c r="AI3248" s="169" t="str">
        <f>IF(AB3248/W3248=0,"",IF(MOD(AB3248,W3248)&gt;0,"ОШИБКА!!! неверная кратность на сорт",""))</f>
        <v/>
      </c>
    </row>
    <row r="3249" spans="2:35">
      <c r="B3249" s="251"/>
      <c r="C3249" s="168" t="s">
        <v>6885</v>
      </c>
      <c r="D3249" s="267"/>
      <c r="E3249" s="267"/>
      <c r="F3249" s="267"/>
      <c r="G3249" s="267"/>
      <c r="H3249" s="267"/>
      <c r="I3249" s="267"/>
      <c r="J3249" s="267"/>
      <c r="K3249" s="324"/>
      <c r="L3249" s="196" t="s">
        <v>37</v>
      </c>
      <c r="M3249" s="347" t="s">
        <v>2989</v>
      </c>
      <c r="N3249" s="347" t="s">
        <v>728</v>
      </c>
      <c r="O3249" s="347" t="s">
        <v>729</v>
      </c>
      <c r="P3249" s="347" t="s">
        <v>6934</v>
      </c>
      <c r="Q3249" s="348" t="s">
        <v>52</v>
      </c>
      <c r="R3249" s="328"/>
      <c r="S3249" s="328"/>
      <c r="T3249" s="328"/>
      <c r="U3249" s="329" t="s">
        <v>6831</v>
      </c>
      <c r="V3249" s="330" t="s">
        <v>776</v>
      </c>
      <c r="W3249" s="331">
        <v>1</v>
      </c>
      <c r="X3249" s="227">
        <v>342</v>
      </c>
      <c r="Y3249" s="227">
        <v>332</v>
      </c>
      <c r="Z3249" s="227">
        <v>311</v>
      </c>
      <c r="AA3249" s="325">
        <v>292</v>
      </c>
      <c r="AB3249" s="5"/>
      <c r="AC3249" s="224">
        <f t="shared" si="120"/>
        <v>0</v>
      </c>
      <c r="AD3249" s="270">
        <f t="shared" si="121"/>
        <v>0</v>
      </c>
      <c r="AE3249" s="198" t="s">
        <v>4484</v>
      </c>
      <c r="AF3249" s="199"/>
      <c r="AG3249" s="200"/>
      <c r="AH3249" s="200" t="s">
        <v>6953</v>
      </c>
      <c r="AI3249" s="169" t="str">
        <f>IF(AB3249/W3249=0,"",IF(MOD(AB3249,W3249)&gt;0,"ОШИБКА!!! неверная кратность на сорт",""))</f>
        <v/>
      </c>
    </row>
    <row r="3250" spans="2:35">
      <c r="B3250" s="251"/>
      <c r="C3250" s="168" t="s">
        <v>6886</v>
      </c>
      <c r="D3250" s="267"/>
      <c r="E3250" s="267"/>
      <c r="F3250" s="267"/>
      <c r="G3250" s="267"/>
      <c r="H3250" s="267"/>
      <c r="I3250" s="267"/>
      <c r="J3250" s="267"/>
      <c r="K3250" s="324"/>
      <c r="L3250" s="196" t="s">
        <v>37</v>
      </c>
      <c r="M3250" s="347" t="s">
        <v>2989</v>
      </c>
      <c r="N3250" s="347" t="s">
        <v>728</v>
      </c>
      <c r="O3250" s="347" t="s">
        <v>729</v>
      </c>
      <c r="P3250" s="347" t="s">
        <v>6935</v>
      </c>
      <c r="Q3250" s="348" t="s">
        <v>52</v>
      </c>
      <c r="R3250" s="328"/>
      <c r="S3250" s="328"/>
      <c r="T3250" s="328"/>
      <c r="U3250" s="329" t="s">
        <v>6831</v>
      </c>
      <c r="V3250" s="330" t="s">
        <v>776</v>
      </c>
      <c r="W3250" s="331">
        <v>1</v>
      </c>
      <c r="X3250" s="227">
        <v>342</v>
      </c>
      <c r="Y3250" s="227">
        <v>332</v>
      </c>
      <c r="Z3250" s="227">
        <v>311</v>
      </c>
      <c r="AA3250" s="325">
        <v>292</v>
      </c>
      <c r="AB3250" s="5"/>
      <c r="AC3250" s="224">
        <f t="shared" si="120"/>
        <v>0</v>
      </c>
      <c r="AD3250" s="270">
        <f t="shared" si="121"/>
        <v>0</v>
      </c>
      <c r="AE3250" s="198" t="s">
        <v>4484</v>
      </c>
      <c r="AF3250" s="199"/>
      <c r="AG3250" s="200"/>
      <c r="AH3250" s="200" t="s">
        <v>6954</v>
      </c>
      <c r="AI3250" s="169" t="str">
        <f>IF(AB3250/W3250=0,"",IF(MOD(AB3250,W3250)&gt;0,"ОШИБКА!!! неверная кратность на сорт",""))</f>
        <v/>
      </c>
    </row>
    <row r="3251" spans="2:35">
      <c r="B3251" s="251"/>
      <c r="C3251" s="168" t="s">
        <v>6887</v>
      </c>
      <c r="D3251" s="267"/>
      <c r="E3251" s="267"/>
      <c r="F3251" s="267"/>
      <c r="G3251" s="267"/>
      <c r="H3251" s="267"/>
      <c r="I3251" s="267"/>
      <c r="J3251" s="267"/>
      <c r="K3251" s="324"/>
      <c r="L3251" s="196" t="s">
        <v>37</v>
      </c>
      <c r="M3251" s="347" t="s">
        <v>2989</v>
      </c>
      <c r="N3251" s="347" t="s">
        <v>728</v>
      </c>
      <c r="O3251" s="347" t="s">
        <v>729</v>
      </c>
      <c r="P3251" s="347" t="s">
        <v>6936</v>
      </c>
      <c r="Q3251" s="348" t="s">
        <v>52</v>
      </c>
      <c r="R3251" s="328"/>
      <c r="S3251" s="328"/>
      <c r="T3251" s="328"/>
      <c r="U3251" s="329" t="s">
        <v>6831</v>
      </c>
      <c r="V3251" s="330" t="s">
        <v>776</v>
      </c>
      <c r="W3251" s="331">
        <v>1</v>
      </c>
      <c r="X3251" s="227">
        <v>342</v>
      </c>
      <c r="Y3251" s="227">
        <v>332</v>
      </c>
      <c r="Z3251" s="227">
        <v>311</v>
      </c>
      <c r="AA3251" s="325">
        <v>292</v>
      </c>
      <c r="AB3251" s="5"/>
      <c r="AC3251" s="224">
        <f t="shared" si="120"/>
        <v>0</v>
      </c>
      <c r="AD3251" s="270">
        <f t="shared" si="121"/>
        <v>0</v>
      </c>
      <c r="AE3251" s="198" t="s">
        <v>4484</v>
      </c>
      <c r="AF3251" s="199"/>
      <c r="AG3251" s="200"/>
      <c r="AH3251" s="200" t="s">
        <v>6952</v>
      </c>
      <c r="AI3251" s="169" t="str">
        <f>IF(AB3251/W3251=0,"",IF(MOD(AB3251,W3251)&gt;0,"ОШИБКА!!! неверная кратность на сорт",""))</f>
        <v/>
      </c>
    </row>
    <row r="3252" spans="2:35">
      <c r="B3252" s="251"/>
      <c r="C3252" s="168" t="s">
        <v>6888</v>
      </c>
      <c r="D3252" s="267">
        <v>144</v>
      </c>
      <c r="E3252" s="267"/>
      <c r="F3252" s="267"/>
      <c r="G3252" s="267"/>
      <c r="H3252" s="267"/>
      <c r="I3252" s="267"/>
      <c r="J3252" s="267">
        <v>6</v>
      </c>
      <c r="K3252" s="324"/>
      <c r="L3252" s="196" t="s">
        <v>37</v>
      </c>
      <c r="M3252" s="326" t="s">
        <v>2989</v>
      </c>
      <c r="N3252" s="326" t="s">
        <v>728</v>
      </c>
      <c r="O3252" s="326" t="s">
        <v>729</v>
      </c>
      <c r="P3252" s="326" t="s">
        <v>6937</v>
      </c>
      <c r="Q3252" s="327" t="s">
        <v>52</v>
      </c>
      <c r="R3252" s="328"/>
      <c r="S3252" s="328"/>
      <c r="T3252" s="328"/>
      <c r="U3252" s="329" t="s">
        <v>6831</v>
      </c>
      <c r="V3252" s="330" t="s">
        <v>776</v>
      </c>
      <c r="W3252" s="331">
        <v>1</v>
      </c>
      <c r="X3252" s="227">
        <v>342</v>
      </c>
      <c r="Y3252" s="227">
        <v>332</v>
      </c>
      <c r="Z3252" s="227">
        <v>311</v>
      </c>
      <c r="AA3252" s="325">
        <v>292</v>
      </c>
      <c r="AB3252" s="5"/>
      <c r="AC3252" s="224">
        <f t="shared" si="120"/>
        <v>0</v>
      </c>
      <c r="AD3252" s="270">
        <f t="shared" si="121"/>
        <v>0</v>
      </c>
      <c r="AE3252" s="198"/>
      <c r="AF3252" s="199"/>
      <c r="AG3252" s="200"/>
      <c r="AH3252" s="200"/>
      <c r="AI3252" s="169" t="str">
        <f>IF(AB3252/W3252=0,"",IF(MOD(AB3252,W3252)&gt;0,"ОШИБКА!!! неверная кратность на сорт",""))</f>
        <v/>
      </c>
    </row>
    <row r="3253" spans="2:35">
      <c r="B3253" s="251"/>
      <c r="C3253" s="168" t="s">
        <v>6889</v>
      </c>
      <c r="D3253" s="267">
        <v>123</v>
      </c>
      <c r="E3253" s="267"/>
      <c r="F3253" s="267"/>
      <c r="G3253" s="267"/>
      <c r="H3253" s="267"/>
      <c r="I3253" s="267"/>
      <c r="J3253" s="267">
        <v>6</v>
      </c>
      <c r="K3253" s="324"/>
      <c r="L3253" s="196" t="s">
        <v>37</v>
      </c>
      <c r="M3253" s="326" t="s">
        <v>2989</v>
      </c>
      <c r="N3253" s="326" t="s">
        <v>728</v>
      </c>
      <c r="O3253" s="326" t="s">
        <v>729</v>
      </c>
      <c r="P3253" s="326" t="s">
        <v>884</v>
      </c>
      <c r="Q3253" s="327" t="s">
        <v>52</v>
      </c>
      <c r="R3253" s="328"/>
      <c r="S3253" s="328"/>
      <c r="T3253" s="328"/>
      <c r="U3253" s="329" t="s">
        <v>6831</v>
      </c>
      <c r="V3253" s="330" t="s">
        <v>776</v>
      </c>
      <c r="W3253" s="331">
        <v>1</v>
      </c>
      <c r="X3253" s="227">
        <v>342</v>
      </c>
      <c r="Y3253" s="227">
        <v>332</v>
      </c>
      <c r="Z3253" s="227">
        <v>311</v>
      </c>
      <c r="AA3253" s="325">
        <v>292</v>
      </c>
      <c r="AB3253" s="5"/>
      <c r="AC3253" s="224">
        <f t="shared" si="120"/>
        <v>0</v>
      </c>
      <c r="AD3253" s="270">
        <f t="shared" si="121"/>
        <v>0</v>
      </c>
      <c r="AE3253" s="198"/>
      <c r="AF3253" s="199"/>
      <c r="AG3253" s="200"/>
      <c r="AH3253" s="200"/>
      <c r="AI3253" s="169" t="str">
        <f>IF(AB3253/W3253=0,"",IF(MOD(AB3253,W3253)&gt;0,"ОШИБКА!!! неверная кратность на сорт",""))</f>
        <v/>
      </c>
    </row>
    <row r="3254" spans="2:35">
      <c r="B3254" s="251"/>
      <c r="C3254" s="168" t="s">
        <v>3610</v>
      </c>
      <c r="D3254" s="267"/>
      <c r="E3254" s="267"/>
      <c r="F3254" s="267"/>
      <c r="G3254" s="267"/>
      <c r="H3254" s="267"/>
      <c r="I3254" s="267"/>
      <c r="J3254" s="267">
        <v>1</v>
      </c>
      <c r="K3254" s="267"/>
      <c r="L3254" s="196" t="s">
        <v>37</v>
      </c>
      <c r="M3254" s="196" t="s">
        <v>2989</v>
      </c>
      <c r="N3254" s="196" t="s">
        <v>477</v>
      </c>
      <c r="O3254" s="196" t="s">
        <v>476</v>
      </c>
      <c r="P3254" s="196" t="s">
        <v>4465</v>
      </c>
      <c r="Q3254" s="217" t="s">
        <v>49</v>
      </c>
      <c r="R3254" s="218" t="s">
        <v>64</v>
      </c>
      <c r="S3254" s="218"/>
      <c r="T3254" s="218"/>
      <c r="U3254" s="219"/>
      <c r="V3254" s="197" t="s">
        <v>176</v>
      </c>
      <c r="W3254" s="220">
        <v>1</v>
      </c>
      <c r="X3254" s="223">
        <v>3870</v>
      </c>
      <c r="Y3254" s="223">
        <v>3752</v>
      </c>
      <c r="Z3254" s="223">
        <v>3518</v>
      </c>
      <c r="AA3254" s="223">
        <v>3307</v>
      </c>
      <c r="AB3254" s="5"/>
      <c r="AC3254" s="224">
        <f t="shared" si="120"/>
        <v>0</v>
      </c>
      <c r="AD3254" s="270">
        <f t="shared" si="121"/>
        <v>0</v>
      </c>
      <c r="AE3254" s="198"/>
      <c r="AF3254" s="199"/>
      <c r="AG3254" s="200"/>
      <c r="AH3254" s="200"/>
      <c r="AI3254" s="169" t="str">
        <f>IF(AB3254/W3254=0,"",IF(MOD(AB3254,W3254)&gt;0,"ОШИБКА!!! неверная кратность на сорт",""))</f>
        <v/>
      </c>
    </row>
    <row r="3255" spans="2:35">
      <c r="B3255" s="251"/>
      <c r="C3255" s="168" t="s">
        <v>2886</v>
      </c>
      <c r="D3255" s="267"/>
      <c r="E3255" s="267"/>
      <c r="F3255" s="267"/>
      <c r="G3255" s="267"/>
      <c r="H3255" s="267"/>
      <c r="I3255" s="267"/>
      <c r="J3255" s="267"/>
      <c r="K3255" s="267"/>
      <c r="L3255" s="196" t="s">
        <v>37</v>
      </c>
      <c r="M3255" s="332" t="s">
        <v>2989</v>
      </c>
      <c r="N3255" s="332" t="s">
        <v>616</v>
      </c>
      <c r="O3255" s="332" t="s">
        <v>617</v>
      </c>
      <c r="P3255" s="332" t="s">
        <v>620</v>
      </c>
      <c r="Q3255" s="338" t="s">
        <v>619</v>
      </c>
      <c r="R3255" s="334"/>
      <c r="S3255" s="334"/>
      <c r="T3255" s="334"/>
      <c r="U3255" s="219"/>
      <c r="V3255" s="197" t="s">
        <v>776</v>
      </c>
      <c r="W3255" s="220">
        <v>1</v>
      </c>
      <c r="X3255" s="223">
        <v>842</v>
      </c>
      <c r="Y3255" s="223">
        <v>816</v>
      </c>
      <c r="Z3255" s="223">
        <v>765</v>
      </c>
      <c r="AA3255" s="223">
        <v>720</v>
      </c>
      <c r="AB3255" s="5"/>
      <c r="AC3255" s="224">
        <f t="shared" si="120"/>
        <v>0</v>
      </c>
      <c r="AD3255" s="270">
        <f t="shared" si="121"/>
        <v>0</v>
      </c>
      <c r="AE3255" s="198" t="s">
        <v>4484</v>
      </c>
      <c r="AF3255" s="199"/>
      <c r="AG3255" s="200"/>
      <c r="AH3255" s="200"/>
      <c r="AI3255" s="169" t="str">
        <f>IF(AB3255/W3255=0,"",IF(MOD(AB3255,W3255)&gt;0,"ОШИБКА!!! неверная кратность на сорт",""))</f>
        <v/>
      </c>
    </row>
    <row r="3256" spans="2:35">
      <c r="B3256" s="251"/>
      <c r="C3256" s="168" t="s">
        <v>2887</v>
      </c>
      <c r="D3256" s="267"/>
      <c r="E3256" s="267"/>
      <c r="F3256" s="267"/>
      <c r="G3256" s="267"/>
      <c r="H3256" s="267"/>
      <c r="I3256" s="267"/>
      <c r="J3256" s="267"/>
      <c r="K3256" s="267"/>
      <c r="L3256" s="196" t="s">
        <v>37</v>
      </c>
      <c r="M3256" s="332" t="s">
        <v>2989</v>
      </c>
      <c r="N3256" s="332" t="s">
        <v>616</v>
      </c>
      <c r="O3256" s="332" t="s">
        <v>617</v>
      </c>
      <c r="P3256" s="332" t="s">
        <v>621</v>
      </c>
      <c r="Q3256" s="338" t="s">
        <v>619</v>
      </c>
      <c r="R3256" s="334"/>
      <c r="S3256" s="334"/>
      <c r="T3256" s="334"/>
      <c r="U3256" s="219"/>
      <c r="V3256" s="197" t="s">
        <v>776</v>
      </c>
      <c r="W3256" s="220">
        <v>1</v>
      </c>
      <c r="X3256" s="223">
        <v>842</v>
      </c>
      <c r="Y3256" s="223">
        <v>816</v>
      </c>
      <c r="Z3256" s="223">
        <v>765</v>
      </c>
      <c r="AA3256" s="223">
        <v>720</v>
      </c>
      <c r="AB3256" s="5"/>
      <c r="AC3256" s="224">
        <f t="shared" si="120"/>
        <v>0</v>
      </c>
      <c r="AD3256" s="270">
        <f t="shared" si="121"/>
        <v>0</v>
      </c>
      <c r="AE3256" s="198" t="s">
        <v>4484</v>
      </c>
      <c r="AF3256" s="199"/>
      <c r="AG3256" s="200"/>
      <c r="AH3256" s="200"/>
      <c r="AI3256" s="169" t="str">
        <f>IF(AB3256/W3256=0,"",IF(MOD(AB3256,W3256)&gt;0,"ОШИБКА!!! неверная кратность на сорт",""))</f>
        <v/>
      </c>
    </row>
    <row r="3257" spans="2:35">
      <c r="B3257" s="251"/>
      <c r="C3257" s="168" t="s">
        <v>2888</v>
      </c>
      <c r="D3257" s="267"/>
      <c r="E3257" s="267"/>
      <c r="F3257" s="267"/>
      <c r="G3257" s="267"/>
      <c r="H3257" s="267"/>
      <c r="I3257" s="267"/>
      <c r="J3257" s="267">
        <v>21</v>
      </c>
      <c r="K3257" s="267"/>
      <c r="L3257" s="196" t="s">
        <v>37</v>
      </c>
      <c r="M3257" s="196" t="s">
        <v>2989</v>
      </c>
      <c r="N3257" s="196" t="s">
        <v>616</v>
      </c>
      <c r="O3257" s="196" t="s">
        <v>617</v>
      </c>
      <c r="P3257" s="196" t="s">
        <v>622</v>
      </c>
      <c r="Q3257" s="217" t="s">
        <v>619</v>
      </c>
      <c r="R3257" s="218"/>
      <c r="S3257" s="218"/>
      <c r="T3257" s="218"/>
      <c r="U3257" s="219"/>
      <c r="V3257" s="197" t="s">
        <v>776</v>
      </c>
      <c r="W3257" s="220">
        <v>1</v>
      </c>
      <c r="X3257" s="223">
        <v>842</v>
      </c>
      <c r="Y3257" s="223">
        <v>816</v>
      </c>
      <c r="Z3257" s="223">
        <v>765</v>
      </c>
      <c r="AA3257" s="223">
        <v>720</v>
      </c>
      <c r="AB3257" s="5"/>
      <c r="AC3257" s="224">
        <f t="shared" si="120"/>
        <v>0</v>
      </c>
      <c r="AD3257" s="270">
        <f t="shared" si="121"/>
        <v>0</v>
      </c>
      <c r="AE3257" s="198"/>
      <c r="AF3257" s="199"/>
      <c r="AG3257" s="200"/>
      <c r="AH3257" s="200"/>
      <c r="AI3257" s="169" t="str">
        <f>IF(AB3257/W3257=0,"",IF(MOD(AB3257,W3257)&gt;0,"ОШИБКА!!! неверная кратность на сорт",""))</f>
        <v/>
      </c>
    </row>
    <row r="3258" spans="2:35">
      <c r="B3258" s="251"/>
      <c r="C3258" s="168" t="s">
        <v>2889</v>
      </c>
      <c r="D3258" s="267"/>
      <c r="E3258" s="267"/>
      <c r="F3258" s="267"/>
      <c r="G3258" s="267"/>
      <c r="H3258" s="267"/>
      <c r="I3258" s="267"/>
      <c r="J3258" s="267"/>
      <c r="K3258" s="267"/>
      <c r="L3258" s="196" t="s">
        <v>37</v>
      </c>
      <c r="M3258" s="332" t="s">
        <v>2989</v>
      </c>
      <c r="N3258" s="332" t="s">
        <v>616</v>
      </c>
      <c r="O3258" s="332" t="s">
        <v>617</v>
      </c>
      <c r="P3258" s="332" t="s">
        <v>3857</v>
      </c>
      <c r="Q3258" s="338" t="s">
        <v>619</v>
      </c>
      <c r="R3258" s="334"/>
      <c r="S3258" s="334"/>
      <c r="T3258" s="334"/>
      <c r="U3258" s="219"/>
      <c r="V3258" s="197" t="s">
        <v>776</v>
      </c>
      <c r="W3258" s="220">
        <v>1</v>
      </c>
      <c r="X3258" s="223">
        <v>842</v>
      </c>
      <c r="Y3258" s="223">
        <v>816</v>
      </c>
      <c r="Z3258" s="223">
        <v>765</v>
      </c>
      <c r="AA3258" s="223">
        <v>720</v>
      </c>
      <c r="AB3258" s="5"/>
      <c r="AC3258" s="224">
        <f t="shared" si="120"/>
        <v>0</v>
      </c>
      <c r="AD3258" s="270">
        <f t="shared" si="121"/>
        <v>0</v>
      </c>
      <c r="AE3258" s="198" t="s">
        <v>4484</v>
      </c>
      <c r="AF3258" s="199"/>
      <c r="AG3258" s="200"/>
      <c r="AH3258" s="200"/>
      <c r="AI3258" s="169" t="str">
        <f>IF(AB3258/W3258=0,"",IF(MOD(AB3258,W3258)&gt;0,"ОШИБКА!!! неверная кратность на сорт",""))</f>
        <v/>
      </c>
    </row>
    <row r="3259" spans="2:35">
      <c r="B3259" s="251"/>
      <c r="C3259" s="168" t="s">
        <v>615</v>
      </c>
      <c r="D3259" s="267"/>
      <c r="E3259" s="267"/>
      <c r="F3259" s="267"/>
      <c r="G3259" s="267"/>
      <c r="H3259" s="267"/>
      <c r="I3259" s="267"/>
      <c r="J3259" s="267"/>
      <c r="K3259" s="267"/>
      <c r="L3259" s="196" t="s">
        <v>37</v>
      </c>
      <c r="M3259" s="332" t="s">
        <v>2989</v>
      </c>
      <c r="N3259" s="332" t="s">
        <v>616</v>
      </c>
      <c r="O3259" s="332" t="s">
        <v>617</v>
      </c>
      <c r="P3259" s="332" t="s">
        <v>618</v>
      </c>
      <c r="Q3259" s="338" t="s">
        <v>619</v>
      </c>
      <c r="R3259" s="334"/>
      <c r="S3259" s="334"/>
      <c r="T3259" s="334"/>
      <c r="U3259" s="219"/>
      <c r="V3259" s="197" t="s">
        <v>776</v>
      </c>
      <c r="W3259" s="220">
        <v>1</v>
      </c>
      <c r="X3259" s="223">
        <v>842</v>
      </c>
      <c r="Y3259" s="223">
        <v>816</v>
      </c>
      <c r="Z3259" s="223">
        <v>765</v>
      </c>
      <c r="AA3259" s="223">
        <v>720</v>
      </c>
      <c r="AB3259" s="5"/>
      <c r="AC3259" s="224">
        <f t="shared" si="120"/>
        <v>0</v>
      </c>
      <c r="AD3259" s="270">
        <f t="shared" si="121"/>
        <v>0</v>
      </c>
      <c r="AE3259" s="198" t="s">
        <v>4484</v>
      </c>
      <c r="AF3259" s="199"/>
      <c r="AG3259" s="200"/>
      <c r="AH3259" s="200"/>
      <c r="AI3259" s="169" t="str">
        <f>IF(AB3259/W3259=0,"",IF(MOD(AB3259,W3259)&gt;0,"ОШИБКА!!! неверная кратность на сорт",""))</f>
        <v/>
      </c>
    </row>
    <row r="3260" spans="2:35">
      <c r="B3260" s="251"/>
      <c r="C3260" s="168"/>
      <c r="D3260" s="267"/>
      <c r="E3260" s="267"/>
      <c r="F3260" s="267"/>
      <c r="G3260" s="267"/>
      <c r="H3260" s="267"/>
      <c r="I3260" s="267"/>
      <c r="J3260" s="267"/>
      <c r="K3260" s="267"/>
      <c r="L3260" s="196" t="s">
        <v>37</v>
      </c>
      <c r="M3260" s="196" t="s">
        <v>2989</v>
      </c>
      <c r="N3260" s="196" t="s">
        <v>5202</v>
      </c>
      <c r="O3260" s="196"/>
      <c r="P3260" s="196"/>
      <c r="Q3260" s="217" t="s">
        <v>5208</v>
      </c>
      <c r="R3260" s="218"/>
      <c r="S3260" s="218"/>
      <c r="T3260" s="218"/>
      <c r="U3260" s="281" t="s">
        <v>4764</v>
      </c>
      <c r="V3260" s="197" t="s">
        <v>776</v>
      </c>
      <c r="W3260" s="220">
        <v>1</v>
      </c>
      <c r="X3260" s="285">
        <v>1295</v>
      </c>
      <c r="Y3260" s="285">
        <v>1256</v>
      </c>
      <c r="Z3260" s="285">
        <v>1177</v>
      </c>
      <c r="AA3260" s="285">
        <v>1106</v>
      </c>
      <c r="AB3260" s="5"/>
      <c r="AC3260" s="224">
        <f t="shared" ref="AC3260:AC3323" si="122">X3260*AB3260</f>
        <v>0</v>
      </c>
      <c r="AD3260" s="270">
        <f t="shared" ref="AD3260:AD3323" si="123">IF(Y3260&lt;&gt;"",IF(AND($AC$25&gt;=200000,AB3260&gt;=20),AB3260*AA3260,IF(AND($AC$25&gt;=200000,AB3260&lt;20),AB3260*Z3260,IF(AND($AC$25&lt;200000,AB3260&gt;=20),AB3260*Y3260,AB3260*X3260))),IF($AC$25&gt;=200000,AB3260*Z3260,AB3260*X3260))</f>
        <v>0</v>
      </c>
      <c r="AE3260" s="282" t="s">
        <v>7069</v>
      </c>
      <c r="AF3260" s="283" t="s">
        <v>4765</v>
      </c>
      <c r="AG3260" s="200"/>
      <c r="AH3260" s="200"/>
      <c r="AI3260" s="169" t="str">
        <f>IF(AB3260/W3260=0,"",IF(MOD(AB3260,W3260)&gt;0,"ОШИБКА!!! неверная кратность на сорт",""))</f>
        <v/>
      </c>
    </row>
    <row r="3261" spans="2:35">
      <c r="B3261" s="251"/>
      <c r="C3261" s="168"/>
      <c r="D3261" s="267"/>
      <c r="E3261" s="267"/>
      <c r="F3261" s="267"/>
      <c r="G3261" s="267"/>
      <c r="H3261" s="267"/>
      <c r="I3261" s="267"/>
      <c r="J3261" s="267"/>
      <c r="K3261" s="267"/>
      <c r="L3261" s="196" t="s">
        <v>37</v>
      </c>
      <c r="M3261" s="196" t="s">
        <v>2989</v>
      </c>
      <c r="N3261" s="196" t="s">
        <v>5203</v>
      </c>
      <c r="O3261" s="196"/>
      <c r="P3261" s="196"/>
      <c r="Q3261" s="217" t="s">
        <v>5208</v>
      </c>
      <c r="R3261" s="218"/>
      <c r="S3261" s="218"/>
      <c r="T3261" s="218"/>
      <c r="U3261" s="281" t="s">
        <v>4764</v>
      </c>
      <c r="V3261" s="197" t="s">
        <v>776</v>
      </c>
      <c r="W3261" s="220">
        <v>1</v>
      </c>
      <c r="X3261" s="285">
        <v>1295</v>
      </c>
      <c r="Y3261" s="285">
        <v>1256</v>
      </c>
      <c r="Z3261" s="285">
        <v>1177</v>
      </c>
      <c r="AA3261" s="285">
        <v>1106</v>
      </c>
      <c r="AB3261" s="5"/>
      <c r="AC3261" s="224">
        <f t="shared" si="122"/>
        <v>0</v>
      </c>
      <c r="AD3261" s="270">
        <f t="shared" si="123"/>
        <v>0</v>
      </c>
      <c r="AE3261" s="282" t="s">
        <v>7069</v>
      </c>
      <c r="AF3261" s="283" t="s">
        <v>4765</v>
      </c>
      <c r="AG3261" s="200"/>
      <c r="AH3261" s="200"/>
      <c r="AI3261" s="169" t="str">
        <f>IF(AB3261/W3261=0,"",IF(MOD(AB3261,W3261)&gt;0,"ОШИБКА!!! неверная кратность на сорт",""))</f>
        <v/>
      </c>
    </row>
    <row r="3262" spans="2:35">
      <c r="B3262" s="251"/>
      <c r="C3262" s="168"/>
      <c r="D3262" s="267"/>
      <c r="E3262" s="267"/>
      <c r="F3262" s="267"/>
      <c r="G3262" s="267"/>
      <c r="H3262" s="267"/>
      <c r="I3262" s="267"/>
      <c r="J3262" s="267"/>
      <c r="K3262" s="267"/>
      <c r="L3262" s="196" t="s">
        <v>37</v>
      </c>
      <c r="M3262" s="196" t="s">
        <v>2989</v>
      </c>
      <c r="N3262" s="196" t="s">
        <v>5204</v>
      </c>
      <c r="O3262" s="196"/>
      <c r="P3262" s="196"/>
      <c r="Q3262" s="217" t="s">
        <v>5208</v>
      </c>
      <c r="R3262" s="218"/>
      <c r="S3262" s="218"/>
      <c r="T3262" s="218"/>
      <c r="U3262" s="281" t="s">
        <v>4764</v>
      </c>
      <c r="V3262" s="197" t="s">
        <v>776</v>
      </c>
      <c r="W3262" s="220">
        <v>1</v>
      </c>
      <c r="X3262" s="285">
        <v>1295</v>
      </c>
      <c r="Y3262" s="285">
        <v>1256</v>
      </c>
      <c r="Z3262" s="285">
        <v>1177</v>
      </c>
      <c r="AA3262" s="285">
        <v>1106</v>
      </c>
      <c r="AB3262" s="5"/>
      <c r="AC3262" s="224">
        <f t="shared" si="122"/>
        <v>0</v>
      </c>
      <c r="AD3262" s="270">
        <f t="shared" si="123"/>
        <v>0</v>
      </c>
      <c r="AE3262" s="282" t="s">
        <v>7069</v>
      </c>
      <c r="AF3262" s="283" t="s">
        <v>4765</v>
      </c>
      <c r="AG3262" s="200"/>
      <c r="AH3262" s="200"/>
      <c r="AI3262" s="169" t="str">
        <f>IF(AB3262/W3262=0,"",IF(MOD(AB3262,W3262)&gt;0,"ОШИБКА!!! неверная кратность на сорт",""))</f>
        <v/>
      </c>
    </row>
    <row r="3263" spans="2:35">
      <c r="B3263" s="251"/>
      <c r="C3263" s="168"/>
      <c r="D3263" s="267"/>
      <c r="E3263" s="267"/>
      <c r="F3263" s="267"/>
      <c r="G3263" s="267"/>
      <c r="H3263" s="267"/>
      <c r="I3263" s="267"/>
      <c r="J3263" s="267"/>
      <c r="K3263" s="267"/>
      <c r="L3263" s="196" t="s">
        <v>37</v>
      </c>
      <c r="M3263" s="196" t="s">
        <v>2989</v>
      </c>
      <c r="N3263" s="196" t="s">
        <v>5205</v>
      </c>
      <c r="O3263" s="196"/>
      <c r="P3263" s="196"/>
      <c r="Q3263" s="217" t="s">
        <v>5208</v>
      </c>
      <c r="R3263" s="218"/>
      <c r="S3263" s="218"/>
      <c r="T3263" s="218"/>
      <c r="U3263" s="281" t="s">
        <v>4764</v>
      </c>
      <c r="V3263" s="197" t="s">
        <v>776</v>
      </c>
      <c r="W3263" s="220">
        <v>1</v>
      </c>
      <c r="X3263" s="285">
        <v>1295</v>
      </c>
      <c r="Y3263" s="285">
        <v>1256</v>
      </c>
      <c r="Z3263" s="285">
        <v>1177</v>
      </c>
      <c r="AA3263" s="285">
        <v>1106</v>
      </c>
      <c r="AB3263" s="5"/>
      <c r="AC3263" s="224">
        <f t="shared" si="122"/>
        <v>0</v>
      </c>
      <c r="AD3263" s="270">
        <f t="shared" si="123"/>
        <v>0</v>
      </c>
      <c r="AE3263" s="282" t="s">
        <v>7069</v>
      </c>
      <c r="AF3263" s="283" t="s">
        <v>4765</v>
      </c>
      <c r="AG3263" s="200"/>
      <c r="AH3263" s="200"/>
      <c r="AI3263" s="169" t="str">
        <f>IF(AB3263/W3263=0,"",IF(MOD(AB3263,W3263)&gt;0,"ОШИБКА!!! неверная кратность на сорт",""))</f>
        <v/>
      </c>
    </row>
    <row r="3264" spans="2:35">
      <c r="B3264" s="251"/>
      <c r="C3264" s="168"/>
      <c r="D3264" s="267"/>
      <c r="E3264" s="267"/>
      <c r="F3264" s="267"/>
      <c r="G3264" s="267"/>
      <c r="H3264" s="267"/>
      <c r="I3264" s="267"/>
      <c r="J3264" s="267"/>
      <c r="K3264" s="267"/>
      <c r="L3264" s="196" t="s">
        <v>37</v>
      </c>
      <c r="M3264" s="196" t="s">
        <v>2989</v>
      </c>
      <c r="N3264" s="196" t="s">
        <v>5206</v>
      </c>
      <c r="O3264" s="196"/>
      <c r="P3264" s="196"/>
      <c r="Q3264" s="217" t="s">
        <v>5209</v>
      </c>
      <c r="R3264" s="218"/>
      <c r="S3264" s="218"/>
      <c r="T3264" s="218"/>
      <c r="U3264" s="281" t="s">
        <v>4764</v>
      </c>
      <c r="V3264" s="197" t="s">
        <v>776</v>
      </c>
      <c r="W3264" s="220">
        <v>1</v>
      </c>
      <c r="X3264" s="285">
        <v>1295</v>
      </c>
      <c r="Y3264" s="285">
        <v>1256</v>
      </c>
      <c r="Z3264" s="285">
        <v>1177</v>
      </c>
      <c r="AA3264" s="285">
        <v>1106</v>
      </c>
      <c r="AB3264" s="5"/>
      <c r="AC3264" s="224">
        <f t="shared" si="122"/>
        <v>0</v>
      </c>
      <c r="AD3264" s="270">
        <f t="shared" si="123"/>
        <v>0</v>
      </c>
      <c r="AE3264" s="282" t="s">
        <v>7069</v>
      </c>
      <c r="AF3264" s="283" t="s">
        <v>4765</v>
      </c>
      <c r="AG3264" s="200"/>
      <c r="AH3264" s="200"/>
      <c r="AI3264" s="169" t="str">
        <f>IF(AB3264/W3264=0,"",IF(MOD(AB3264,W3264)&gt;0,"ОШИБКА!!! неверная кратность на сорт",""))</f>
        <v/>
      </c>
    </row>
    <row r="3265" spans="2:35">
      <c r="B3265" s="251"/>
      <c r="C3265" s="168"/>
      <c r="D3265" s="267"/>
      <c r="E3265" s="267"/>
      <c r="F3265" s="267"/>
      <c r="G3265" s="267"/>
      <c r="H3265" s="267"/>
      <c r="I3265" s="267"/>
      <c r="J3265" s="267"/>
      <c r="K3265" s="267"/>
      <c r="L3265" s="196" t="s">
        <v>37</v>
      </c>
      <c r="M3265" s="196" t="s">
        <v>2989</v>
      </c>
      <c r="N3265" s="196" t="s">
        <v>5207</v>
      </c>
      <c r="O3265" s="196"/>
      <c r="P3265" s="196"/>
      <c r="Q3265" s="217" t="s">
        <v>5208</v>
      </c>
      <c r="R3265" s="218"/>
      <c r="S3265" s="218"/>
      <c r="T3265" s="218"/>
      <c r="U3265" s="281" t="s">
        <v>4764</v>
      </c>
      <c r="V3265" s="197" t="s">
        <v>776</v>
      </c>
      <c r="W3265" s="220">
        <v>1</v>
      </c>
      <c r="X3265" s="285">
        <v>1295</v>
      </c>
      <c r="Y3265" s="285">
        <v>1256</v>
      </c>
      <c r="Z3265" s="285">
        <v>1177</v>
      </c>
      <c r="AA3265" s="285">
        <v>1106</v>
      </c>
      <c r="AB3265" s="5"/>
      <c r="AC3265" s="224">
        <f t="shared" si="122"/>
        <v>0</v>
      </c>
      <c r="AD3265" s="270">
        <f t="shared" si="123"/>
        <v>0</v>
      </c>
      <c r="AE3265" s="282" t="s">
        <v>7069</v>
      </c>
      <c r="AF3265" s="283" t="s">
        <v>4765</v>
      </c>
      <c r="AG3265" s="200"/>
      <c r="AH3265" s="200"/>
      <c r="AI3265" s="169" t="str">
        <f>IF(AB3265/W3265=0,"",IF(MOD(AB3265,W3265)&gt;0,"ОШИБКА!!! неверная кратность на сорт",""))</f>
        <v/>
      </c>
    </row>
    <row r="3266" spans="2:35">
      <c r="B3266" s="251"/>
      <c r="C3266" s="168" t="s">
        <v>2890</v>
      </c>
      <c r="D3266" s="267"/>
      <c r="E3266" s="267"/>
      <c r="F3266" s="267"/>
      <c r="G3266" s="267"/>
      <c r="H3266" s="267"/>
      <c r="I3266" s="267"/>
      <c r="J3266" s="267"/>
      <c r="K3266" s="267"/>
      <c r="L3266" s="196" t="s">
        <v>37</v>
      </c>
      <c r="M3266" s="332" t="s">
        <v>2989</v>
      </c>
      <c r="N3266" s="332" t="s">
        <v>623</v>
      </c>
      <c r="O3266" s="332" t="s">
        <v>476</v>
      </c>
      <c r="P3266" s="332" t="s">
        <v>624</v>
      </c>
      <c r="Q3266" s="338" t="s">
        <v>619</v>
      </c>
      <c r="R3266" s="334"/>
      <c r="S3266" s="334"/>
      <c r="T3266" s="334"/>
      <c r="U3266" s="219"/>
      <c r="V3266" s="197" t="s">
        <v>776</v>
      </c>
      <c r="W3266" s="220">
        <v>1</v>
      </c>
      <c r="X3266" s="223">
        <v>618</v>
      </c>
      <c r="Y3266" s="223">
        <v>599</v>
      </c>
      <c r="Z3266" s="223">
        <v>561</v>
      </c>
      <c r="AA3266" s="223">
        <v>528</v>
      </c>
      <c r="AB3266" s="5"/>
      <c r="AC3266" s="224">
        <f t="shared" si="122"/>
        <v>0</v>
      </c>
      <c r="AD3266" s="270">
        <f t="shared" si="123"/>
        <v>0</v>
      </c>
      <c r="AE3266" s="198" t="s">
        <v>4484</v>
      </c>
      <c r="AF3266" s="199"/>
      <c r="AG3266" s="200"/>
      <c r="AH3266" s="200"/>
      <c r="AI3266" s="169" t="str">
        <f>IF(AB3266/W3266=0,"",IF(MOD(AB3266,W3266)&gt;0,"ОШИБКА!!! неверная кратность на сорт",""))</f>
        <v/>
      </c>
    </row>
    <row r="3267" spans="2:35">
      <c r="B3267" s="251"/>
      <c r="C3267" s="168" t="s">
        <v>625</v>
      </c>
      <c r="D3267" s="267"/>
      <c r="E3267" s="267"/>
      <c r="F3267" s="267"/>
      <c r="G3267" s="267"/>
      <c r="H3267" s="267"/>
      <c r="I3267" s="267"/>
      <c r="J3267" s="267">
        <v>35</v>
      </c>
      <c r="K3267" s="267"/>
      <c r="L3267" s="196" t="s">
        <v>37</v>
      </c>
      <c r="M3267" s="196" t="s">
        <v>2989</v>
      </c>
      <c r="N3267" s="196" t="s">
        <v>623</v>
      </c>
      <c r="O3267" s="196" t="s">
        <v>476</v>
      </c>
      <c r="P3267" s="196" t="s">
        <v>626</v>
      </c>
      <c r="Q3267" s="217" t="s">
        <v>619</v>
      </c>
      <c r="R3267" s="218"/>
      <c r="S3267" s="218"/>
      <c r="T3267" s="218"/>
      <c r="U3267" s="219"/>
      <c r="V3267" s="197" t="s">
        <v>776</v>
      </c>
      <c r="W3267" s="220">
        <v>1</v>
      </c>
      <c r="X3267" s="223">
        <v>618</v>
      </c>
      <c r="Y3267" s="223">
        <v>599</v>
      </c>
      <c r="Z3267" s="223">
        <v>561</v>
      </c>
      <c r="AA3267" s="223">
        <v>528</v>
      </c>
      <c r="AB3267" s="5"/>
      <c r="AC3267" s="224">
        <f t="shared" si="122"/>
        <v>0</v>
      </c>
      <c r="AD3267" s="270">
        <f t="shared" si="123"/>
        <v>0</v>
      </c>
      <c r="AE3267" s="198"/>
      <c r="AF3267" s="199"/>
      <c r="AG3267" s="200"/>
      <c r="AH3267" s="200"/>
      <c r="AI3267" s="169" t="str">
        <f>IF(AB3267/W3267=0,"",IF(MOD(AB3267,W3267)&gt;0,"ОШИБКА!!! неверная кратность на сорт",""))</f>
        <v/>
      </c>
    </row>
    <row r="3268" spans="2:35">
      <c r="B3268" s="251"/>
      <c r="C3268" s="168" t="s">
        <v>627</v>
      </c>
      <c r="D3268" s="267"/>
      <c r="E3268" s="267"/>
      <c r="F3268" s="267"/>
      <c r="G3268" s="267"/>
      <c r="H3268" s="267"/>
      <c r="I3268" s="267"/>
      <c r="J3268" s="267">
        <v>37</v>
      </c>
      <c r="K3268" s="267"/>
      <c r="L3268" s="196" t="s">
        <v>37</v>
      </c>
      <c r="M3268" s="196" t="s">
        <v>2989</v>
      </c>
      <c r="N3268" s="196" t="s">
        <v>623</v>
      </c>
      <c r="O3268" s="196" t="s">
        <v>476</v>
      </c>
      <c r="P3268" s="196" t="s">
        <v>628</v>
      </c>
      <c r="Q3268" s="217" t="s">
        <v>619</v>
      </c>
      <c r="R3268" s="218"/>
      <c r="S3268" s="218"/>
      <c r="T3268" s="218"/>
      <c r="U3268" s="219"/>
      <c r="V3268" s="197" t="s">
        <v>776</v>
      </c>
      <c r="W3268" s="220">
        <v>1</v>
      </c>
      <c r="X3268" s="223">
        <v>618</v>
      </c>
      <c r="Y3268" s="223">
        <v>599</v>
      </c>
      <c r="Z3268" s="223">
        <v>561</v>
      </c>
      <c r="AA3268" s="223">
        <v>528</v>
      </c>
      <c r="AB3268" s="5"/>
      <c r="AC3268" s="224">
        <f t="shared" si="122"/>
        <v>0</v>
      </c>
      <c r="AD3268" s="270">
        <f t="shared" si="123"/>
        <v>0</v>
      </c>
      <c r="AE3268" s="198"/>
      <c r="AF3268" s="199"/>
      <c r="AG3268" s="200"/>
      <c r="AH3268" s="200"/>
      <c r="AI3268" s="169" t="str">
        <f>IF(AB3268/W3268=0,"",IF(MOD(AB3268,W3268)&gt;0,"ОШИБКА!!! неверная кратность на сорт",""))</f>
        <v/>
      </c>
    </row>
    <row r="3269" spans="2:35">
      <c r="B3269" s="251"/>
      <c r="C3269" s="168" t="s">
        <v>629</v>
      </c>
      <c r="D3269" s="267">
        <v>30</v>
      </c>
      <c r="E3269" s="267"/>
      <c r="F3269" s="267"/>
      <c r="G3269" s="267"/>
      <c r="H3269" s="267"/>
      <c r="I3269" s="267"/>
      <c r="J3269" s="267">
        <v>39</v>
      </c>
      <c r="K3269" s="267"/>
      <c r="L3269" s="196" t="s">
        <v>37</v>
      </c>
      <c r="M3269" s="196" t="s">
        <v>2989</v>
      </c>
      <c r="N3269" s="196" t="s">
        <v>623</v>
      </c>
      <c r="O3269" s="196" t="s">
        <v>476</v>
      </c>
      <c r="P3269" s="196" t="s">
        <v>630</v>
      </c>
      <c r="Q3269" s="217" t="s">
        <v>619</v>
      </c>
      <c r="R3269" s="218"/>
      <c r="S3269" s="218"/>
      <c r="T3269" s="218"/>
      <c r="U3269" s="219"/>
      <c r="V3269" s="197" t="s">
        <v>776</v>
      </c>
      <c r="W3269" s="220">
        <v>1</v>
      </c>
      <c r="X3269" s="223">
        <v>618</v>
      </c>
      <c r="Y3269" s="223">
        <v>599</v>
      </c>
      <c r="Z3269" s="223">
        <v>561</v>
      </c>
      <c r="AA3269" s="223">
        <v>528</v>
      </c>
      <c r="AB3269" s="5"/>
      <c r="AC3269" s="224">
        <f t="shared" si="122"/>
        <v>0</v>
      </c>
      <c r="AD3269" s="270">
        <f t="shared" si="123"/>
        <v>0</v>
      </c>
      <c r="AE3269" s="198"/>
      <c r="AF3269" s="199"/>
      <c r="AG3269" s="200"/>
      <c r="AH3269" s="200"/>
      <c r="AI3269" s="169" t="str">
        <f>IF(AB3269/W3269=0,"",IF(MOD(AB3269,W3269)&gt;0,"ОШИБКА!!! неверная кратность на сорт",""))</f>
        <v/>
      </c>
    </row>
    <row r="3270" spans="2:35">
      <c r="B3270" s="251"/>
      <c r="C3270" s="168" t="s">
        <v>631</v>
      </c>
      <c r="D3270" s="267">
        <v>47</v>
      </c>
      <c r="E3270" s="267"/>
      <c r="F3270" s="267"/>
      <c r="G3270" s="267"/>
      <c r="H3270" s="267"/>
      <c r="I3270" s="267"/>
      <c r="J3270" s="267">
        <v>33</v>
      </c>
      <c r="K3270" s="267"/>
      <c r="L3270" s="196" t="s">
        <v>37</v>
      </c>
      <c r="M3270" s="196" t="s">
        <v>2989</v>
      </c>
      <c r="N3270" s="196" t="s">
        <v>623</v>
      </c>
      <c r="O3270" s="196" t="s">
        <v>476</v>
      </c>
      <c r="P3270" s="196" t="s">
        <v>632</v>
      </c>
      <c r="Q3270" s="217" t="s">
        <v>619</v>
      </c>
      <c r="R3270" s="218"/>
      <c r="S3270" s="218"/>
      <c r="T3270" s="218"/>
      <c r="U3270" s="219"/>
      <c r="V3270" s="197" t="s">
        <v>776</v>
      </c>
      <c r="W3270" s="220">
        <v>1</v>
      </c>
      <c r="X3270" s="223">
        <v>618</v>
      </c>
      <c r="Y3270" s="223">
        <v>599</v>
      </c>
      <c r="Z3270" s="223">
        <v>561</v>
      </c>
      <c r="AA3270" s="223">
        <v>528</v>
      </c>
      <c r="AB3270" s="5"/>
      <c r="AC3270" s="224">
        <f t="shared" si="122"/>
        <v>0</v>
      </c>
      <c r="AD3270" s="270">
        <f t="shared" si="123"/>
        <v>0</v>
      </c>
      <c r="AE3270" s="198"/>
      <c r="AF3270" s="199"/>
      <c r="AG3270" s="200"/>
      <c r="AH3270" s="200"/>
      <c r="AI3270" s="169" t="str">
        <f>IF(AB3270/W3270=0,"",IF(MOD(AB3270,W3270)&gt;0,"ОШИБКА!!! неверная кратность на сорт",""))</f>
        <v/>
      </c>
    </row>
    <row r="3271" spans="2:35">
      <c r="B3271" s="251"/>
      <c r="C3271" s="168" t="s">
        <v>2891</v>
      </c>
      <c r="D3271" s="267"/>
      <c r="E3271" s="267"/>
      <c r="F3271" s="267"/>
      <c r="G3271" s="267"/>
      <c r="H3271" s="267"/>
      <c r="I3271" s="267"/>
      <c r="J3271" s="267">
        <v>1</v>
      </c>
      <c r="K3271" s="267"/>
      <c r="L3271" s="196" t="s">
        <v>37</v>
      </c>
      <c r="M3271" s="196" t="s">
        <v>2989</v>
      </c>
      <c r="N3271" s="196" t="s">
        <v>623</v>
      </c>
      <c r="O3271" s="196" t="s">
        <v>476</v>
      </c>
      <c r="P3271" s="196" t="s">
        <v>633</v>
      </c>
      <c r="Q3271" s="217" t="s">
        <v>619</v>
      </c>
      <c r="R3271" s="218"/>
      <c r="S3271" s="218"/>
      <c r="T3271" s="218"/>
      <c r="U3271" s="219"/>
      <c r="V3271" s="197" t="s">
        <v>776</v>
      </c>
      <c r="W3271" s="220">
        <v>1</v>
      </c>
      <c r="X3271" s="223">
        <v>618</v>
      </c>
      <c r="Y3271" s="223">
        <v>599</v>
      </c>
      <c r="Z3271" s="223">
        <v>561</v>
      </c>
      <c r="AA3271" s="223">
        <v>528</v>
      </c>
      <c r="AB3271" s="5"/>
      <c r="AC3271" s="224">
        <f t="shared" si="122"/>
        <v>0</v>
      </c>
      <c r="AD3271" s="270">
        <f t="shared" si="123"/>
        <v>0</v>
      </c>
      <c r="AE3271" s="198"/>
      <c r="AF3271" s="199"/>
      <c r="AG3271" s="200"/>
      <c r="AH3271" s="200"/>
      <c r="AI3271" s="169" t="str">
        <f>IF(AB3271/W3271=0,"",IF(MOD(AB3271,W3271)&gt;0,"ОШИБКА!!! неверная кратность на сорт",""))</f>
        <v/>
      </c>
    </row>
    <row r="3272" spans="2:35">
      <c r="B3272" s="251"/>
      <c r="C3272" s="168"/>
      <c r="D3272" s="267"/>
      <c r="E3272" s="267"/>
      <c r="F3272" s="267"/>
      <c r="G3272" s="267"/>
      <c r="H3272" s="267"/>
      <c r="I3272" s="267"/>
      <c r="J3272" s="267"/>
      <c r="K3272" s="267"/>
      <c r="L3272" s="196" t="s">
        <v>37</v>
      </c>
      <c r="M3272" s="196" t="s">
        <v>2989</v>
      </c>
      <c r="N3272" s="196" t="s">
        <v>5537</v>
      </c>
      <c r="O3272" s="196"/>
      <c r="P3272" s="196"/>
      <c r="Q3272" s="217" t="s">
        <v>5208</v>
      </c>
      <c r="R3272" s="218"/>
      <c r="S3272" s="218"/>
      <c r="T3272" s="218"/>
      <c r="U3272" s="281" t="s">
        <v>4764</v>
      </c>
      <c r="V3272" s="197" t="s">
        <v>776</v>
      </c>
      <c r="W3272" s="220">
        <v>1</v>
      </c>
      <c r="X3272" s="285">
        <v>1273</v>
      </c>
      <c r="Y3272" s="285">
        <v>1234</v>
      </c>
      <c r="Z3272" s="285">
        <v>1157</v>
      </c>
      <c r="AA3272" s="285">
        <v>1087</v>
      </c>
      <c r="AB3272" s="5"/>
      <c r="AC3272" s="224">
        <f t="shared" si="122"/>
        <v>0</v>
      </c>
      <c r="AD3272" s="270">
        <f t="shared" si="123"/>
        <v>0</v>
      </c>
      <c r="AE3272" s="282" t="s">
        <v>7069</v>
      </c>
      <c r="AF3272" s="283" t="s">
        <v>4765</v>
      </c>
      <c r="AG3272" s="200"/>
      <c r="AH3272" s="200"/>
      <c r="AI3272" s="169" t="str">
        <f>IF(AB3272/W3272=0,"",IF(MOD(AB3272,W3272)&gt;0,"ОШИБКА!!! неверная кратность на сорт",""))</f>
        <v/>
      </c>
    </row>
    <row r="3273" spans="2:35">
      <c r="B3273" s="251"/>
      <c r="C3273" s="168"/>
      <c r="D3273" s="267"/>
      <c r="E3273" s="267"/>
      <c r="F3273" s="267"/>
      <c r="G3273" s="267"/>
      <c r="H3273" s="267"/>
      <c r="I3273" s="267"/>
      <c r="J3273" s="267"/>
      <c r="K3273" s="267"/>
      <c r="L3273" s="196" t="s">
        <v>37</v>
      </c>
      <c r="M3273" s="196" t="s">
        <v>2989</v>
      </c>
      <c r="N3273" s="196" t="s">
        <v>5538</v>
      </c>
      <c r="O3273" s="196"/>
      <c r="P3273" s="196"/>
      <c r="Q3273" s="217" t="s">
        <v>5208</v>
      </c>
      <c r="R3273" s="218"/>
      <c r="S3273" s="218"/>
      <c r="T3273" s="218"/>
      <c r="U3273" s="281" t="s">
        <v>4764</v>
      </c>
      <c r="V3273" s="197" t="s">
        <v>776</v>
      </c>
      <c r="W3273" s="220">
        <v>1</v>
      </c>
      <c r="X3273" s="285">
        <v>1273</v>
      </c>
      <c r="Y3273" s="285">
        <v>1234</v>
      </c>
      <c r="Z3273" s="285">
        <v>1157</v>
      </c>
      <c r="AA3273" s="285">
        <v>1087</v>
      </c>
      <c r="AB3273" s="5"/>
      <c r="AC3273" s="224">
        <f t="shared" si="122"/>
        <v>0</v>
      </c>
      <c r="AD3273" s="270">
        <f t="shared" si="123"/>
        <v>0</v>
      </c>
      <c r="AE3273" s="282" t="s">
        <v>7069</v>
      </c>
      <c r="AF3273" s="283" t="s">
        <v>4765</v>
      </c>
      <c r="AG3273" s="200"/>
      <c r="AH3273" s="200"/>
      <c r="AI3273" s="169" t="str">
        <f>IF(AB3273/W3273=0,"",IF(MOD(AB3273,W3273)&gt;0,"ОШИБКА!!! неверная кратность на сорт",""))</f>
        <v/>
      </c>
    </row>
    <row r="3274" spans="2:35">
      <c r="B3274" s="251"/>
      <c r="C3274" s="168"/>
      <c r="D3274" s="267"/>
      <c r="E3274" s="267"/>
      <c r="F3274" s="267"/>
      <c r="G3274" s="267"/>
      <c r="H3274" s="267"/>
      <c r="I3274" s="267"/>
      <c r="J3274" s="267"/>
      <c r="K3274" s="267"/>
      <c r="L3274" s="196" t="s">
        <v>37</v>
      </c>
      <c r="M3274" s="196" t="s">
        <v>2989</v>
      </c>
      <c r="N3274" s="196" t="s">
        <v>5539</v>
      </c>
      <c r="O3274" s="196"/>
      <c r="P3274" s="196"/>
      <c r="Q3274" s="217" t="s">
        <v>5208</v>
      </c>
      <c r="R3274" s="218"/>
      <c r="S3274" s="218"/>
      <c r="T3274" s="218"/>
      <c r="U3274" s="281" t="s">
        <v>4764</v>
      </c>
      <c r="V3274" s="197" t="s">
        <v>776</v>
      </c>
      <c r="W3274" s="220">
        <v>1</v>
      </c>
      <c r="X3274" s="285">
        <v>1273</v>
      </c>
      <c r="Y3274" s="285">
        <v>1234</v>
      </c>
      <c r="Z3274" s="285">
        <v>1157</v>
      </c>
      <c r="AA3274" s="285">
        <v>1087</v>
      </c>
      <c r="AB3274" s="5"/>
      <c r="AC3274" s="224">
        <f t="shared" si="122"/>
        <v>0</v>
      </c>
      <c r="AD3274" s="270">
        <f t="shared" si="123"/>
        <v>0</v>
      </c>
      <c r="AE3274" s="282" t="s">
        <v>7069</v>
      </c>
      <c r="AF3274" s="283" t="s">
        <v>4765</v>
      </c>
      <c r="AG3274" s="200"/>
      <c r="AH3274" s="200"/>
      <c r="AI3274" s="169" t="str">
        <f>IF(AB3274/W3274=0,"",IF(MOD(AB3274,W3274)&gt;0,"ОШИБКА!!! неверная кратность на сорт",""))</f>
        <v/>
      </c>
    </row>
    <row r="3275" spans="2:35">
      <c r="B3275" s="251"/>
      <c r="C3275" s="168"/>
      <c r="D3275" s="267"/>
      <c r="E3275" s="267"/>
      <c r="F3275" s="267"/>
      <c r="G3275" s="267"/>
      <c r="H3275" s="267"/>
      <c r="I3275" s="267"/>
      <c r="J3275" s="267"/>
      <c r="K3275" s="267"/>
      <c r="L3275" s="196" t="s">
        <v>37</v>
      </c>
      <c r="M3275" s="196" t="s">
        <v>2989</v>
      </c>
      <c r="N3275" s="196" t="s">
        <v>5540</v>
      </c>
      <c r="O3275" s="196"/>
      <c r="P3275" s="196"/>
      <c r="Q3275" s="217" t="s">
        <v>5208</v>
      </c>
      <c r="R3275" s="218"/>
      <c r="S3275" s="218"/>
      <c r="T3275" s="218"/>
      <c r="U3275" s="281" t="s">
        <v>4764</v>
      </c>
      <c r="V3275" s="197" t="s">
        <v>776</v>
      </c>
      <c r="W3275" s="220">
        <v>1</v>
      </c>
      <c r="X3275" s="285">
        <v>1273</v>
      </c>
      <c r="Y3275" s="285">
        <v>1234</v>
      </c>
      <c r="Z3275" s="285">
        <v>1157</v>
      </c>
      <c r="AA3275" s="285">
        <v>1087</v>
      </c>
      <c r="AB3275" s="5"/>
      <c r="AC3275" s="224">
        <f t="shared" si="122"/>
        <v>0</v>
      </c>
      <c r="AD3275" s="270">
        <f t="shared" si="123"/>
        <v>0</v>
      </c>
      <c r="AE3275" s="282" t="s">
        <v>7069</v>
      </c>
      <c r="AF3275" s="283" t="s">
        <v>4765</v>
      </c>
      <c r="AG3275" s="200"/>
      <c r="AH3275" s="200"/>
      <c r="AI3275" s="169" t="str">
        <f>IF(AB3275/W3275=0,"",IF(MOD(AB3275,W3275)&gt;0,"ОШИБКА!!! неверная кратность на сорт",""))</f>
        <v/>
      </c>
    </row>
    <row r="3276" spans="2:35">
      <c r="B3276" s="251"/>
      <c r="C3276" s="168" t="s">
        <v>3221</v>
      </c>
      <c r="D3276" s="267"/>
      <c r="E3276" s="267"/>
      <c r="F3276" s="267"/>
      <c r="G3276" s="267"/>
      <c r="H3276" s="267"/>
      <c r="I3276" s="267"/>
      <c r="J3276" s="267">
        <v>1</v>
      </c>
      <c r="K3276" s="267"/>
      <c r="L3276" s="196" t="s">
        <v>37</v>
      </c>
      <c r="M3276" s="196" t="s">
        <v>2989</v>
      </c>
      <c r="N3276" s="196" t="s">
        <v>634</v>
      </c>
      <c r="O3276" s="196" t="s">
        <v>635</v>
      </c>
      <c r="P3276" s="196" t="s">
        <v>2883</v>
      </c>
      <c r="Q3276" s="217" t="s">
        <v>4616</v>
      </c>
      <c r="R3276" s="218"/>
      <c r="S3276" s="218"/>
      <c r="T3276" s="218"/>
      <c r="U3276" s="219"/>
      <c r="V3276" s="197" t="s">
        <v>776</v>
      </c>
      <c r="W3276" s="220">
        <v>1</v>
      </c>
      <c r="X3276" s="223">
        <v>972</v>
      </c>
      <c r="Y3276" s="223">
        <v>943</v>
      </c>
      <c r="Z3276" s="223">
        <v>884</v>
      </c>
      <c r="AA3276" s="223">
        <v>831</v>
      </c>
      <c r="AB3276" s="5"/>
      <c r="AC3276" s="224">
        <f t="shared" si="122"/>
        <v>0</v>
      </c>
      <c r="AD3276" s="270">
        <f t="shared" si="123"/>
        <v>0</v>
      </c>
      <c r="AE3276" s="198"/>
      <c r="AF3276" s="199"/>
      <c r="AG3276" s="200"/>
      <c r="AH3276" s="200"/>
      <c r="AI3276" s="169" t="str">
        <f>IF(AB3276/W3276=0,"",IF(MOD(AB3276,W3276)&gt;0,"ОШИБКА!!! неверная кратность на сорт",""))</f>
        <v/>
      </c>
    </row>
    <row r="3277" spans="2:35">
      <c r="B3277" s="251"/>
      <c r="C3277" s="168" t="s">
        <v>2892</v>
      </c>
      <c r="D3277" s="267"/>
      <c r="E3277" s="267"/>
      <c r="F3277" s="267"/>
      <c r="G3277" s="267"/>
      <c r="H3277" s="267"/>
      <c r="I3277" s="267"/>
      <c r="J3277" s="267"/>
      <c r="K3277" s="267"/>
      <c r="L3277" s="196" t="s">
        <v>37</v>
      </c>
      <c r="M3277" s="332" t="s">
        <v>2989</v>
      </c>
      <c r="N3277" s="332" t="s">
        <v>634</v>
      </c>
      <c r="O3277" s="332" t="s">
        <v>635</v>
      </c>
      <c r="P3277" s="332" t="s">
        <v>636</v>
      </c>
      <c r="Q3277" s="338" t="s">
        <v>619</v>
      </c>
      <c r="R3277" s="334"/>
      <c r="S3277" s="334"/>
      <c r="T3277" s="334"/>
      <c r="U3277" s="219"/>
      <c r="V3277" s="197" t="s">
        <v>776</v>
      </c>
      <c r="W3277" s="220">
        <v>1</v>
      </c>
      <c r="X3277" s="223">
        <v>637</v>
      </c>
      <c r="Y3277" s="223">
        <v>618</v>
      </c>
      <c r="Z3277" s="223">
        <v>579</v>
      </c>
      <c r="AA3277" s="223">
        <v>545</v>
      </c>
      <c r="AB3277" s="5"/>
      <c r="AC3277" s="224">
        <f t="shared" si="122"/>
        <v>0</v>
      </c>
      <c r="AD3277" s="270">
        <f t="shared" si="123"/>
        <v>0</v>
      </c>
      <c r="AE3277" s="198" t="s">
        <v>4484</v>
      </c>
      <c r="AF3277" s="199"/>
      <c r="AG3277" s="200"/>
      <c r="AH3277" s="200"/>
      <c r="AI3277" s="169" t="str">
        <f>IF(AB3277/W3277=0,"",IF(MOD(AB3277,W3277)&gt;0,"ОШИБКА!!! неверная кратность на сорт",""))</f>
        <v/>
      </c>
    </row>
    <row r="3278" spans="2:35">
      <c r="B3278" s="251"/>
      <c r="C3278" s="168" t="s">
        <v>2893</v>
      </c>
      <c r="D3278" s="267"/>
      <c r="E3278" s="267"/>
      <c r="F3278" s="267"/>
      <c r="G3278" s="267"/>
      <c r="H3278" s="267"/>
      <c r="I3278" s="267"/>
      <c r="J3278" s="267">
        <v>1</v>
      </c>
      <c r="K3278" s="267"/>
      <c r="L3278" s="196" t="s">
        <v>37</v>
      </c>
      <c r="M3278" s="196" t="s">
        <v>2989</v>
      </c>
      <c r="N3278" s="196" t="s">
        <v>634</v>
      </c>
      <c r="O3278" s="196" t="s">
        <v>635</v>
      </c>
      <c r="P3278" s="196" t="s">
        <v>637</v>
      </c>
      <c r="Q3278" s="217" t="s">
        <v>619</v>
      </c>
      <c r="R3278" s="218"/>
      <c r="S3278" s="218"/>
      <c r="T3278" s="218"/>
      <c r="U3278" s="219"/>
      <c r="V3278" s="197" t="s">
        <v>776</v>
      </c>
      <c r="W3278" s="220">
        <v>1</v>
      </c>
      <c r="X3278" s="223">
        <v>637</v>
      </c>
      <c r="Y3278" s="223">
        <v>618</v>
      </c>
      <c r="Z3278" s="223">
        <v>579</v>
      </c>
      <c r="AA3278" s="223">
        <v>545</v>
      </c>
      <c r="AB3278" s="5"/>
      <c r="AC3278" s="224">
        <f t="shared" si="122"/>
        <v>0</v>
      </c>
      <c r="AD3278" s="270">
        <f t="shared" si="123"/>
        <v>0</v>
      </c>
      <c r="AE3278" s="198"/>
      <c r="AF3278" s="199"/>
      <c r="AG3278" s="200"/>
      <c r="AH3278" s="200"/>
      <c r="AI3278" s="169" t="str">
        <f>IF(AB3278/W3278=0,"",IF(MOD(AB3278,W3278)&gt;0,"ОШИБКА!!! неверная кратность на сорт",""))</f>
        <v/>
      </c>
    </row>
    <row r="3279" spans="2:35">
      <c r="B3279" s="251"/>
      <c r="C3279" s="168" t="s">
        <v>2894</v>
      </c>
      <c r="D3279" s="267"/>
      <c r="E3279" s="267"/>
      <c r="F3279" s="267"/>
      <c r="G3279" s="267"/>
      <c r="H3279" s="267"/>
      <c r="I3279" s="267"/>
      <c r="J3279" s="267"/>
      <c r="K3279" s="267"/>
      <c r="L3279" s="196" t="s">
        <v>37</v>
      </c>
      <c r="M3279" s="332" t="s">
        <v>2989</v>
      </c>
      <c r="N3279" s="332" t="s">
        <v>634</v>
      </c>
      <c r="O3279" s="332" t="s">
        <v>635</v>
      </c>
      <c r="P3279" s="332" t="s">
        <v>638</v>
      </c>
      <c r="Q3279" s="338" t="s">
        <v>619</v>
      </c>
      <c r="R3279" s="334"/>
      <c r="S3279" s="334"/>
      <c r="T3279" s="334"/>
      <c r="U3279" s="219"/>
      <c r="V3279" s="197" t="s">
        <v>776</v>
      </c>
      <c r="W3279" s="220">
        <v>1</v>
      </c>
      <c r="X3279" s="223">
        <v>637</v>
      </c>
      <c r="Y3279" s="223">
        <v>618</v>
      </c>
      <c r="Z3279" s="223">
        <v>579</v>
      </c>
      <c r="AA3279" s="223">
        <v>545</v>
      </c>
      <c r="AB3279" s="5"/>
      <c r="AC3279" s="224">
        <f t="shared" si="122"/>
        <v>0</v>
      </c>
      <c r="AD3279" s="270">
        <f t="shared" si="123"/>
        <v>0</v>
      </c>
      <c r="AE3279" s="198" t="s">
        <v>4484</v>
      </c>
      <c r="AF3279" s="199"/>
      <c r="AG3279" s="200"/>
      <c r="AH3279" s="200"/>
      <c r="AI3279" s="169" t="str">
        <f>IF(AB3279/W3279=0,"",IF(MOD(AB3279,W3279)&gt;0,"ОШИБКА!!! неверная кратность на сорт",""))</f>
        <v/>
      </c>
    </row>
    <row r="3280" spans="2:35">
      <c r="B3280" s="251"/>
      <c r="C3280" s="168" t="s">
        <v>2895</v>
      </c>
      <c r="D3280" s="267"/>
      <c r="E3280" s="267"/>
      <c r="F3280" s="267"/>
      <c r="G3280" s="267"/>
      <c r="H3280" s="267"/>
      <c r="I3280" s="267"/>
      <c r="J3280" s="267">
        <v>2</v>
      </c>
      <c r="K3280" s="267"/>
      <c r="L3280" s="196" t="s">
        <v>37</v>
      </c>
      <c r="M3280" s="196" t="s">
        <v>2989</v>
      </c>
      <c r="N3280" s="196" t="s">
        <v>634</v>
      </c>
      <c r="O3280" s="196" t="s">
        <v>635</v>
      </c>
      <c r="P3280" s="196" t="s">
        <v>639</v>
      </c>
      <c r="Q3280" s="217" t="s">
        <v>619</v>
      </c>
      <c r="R3280" s="218"/>
      <c r="S3280" s="218"/>
      <c r="T3280" s="218"/>
      <c r="U3280" s="219"/>
      <c r="V3280" s="197" t="s">
        <v>776</v>
      </c>
      <c r="W3280" s="220">
        <v>1</v>
      </c>
      <c r="X3280" s="223">
        <v>637</v>
      </c>
      <c r="Y3280" s="223">
        <v>618</v>
      </c>
      <c r="Z3280" s="223">
        <v>579</v>
      </c>
      <c r="AA3280" s="223">
        <v>545</v>
      </c>
      <c r="AB3280" s="5"/>
      <c r="AC3280" s="224">
        <f t="shared" si="122"/>
        <v>0</v>
      </c>
      <c r="AD3280" s="270">
        <f t="shared" si="123"/>
        <v>0</v>
      </c>
      <c r="AE3280" s="198"/>
      <c r="AF3280" s="199"/>
      <c r="AG3280" s="200"/>
      <c r="AH3280" s="200"/>
      <c r="AI3280" s="169" t="str">
        <f>IF(AB3280/W3280=0,"",IF(MOD(AB3280,W3280)&gt;0,"ОШИБКА!!! неверная кратность на сорт",""))</f>
        <v/>
      </c>
    </row>
    <row r="3281" spans="2:35">
      <c r="B3281" s="251"/>
      <c r="C3281" s="168" t="s">
        <v>2896</v>
      </c>
      <c r="D3281" s="267">
        <v>14</v>
      </c>
      <c r="E3281" s="267"/>
      <c r="F3281" s="267"/>
      <c r="G3281" s="267"/>
      <c r="H3281" s="267"/>
      <c r="I3281" s="267"/>
      <c r="J3281" s="267">
        <v>22</v>
      </c>
      <c r="K3281" s="267"/>
      <c r="L3281" s="196" t="s">
        <v>37</v>
      </c>
      <c r="M3281" s="196" t="s">
        <v>2989</v>
      </c>
      <c r="N3281" s="196" t="s">
        <v>634</v>
      </c>
      <c r="O3281" s="196" t="s">
        <v>635</v>
      </c>
      <c r="P3281" s="196" t="s">
        <v>640</v>
      </c>
      <c r="Q3281" s="217" t="s">
        <v>619</v>
      </c>
      <c r="R3281" s="218"/>
      <c r="S3281" s="218"/>
      <c r="T3281" s="218"/>
      <c r="U3281" s="219"/>
      <c r="V3281" s="197" t="s">
        <v>776</v>
      </c>
      <c r="W3281" s="220">
        <v>1</v>
      </c>
      <c r="X3281" s="223">
        <v>637</v>
      </c>
      <c r="Y3281" s="223">
        <v>618</v>
      </c>
      <c r="Z3281" s="223">
        <v>579</v>
      </c>
      <c r="AA3281" s="223">
        <v>545</v>
      </c>
      <c r="AB3281" s="5"/>
      <c r="AC3281" s="224">
        <f t="shared" si="122"/>
        <v>0</v>
      </c>
      <c r="AD3281" s="270">
        <f t="shared" si="123"/>
        <v>0</v>
      </c>
      <c r="AE3281" s="198"/>
      <c r="AF3281" s="199"/>
      <c r="AG3281" s="200"/>
      <c r="AH3281" s="200"/>
      <c r="AI3281" s="169" t="str">
        <f>IF(AB3281/W3281=0,"",IF(MOD(AB3281,W3281)&gt;0,"ОШИБКА!!! неверная кратность на сорт",""))</f>
        <v/>
      </c>
    </row>
    <row r="3282" spans="2:35">
      <c r="B3282" s="251"/>
      <c r="C3282" s="168" t="s">
        <v>2897</v>
      </c>
      <c r="D3282" s="267"/>
      <c r="E3282" s="267"/>
      <c r="F3282" s="267"/>
      <c r="G3282" s="267"/>
      <c r="H3282" s="267"/>
      <c r="I3282" s="267"/>
      <c r="J3282" s="267"/>
      <c r="K3282" s="267"/>
      <c r="L3282" s="196" t="s">
        <v>37</v>
      </c>
      <c r="M3282" s="332" t="s">
        <v>2989</v>
      </c>
      <c r="N3282" s="332" t="s">
        <v>634</v>
      </c>
      <c r="O3282" s="332" t="s">
        <v>635</v>
      </c>
      <c r="P3282" s="332" t="s">
        <v>641</v>
      </c>
      <c r="Q3282" s="338" t="s">
        <v>619</v>
      </c>
      <c r="R3282" s="334"/>
      <c r="S3282" s="334"/>
      <c r="T3282" s="334"/>
      <c r="U3282" s="219"/>
      <c r="V3282" s="197" t="s">
        <v>776</v>
      </c>
      <c r="W3282" s="220">
        <v>1</v>
      </c>
      <c r="X3282" s="223">
        <v>637</v>
      </c>
      <c r="Y3282" s="223">
        <v>618</v>
      </c>
      <c r="Z3282" s="223">
        <v>579</v>
      </c>
      <c r="AA3282" s="223">
        <v>545</v>
      </c>
      <c r="AB3282" s="5"/>
      <c r="AC3282" s="224">
        <f t="shared" si="122"/>
        <v>0</v>
      </c>
      <c r="AD3282" s="270">
        <f t="shared" si="123"/>
        <v>0</v>
      </c>
      <c r="AE3282" s="198" t="s">
        <v>4484</v>
      </c>
      <c r="AF3282" s="199"/>
      <c r="AG3282" s="200"/>
      <c r="AH3282" s="200"/>
      <c r="AI3282" s="169" t="str">
        <f>IF(AB3282/W3282=0,"",IF(MOD(AB3282,W3282)&gt;0,"ОШИБКА!!! неверная кратность на сорт",""))</f>
        <v/>
      </c>
    </row>
    <row r="3283" spans="2:35">
      <c r="B3283" s="251"/>
      <c r="C3283" s="168" t="s">
        <v>2898</v>
      </c>
      <c r="D3283" s="267"/>
      <c r="E3283" s="267"/>
      <c r="F3283" s="267"/>
      <c r="G3283" s="267"/>
      <c r="H3283" s="267"/>
      <c r="I3283" s="267"/>
      <c r="J3283" s="267"/>
      <c r="K3283" s="267"/>
      <c r="L3283" s="196" t="s">
        <v>37</v>
      </c>
      <c r="M3283" s="332" t="s">
        <v>2989</v>
      </c>
      <c r="N3283" s="332" t="s">
        <v>634</v>
      </c>
      <c r="O3283" s="332" t="s">
        <v>635</v>
      </c>
      <c r="P3283" s="332" t="s">
        <v>642</v>
      </c>
      <c r="Q3283" s="338" t="s">
        <v>619</v>
      </c>
      <c r="R3283" s="334"/>
      <c r="S3283" s="334"/>
      <c r="T3283" s="334"/>
      <c r="U3283" s="219"/>
      <c r="V3283" s="197" t="s">
        <v>776</v>
      </c>
      <c r="W3283" s="220">
        <v>1</v>
      </c>
      <c r="X3283" s="223">
        <v>637</v>
      </c>
      <c r="Y3283" s="223">
        <v>618</v>
      </c>
      <c r="Z3283" s="223">
        <v>579</v>
      </c>
      <c r="AA3283" s="223">
        <v>545</v>
      </c>
      <c r="AB3283" s="5"/>
      <c r="AC3283" s="224">
        <f t="shared" si="122"/>
        <v>0</v>
      </c>
      <c r="AD3283" s="270">
        <f t="shared" si="123"/>
        <v>0</v>
      </c>
      <c r="AE3283" s="198" t="s">
        <v>4484</v>
      </c>
      <c r="AF3283" s="199"/>
      <c r="AG3283" s="200"/>
      <c r="AH3283" s="200"/>
      <c r="AI3283" s="169" t="str">
        <f>IF(AB3283/W3283=0,"",IF(MOD(AB3283,W3283)&gt;0,"ОШИБКА!!! неверная кратность на сорт",""))</f>
        <v/>
      </c>
    </row>
    <row r="3284" spans="2:35">
      <c r="B3284" s="251"/>
      <c r="C3284" s="168" t="s">
        <v>2899</v>
      </c>
      <c r="D3284" s="267"/>
      <c r="E3284" s="267"/>
      <c r="F3284" s="267"/>
      <c r="G3284" s="267"/>
      <c r="H3284" s="267"/>
      <c r="I3284" s="267"/>
      <c r="J3284" s="267">
        <v>2</v>
      </c>
      <c r="K3284" s="267"/>
      <c r="L3284" s="196" t="s">
        <v>37</v>
      </c>
      <c r="M3284" s="196" t="s">
        <v>2989</v>
      </c>
      <c r="N3284" s="196" t="s">
        <v>634</v>
      </c>
      <c r="O3284" s="196" t="s">
        <v>635</v>
      </c>
      <c r="P3284" s="196" t="s">
        <v>643</v>
      </c>
      <c r="Q3284" s="217" t="s">
        <v>619</v>
      </c>
      <c r="R3284" s="218"/>
      <c r="S3284" s="218"/>
      <c r="T3284" s="218"/>
      <c r="U3284" s="219"/>
      <c r="V3284" s="197" t="s">
        <v>776</v>
      </c>
      <c r="W3284" s="220">
        <v>1</v>
      </c>
      <c r="X3284" s="223">
        <v>637</v>
      </c>
      <c r="Y3284" s="223">
        <v>618</v>
      </c>
      <c r="Z3284" s="223">
        <v>579</v>
      </c>
      <c r="AA3284" s="223">
        <v>545</v>
      </c>
      <c r="AB3284" s="5"/>
      <c r="AC3284" s="224">
        <f t="shared" si="122"/>
        <v>0</v>
      </c>
      <c r="AD3284" s="270">
        <f t="shared" si="123"/>
        <v>0</v>
      </c>
      <c r="AE3284" s="198"/>
      <c r="AF3284" s="199"/>
      <c r="AG3284" s="200"/>
      <c r="AH3284" s="200"/>
      <c r="AI3284" s="169" t="str">
        <f>IF(AB3284/W3284=0,"",IF(MOD(AB3284,W3284)&gt;0,"ОШИБКА!!! неверная кратность на сорт",""))</f>
        <v/>
      </c>
    </row>
    <row r="3285" spans="2:35">
      <c r="B3285" s="251"/>
      <c r="C3285" s="168" t="s">
        <v>2900</v>
      </c>
      <c r="D3285" s="267"/>
      <c r="E3285" s="267"/>
      <c r="F3285" s="267"/>
      <c r="G3285" s="267"/>
      <c r="H3285" s="267"/>
      <c r="I3285" s="267"/>
      <c r="J3285" s="267"/>
      <c r="K3285" s="267"/>
      <c r="L3285" s="196" t="s">
        <v>37</v>
      </c>
      <c r="M3285" s="332" t="s">
        <v>2989</v>
      </c>
      <c r="N3285" s="332" t="s">
        <v>634</v>
      </c>
      <c r="O3285" s="332" t="s">
        <v>635</v>
      </c>
      <c r="P3285" s="332" t="s">
        <v>644</v>
      </c>
      <c r="Q3285" s="338" t="s">
        <v>619</v>
      </c>
      <c r="R3285" s="334"/>
      <c r="S3285" s="334"/>
      <c r="T3285" s="334"/>
      <c r="U3285" s="219"/>
      <c r="V3285" s="197" t="s">
        <v>776</v>
      </c>
      <c r="W3285" s="220">
        <v>1</v>
      </c>
      <c r="X3285" s="223">
        <v>637</v>
      </c>
      <c r="Y3285" s="223">
        <v>618</v>
      </c>
      <c r="Z3285" s="223">
        <v>579</v>
      </c>
      <c r="AA3285" s="223">
        <v>545</v>
      </c>
      <c r="AB3285" s="5"/>
      <c r="AC3285" s="224">
        <f t="shared" si="122"/>
        <v>0</v>
      </c>
      <c r="AD3285" s="270">
        <f t="shared" si="123"/>
        <v>0</v>
      </c>
      <c r="AE3285" s="198" t="s">
        <v>4484</v>
      </c>
      <c r="AF3285" s="199"/>
      <c r="AG3285" s="200"/>
      <c r="AH3285" s="200"/>
      <c r="AI3285" s="169" t="str">
        <f>IF(AB3285/W3285=0,"",IF(MOD(AB3285,W3285)&gt;0,"ОШИБКА!!! неверная кратность на сорт",""))</f>
        <v/>
      </c>
    </row>
    <row r="3286" spans="2:35">
      <c r="B3286" s="251"/>
      <c r="C3286" s="168"/>
      <c r="D3286" s="267"/>
      <c r="E3286" s="267"/>
      <c r="F3286" s="267"/>
      <c r="G3286" s="267"/>
      <c r="H3286" s="267"/>
      <c r="I3286" s="267"/>
      <c r="J3286" s="267"/>
      <c r="K3286" s="267">
        <v>1</v>
      </c>
      <c r="L3286" s="196" t="s">
        <v>37</v>
      </c>
      <c r="M3286" s="196" t="s">
        <v>2989</v>
      </c>
      <c r="N3286" s="196" t="s">
        <v>5433</v>
      </c>
      <c r="O3286" s="196"/>
      <c r="P3286" s="196"/>
      <c r="Q3286" s="217" t="s">
        <v>5208</v>
      </c>
      <c r="R3286" s="218"/>
      <c r="S3286" s="218"/>
      <c r="T3286" s="218"/>
      <c r="U3286" s="281" t="s">
        <v>4764</v>
      </c>
      <c r="V3286" s="197" t="s">
        <v>776</v>
      </c>
      <c r="W3286" s="220">
        <v>1</v>
      </c>
      <c r="X3286" s="285">
        <v>1286</v>
      </c>
      <c r="Y3286" s="285">
        <v>1247</v>
      </c>
      <c r="Z3286" s="285">
        <v>1169</v>
      </c>
      <c r="AA3286" s="285">
        <v>1098</v>
      </c>
      <c r="AB3286" s="5"/>
      <c r="AC3286" s="224">
        <f t="shared" si="122"/>
        <v>0</v>
      </c>
      <c r="AD3286" s="270">
        <f t="shared" si="123"/>
        <v>0</v>
      </c>
      <c r="AE3286" s="282" t="s">
        <v>7069</v>
      </c>
      <c r="AF3286" s="283" t="s">
        <v>4765</v>
      </c>
      <c r="AG3286" s="200"/>
      <c r="AH3286" s="200"/>
      <c r="AI3286" s="169" t="str">
        <f>IF(AB3286/W3286=0,"",IF(MOD(AB3286,W3286)&gt;0,"ОШИБКА!!! неверная кратность на сорт",""))</f>
        <v/>
      </c>
    </row>
    <row r="3287" spans="2:35">
      <c r="B3287" s="251"/>
      <c r="C3287" s="168"/>
      <c r="D3287" s="267"/>
      <c r="E3287" s="267"/>
      <c r="F3287" s="267"/>
      <c r="G3287" s="267"/>
      <c r="H3287" s="267"/>
      <c r="I3287" s="267"/>
      <c r="J3287" s="267"/>
      <c r="K3287" s="267"/>
      <c r="L3287" s="196" t="s">
        <v>37</v>
      </c>
      <c r="M3287" s="196" t="s">
        <v>2989</v>
      </c>
      <c r="N3287" s="196" t="s">
        <v>5434</v>
      </c>
      <c r="O3287" s="196"/>
      <c r="P3287" s="196"/>
      <c r="Q3287" s="217" t="s">
        <v>5208</v>
      </c>
      <c r="R3287" s="218"/>
      <c r="S3287" s="218"/>
      <c r="T3287" s="218"/>
      <c r="U3287" s="281" t="s">
        <v>4764</v>
      </c>
      <c r="V3287" s="197" t="s">
        <v>776</v>
      </c>
      <c r="W3287" s="220">
        <v>1</v>
      </c>
      <c r="X3287" s="285">
        <v>1286</v>
      </c>
      <c r="Y3287" s="285">
        <v>1247</v>
      </c>
      <c r="Z3287" s="285">
        <v>1169</v>
      </c>
      <c r="AA3287" s="285">
        <v>1098</v>
      </c>
      <c r="AB3287" s="5"/>
      <c r="AC3287" s="224">
        <f t="shared" si="122"/>
        <v>0</v>
      </c>
      <c r="AD3287" s="270">
        <f t="shared" si="123"/>
        <v>0</v>
      </c>
      <c r="AE3287" s="282" t="s">
        <v>7069</v>
      </c>
      <c r="AF3287" s="283" t="s">
        <v>4765</v>
      </c>
      <c r="AG3287" s="200"/>
      <c r="AH3287" s="200"/>
      <c r="AI3287" s="169" t="str">
        <f>IF(AB3287/W3287=0,"",IF(MOD(AB3287,W3287)&gt;0,"ОШИБКА!!! неверная кратность на сорт",""))</f>
        <v/>
      </c>
    </row>
    <row r="3288" spans="2:35">
      <c r="B3288" s="251"/>
      <c r="C3288" s="168"/>
      <c r="D3288" s="267"/>
      <c r="E3288" s="267"/>
      <c r="F3288" s="267"/>
      <c r="G3288" s="267"/>
      <c r="H3288" s="267"/>
      <c r="I3288" s="267"/>
      <c r="J3288" s="267"/>
      <c r="K3288" s="267"/>
      <c r="L3288" s="196" t="s">
        <v>37</v>
      </c>
      <c r="M3288" s="196" t="s">
        <v>2989</v>
      </c>
      <c r="N3288" s="196" t="s">
        <v>5435</v>
      </c>
      <c r="O3288" s="196"/>
      <c r="P3288" s="196"/>
      <c r="Q3288" s="217" t="s">
        <v>5248</v>
      </c>
      <c r="R3288" s="218"/>
      <c r="S3288" s="218"/>
      <c r="T3288" s="218"/>
      <c r="U3288" s="281" t="s">
        <v>4764</v>
      </c>
      <c r="V3288" s="197" t="s">
        <v>776</v>
      </c>
      <c r="W3288" s="220">
        <v>1</v>
      </c>
      <c r="X3288" s="285">
        <v>13049</v>
      </c>
      <c r="Y3288" s="285">
        <v>12653</v>
      </c>
      <c r="Z3288" s="285">
        <v>11862</v>
      </c>
      <c r="AA3288" s="285">
        <v>11150</v>
      </c>
      <c r="AB3288" s="5"/>
      <c r="AC3288" s="224">
        <f t="shared" si="122"/>
        <v>0</v>
      </c>
      <c r="AD3288" s="270">
        <f t="shared" si="123"/>
        <v>0</v>
      </c>
      <c r="AE3288" s="282" t="s">
        <v>7069</v>
      </c>
      <c r="AF3288" s="283" t="s">
        <v>4765</v>
      </c>
      <c r="AG3288" s="200"/>
      <c r="AH3288" s="200"/>
      <c r="AI3288" s="169" t="str">
        <f>IF(AB3288/W3288=0,"",IF(MOD(AB3288,W3288)&gt;0,"ОШИБКА!!! неверная кратность на сорт",""))</f>
        <v/>
      </c>
    </row>
    <row r="3289" spans="2:35">
      <c r="B3289" s="251"/>
      <c r="C3289" s="168"/>
      <c r="D3289" s="267"/>
      <c r="E3289" s="267"/>
      <c r="F3289" s="267"/>
      <c r="G3289" s="267"/>
      <c r="H3289" s="267"/>
      <c r="I3289" s="267"/>
      <c r="J3289" s="267"/>
      <c r="K3289" s="267">
        <v>3</v>
      </c>
      <c r="L3289" s="196" t="s">
        <v>37</v>
      </c>
      <c r="M3289" s="196" t="s">
        <v>2989</v>
      </c>
      <c r="N3289" s="196" t="s">
        <v>5436</v>
      </c>
      <c r="O3289" s="196"/>
      <c r="P3289" s="196"/>
      <c r="Q3289" s="217" t="s">
        <v>5208</v>
      </c>
      <c r="R3289" s="218"/>
      <c r="S3289" s="218"/>
      <c r="T3289" s="218"/>
      <c r="U3289" s="281" t="s">
        <v>4764</v>
      </c>
      <c r="V3289" s="197" t="s">
        <v>776</v>
      </c>
      <c r="W3289" s="220">
        <v>1</v>
      </c>
      <c r="X3289" s="285">
        <v>1286</v>
      </c>
      <c r="Y3289" s="285">
        <v>1247</v>
      </c>
      <c r="Z3289" s="285">
        <v>1169</v>
      </c>
      <c r="AA3289" s="285">
        <v>1098</v>
      </c>
      <c r="AB3289" s="5"/>
      <c r="AC3289" s="224">
        <f t="shared" si="122"/>
        <v>0</v>
      </c>
      <c r="AD3289" s="270">
        <f t="shared" si="123"/>
        <v>0</v>
      </c>
      <c r="AE3289" s="282" t="s">
        <v>7069</v>
      </c>
      <c r="AF3289" s="283" t="s">
        <v>4765</v>
      </c>
      <c r="AG3289" s="200"/>
      <c r="AH3289" s="200"/>
      <c r="AI3289" s="169" t="str">
        <f>IF(AB3289/W3289=0,"",IF(MOD(AB3289,W3289)&gt;0,"ОШИБКА!!! неверная кратность на сорт",""))</f>
        <v/>
      </c>
    </row>
    <row r="3290" spans="2:35">
      <c r="B3290" s="251"/>
      <c r="C3290" s="168"/>
      <c r="D3290" s="267"/>
      <c r="E3290" s="267"/>
      <c r="F3290" s="267"/>
      <c r="G3290" s="267"/>
      <c r="H3290" s="267"/>
      <c r="I3290" s="267"/>
      <c r="J3290" s="267"/>
      <c r="K3290" s="267"/>
      <c r="L3290" s="196" t="s">
        <v>37</v>
      </c>
      <c r="M3290" s="196" t="s">
        <v>2989</v>
      </c>
      <c r="N3290" s="196" t="s">
        <v>5437</v>
      </c>
      <c r="O3290" s="196"/>
      <c r="P3290" s="196"/>
      <c r="Q3290" s="217" t="s">
        <v>5247</v>
      </c>
      <c r="R3290" s="218"/>
      <c r="S3290" s="218"/>
      <c r="T3290" s="218"/>
      <c r="U3290" s="281" t="s">
        <v>4764</v>
      </c>
      <c r="V3290" s="197" t="s">
        <v>776</v>
      </c>
      <c r="W3290" s="220">
        <v>1</v>
      </c>
      <c r="X3290" s="285">
        <v>9134</v>
      </c>
      <c r="Y3290" s="285">
        <v>8857</v>
      </c>
      <c r="Z3290" s="285">
        <v>8304</v>
      </c>
      <c r="AA3290" s="285">
        <v>7805</v>
      </c>
      <c r="AB3290" s="5"/>
      <c r="AC3290" s="224">
        <f t="shared" si="122"/>
        <v>0</v>
      </c>
      <c r="AD3290" s="270">
        <f t="shared" si="123"/>
        <v>0</v>
      </c>
      <c r="AE3290" s="282" t="s">
        <v>7069</v>
      </c>
      <c r="AF3290" s="283" t="s">
        <v>4765</v>
      </c>
      <c r="AG3290" s="200"/>
      <c r="AH3290" s="200"/>
      <c r="AI3290" s="169" t="str">
        <f>IF(AB3290/W3290=0,"",IF(MOD(AB3290,W3290)&gt;0,"ОШИБКА!!! неверная кратность на сорт",""))</f>
        <v/>
      </c>
    </row>
    <row r="3291" spans="2:35">
      <c r="B3291" s="251"/>
      <c r="C3291" s="168"/>
      <c r="D3291" s="267"/>
      <c r="E3291" s="267"/>
      <c r="F3291" s="267"/>
      <c r="G3291" s="267"/>
      <c r="H3291" s="267"/>
      <c r="I3291" s="267"/>
      <c r="J3291" s="267"/>
      <c r="K3291" s="267"/>
      <c r="L3291" s="196" t="s">
        <v>37</v>
      </c>
      <c r="M3291" s="196" t="s">
        <v>2989</v>
      </c>
      <c r="N3291" s="196" t="s">
        <v>5437</v>
      </c>
      <c r="O3291" s="196"/>
      <c r="P3291" s="196"/>
      <c r="Q3291" s="217" t="s">
        <v>5248</v>
      </c>
      <c r="R3291" s="218"/>
      <c r="S3291" s="218"/>
      <c r="T3291" s="218"/>
      <c r="U3291" s="281" t="s">
        <v>4764</v>
      </c>
      <c r="V3291" s="197" t="s">
        <v>776</v>
      </c>
      <c r="W3291" s="220">
        <v>1</v>
      </c>
      <c r="X3291" s="285">
        <v>13049</v>
      </c>
      <c r="Y3291" s="285">
        <v>12653</v>
      </c>
      <c r="Z3291" s="285">
        <v>11862</v>
      </c>
      <c r="AA3291" s="285">
        <v>11150</v>
      </c>
      <c r="AB3291" s="5"/>
      <c r="AC3291" s="224">
        <f t="shared" si="122"/>
        <v>0</v>
      </c>
      <c r="AD3291" s="270">
        <f t="shared" si="123"/>
        <v>0</v>
      </c>
      <c r="AE3291" s="282" t="s">
        <v>7069</v>
      </c>
      <c r="AF3291" s="283" t="s">
        <v>4765</v>
      </c>
      <c r="AG3291" s="200"/>
      <c r="AH3291" s="200"/>
      <c r="AI3291" s="169" t="str">
        <f>IF(AB3291/W3291=0,"",IF(MOD(AB3291,W3291)&gt;0,"ОШИБКА!!! неверная кратность на сорт",""))</f>
        <v/>
      </c>
    </row>
    <row r="3292" spans="2:35">
      <c r="B3292" s="251"/>
      <c r="C3292" s="168"/>
      <c r="D3292" s="267"/>
      <c r="E3292" s="267"/>
      <c r="F3292" s="267"/>
      <c r="G3292" s="267"/>
      <c r="H3292" s="267"/>
      <c r="I3292" s="267"/>
      <c r="J3292" s="267"/>
      <c r="K3292" s="267">
        <v>396</v>
      </c>
      <c r="L3292" s="196" t="s">
        <v>37</v>
      </c>
      <c r="M3292" s="196" t="s">
        <v>2989</v>
      </c>
      <c r="N3292" s="196" t="s">
        <v>5438</v>
      </c>
      <c r="O3292" s="196"/>
      <c r="P3292" s="196"/>
      <c r="Q3292" s="217" t="s">
        <v>5049</v>
      </c>
      <c r="R3292" s="218"/>
      <c r="S3292" s="218"/>
      <c r="T3292" s="218"/>
      <c r="U3292" s="281" t="s">
        <v>4764</v>
      </c>
      <c r="V3292" s="197" t="s">
        <v>776</v>
      </c>
      <c r="W3292" s="220">
        <v>1</v>
      </c>
      <c r="X3292" s="285">
        <v>908</v>
      </c>
      <c r="Y3292" s="285">
        <v>880</v>
      </c>
      <c r="Z3292" s="285">
        <v>825</v>
      </c>
      <c r="AA3292" s="285">
        <v>775</v>
      </c>
      <c r="AB3292" s="5"/>
      <c r="AC3292" s="224">
        <f t="shared" si="122"/>
        <v>0</v>
      </c>
      <c r="AD3292" s="270">
        <f t="shared" si="123"/>
        <v>0</v>
      </c>
      <c r="AE3292" s="282" t="s">
        <v>7069</v>
      </c>
      <c r="AF3292" s="283" t="s">
        <v>4765</v>
      </c>
      <c r="AG3292" s="200"/>
      <c r="AH3292" s="200"/>
      <c r="AI3292" s="169" t="str">
        <f>IF(AB3292/W3292=0,"",IF(MOD(AB3292,W3292)&gt;0,"ОШИБКА!!! неверная кратность на сорт",""))</f>
        <v/>
      </c>
    </row>
    <row r="3293" spans="2:35">
      <c r="B3293" s="251"/>
      <c r="C3293" s="168" t="s">
        <v>2901</v>
      </c>
      <c r="D3293" s="267"/>
      <c r="E3293" s="267"/>
      <c r="F3293" s="267"/>
      <c r="G3293" s="267"/>
      <c r="H3293" s="267"/>
      <c r="I3293" s="267"/>
      <c r="J3293" s="267">
        <v>13</v>
      </c>
      <c r="K3293" s="267"/>
      <c r="L3293" s="196" t="s">
        <v>37</v>
      </c>
      <c r="M3293" s="196" t="s">
        <v>2989</v>
      </c>
      <c r="N3293" s="196" t="s">
        <v>645</v>
      </c>
      <c r="O3293" s="196" t="s">
        <v>646</v>
      </c>
      <c r="P3293" s="196" t="s">
        <v>647</v>
      </c>
      <c r="Q3293" s="217" t="s">
        <v>619</v>
      </c>
      <c r="R3293" s="218"/>
      <c r="S3293" s="218"/>
      <c r="T3293" s="218"/>
      <c r="U3293" s="219"/>
      <c r="V3293" s="197" t="s">
        <v>776</v>
      </c>
      <c r="W3293" s="220">
        <v>1</v>
      </c>
      <c r="X3293" s="223">
        <v>618</v>
      </c>
      <c r="Y3293" s="223">
        <v>599</v>
      </c>
      <c r="Z3293" s="223">
        <v>561</v>
      </c>
      <c r="AA3293" s="223">
        <v>528</v>
      </c>
      <c r="AB3293" s="5"/>
      <c r="AC3293" s="224">
        <f t="shared" si="122"/>
        <v>0</v>
      </c>
      <c r="AD3293" s="270">
        <f t="shared" si="123"/>
        <v>0</v>
      </c>
      <c r="AE3293" s="198"/>
      <c r="AF3293" s="199"/>
      <c r="AG3293" s="200"/>
      <c r="AH3293" s="200"/>
      <c r="AI3293" s="169" t="str">
        <f>IF(AB3293/W3293=0,"",IF(MOD(AB3293,W3293)&gt;0,"ОШИБКА!!! неверная кратность на сорт",""))</f>
        <v/>
      </c>
    </row>
    <row r="3294" spans="2:35">
      <c r="B3294" s="251"/>
      <c r="C3294" s="168" t="s">
        <v>2902</v>
      </c>
      <c r="D3294" s="267"/>
      <c r="E3294" s="267"/>
      <c r="F3294" s="267"/>
      <c r="G3294" s="267"/>
      <c r="H3294" s="267"/>
      <c r="I3294" s="267"/>
      <c r="J3294" s="267"/>
      <c r="K3294" s="267"/>
      <c r="L3294" s="196" t="s">
        <v>37</v>
      </c>
      <c r="M3294" s="332" t="s">
        <v>2989</v>
      </c>
      <c r="N3294" s="332" t="s">
        <v>645</v>
      </c>
      <c r="O3294" s="332" t="s">
        <v>646</v>
      </c>
      <c r="P3294" s="332" t="s">
        <v>648</v>
      </c>
      <c r="Q3294" s="338" t="s">
        <v>619</v>
      </c>
      <c r="R3294" s="334"/>
      <c r="S3294" s="334"/>
      <c r="T3294" s="334"/>
      <c r="U3294" s="219"/>
      <c r="V3294" s="197" t="s">
        <v>776</v>
      </c>
      <c r="W3294" s="220">
        <v>1</v>
      </c>
      <c r="X3294" s="223">
        <v>618</v>
      </c>
      <c r="Y3294" s="223">
        <v>599</v>
      </c>
      <c r="Z3294" s="223">
        <v>561</v>
      </c>
      <c r="AA3294" s="223">
        <v>528</v>
      </c>
      <c r="AB3294" s="5"/>
      <c r="AC3294" s="224">
        <f t="shared" si="122"/>
        <v>0</v>
      </c>
      <c r="AD3294" s="270">
        <f t="shared" si="123"/>
        <v>0</v>
      </c>
      <c r="AE3294" s="198" t="s">
        <v>4484</v>
      </c>
      <c r="AF3294" s="199"/>
      <c r="AG3294" s="200"/>
      <c r="AH3294" s="200"/>
      <c r="AI3294" s="169" t="str">
        <f>IF(AB3294/W3294=0,"",IF(MOD(AB3294,W3294)&gt;0,"ОШИБКА!!! неверная кратность на сорт",""))</f>
        <v/>
      </c>
    </row>
    <row r="3295" spans="2:35">
      <c r="B3295" s="251"/>
      <c r="C3295" s="168" t="s">
        <v>2903</v>
      </c>
      <c r="D3295" s="267"/>
      <c r="E3295" s="267"/>
      <c r="F3295" s="267"/>
      <c r="G3295" s="267"/>
      <c r="H3295" s="267"/>
      <c r="I3295" s="267"/>
      <c r="J3295" s="267"/>
      <c r="K3295" s="267"/>
      <c r="L3295" s="196" t="s">
        <v>37</v>
      </c>
      <c r="M3295" s="332" t="s">
        <v>2989</v>
      </c>
      <c r="N3295" s="332" t="s">
        <v>645</v>
      </c>
      <c r="O3295" s="332" t="s">
        <v>646</v>
      </c>
      <c r="P3295" s="332" t="s">
        <v>649</v>
      </c>
      <c r="Q3295" s="338" t="s">
        <v>619</v>
      </c>
      <c r="R3295" s="334"/>
      <c r="S3295" s="334"/>
      <c r="T3295" s="334"/>
      <c r="U3295" s="219"/>
      <c r="V3295" s="197" t="s">
        <v>776</v>
      </c>
      <c r="W3295" s="220">
        <v>1</v>
      </c>
      <c r="X3295" s="223">
        <v>842</v>
      </c>
      <c r="Y3295" s="223">
        <v>816</v>
      </c>
      <c r="Z3295" s="223">
        <v>765</v>
      </c>
      <c r="AA3295" s="223">
        <v>720</v>
      </c>
      <c r="AB3295" s="5"/>
      <c r="AC3295" s="224">
        <f t="shared" si="122"/>
        <v>0</v>
      </c>
      <c r="AD3295" s="270">
        <f t="shared" si="123"/>
        <v>0</v>
      </c>
      <c r="AE3295" s="198" t="s">
        <v>4484</v>
      </c>
      <c r="AF3295" s="199"/>
      <c r="AG3295" s="200"/>
      <c r="AH3295" s="200"/>
      <c r="AI3295" s="169" t="str">
        <f>IF(AB3295/W3295=0,"",IF(MOD(AB3295,W3295)&gt;0,"ОШИБКА!!! неверная кратность на сорт",""))</f>
        <v/>
      </c>
    </row>
    <row r="3296" spans="2:35">
      <c r="B3296" s="251"/>
      <c r="C3296" s="168" t="s">
        <v>3066</v>
      </c>
      <c r="D3296" s="267"/>
      <c r="E3296" s="267"/>
      <c r="F3296" s="267"/>
      <c r="G3296" s="267"/>
      <c r="H3296" s="267"/>
      <c r="I3296" s="267"/>
      <c r="J3296" s="267">
        <v>26</v>
      </c>
      <c r="K3296" s="267"/>
      <c r="L3296" s="196" t="s">
        <v>37</v>
      </c>
      <c r="M3296" s="196" t="s">
        <v>2989</v>
      </c>
      <c r="N3296" s="196" t="s">
        <v>645</v>
      </c>
      <c r="O3296" s="196" t="s">
        <v>646</v>
      </c>
      <c r="P3296" s="196" t="s">
        <v>3065</v>
      </c>
      <c r="Q3296" s="217" t="s">
        <v>619</v>
      </c>
      <c r="R3296" s="218"/>
      <c r="S3296" s="218"/>
      <c r="T3296" s="218"/>
      <c r="U3296" s="219"/>
      <c r="V3296" s="197" t="s">
        <v>776</v>
      </c>
      <c r="W3296" s="220">
        <v>1</v>
      </c>
      <c r="X3296" s="223">
        <v>618</v>
      </c>
      <c r="Y3296" s="223">
        <v>599</v>
      </c>
      <c r="Z3296" s="223">
        <v>561</v>
      </c>
      <c r="AA3296" s="223">
        <v>528</v>
      </c>
      <c r="AB3296" s="5"/>
      <c r="AC3296" s="224">
        <f t="shared" si="122"/>
        <v>0</v>
      </c>
      <c r="AD3296" s="270">
        <f t="shared" si="123"/>
        <v>0</v>
      </c>
      <c r="AE3296" s="198"/>
      <c r="AF3296" s="199"/>
      <c r="AG3296" s="200"/>
      <c r="AH3296" s="200"/>
      <c r="AI3296" s="169" t="str">
        <f>IF(AB3296/W3296=0,"",IF(MOD(AB3296,W3296)&gt;0,"ОШИБКА!!! неверная кратность на сорт",""))</f>
        <v/>
      </c>
    </row>
    <row r="3297" spans="2:35">
      <c r="B3297" s="251"/>
      <c r="C3297" s="168" t="s">
        <v>2904</v>
      </c>
      <c r="D3297" s="267"/>
      <c r="E3297" s="267"/>
      <c r="F3297" s="267"/>
      <c r="G3297" s="267"/>
      <c r="H3297" s="267"/>
      <c r="I3297" s="267"/>
      <c r="J3297" s="267">
        <v>20</v>
      </c>
      <c r="K3297" s="267"/>
      <c r="L3297" s="196" t="s">
        <v>37</v>
      </c>
      <c r="M3297" s="196" t="s">
        <v>2989</v>
      </c>
      <c r="N3297" s="196" t="s">
        <v>645</v>
      </c>
      <c r="O3297" s="196" t="s">
        <v>646</v>
      </c>
      <c r="P3297" s="196" t="s">
        <v>650</v>
      </c>
      <c r="Q3297" s="217" t="s">
        <v>619</v>
      </c>
      <c r="R3297" s="218"/>
      <c r="S3297" s="218"/>
      <c r="T3297" s="218"/>
      <c r="U3297" s="219"/>
      <c r="V3297" s="197" t="s">
        <v>776</v>
      </c>
      <c r="W3297" s="220">
        <v>1</v>
      </c>
      <c r="X3297" s="223">
        <v>618</v>
      </c>
      <c r="Y3297" s="223">
        <v>599</v>
      </c>
      <c r="Z3297" s="223">
        <v>561</v>
      </c>
      <c r="AA3297" s="223">
        <v>528</v>
      </c>
      <c r="AB3297" s="5"/>
      <c r="AC3297" s="224">
        <f t="shared" si="122"/>
        <v>0</v>
      </c>
      <c r="AD3297" s="270">
        <f t="shared" si="123"/>
        <v>0</v>
      </c>
      <c r="AE3297" s="198"/>
      <c r="AF3297" s="199"/>
      <c r="AG3297" s="200"/>
      <c r="AH3297" s="200"/>
      <c r="AI3297" s="169" t="str">
        <f>IF(AB3297/W3297=0,"",IF(MOD(AB3297,W3297)&gt;0,"ОШИБКА!!! неверная кратность на сорт",""))</f>
        <v/>
      </c>
    </row>
    <row r="3298" spans="2:35">
      <c r="B3298" s="251"/>
      <c r="C3298" s="168" t="s">
        <v>2905</v>
      </c>
      <c r="D3298" s="267"/>
      <c r="E3298" s="267"/>
      <c r="F3298" s="267"/>
      <c r="G3298" s="267"/>
      <c r="H3298" s="267"/>
      <c r="I3298" s="267"/>
      <c r="J3298" s="267">
        <v>3</v>
      </c>
      <c r="K3298" s="267"/>
      <c r="L3298" s="196" t="s">
        <v>37</v>
      </c>
      <c r="M3298" s="196" t="s">
        <v>2989</v>
      </c>
      <c r="N3298" s="196" t="s">
        <v>645</v>
      </c>
      <c r="O3298" s="196" t="s">
        <v>646</v>
      </c>
      <c r="P3298" s="196" t="s">
        <v>651</v>
      </c>
      <c r="Q3298" s="217" t="s">
        <v>619</v>
      </c>
      <c r="R3298" s="218"/>
      <c r="S3298" s="218"/>
      <c r="T3298" s="218"/>
      <c r="U3298" s="219"/>
      <c r="V3298" s="197" t="s">
        <v>776</v>
      </c>
      <c r="W3298" s="220">
        <v>1</v>
      </c>
      <c r="X3298" s="223">
        <v>842</v>
      </c>
      <c r="Y3298" s="223">
        <v>816</v>
      </c>
      <c r="Z3298" s="223">
        <v>765</v>
      </c>
      <c r="AA3298" s="223">
        <v>720</v>
      </c>
      <c r="AB3298" s="5"/>
      <c r="AC3298" s="224">
        <f t="shared" si="122"/>
        <v>0</v>
      </c>
      <c r="AD3298" s="270">
        <f t="shared" si="123"/>
        <v>0</v>
      </c>
      <c r="AE3298" s="198"/>
      <c r="AF3298" s="199"/>
      <c r="AG3298" s="200"/>
      <c r="AH3298" s="200"/>
      <c r="AI3298" s="169" t="str">
        <f>IF(AB3298/W3298=0,"",IF(MOD(AB3298,W3298)&gt;0,"ОШИБКА!!! неверная кратность на сорт",""))</f>
        <v/>
      </c>
    </row>
    <row r="3299" spans="2:35">
      <c r="B3299" s="251"/>
      <c r="C3299" s="168" t="s">
        <v>2906</v>
      </c>
      <c r="D3299" s="267">
        <v>4</v>
      </c>
      <c r="E3299" s="267"/>
      <c r="F3299" s="267"/>
      <c r="G3299" s="267"/>
      <c r="H3299" s="267"/>
      <c r="I3299" s="267"/>
      <c r="J3299" s="267">
        <v>12</v>
      </c>
      <c r="K3299" s="267"/>
      <c r="L3299" s="196" t="s">
        <v>37</v>
      </c>
      <c r="M3299" s="196" t="s">
        <v>2989</v>
      </c>
      <c r="N3299" s="196" t="s">
        <v>645</v>
      </c>
      <c r="O3299" s="196" t="s">
        <v>646</v>
      </c>
      <c r="P3299" s="196" t="s">
        <v>652</v>
      </c>
      <c r="Q3299" s="217" t="s">
        <v>619</v>
      </c>
      <c r="R3299" s="218"/>
      <c r="S3299" s="218"/>
      <c r="T3299" s="218"/>
      <c r="U3299" s="219"/>
      <c r="V3299" s="197" t="s">
        <v>776</v>
      </c>
      <c r="W3299" s="220">
        <v>1</v>
      </c>
      <c r="X3299" s="223">
        <v>618</v>
      </c>
      <c r="Y3299" s="223">
        <v>599</v>
      </c>
      <c r="Z3299" s="223">
        <v>561</v>
      </c>
      <c r="AA3299" s="223">
        <v>528</v>
      </c>
      <c r="AB3299" s="5"/>
      <c r="AC3299" s="224">
        <f t="shared" si="122"/>
        <v>0</v>
      </c>
      <c r="AD3299" s="270">
        <f t="shared" si="123"/>
        <v>0</v>
      </c>
      <c r="AE3299" s="198"/>
      <c r="AF3299" s="199"/>
      <c r="AG3299" s="200"/>
      <c r="AH3299" s="200"/>
      <c r="AI3299" s="169" t="str">
        <f>IF(AB3299/W3299=0,"",IF(MOD(AB3299,W3299)&gt;0,"ОШИБКА!!! неверная кратность на сорт",""))</f>
        <v/>
      </c>
    </row>
    <row r="3300" spans="2:35">
      <c r="B3300" s="251"/>
      <c r="C3300" s="168" t="s">
        <v>2907</v>
      </c>
      <c r="D3300" s="267"/>
      <c r="E3300" s="267"/>
      <c r="F3300" s="267"/>
      <c r="G3300" s="267"/>
      <c r="H3300" s="267"/>
      <c r="I3300" s="267"/>
      <c r="J3300" s="267"/>
      <c r="K3300" s="267"/>
      <c r="L3300" s="196" t="s">
        <v>37</v>
      </c>
      <c r="M3300" s="332" t="s">
        <v>2989</v>
      </c>
      <c r="N3300" s="332" t="s">
        <v>645</v>
      </c>
      <c r="O3300" s="332" t="s">
        <v>646</v>
      </c>
      <c r="P3300" s="332" t="s">
        <v>653</v>
      </c>
      <c r="Q3300" s="338" t="s">
        <v>619</v>
      </c>
      <c r="R3300" s="334"/>
      <c r="S3300" s="334"/>
      <c r="T3300" s="334"/>
      <c r="U3300" s="219"/>
      <c r="V3300" s="197" t="s">
        <v>776</v>
      </c>
      <c r="W3300" s="220">
        <v>1</v>
      </c>
      <c r="X3300" s="223">
        <v>842</v>
      </c>
      <c r="Y3300" s="223">
        <v>816</v>
      </c>
      <c r="Z3300" s="223">
        <v>765</v>
      </c>
      <c r="AA3300" s="223">
        <v>720</v>
      </c>
      <c r="AB3300" s="5"/>
      <c r="AC3300" s="224">
        <f t="shared" si="122"/>
        <v>0</v>
      </c>
      <c r="AD3300" s="270">
        <f t="shared" si="123"/>
        <v>0</v>
      </c>
      <c r="AE3300" s="198" t="s">
        <v>4484</v>
      </c>
      <c r="AF3300" s="199"/>
      <c r="AG3300" s="200"/>
      <c r="AH3300" s="200"/>
      <c r="AI3300" s="169" t="str">
        <f>IF(AB3300/W3300=0,"",IF(MOD(AB3300,W3300)&gt;0,"ОШИБКА!!! неверная кратность на сорт",""))</f>
        <v/>
      </c>
    </row>
    <row r="3301" spans="2:35">
      <c r="B3301" s="251"/>
      <c r="C3301" s="168" t="s">
        <v>2908</v>
      </c>
      <c r="D3301" s="267"/>
      <c r="E3301" s="267"/>
      <c r="F3301" s="267"/>
      <c r="G3301" s="267"/>
      <c r="H3301" s="267"/>
      <c r="I3301" s="267"/>
      <c r="J3301" s="267"/>
      <c r="K3301" s="267"/>
      <c r="L3301" s="196" t="s">
        <v>37</v>
      </c>
      <c r="M3301" s="332" t="s">
        <v>2989</v>
      </c>
      <c r="N3301" s="332" t="s">
        <v>645</v>
      </c>
      <c r="O3301" s="332" t="s">
        <v>646</v>
      </c>
      <c r="P3301" s="332" t="s">
        <v>654</v>
      </c>
      <c r="Q3301" s="338" t="s">
        <v>619</v>
      </c>
      <c r="R3301" s="334"/>
      <c r="S3301" s="334"/>
      <c r="T3301" s="334"/>
      <c r="U3301" s="219"/>
      <c r="V3301" s="197" t="s">
        <v>776</v>
      </c>
      <c r="W3301" s="220">
        <v>1</v>
      </c>
      <c r="X3301" s="223">
        <v>842</v>
      </c>
      <c r="Y3301" s="223">
        <v>816</v>
      </c>
      <c r="Z3301" s="223">
        <v>765</v>
      </c>
      <c r="AA3301" s="223">
        <v>720</v>
      </c>
      <c r="AB3301" s="5"/>
      <c r="AC3301" s="224">
        <f t="shared" si="122"/>
        <v>0</v>
      </c>
      <c r="AD3301" s="270">
        <f t="shared" si="123"/>
        <v>0</v>
      </c>
      <c r="AE3301" s="198" t="s">
        <v>4484</v>
      </c>
      <c r="AF3301" s="199"/>
      <c r="AG3301" s="200"/>
      <c r="AH3301" s="200"/>
      <c r="AI3301" s="169" t="str">
        <f>IF(AB3301/W3301=0,"",IF(MOD(AB3301,W3301)&gt;0,"ОШИБКА!!! неверная кратность на сорт",""))</f>
        <v/>
      </c>
    </row>
    <row r="3302" spans="2:35">
      <c r="B3302" s="251"/>
      <c r="C3302" s="168" t="s">
        <v>2909</v>
      </c>
      <c r="D3302" s="267"/>
      <c r="E3302" s="267"/>
      <c r="F3302" s="267"/>
      <c r="G3302" s="267"/>
      <c r="H3302" s="267"/>
      <c r="I3302" s="267"/>
      <c r="J3302" s="267"/>
      <c r="K3302" s="267"/>
      <c r="L3302" s="196" t="s">
        <v>37</v>
      </c>
      <c r="M3302" s="332" t="s">
        <v>2989</v>
      </c>
      <c r="N3302" s="332" t="s">
        <v>645</v>
      </c>
      <c r="O3302" s="332" t="s">
        <v>646</v>
      </c>
      <c r="P3302" s="332" t="s">
        <v>655</v>
      </c>
      <c r="Q3302" s="338" t="s">
        <v>619</v>
      </c>
      <c r="R3302" s="334"/>
      <c r="S3302" s="334"/>
      <c r="T3302" s="334"/>
      <c r="U3302" s="219"/>
      <c r="V3302" s="197" t="s">
        <v>776</v>
      </c>
      <c r="W3302" s="220">
        <v>1</v>
      </c>
      <c r="X3302" s="223">
        <v>618</v>
      </c>
      <c r="Y3302" s="223">
        <v>599</v>
      </c>
      <c r="Z3302" s="223">
        <v>561</v>
      </c>
      <c r="AA3302" s="223">
        <v>528</v>
      </c>
      <c r="AB3302" s="5"/>
      <c r="AC3302" s="224">
        <f t="shared" si="122"/>
        <v>0</v>
      </c>
      <c r="AD3302" s="270">
        <f t="shared" si="123"/>
        <v>0</v>
      </c>
      <c r="AE3302" s="198" t="s">
        <v>4484</v>
      </c>
      <c r="AF3302" s="199"/>
      <c r="AG3302" s="200"/>
      <c r="AH3302" s="200"/>
      <c r="AI3302" s="169" t="str">
        <f>IF(AB3302/W3302=0,"",IF(MOD(AB3302,W3302)&gt;0,"ОШИБКА!!! неверная кратность на сорт",""))</f>
        <v/>
      </c>
    </row>
    <row r="3303" spans="2:35">
      <c r="B3303" s="251"/>
      <c r="C3303" s="168"/>
      <c r="D3303" s="267"/>
      <c r="E3303" s="267"/>
      <c r="F3303" s="267"/>
      <c r="G3303" s="267"/>
      <c r="H3303" s="267"/>
      <c r="I3303" s="267"/>
      <c r="J3303" s="267"/>
      <c r="K3303" s="267"/>
      <c r="L3303" s="196" t="s">
        <v>37</v>
      </c>
      <c r="M3303" s="196" t="s">
        <v>2989</v>
      </c>
      <c r="N3303" s="196" t="s">
        <v>5554</v>
      </c>
      <c r="O3303" s="196"/>
      <c r="P3303" s="196"/>
      <c r="Q3303" s="217" t="s">
        <v>5557</v>
      </c>
      <c r="R3303" s="218"/>
      <c r="S3303" s="218"/>
      <c r="T3303" s="218"/>
      <c r="U3303" s="281" t="s">
        <v>4764</v>
      </c>
      <c r="V3303" s="197" t="s">
        <v>776</v>
      </c>
      <c r="W3303" s="220">
        <v>1</v>
      </c>
      <c r="X3303" s="285">
        <v>1219</v>
      </c>
      <c r="Y3303" s="285">
        <v>1182</v>
      </c>
      <c r="Z3303" s="285">
        <v>1108</v>
      </c>
      <c r="AA3303" s="285">
        <v>1041</v>
      </c>
      <c r="AB3303" s="5"/>
      <c r="AC3303" s="224">
        <f t="shared" si="122"/>
        <v>0</v>
      </c>
      <c r="AD3303" s="270">
        <f t="shared" si="123"/>
        <v>0</v>
      </c>
      <c r="AE3303" s="282" t="s">
        <v>7069</v>
      </c>
      <c r="AF3303" s="283" t="s">
        <v>4765</v>
      </c>
      <c r="AG3303" s="200"/>
      <c r="AH3303" s="200"/>
      <c r="AI3303" s="169" t="str">
        <f>IF(AB3303/W3303=0,"",IF(MOD(AB3303,W3303)&gt;0,"ОШИБКА!!! неверная кратность на сорт",""))</f>
        <v/>
      </c>
    </row>
    <row r="3304" spans="2:35">
      <c r="B3304" s="251"/>
      <c r="C3304" s="168"/>
      <c r="D3304" s="267"/>
      <c r="E3304" s="267"/>
      <c r="F3304" s="267"/>
      <c r="G3304" s="267"/>
      <c r="H3304" s="267"/>
      <c r="I3304" s="267"/>
      <c r="J3304" s="267"/>
      <c r="K3304" s="267">
        <v>7</v>
      </c>
      <c r="L3304" s="196" t="s">
        <v>37</v>
      </c>
      <c r="M3304" s="196" t="s">
        <v>2989</v>
      </c>
      <c r="N3304" s="196" t="s">
        <v>5555</v>
      </c>
      <c r="O3304" s="196"/>
      <c r="P3304" s="196"/>
      <c r="Q3304" s="217" t="s">
        <v>5557</v>
      </c>
      <c r="R3304" s="218"/>
      <c r="S3304" s="218"/>
      <c r="T3304" s="218"/>
      <c r="U3304" s="281" t="s">
        <v>4764</v>
      </c>
      <c r="V3304" s="197" t="s">
        <v>776</v>
      </c>
      <c r="W3304" s="220">
        <v>1</v>
      </c>
      <c r="X3304" s="285">
        <v>1219</v>
      </c>
      <c r="Y3304" s="285">
        <v>1182</v>
      </c>
      <c r="Z3304" s="285">
        <v>1108</v>
      </c>
      <c r="AA3304" s="285">
        <v>1041</v>
      </c>
      <c r="AB3304" s="5"/>
      <c r="AC3304" s="224">
        <f t="shared" si="122"/>
        <v>0</v>
      </c>
      <c r="AD3304" s="270">
        <f t="shared" si="123"/>
        <v>0</v>
      </c>
      <c r="AE3304" s="282" t="s">
        <v>7069</v>
      </c>
      <c r="AF3304" s="283" t="s">
        <v>4765</v>
      </c>
      <c r="AG3304" s="200"/>
      <c r="AH3304" s="200"/>
      <c r="AI3304" s="169" t="str">
        <f>IF(AB3304/W3304=0,"",IF(MOD(AB3304,W3304)&gt;0,"ОШИБКА!!! неверная кратность на сорт",""))</f>
        <v/>
      </c>
    </row>
    <row r="3305" spans="2:35">
      <c r="B3305" s="251"/>
      <c r="C3305" s="168"/>
      <c r="D3305" s="267"/>
      <c r="E3305" s="267"/>
      <c r="F3305" s="267"/>
      <c r="G3305" s="267"/>
      <c r="H3305" s="267"/>
      <c r="I3305" s="267"/>
      <c r="J3305" s="267"/>
      <c r="K3305" s="267"/>
      <c r="L3305" s="196" t="s">
        <v>37</v>
      </c>
      <c r="M3305" s="196" t="s">
        <v>2989</v>
      </c>
      <c r="N3305" s="196" t="s">
        <v>5556</v>
      </c>
      <c r="O3305" s="196"/>
      <c r="P3305" s="196"/>
      <c r="Q3305" s="217" t="s">
        <v>5247</v>
      </c>
      <c r="R3305" s="218"/>
      <c r="S3305" s="218"/>
      <c r="T3305" s="218"/>
      <c r="U3305" s="281" t="s">
        <v>4764</v>
      </c>
      <c r="V3305" s="197" t="s">
        <v>776</v>
      </c>
      <c r="W3305" s="220">
        <v>1</v>
      </c>
      <c r="X3305" s="285">
        <v>7607</v>
      </c>
      <c r="Y3305" s="285">
        <v>7376</v>
      </c>
      <c r="Z3305" s="285">
        <v>6915</v>
      </c>
      <c r="AA3305" s="285">
        <v>6500</v>
      </c>
      <c r="AB3305" s="5"/>
      <c r="AC3305" s="224">
        <f t="shared" si="122"/>
        <v>0</v>
      </c>
      <c r="AD3305" s="270">
        <f t="shared" si="123"/>
        <v>0</v>
      </c>
      <c r="AE3305" s="282" t="s">
        <v>7069</v>
      </c>
      <c r="AF3305" s="283" t="s">
        <v>4765</v>
      </c>
      <c r="AG3305" s="200"/>
      <c r="AH3305" s="200"/>
      <c r="AI3305" s="169" t="str">
        <f>IF(AB3305/W3305=0,"",IF(MOD(AB3305,W3305)&gt;0,"ОШИБКА!!! неверная кратность на сорт",""))</f>
        <v/>
      </c>
    </row>
    <row r="3306" spans="2:35">
      <c r="B3306" s="251"/>
      <c r="C3306" s="168" t="s">
        <v>2910</v>
      </c>
      <c r="D3306" s="267"/>
      <c r="E3306" s="267"/>
      <c r="F3306" s="267"/>
      <c r="G3306" s="267"/>
      <c r="H3306" s="267"/>
      <c r="I3306" s="267"/>
      <c r="J3306" s="267"/>
      <c r="K3306" s="267"/>
      <c r="L3306" s="196" t="s">
        <v>37</v>
      </c>
      <c r="M3306" s="332" t="s">
        <v>2989</v>
      </c>
      <c r="N3306" s="332" t="s">
        <v>656</v>
      </c>
      <c r="O3306" s="332" t="s">
        <v>657</v>
      </c>
      <c r="P3306" s="332" t="s">
        <v>658</v>
      </c>
      <c r="Q3306" s="338" t="s">
        <v>619</v>
      </c>
      <c r="R3306" s="334"/>
      <c r="S3306" s="334"/>
      <c r="T3306" s="334"/>
      <c r="U3306" s="219"/>
      <c r="V3306" s="197" t="s">
        <v>776</v>
      </c>
      <c r="W3306" s="220">
        <v>1</v>
      </c>
      <c r="X3306" s="223">
        <v>637</v>
      </c>
      <c r="Y3306" s="223">
        <v>618</v>
      </c>
      <c r="Z3306" s="223">
        <v>579</v>
      </c>
      <c r="AA3306" s="223">
        <v>545</v>
      </c>
      <c r="AB3306" s="5"/>
      <c r="AC3306" s="224">
        <f t="shared" si="122"/>
        <v>0</v>
      </c>
      <c r="AD3306" s="270">
        <f t="shared" si="123"/>
        <v>0</v>
      </c>
      <c r="AE3306" s="198" t="s">
        <v>4484</v>
      </c>
      <c r="AF3306" s="199"/>
      <c r="AG3306" s="200"/>
      <c r="AH3306" s="200"/>
      <c r="AI3306" s="169" t="str">
        <f>IF(AB3306/W3306=0,"",IF(MOD(AB3306,W3306)&gt;0,"ОШИБКА!!! неверная кратность на сорт",""))</f>
        <v/>
      </c>
    </row>
    <row r="3307" spans="2:35">
      <c r="B3307" s="251"/>
      <c r="C3307" s="168" t="s">
        <v>2911</v>
      </c>
      <c r="D3307" s="267">
        <v>10</v>
      </c>
      <c r="E3307" s="267"/>
      <c r="F3307" s="267"/>
      <c r="G3307" s="267"/>
      <c r="H3307" s="267"/>
      <c r="I3307" s="267"/>
      <c r="J3307" s="267">
        <v>22</v>
      </c>
      <c r="K3307" s="267"/>
      <c r="L3307" s="196" t="s">
        <v>37</v>
      </c>
      <c r="M3307" s="196" t="s">
        <v>2989</v>
      </c>
      <c r="N3307" s="196" t="s">
        <v>656</v>
      </c>
      <c r="O3307" s="196" t="s">
        <v>657</v>
      </c>
      <c r="P3307" s="196" t="s">
        <v>659</v>
      </c>
      <c r="Q3307" s="217" t="s">
        <v>619</v>
      </c>
      <c r="R3307" s="218"/>
      <c r="S3307" s="218"/>
      <c r="T3307" s="218"/>
      <c r="U3307" s="219"/>
      <c r="V3307" s="197" t="s">
        <v>776</v>
      </c>
      <c r="W3307" s="220">
        <v>1</v>
      </c>
      <c r="X3307" s="223">
        <v>637</v>
      </c>
      <c r="Y3307" s="223">
        <v>618</v>
      </c>
      <c r="Z3307" s="223">
        <v>579</v>
      </c>
      <c r="AA3307" s="223">
        <v>545</v>
      </c>
      <c r="AB3307" s="5"/>
      <c r="AC3307" s="224">
        <f t="shared" si="122"/>
        <v>0</v>
      </c>
      <c r="AD3307" s="270">
        <f t="shared" si="123"/>
        <v>0</v>
      </c>
      <c r="AE3307" s="198"/>
      <c r="AF3307" s="199"/>
      <c r="AG3307" s="200"/>
      <c r="AH3307" s="200"/>
      <c r="AI3307" s="169" t="str">
        <f>IF(AB3307/W3307=0,"",IF(MOD(AB3307,W3307)&gt;0,"ОШИБКА!!! неверная кратность на сорт",""))</f>
        <v/>
      </c>
    </row>
    <row r="3308" spans="2:35">
      <c r="B3308" s="251"/>
      <c r="C3308" s="168"/>
      <c r="D3308" s="267"/>
      <c r="E3308" s="267"/>
      <c r="F3308" s="267"/>
      <c r="G3308" s="267"/>
      <c r="H3308" s="267"/>
      <c r="I3308" s="267"/>
      <c r="J3308" s="267"/>
      <c r="K3308" s="267">
        <v>3</v>
      </c>
      <c r="L3308" s="196" t="s">
        <v>37</v>
      </c>
      <c r="M3308" s="196" t="s">
        <v>2989</v>
      </c>
      <c r="N3308" s="196" t="s">
        <v>5541</v>
      </c>
      <c r="O3308" s="196"/>
      <c r="P3308" s="196"/>
      <c r="Q3308" s="217" t="s">
        <v>5208</v>
      </c>
      <c r="R3308" s="218"/>
      <c r="S3308" s="218"/>
      <c r="T3308" s="218"/>
      <c r="U3308" s="281" t="s">
        <v>4764</v>
      </c>
      <c r="V3308" s="197" t="s">
        <v>776</v>
      </c>
      <c r="W3308" s="220">
        <v>1</v>
      </c>
      <c r="X3308" s="285">
        <v>1273</v>
      </c>
      <c r="Y3308" s="285">
        <v>1234</v>
      </c>
      <c r="Z3308" s="285">
        <v>1157</v>
      </c>
      <c r="AA3308" s="285">
        <v>1087</v>
      </c>
      <c r="AB3308" s="5"/>
      <c r="AC3308" s="224">
        <f t="shared" si="122"/>
        <v>0</v>
      </c>
      <c r="AD3308" s="270">
        <f t="shared" si="123"/>
        <v>0</v>
      </c>
      <c r="AE3308" s="282" t="s">
        <v>7069</v>
      </c>
      <c r="AF3308" s="283" t="s">
        <v>4765</v>
      </c>
      <c r="AG3308" s="200"/>
      <c r="AH3308" s="200"/>
      <c r="AI3308" s="169" t="str">
        <f>IF(AB3308/W3308=0,"",IF(MOD(AB3308,W3308)&gt;0,"ОШИБКА!!! неверная кратность на сорт",""))</f>
        <v/>
      </c>
    </row>
    <row r="3309" spans="2:35">
      <c r="B3309" s="251"/>
      <c r="C3309" s="168"/>
      <c r="D3309" s="267"/>
      <c r="E3309" s="267"/>
      <c r="F3309" s="267"/>
      <c r="G3309" s="267"/>
      <c r="H3309" s="267"/>
      <c r="I3309" s="267"/>
      <c r="J3309" s="267"/>
      <c r="K3309" s="267">
        <v>2</v>
      </c>
      <c r="L3309" s="196" t="s">
        <v>37</v>
      </c>
      <c r="M3309" s="196" t="s">
        <v>2989</v>
      </c>
      <c r="N3309" s="196" t="s">
        <v>5542</v>
      </c>
      <c r="O3309" s="196"/>
      <c r="P3309" s="196"/>
      <c r="Q3309" s="217" t="s">
        <v>5544</v>
      </c>
      <c r="R3309" s="218"/>
      <c r="S3309" s="218"/>
      <c r="T3309" s="218"/>
      <c r="U3309" s="281" t="s">
        <v>4764</v>
      </c>
      <c r="V3309" s="197" t="s">
        <v>776</v>
      </c>
      <c r="W3309" s="220">
        <v>1</v>
      </c>
      <c r="X3309" s="285">
        <v>7408</v>
      </c>
      <c r="Y3309" s="285">
        <v>7184</v>
      </c>
      <c r="Z3309" s="285">
        <v>6735</v>
      </c>
      <c r="AA3309" s="285">
        <v>6330</v>
      </c>
      <c r="AB3309" s="5"/>
      <c r="AC3309" s="224">
        <f t="shared" si="122"/>
        <v>0</v>
      </c>
      <c r="AD3309" s="270">
        <f t="shared" si="123"/>
        <v>0</v>
      </c>
      <c r="AE3309" s="282" t="s">
        <v>7069</v>
      </c>
      <c r="AF3309" s="283" t="s">
        <v>4765</v>
      </c>
      <c r="AG3309" s="200"/>
      <c r="AH3309" s="200"/>
      <c r="AI3309" s="169" t="str">
        <f>IF(AB3309/W3309=0,"",IF(MOD(AB3309,W3309)&gt;0,"ОШИБКА!!! неверная кратность на сорт",""))</f>
        <v/>
      </c>
    </row>
    <row r="3310" spans="2:35">
      <c r="B3310" s="251"/>
      <c r="C3310" s="168"/>
      <c r="D3310" s="267"/>
      <c r="E3310" s="267"/>
      <c r="F3310" s="267"/>
      <c r="G3310" s="267"/>
      <c r="H3310" s="267"/>
      <c r="I3310" s="267"/>
      <c r="J3310" s="267"/>
      <c r="K3310" s="267"/>
      <c r="L3310" s="196" t="s">
        <v>37</v>
      </c>
      <c r="M3310" s="196" t="s">
        <v>2989</v>
      </c>
      <c r="N3310" s="196" t="s">
        <v>5543</v>
      </c>
      <c r="O3310" s="196"/>
      <c r="P3310" s="196"/>
      <c r="Q3310" s="217" t="s">
        <v>5247</v>
      </c>
      <c r="R3310" s="218"/>
      <c r="S3310" s="218"/>
      <c r="T3310" s="218"/>
      <c r="U3310" s="281" t="s">
        <v>4764</v>
      </c>
      <c r="V3310" s="197" t="s">
        <v>776</v>
      </c>
      <c r="W3310" s="220">
        <v>1</v>
      </c>
      <c r="X3310" s="285">
        <v>6612</v>
      </c>
      <c r="Y3310" s="285">
        <v>6412</v>
      </c>
      <c r="Z3310" s="285">
        <v>6011</v>
      </c>
      <c r="AA3310" s="285">
        <v>5650</v>
      </c>
      <c r="AB3310" s="5"/>
      <c r="AC3310" s="224">
        <f t="shared" si="122"/>
        <v>0</v>
      </c>
      <c r="AD3310" s="270">
        <f t="shared" si="123"/>
        <v>0</v>
      </c>
      <c r="AE3310" s="282" t="s">
        <v>7069</v>
      </c>
      <c r="AF3310" s="283" t="s">
        <v>4765</v>
      </c>
      <c r="AG3310" s="200"/>
      <c r="AH3310" s="200"/>
      <c r="AI3310" s="169" t="str">
        <f>IF(AB3310/W3310=0,"",IF(MOD(AB3310,W3310)&gt;0,"ОШИБКА!!! неверная кратность на сорт",""))</f>
        <v/>
      </c>
    </row>
    <row r="3311" spans="2:35">
      <c r="B3311" s="251"/>
      <c r="C3311" s="168"/>
      <c r="D3311" s="267"/>
      <c r="E3311" s="267"/>
      <c r="F3311" s="267"/>
      <c r="G3311" s="267"/>
      <c r="H3311" s="267"/>
      <c r="I3311" s="267"/>
      <c r="J3311" s="267"/>
      <c r="K3311" s="267"/>
      <c r="L3311" s="196" t="s">
        <v>37</v>
      </c>
      <c r="M3311" s="196" t="s">
        <v>2989</v>
      </c>
      <c r="N3311" s="196" t="s">
        <v>5543</v>
      </c>
      <c r="O3311" s="196"/>
      <c r="P3311" s="196"/>
      <c r="Q3311" s="217" t="s">
        <v>5208</v>
      </c>
      <c r="R3311" s="218"/>
      <c r="S3311" s="218"/>
      <c r="T3311" s="218"/>
      <c r="U3311" s="281" t="s">
        <v>4764</v>
      </c>
      <c r="V3311" s="197" t="s">
        <v>776</v>
      </c>
      <c r="W3311" s="220">
        <v>1</v>
      </c>
      <c r="X3311" s="285">
        <v>1405</v>
      </c>
      <c r="Y3311" s="285">
        <v>1362</v>
      </c>
      <c r="Z3311" s="285">
        <v>1277</v>
      </c>
      <c r="AA3311" s="285">
        <v>1200</v>
      </c>
      <c r="AB3311" s="5"/>
      <c r="AC3311" s="224">
        <f t="shared" si="122"/>
        <v>0</v>
      </c>
      <c r="AD3311" s="270">
        <f t="shared" si="123"/>
        <v>0</v>
      </c>
      <c r="AE3311" s="282" t="s">
        <v>7069</v>
      </c>
      <c r="AF3311" s="283" t="s">
        <v>4765</v>
      </c>
      <c r="AG3311" s="200"/>
      <c r="AH3311" s="200"/>
      <c r="AI3311" s="169" t="str">
        <f>IF(AB3311/W3311=0,"",IF(MOD(AB3311,W3311)&gt;0,"ОШИБКА!!! неверная кратность на сорт",""))</f>
        <v/>
      </c>
    </row>
    <row r="3312" spans="2:35">
      <c r="B3312" s="251"/>
      <c r="C3312" s="168" t="s">
        <v>2927</v>
      </c>
      <c r="D3312" s="267"/>
      <c r="E3312" s="267"/>
      <c r="F3312" s="267"/>
      <c r="G3312" s="267"/>
      <c r="H3312" s="267"/>
      <c r="I3312" s="267"/>
      <c r="J3312" s="267">
        <v>11</v>
      </c>
      <c r="K3312" s="267"/>
      <c r="L3312" s="196" t="s">
        <v>37</v>
      </c>
      <c r="M3312" s="196" t="s">
        <v>2989</v>
      </c>
      <c r="N3312" s="196" t="s">
        <v>687</v>
      </c>
      <c r="O3312" s="196" t="s">
        <v>688</v>
      </c>
      <c r="P3312" s="196" t="s">
        <v>690</v>
      </c>
      <c r="Q3312" s="217" t="s">
        <v>619</v>
      </c>
      <c r="R3312" s="218"/>
      <c r="S3312" s="218"/>
      <c r="T3312" s="218"/>
      <c r="U3312" s="219"/>
      <c r="V3312" s="197" t="s">
        <v>776</v>
      </c>
      <c r="W3312" s="220">
        <v>1</v>
      </c>
      <c r="X3312" s="223">
        <v>842</v>
      </c>
      <c r="Y3312" s="223">
        <v>816</v>
      </c>
      <c r="Z3312" s="223">
        <v>765</v>
      </c>
      <c r="AA3312" s="223">
        <v>720</v>
      </c>
      <c r="AB3312" s="5"/>
      <c r="AC3312" s="224">
        <f t="shared" si="122"/>
        <v>0</v>
      </c>
      <c r="AD3312" s="270">
        <f t="shared" si="123"/>
        <v>0</v>
      </c>
      <c r="AE3312" s="198"/>
      <c r="AF3312" s="199"/>
      <c r="AG3312" s="200"/>
      <c r="AH3312" s="200"/>
      <c r="AI3312" s="169" t="str">
        <f>IF(AB3312/W3312=0,"",IF(MOD(AB3312,W3312)&gt;0,"ОШИБКА!!! неверная кратность на сорт",""))</f>
        <v/>
      </c>
    </row>
    <row r="3313" spans="2:35">
      <c r="B3313" s="251"/>
      <c r="C3313" s="168" t="s">
        <v>2926</v>
      </c>
      <c r="D3313" s="267">
        <v>1</v>
      </c>
      <c r="E3313" s="267"/>
      <c r="F3313" s="267"/>
      <c r="G3313" s="267"/>
      <c r="H3313" s="267"/>
      <c r="I3313" s="267"/>
      <c r="J3313" s="267">
        <v>8</v>
      </c>
      <c r="K3313" s="267"/>
      <c r="L3313" s="196" t="s">
        <v>37</v>
      </c>
      <c r="M3313" s="196" t="s">
        <v>2989</v>
      </c>
      <c r="N3313" s="196" t="s">
        <v>687</v>
      </c>
      <c r="O3313" s="196" t="s">
        <v>688</v>
      </c>
      <c r="P3313" s="196" t="s">
        <v>689</v>
      </c>
      <c r="Q3313" s="217" t="s">
        <v>619</v>
      </c>
      <c r="R3313" s="218"/>
      <c r="S3313" s="218"/>
      <c r="T3313" s="218"/>
      <c r="U3313" s="219"/>
      <c r="V3313" s="197" t="s">
        <v>776</v>
      </c>
      <c r="W3313" s="220">
        <v>1</v>
      </c>
      <c r="X3313" s="223">
        <v>842</v>
      </c>
      <c r="Y3313" s="223">
        <v>816</v>
      </c>
      <c r="Z3313" s="223">
        <v>765</v>
      </c>
      <c r="AA3313" s="223">
        <v>720</v>
      </c>
      <c r="AB3313" s="5"/>
      <c r="AC3313" s="224">
        <f t="shared" si="122"/>
        <v>0</v>
      </c>
      <c r="AD3313" s="270">
        <f t="shared" si="123"/>
        <v>0</v>
      </c>
      <c r="AE3313" s="198"/>
      <c r="AF3313" s="199"/>
      <c r="AG3313" s="200"/>
      <c r="AH3313" s="200"/>
      <c r="AI3313" s="169" t="str">
        <f>IF(AB3313/W3313=0,"",IF(MOD(AB3313,W3313)&gt;0,"ОШИБКА!!! неверная кратность на сорт",""))</f>
        <v/>
      </c>
    </row>
    <row r="3314" spans="2:35">
      <c r="B3314" s="251"/>
      <c r="C3314" s="168"/>
      <c r="D3314" s="267"/>
      <c r="E3314" s="267"/>
      <c r="F3314" s="267"/>
      <c r="G3314" s="267"/>
      <c r="H3314" s="267"/>
      <c r="I3314" s="267"/>
      <c r="J3314" s="267"/>
      <c r="K3314" s="267"/>
      <c r="L3314" s="196" t="s">
        <v>37</v>
      </c>
      <c r="M3314" s="196" t="s">
        <v>2989</v>
      </c>
      <c r="N3314" s="196" t="s">
        <v>5548</v>
      </c>
      <c r="O3314" s="196"/>
      <c r="P3314" s="196"/>
      <c r="Q3314" s="217" t="s">
        <v>5550</v>
      </c>
      <c r="R3314" s="218"/>
      <c r="S3314" s="218"/>
      <c r="T3314" s="218"/>
      <c r="U3314" s="281" t="s">
        <v>4764</v>
      </c>
      <c r="V3314" s="197" t="s">
        <v>776</v>
      </c>
      <c r="W3314" s="220">
        <v>1</v>
      </c>
      <c r="X3314" s="285">
        <v>1273</v>
      </c>
      <c r="Y3314" s="285">
        <v>1234</v>
      </c>
      <c r="Z3314" s="285">
        <v>1157</v>
      </c>
      <c r="AA3314" s="285">
        <v>1087</v>
      </c>
      <c r="AB3314" s="5"/>
      <c r="AC3314" s="224">
        <f t="shared" si="122"/>
        <v>0</v>
      </c>
      <c r="AD3314" s="270">
        <f t="shared" si="123"/>
        <v>0</v>
      </c>
      <c r="AE3314" s="282" t="s">
        <v>7069</v>
      </c>
      <c r="AF3314" s="283" t="s">
        <v>4765</v>
      </c>
      <c r="AG3314" s="200"/>
      <c r="AH3314" s="200"/>
      <c r="AI3314" s="169" t="str">
        <f>IF(AB3314/W3314=0,"",IF(MOD(AB3314,W3314)&gt;0,"ОШИБКА!!! неверная кратность на сорт",""))</f>
        <v/>
      </c>
    </row>
    <row r="3315" spans="2:35">
      <c r="B3315" s="251"/>
      <c r="C3315" s="168"/>
      <c r="D3315" s="267"/>
      <c r="E3315" s="267"/>
      <c r="F3315" s="267"/>
      <c r="G3315" s="267"/>
      <c r="H3315" s="267"/>
      <c r="I3315" s="267"/>
      <c r="J3315" s="267"/>
      <c r="K3315" s="267">
        <v>1</v>
      </c>
      <c r="L3315" s="196" t="s">
        <v>37</v>
      </c>
      <c r="M3315" s="196" t="s">
        <v>2989</v>
      </c>
      <c r="N3315" s="196" t="s">
        <v>5549</v>
      </c>
      <c r="O3315" s="196"/>
      <c r="P3315" s="196"/>
      <c r="Q3315" s="217" t="s">
        <v>5550</v>
      </c>
      <c r="R3315" s="218"/>
      <c r="S3315" s="218"/>
      <c r="T3315" s="218"/>
      <c r="U3315" s="281" t="s">
        <v>4764</v>
      </c>
      <c r="V3315" s="197" t="s">
        <v>776</v>
      </c>
      <c r="W3315" s="220">
        <v>1</v>
      </c>
      <c r="X3315" s="285">
        <v>1273</v>
      </c>
      <c r="Y3315" s="285">
        <v>1234</v>
      </c>
      <c r="Z3315" s="285">
        <v>1157</v>
      </c>
      <c r="AA3315" s="285">
        <v>1087</v>
      </c>
      <c r="AB3315" s="5"/>
      <c r="AC3315" s="224">
        <f t="shared" si="122"/>
        <v>0</v>
      </c>
      <c r="AD3315" s="270">
        <f t="shared" si="123"/>
        <v>0</v>
      </c>
      <c r="AE3315" s="282" t="s">
        <v>7069</v>
      </c>
      <c r="AF3315" s="283" t="s">
        <v>4765</v>
      </c>
      <c r="AG3315" s="200"/>
      <c r="AH3315" s="200"/>
      <c r="AI3315" s="169" t="str">
        <f>IF(AB3315/W3315=0,"",IF(MOD(AB3315,W3315)&gt;0,"ОШИБКА!!! неверная кратность на сорт",""))</f>
        <v/>
      </c>
    </row>
    <row r="3316" spans="2:35">
      <c r="B3316" s="251"/>
      <c r="C3316" s="168" t="s">
        <v>2928</v>
      </c>
      <c r="D3316" s="267"/>
      <c r="E3316" s="267"/>
      <c r="F3316" s="267"/>
      <c r="G3316" s="267"/>
      <c r="H3316" s="267"/>
      <c r="I3316" s="267"/>
      <c r="J3316" s="267">
        <v>12</v>
      </c>
      <c r="K3316" s="267"/>
      <c r="L3316" s="196" t="s">
        <v>37</v>
      </c>
      <c r="M3316" s="196" t="s">
        <v>2989</v>
      </c>
      <c r="N3316" s="196" t="s">
        <v>576</v>
      </c>
      <c r="O3316" s="196" t="s">
        <v>575</v>
      </c>
      <c r="P3316" s="196" t="s">
        <v>691</v>
      </c>
      <c r="Q3316" s="217" t="s">
        <v>2885</v>
      </c>
      <c r="R3316" s="218"/>
      <c r="S3316" s="218"/>
      <c r="T3316" s="218"/>
      <c r="U3316" s="219"/>
      <c r="V3316" s="197" t="s">
        <v>776</v>
      </c>
      <c r="W3316" s="220">
        <v>1</v>
      </c>
      <c r="X3316" s="223">
        <v>525</v>
      </c>
      <c r="Y3316" s="223">
        <v>509</v>
      </c>
      <c r="Z3316" s="223">
        <v>477</v>
      </c>
      <c r="AA3316" s="223">
        <v>449</v>
      </c>
      <c r="AB3316" s="5"/>
      <c r="AC3316" s="224">
        <f t="shared" si="122"/>
        <v>0</v>
      </c>
      <c r="AD3316" s="270">
        <f t="shared" si="123"/>
        <v>0</v>
      </c>
      <c r="AE3316" s="198"/>
      <c r="AF3316" s="199"/>
      <c r="AG3316" s="200"/>
      <c r="AH3316" s="200"/>
      <c r="AI3316" s="169" t="str">
        <f>IF(AB3316/W3316=0,"",IF(MOD(AB3316,W3316)&gt;0,"ОШИБКА!!! неверная кратность на сорт",""))</f>
        <v/>
      </c>
    </row>
    <row r="3317" spans="2:35">
      <c r="B3317" s="251"/>
      <c r="C3317" s="168" t="s">
        <v>4573</v>
      </c>
      <c r="D3317" s="267">
        <v>6</v>
      </c>
      <c r="E3317" s="267"/>
      <c r="F3317" s="267"/>
      <c r="G3317" s="267"/>
      <c r="H3317" s="267"/>
      <c r="I3317" s="267"/>
      <c r="J3317" s="267">
        <v>13</v>
      </c>
      <c r="K3317" s="267"/>
      <c r="L3317" s="196" t="s">
        <v>37</v>
      </c>
      <c r="M3317" s="196" t="s">
        <v>2989</v>
      </c>
      <c r="N3317" s="196" t="s">
        <v>576</v>
      </c>
      <c r="O3317" s="196" t="s">
        <v>575</v>
      </c>
      <c r="P3317" s="196" t="s">
        <v>4575</v>
      </c>
      <c r="Q3317" s="217" t="s">
        <v>2885</v>
      </c>
      <c r="R3317" s="218"/>
      <c r="S3317" s="218"/>
      <c r="T3317" s="218"/>
      <c r="U3317" s="219"/>
      <c r="V3317" s="197" t="s">
        <v>776</v>
      </c>
      <c r="W3317" s="220">
        <v>1</v>
      </c>
      <c r="X3317" s="223">
        <v>525</v>
      </c>
      <c r="Y3317" s="223">
        <v>509</v>
      </c>
      <c r="Z3317" s="223">
        <v>477</v>
      </c>
      <c r="AA3317" s="223">
        <v>449</v>
      </c>
      <c r="AB3317" s="5"/>
      <c r="AC3317" s="224">
        <f t="shared" si="122"/>
        <v>0</v>
      </c>
      <c r="AD3317" s="270">
        <f t="shared" si="123"/>
        <v>0</v>
      </c>
      <c r="AE3317" s="198"/>
      <c r="AF3317" s="199"/>
      <c r="AG3317" s="200"/>
      <c r="AH3317" s="200"/>
      <c r="AI3317" s="169" t="str">
        <f>IF(AB3317/W3317=0,"",IF(MOD(AB3317,W3317)&gt;0,"ОШИБКА!!! неверная кратность на сорт",""))</f>
        <v/>
      </c>
    </row>
    <row r="3318" spans="2:35">
      <c r="B3318" s="251"/>
      <c r="C3318" s="168" t="s">
        <v>4574</v>
      </c>
      <c r="D3318" s="267"/>
      <c r="E3318" s="267"/>
      <c r="F3318" s="267"/>
      <c r="G3318" s="267"/>
      <c r="H3318" s="267"/>
      <c r="I3318" s="267"/>
      <c r="J3318" s="267">
        <v>10</v>
      </c>
      <c r="K3318" s="267"/>
      <c r="L3318" s="196" t="s">
        <v>37</v>
      </c>
      <c r="M3318" s="196" t="s">
        <v>2989</v>
      </c>
      <c r="N3318" s="196" t="s">
        <v>576</v>
      </c>
      <c r="O3318" s="196" t="s">
        <v>575</v>
      </c>
      <c r="P3318" s="196" t="s">
        <v>4576</v>
      </c>
      <c r="Q3318" s="217" t="s">
        <v>2885</v>
      </c>
      <c r="R3318" s="218"/>
      <c r="S3318" s="218"/>
      <c r="T3318" s="334"/>
      <c r="U3318" s="219"/>
      <c r="V3318" s="197" t="s">
        <v>776</v>
      </c>
      <c r="W3318" s="220">
        <v>1</v>
      </c>
      <c r="X3318" s="223">
        <v>525</v>
      </c>
      <c r="Y3318" s="223">
        <v>509</v>
      </c>
      <c r="Z3318" s="223">
        <v>477</v>
      </c>
      <c r="AA3318" s="223">
        <v>449</v>
      </c>
      <c r="AB3318" s="5"/>
      <c r="AC3318" s="224">
        <f t="shared" si="122"/>
        <v>0</v>
      </c>
      <c r="AD3318" s="270">
        <f t="shared" si="123"/>
        <v>0</v>
      </c>
      <c r="AE3318" s="198"/>
      <c r="AF3318" s="199"/>
      <c r="AG3318" s="200"/>
      <c r="AH3318" s="200"/>
      <c r="AI3318" s="169" t="str">
        <f>IF(AB3318/W3318=0,"",IF(MOD(AB3318,W3318)&gt;0,"ОШИБКА!!! неверная кратность на сорт",""))</f>
        <v/>
      </c>
    </row>
    <row r="3319" spans="2:35">
      <c r="B3319" s="251"/>
      <c r="C3319" s="168"/>
      <c r="D3319" s="267"/>
      <c r="E3319" s="267"/>
      <c r="F3319" s="267"/>
      <c r="G3319" s="267"/>
      <c r="H3319" s="267"/>
      <c r="I3319" s="267"/>
      <c r="J3319" s="267"/>
      <c r="K3319" s="267"/>
      <c r="L3319" s="196" t="s">
        <v>37</v>
      </c>
      <c r="M3319" s="196" t="s">
        <v>2989</v>
      </c>
      <c r="N3319" s="196" t="s">
        <v>5551</v>
      </c>
      <c r="O3319" s="196"/>
      <c r="P3319" s="196"/>
      <c r="Q3319" s="217" t="s">
        <v>5553</v>
      </c>
      <c r="R3319" s="218"/>
      <c r="S3319" s="218"/>
      <c r="T3319" s="218"/>
      <c r="U3319" s="281" t="s">
        <v>4764</v>
      </c>
      <c r="V3319" s="197" t="s">
        <v>776</v>
      </c>
      <c r="W3319" s="220">
        <v>1</v>
      </c>
      <c r="X3319" s="285">
        <v>1219</v>
      </c>
      <c r="Y3319" s="285">
        <v>1182</v>
      </c>
      <c r="Z3319" s="285">
        <v>1108</v>
      </c>
      <c r="AA3319" s="285">
        <v>1041</v>
      </c>
      <c r="AB3319" s="5"/>
      <c r="AC3319" s="224">
        <f t="shared" si="122"/>
        <v>0</v>
      </c>
      <c r="AD3319" s="270">
        <f t="shared" si="123"/>
        <v>0</v>
      </c>
      <c r="AE3319" s="282" t="s">
        <v>7069</v>
      </c>
      <c r="AF3319" s="283" t="s">
        <v>4765</v>
      </c>
      <c r="AG3319" s="200"/>
      <c r="AH3319" s="200"/>
      <c r="AI3319" s="169" t="str">
        <f>IF(AB3319/W3319=0,"",IF(MOD(AB3319,W3319)&gt;0,"ОШИБКА!!! неверная кратность на сорт",""))</f>
        <v/>
      </c>
    </row>
    <row r="3320" spans="2:35">
      <c r="B3320" s="251"/>
      <c r="C3320" s="168"/>
      <c r="D3320" s="267"/>
      <c r="E3320" s="267"/>
      <c r="F3320" s="267"/>
      <c r="G3320" s="267"/>
      <c r="H3320" s="267"/>
      <c r="I3320" s="267"/>
      <c r="J3320" s="267"/>
      <c r="K3320" s="267">
        <v>1</v>
      </c>
      <c r="L3320" s="196" t="s">
        <v>37</v>
      </c>
      <c r="M3320" s="196" t="s">
        <v>2989</v>
      </c>
      <c r="N3320" s="196" t="s">
        <v>5552</v>
      </c>
      <c r="O3320" s="196"/>
      <c r="P3320" s="196"/>
      <c r="Q3320" s="217" t="s">
        <v>5553</v>
      </c>
      <c r="R3320" s="218"/>
      <c r="S3320" s="218"/>
      <c r="T3320" s="218"/>
      <c r="U3320" s="281" t="s">
        <v>4764</v>
      </c>
      <c r="V3320" s="197" t="s">
        <v>776</v>
      </c>
      <c r="W3320" s="220">
        <v>1</v>
      </c>
      <c r="X3320" s="285">
        <v>1219</v>
      </c>
      <c r="Y3320" s="285">
        <v>1182</v>
      </c>
      <c r="Z3320" s="285">
        <v>1108</v>
      </c>
      <c r="AA3320" s="285">
        <v>1041</v>
      </c>
      <c r="AB3320" s="5"/>
      <c r="AC3320" s="224">
        <f t="shared" si="122"/>
        <v>0</v>
      </c>
      <c r="AD3320" s="270">
        <f t="shared" si="123"/>
        <v>0</v>
      </c>
      <c r="AE3320" s="282" t="s">
        <v>7069</v>
      </c>
      <c r="AF3320" s="283" t="s">
        <v>4765</v>
      </c>
      <c r="AG3320" s="200"/>
      <c r="AH3320" s="200"/>
      <c r="AI3320" s="169" t="str">
        <f>IF(AB3320/W3320=0,"",IF(MOD(AB3320,W3320)&gt;0,"ОШИБКА!!! неверная кратность на сорт",""))</f>
        <v/>
      </c>
    </row>
    <row r="3321" spans="2:35">
      <c r="B3321" s="251"/>
      <c r="C3321" s="168" t="s">
        <v>2929</v>
      </c>
      <c r="D3321" s="267"/>
      <c r="E3321" s="267"/>
      <c r="F3321" s="267"/>
      <c r="G3321" s="267"/>
      <c r="H3321" s="267"/>
      <c r="I3321" s="267"/>
      <c r="J3321" s="267"/>
      <c r="K3321" s="267"/>
      <c r="L3321" s="196" t="s">
        <v>37</v>
      </c>
      <c r="M3321" s="332" t="s">
        <v>2989</v>
      </c>
      <c r="N3321" s="332" t="s">
        <v>692</v>
      </c>
      <c r="O3321" s="332" t="s">
        <v>693</v>
      </c>
      <c r="P3321" s="332" t="s">
        <v>694</v>
      </c>
      <c r="Q3321" s="338" t="s">
        <v>619</v>
      </c>
      <c r="R3321" s="334"/>
      <c r="S3321" s="334"/>
      <c r="T3321" s="334"/>
      <c r="U3321" s="219"/>
      <c r="V3321" s="197" t="s">
        <v>776</v>
      </c>
      <c r="W3321" s="220">
        <v>1</v>
      </c>
      <c r="X3321" s="223">
        <v>618</v>
      </c>
      <c r="Y3321" s="223">
        <v>599</v>
      </c>
      <c r="Z3321" s="223">
        <v>561</v>
      </c>
      <c r="AA3321" s="223">
        <v>528</v>
      </c>
      <c r="AB3321" s="5"/>
      <c r="AC3321" s="224">
        <f t="shared" si="122"/>
        <v>0</v>
      </c>
      <c r="AD3321" s="270">
        <f t="shared" si="123"/>
        <v>0</v>
      </c>
      <c r="AE3321" s="198" t="s">
        <v>4484</v>
      </c>
      <c r="AF3321" s="199"/>
      <c r="AG3321" s="200"/>
      <c r="AH3321" s="200"/>
      <c r="AI3321" s="169" t="str">
        <f>IF(AB3321/W3321=0,"",IF(MOD(AB3321,W3321)&gt;0,"ОШИБКА!!! неверная кратность на сорт",""))</f>
        <v/>
      </c>
    </row>
    <row r="3322" spans="2:35">
      <c r="B3322" s="251"/>
      <c r="C3322" s="168" t="s">
        <v>2930</v>
      </c>
      <c r="D3322" s="267"/>
      <c r="E3322" s="267"/>
      <c r="F3322" s="267"/>
      <c r="G3322" s="267"/>
      <c r="H3322" s="267"/>
      <c r="I3322" s="267"/>
      <c r="J3322" s="267"/>
      <c r="K3322" s="267"/>
      <c r="L3322" s="196" t="s">
        <v>37</v>
      </c>
      <c r="M3322" s="332" t="s">
        <v>2989</v>
      </c>
      <c r="N3322" s="332" t="s">
        <v>692</v>
      </c>
      <c r="O3322" s="332" t="s">
        <v>693</v>
      </c>
      <c r="P3322" s="332" t="s">
        <v>695</v>
      </c>
      <c r="Q3322" s="338" t="s">
        <v>619</v>
      </c>
      <c r="R3322" s="334"/>
      <c r="S3322" s="334"/>
      <c r="T3322" s="334"/>
      <c r="U3322" s="219"/>
      <c r="V3322" s="197" t="s">
        <v>776</v>
      </c>
      <c r="W3322" s="220">
        <v>1</v>
      </c>
      <c r="X3322" s="223">
        <v>618</v>
      </c>
      <c r="Y3322" s="223">
        <v>599</v>
      </c>
      <c r="Z3322" s="223">
        <v>561</v>
      </c>
      <c r="AA3322" s="223">
        <v>528</v>
      </c>
      <c r="AB3322" s="5"/>
      <c r="AC3322" s="224">
        <f t="shared" si="122"/>
        <v>0</v>
      </c>
      <c r="AD3322" s="270">
        <f t="shared" si="123"/>
        <v>0</v>
      </c>
      <c r="AE3322" s="198" t="s">
        <v>4484</v>
      </c>
      <c r="AF3322" s="199"/>
      <c r="AG3322" s="200"/>
      <c r="AH3322" s="200"/>
      <c r="AI3322" s="169" t="str">
        <f>IF(AB3322/W3322=0,"",IF(MOD(AB3322,W3322)&gt;0,"ОШИБКА!!! неверная кратность на сорт",""))</f>
        <v/>
      </c>
    </row>
    <row r="3323" spans="2:35">
      <c r="B3323" s="251"/>
      <c r="C3323" s="168" t="s">
        <v>2931</v>
      </c>
      <c r="D3323" s="267"/>
      <c r="E3323" s="267"/>
      <c r="F3323" s="267"/>
      <c r="G3323" s="267"/>
      <c r="H3323" s="267"/>
      <c r="I3323" s="267"/>
      <c r="J3323" s="267">
        <v>6</v>
      </c>
      <c r="K3323" s="267"/>
      <c r="L3323" s="196" t="s">
        <v>37</v>
      </c>
      <c r="M3323" s="196" t="s">
        <v>2989</v>
      </c>
      <c r="N3323" s="196" t="s">
        <v>692</v>
      </c>
      <c r="O3323" s="196" t="s">
        <v>693</v>
      </c>
      <c r="P3323" s="196" t="s">
        <v>696</v>
      </c>
      <c r="Q3323" s="217" t="s">
        <v>619</v>
      </c>
      <c r="R3323" s="218"/>
      <c r="S3323" s="218"/>
      <c r="T3323" s="218"/>
      <c r="U3323" s="219"/>
      <c r="V3323" s="197" t="s">
        <v>776</v>
      </c>
      <c r="W3323" s="220">
        <v>1</v>
      </c>
      <c r="X3323" s="223">
        <v>618</v>
      </c>
      <c r="Y3323" s="223">
        <v>599</v>
      </c>
      <c r="Z3323" s="223">
        <v>561</v>
      </c>
      <c r="AA3323" s="223">
        <v>528</v>
      </c>
      <c r="AB3323" s="5"/>
      <c r="AC3323" s="224">
        <f t="shared" si="122"/>
        <v>0</v>
      </c>
      <c r="AD3323" s="270">
        <f t="shared" si="123"/>
        <v>0</v>
      </c>
      <c r="AE3323" s="198"/>
      <c r="AF3323" s="199"/>
      <c r="AG3323" s="200"/>
      <c r="AH3323" s="200"/>
      <c r="AI3323" s="169" t="str">
        <f>IF(AB3323/W3323=0,"",IF(MOD(AB3323,W3323)&gt;0,"ОШИБКА!!! неверная кратность на сорт",""))</f>
        <v/>
      </c>
    </row>
    <row r="3324" spans="2:35">
      <c r="B3324" s="251"/>
      <c r="C3324" s="168" t="s">
        <v>2932</v>
      </c>
      <c r="D3324" s="267"/>
      <c r="E3324" s="267"/>
      <c r="F3324" s="267"/>
      <c r="G3324" s="267"/>
      <c r="H3324" s="267"/>
      <c r="I3324" s="267"/>
      <c r="J3324" s="267">
        <v>1</v>
      </c>
      <c r="K3324" s="267"/>
      <c r="L3324" s="196" t="s">
        <v>37</v>
      </c>
      <c r="M3324" s="196" t="s">
        <v>2989</v>
      </c>
      <c r="N3324" s="196" t="s">
        <v>692</v>
      </c>
      <c r="O3324" s="196" t="s">
        <v>693</v>
      </c>
      <c r="P3324" s="196" t="s">
        <v>697</v>
      </c>
      <c r="Q3324" s="217" t="s">
        <v>619</v>
      </c>
      <c r="R3324" s="218"/>
      <c r="S3324" s="218"/>
      <c r="T3324" s="218"/>
      <c r="U3324" s="219"/>
      <c r="V3324" s="197" t="s">
        <v>776</v>
      </c>
      <c r="W3324" s="220">
        <v>1</v>
      </c>
      <c r="X3324" s="223">
        <v>618</v>
      </c>
      <c r="Y3324" s="223">
        <v>599</v>
      </c>
      <c r="Z3324" s="223">
        <v>561</v>
      </c>
      <c r="AA3324" s="223">
        <v>528</v>
      </c>
      <c r="AB3324" s="5"/>
      <c r="AC3324" s="224">
        <f t="shared" ref="AC3324:AC3387" si="124">X3324*AB3324</f>
        <v>0</v>
      </c>
      <c r="AD3324" s="270">
        <f t="shared" ref="AD3324:AD3387" si="125">IF(Y3324&lt;&gt;"",IF(AND($AC$25&gt;=200000,AB3324&gt;=20),AB3324*AA3324,IF(AND($AC$25&gt;=200000,AB3324&lt;20),AB3324*Z3324,IF(AND($AC$25&lt;200000,AB3324&gt;=20),AB3324*Y3324,AB3324*X3324))),IF($AC$25&gt;=200000,AB3324*Z3324,AB3324*X3324))</f>
        <v>0</v>
      </c>
      <c r="AE3324" s="198"/>
      <c r="AF3324" s="199"/>
      <c r="AG3324" s="200"/>
      <c r="AH3324" s="200"/>
      <c r="AI3324" s="169" t="str">
        <f>IF(AB3324/W3324=0,"",IF(MOD(AB3324,W3324)&gt;0,"ОШИБКА!!! неверная кратность на сорт",""))</f>
        <v/>
      </c>
    </row>
    <row r="3325" spans="2:35">
      <c r="B3325" s="251"/>
      <c r="C3325" s="168" t="s">
        <v>2933</v>
      </c>
      <c r="D3325" s="267"/>
      <c r="E3325" s="267"/>
      <c r="F3325" s="267"/>
      <c r="G3325" s="267"/>
      <c r="H3325" s="267"/>
      <c r="I3325" s="267"/>
      <c r="J3325" s="267"/>
      <c r="K3325" s="267"/>
      <c r="L3325" s="196" t="s">
        <v>37</v>
      </c>
      <c r="M3325" s="332" t="s">
        <v>2989</v>
      </c>
      <c r="N3325" s="332" t="s">
        <v>692</v>
      </c>
      <c r="O3325" s="332" t="s">
        <v>693</v>
      </c>
      <c r="P3325" s="332" t="s">
        <v>698</v>
      </c>
      <c r="Q3325" s="338" t="s">
        <v>619</v>
      </c>
      <c r="R3325" s="334"/>
      <c r="S3325" s="334"/>
      <c r="T3325" s="334"/>
      <c r="U3325" s="219"/>
      <c r="V3325" s="197" t="s">
        <v>776</v>
      </c>
      <c r="W3325" s="220">
        <v>1</v>
      </c>
      <c r="X3325" s="223">
        <v>618</v>
      </c>
      <c r="Y3325" s="223">
        <v>599</v>
      </c>
      <c r="Z3325" s="223">
        <v>561</v>
      </c>
      <c r="AA3325" s="223">
        <v>528</v>
      </c>
      <c r="AB3325" s="5"/>
      <c r="AC3325" s="224">
        <f t="shared" si="124"/>
        <v>0</v>
      </c>
      <c r="AD3325" s="270">
        <f t="shared" si="125"/>
        <v>0</v>
      </c>
      <c r="AE3325" s="198" t="s">
        <v>4484</v>
      </c>
      <c r="AF3325" s="199"/>
      <c r="AG3325" s="200"/>
      <c r="AH3325" s="200"/>
      <c r="AI3325" s="169" t="str">
        <f>IF(AB3325/W3325=0,"",IF(MOD(AB3325,W3325)&gt;0,"ОШИБКА!!! неверная кратность на сорт",""))</f>
        <v/>
      </c>
    </row>
    <row r="3326" spans="2:35">
      <c r="B3326" s="251"/>
      <c r="C3326" s="168" t="s">
        <v>2934</v>
      </c>
      <c r="D3326" s="267"/>
      <c r="E3326" s="267"/>
      <c r="F3326" s="267"/>
      <c r="G3326" s="267"/>
      <c r="H3326" s="267"/>
      <c r="I3326" s="267"/>
      <c r="J3326" s="267">
        <v>13</v>
      </c>
      <c r="K3326" s="267"/>
      <c r="L3326" s="196" t="s">
        <v>37</v>
      </c>
      <c r="M3326" s="196" t="s">
        <v>2989</v>
      </c>
      <c r="N3326" s="196" t="s">
        <v>692</v>
      </c>
      <c r="O3326" s="196" t="s">
        <v>693</v>
      </c>
      <c r="P3326" s="196" t="s">
        <v>699</v>
      </c>
      <c r="Q3326" s="217" t="s">
        <v>619</v>
      </c>
      <c r="R3326" s="218"/>
      <c r="S3326" s="218"/>
      <c r="T3326" s="218"/>
      <c r="U3326" s="219"/>
      <c r="V3326" s="197" t="s">
        <v>776</v>
      </c>
      <c r="W3326" s="220">
        <v>1</v>
      </c>
      <c r="X3326" s="223">
        <v>618</v>
      </c>
      <c r="Y3326" s="223">
        <v>599</v>
      </c>
      <c r="Z3326" s="223">
        <v>561</v>
      </c>
      <c r="AA3326" s="223">
        <v>528</v>
      </c>
      <c r="AB3326" s="5"/>
      <c r="AC3326" s="224">
        <f t="shared" si="124"/>
        <v>0</v>
      </c>
      <c r="AD3326" s="270">
        <f t="shared" si="125"/>
        <v>0</v>
      </c>
      <c r="AE3326" s="198"/>
      <c r="AF3326" s="199"/>
      <c r="AG3326" s="200"/>
      <c r="AH3326" s="200"/>
      <c r="AI3326" s="169" t="str">
        <f>IF(AB3326/W3326=0,"",IF(MOD(AB3326,W3326)&gt;0,"ОШИБКА!!! неверная кратность на сорт",""))</f>
        <v/>
      </c>
    </row>
    <row r="3327" spans="2:35">
      <c r="B3327" s="251"/>
      <c r="C3327" s="168" t="s">
        <v>2935</v>
      </c>
      <c r="D3327" s="267"/>
      <c r="E3327" s="267"/>
      <c r="F3327" s="267"/>
      <c r="G3327" s="267"/>
      <c r="H3327" s="267"/>
      <c r="I3327" s="267"/>
      <c r="J3327" s="267">
        <v>2</v>
      </c>
      <c r="K3327" s="267"/>
      <c r="L3327" s="196" t="s">
        <v>37</v>
      </c>
      <c r="M3327" s="196" t="s">
        <v>2989</v>
      </c>
      <c r="N3327" s="196" t="s">
        <v>692</v>
      </c>
      <c r="O3327" s="196" t="s">
        <v>693</v>
      </c>
      <c r="P3327" s="196" t="s">
        <v>700</v>
      </c>
      <c r="Q3327" s="217" t="s">
        <v>619</v>
      </c>
      <c r="R3327" s="218"/>
      <c r="S3327" s="218"/>
      <c r="T3327" s="218"/>
      <c r="U3327" s="219"/>
      <c r="V3327" s="197" t="s">
        <v>776</v>
      </c>
      <c r="W3327" s="220">
        <v>1</v>
      </c>
      <c r="X3327" s="223">
        <v>618</v>
      </c>
      <c r="Y3327" s="223">
        <v>599</v>
      </c>
      <c r="Z3327" s="223">
        <v>561</v>
      </c>
      <c r="AA3327" s="223">
        <v>528</v>
      </c>
      <c r="AB3327" s="5"/>
      <c r="AC3327" s="224">
        <f t="shared" si="124"/>
        <v>0</v>
      </c>
      <c r="AD3327" s="270">
        <f t="shared" si="125"/>
        <v>0</v>
      </c>
      <c r="AE3327" s="198"/>
      <c r="AF3327" s="199"/>
      <c r="AG3327" s="200"/>
      <c r="AH3327" s="200"/>
      <c r="AI3327" s="169" t="str">
        <f>IF(AB3327/W3327=0,"",IF(MOD(AB3327,W3327)&gt;0,"ОШИБКА!!! неверная кратность на сорт",""))</f>
        <v/>
      </c>
    </row>
    <row r="3328" spans="2:35">
      <c r="B3328" s="251"/>
      <c r="C3328" s="168"/>
      <c r="D3328" s="267"/>
      <c r="E3328" s="267"/>
      <c r="F3328" s="267"/>
      <c r="G3328" s="267"/>
      <c r="H3328" s="267"/>
      <c r="I3328" s="267"/>
      <c r="J3328" s="267"/>
      <c r="K3328" s="267"/>
      <c r="L3328" s="196" t="s">
        <v>37</v>
      </c>
      <c r="M3328" s="196" t="s">
        <v>2989</v>
      </c>
      <c r="N3328" s="196" t="s">
        <v>5238</v>
      </c>
      <c r="O3328" s="196"/>
      <c r="P3328" s="196"/>
      <c r="Q3328" s="217" t="s">
        <v>5208</v>
      </c>
      <c r="R3328" s="218"/>
      <c r="S3328" s="218"/>
      <c r="T3328" s="218"/>
      <c r="U3328" s="281" t="s">
        <v>4764</v>
      </c>
      <c r="V3328" s="197" t="s">
        <v>776</v>
      </c>
      <c r="W3328" s="220">
        <v>1</v>
      </c>
      <c r="X3328" s="285">
        <v>1273</v>
      </c>
      <c r="Y3328" s="285">
        <v>1234</v>
      </c>
      <c r="Z3328" s="285">
        <v>1157</v>
      </c>
      <c r="AA3328" s="285">
        <v>1087</v>
      </c>
      <c r="AB3328" s="5"/>
      <c r="AC3328" s="224">
        <f t="shared" si="124"/>
        <v>0</v>
      </c>
      <c r="AD3328" s="270">
        <f t="shared" si="125"/>
        <v>0</v>
      </c>
      <c r="AE3328" s="282" t="s">
        <v>7069</v>
      </c>
      <c r="AF3328" s="283" t="s">
        <v>4765</v>
      </c>
      <c r="AG3328" s="200"/>
      <c r="AH3328" s="200"/>
      <c r="AI3328" s="169" t="str">
        <f>IF(AB3328/W3328=0,"",IF(MOD(AB3328,W3328)&gt;0,"ОШИБКА!!! неверная кратность на сорт",""))</f>
        <v/>
      </c>
    </row>
    <row r="3329" spans="2:35">
      <c r="B3329" s="251"/>
      <c r="C3329" s="168"/>
      <c r="D3329" s="267"/>
      <c r="E3329" s="267"/>
      <c r="F3329" s="267"/>
      <c r="G3329" s="267"/>
      <c r="H3329" s="267"/>
      <c r="I3329" s="267"/>
      <c r="J3329" s="267"/>
      <c r="K3329" s="267">
        <v>4</v>
      </c>
      <c r="L3329" s="196" t="s">
        <v>37</v>
      </c>
      <c r="M3329" s="196" t="s">
        <v>2989</v>
      </c>
      <c r="N3329" s="196" t="s">
        <v>5239</v>
      </c>
      <c r="O3329" s="196"/>
      <c r="P3329" s="196"/>
      <c r="Q3329" s="217" t="s">
        <v>5208</v>
      </c>
      <c r="R3329" s="218"/>
      <c r="S3329" s="218"/>
      <c r="T3329" s="218"/>
      <c r="U3329" s="281" t="s">
        <v>4764</v>
      </c>
      <c r="V3329" s="197" t="s">
        <v>776</v>
      </c>
      <c r="W3329" s="220">
        <v>1</v>
      </c>
      <c r="X3329" s="285">
        <v>1273</v>
      </c>
      <c r="Y3329" s="285">
        <v>1234</v>
      </c>
      <c r="Z3329" s="285">
        <v>1157</v>
      </c>
      <c r="AA3329" s="285">
        <v>1087</v>
      </c>
      <c r="AB3329" s="5"/>
      <c r="AC3329" s="224">
        <f t="shared" si="124"/>
        <v>0</v>
      </c>
      <c r="AD3329" s="270">
        <f t="shared" si="125"/>
        <v>0</v>
      </c>
      <c r="AE3329" s="282" t="s">
        <v>7069</v>
      </c>
      <c r="AF3329" s="283" t="s">
        <v>4765</v>
      </c>
      <c r="AG3329" s="200"/>
      <c r="AH3329" s="200"/>
      <c r="AI3329" s="169" t="str">
        <f>IF(AB3329/W3329=0,"",IF(MOD(AB3329,W3329)&gt;0,"ОШИБКА!!! неверная кратность на сорт",""))</f>
        <v/>
      </c>
    </row>
    <row r="3330" spans="2:35">
      <c r="B3330" s="251"/>
      <c r="C3330" s="168"/>
      <c r="D3330" s="267"/>
      <c r="E3330" s="267"/>
      <c r="F3330" s="267"/>
      <c r="G3330" s="267"/>
      <c r="H3330" s="267"/>
      <c r="I3330" s="267"/>
      <c r="J3330" s="267"/>
      <c r="K3330" s="267"/>
      <c r="L3330" s="196" t="s">
        <v>37</v>
      </c>
      <c r="M3330" s="196" t="s">
        <v>2989</v>
      </c>
      <c r="N3330" s="196" t="s">
        <v>5240</v>
      </c>
      <c r="O3330" s="196"/>
      <c r="P3330" s="196"/>
      <c r="Q3330" s="217" t="s">
        <v>5247</v>
      </c>
      <c r="R3330" s="218"/>
      <c r="S3330" s="218"/>
      <c r="T3330" s="218"/>
      <c r="U3330" s="281" t="s">
        <v>4764</v>
      </c>
      <c r="V3330" s="197" t="s">
        <v>776</v>
      </c>
      <c r="W3330" s="220">
        <v>1</v>
      </c>
      <c r="X3330" s="285">
        <v>6612</v>
      </c>
      <c r="Y3330" s="285">
        <v>6412</v>
      </c>
      <c r="Z3330" s="285">
        <v>6011</v>
      </c>
      <c r="AA3330" s="285">
        <v>5650</v>
      </c>
      <c r="AB3330" s="5"/>
      <c r="AC3330" s="224">
        <f t="shared" si="124"/>
        <v>0</v>
      </c>
      <c r="AD3330" s="270">
        <f t="shared" si="125"/>
        <v>0</v>
      </c>
      <c r="AE3330" s="282" t="s">
        <v>7069</v>
      </c>
      <c r="AF3330" s="283" t="s">
        <v>4765</v>
      </c>
      <c r="AG3330" s="200"/>
      <c r="AH3330" s="200"/>
      <c r="AI3330" s="169" t="str">
        <f>IF(AB3330/W3330=0,"",IF(MOD(AB3330,W3330)&gt;0,"ОШИБКА!!! неверная кратность на сорт",""))</f>
        <v/>
      </c>
    </row>
    <row r="3331" spans="2:35">
      <c r="B3331" s="251"/>
      <c r="C3331" s="168"/>
      <c r="D3331" s="267"/>
      <c r="E3331" s="267"/>
      <c r="F3331" s="267"/>
      <c r="G3331" s="267"/>
      <c r="H3331" s="267"/>
      <c r="I3331" s="267"/>
      <c r="J3331" s="267"/>
      <c r="K3331" s="267"/>
      <c r="L3331" s="196" t="s">
        <v>37</v>
      </c>
      <c r="M3331" s="196" t="s">
        <v>2989</v>
      </c>
      <c r="N3331" s="196" t="s">
        <v>5240</v>
      </c>
      <c r="O3331" s="196"/>
      <c r="P3331" s="196"/>
      <c r="Q3331" s="217" t="s">
        <v>5248</v>
      </c>
      <c r="R3331" s="218"/>
      <c r="S3331" s="218"/>
      <c r="T3331" s="218"/>
      <c r="U3331" s="281" t="s">
        <v>4764</v>
      </c>
      <c r="V3331" s="197" t="s">
        <v>776</v>
      </c>
      <c r="W3331" s="220">
        <v>1</v>
      </c>
      <c r="X3331" s="285">
        <v>13049</v>
      </c>
      <c r="Y3331" s="285">
        <v>12653</v>
      </c>
      <c r="Z3331" s="285">
        <v>11862</v>
      </c>
      <c r="AA3331" s="285">
        <v>11150</v>
      </c>
      <c r="AB3331" s="5"/>
      <c r="AC3331" s="224">
        <f t="shared" si="124"/>
        <v>0</v>
      </c>
      <c r="AD3331" s="270">
        <f t="shared" si="125"/>
        <v>0</v>
      </c>
      <c r="AE3331" s="282" t="s">
        <v>7069</v>
      </c>
      <c r="AF3331" s="283" t="s">
        <v>4765</v>
      </c>
      <c r="AG3331" s="200"/>
      <c r="AH3331" s="200"/>
      <c r="AI3331" s="169" t="str">
        <f>IF(AB3331/W3331=0,"",IF(MOD(AB3331,W3331)&gt;0,"ОШИБКА!!! неверная кратность на сорт",""))</f>
        <v/>
      </c>
    </row>
    <row r="3332" spans="2:35">
      <c r="B3332" s="251"/>
      <c r="C3332" s="168"/>
      <c r="D3332" s="267"/>
      <c r="E3332" s="267"/>
      <c r="F3332" s="267"/>
      <c r="G3332" s="267"/>
      <c r="H3332" s="267"/>
      <c r="I3332" s="267"/>
      <c r="J3332" s="267"/>
      <c r="K3332" s="267"/>
      <c r="L3332" s="196" t="s">
        <v>37</v>
      </c>
      <c r="M3332" s="196" t="s">
        <v>2989</v>
      </c>
      <c r="N3332" s="196" t="s">
        <v>5241</v>
      </c>
      <c r="O3332" s="196"/>
      <c r="P3332" s="196"/>
      <c r="Q3332" s="217" t="s">
        <v>5208</v>
      </c>
      <c r="R3332" s="218"/>
      <c r="S3332" s="218"/>
      <c r="T3332" s="218"/>
      <c r="U3332" s="281" t="s">
        <v>4764</v>
      </c>
      <c r="V3332" s="197" t="s">
        <v>776</v>
      </c>
      <c r="W3332" s="220">
        <v>1</v>
      </c>
      <c r="X3332" s="285">
        <v>1273</v>
      </c>
      <c r="Y3332" s="285">
        <v>1234</v>
      </c>
      <c r="Z3332" s="285">
        <v>1157</v>
      </c>
      <c r="AA3332" s="285">
        <v>1087</v>
      </c>
      <c r="AB3332" s="5"/>
      <c r="AC3332" s="224">
        <f t="shared" si="124"/>
        <v>0</v>
      </c>
      <c r="AD3332" s="270">
        <f t="shared" si="125"/>
        <v>0</v>
      </c>
      <c r="AE3332" s="282" t="s">
        <v>7069</v>
      </c>
      <c r="AF3332" s="283" t="s">
        <v>4765</v>
      </c>
      <c r="AG3332" s="200"/>
      <c r="AH3332" s="200"/>
      <c r="AI3332" s="169" t="str">
        <f>IF(AB3332/W3332=0,"",IF(MOD(AB3332,W3332)&gt;0,"ОШИБКА!!! неверная кратность на сорт",""))</f>
        <v/>
      </c>
    </row>
    <row r="3333" spans="2:35">
      <c r="B3333" s="251"/>
      <c r="C3333" s="168"/>
      <c r="D3333" s="267"/>
      <c r="E3333" s="267"/>
      <c r="F3333" s="267"/>
      <c r="G3333" s="267"/>
      <c r="H3333" s="267"/>
      <c r="I3333" s="267"/>
      <c r="J3333" s="267"/>
      <c r="K3333" s="267"/>
      <c r="L3333" s="196" t="s">
        <v>37</v>
      </c>
      <c r="M3333" s="196" t="s">
        <v>2989</v>
      </c>
      <c r="N3333" s="196" t="s">
        <v>5242</v>
      </c>
      <c r="O3333" s="196"/>
      <c r="P3333" s="196"/>
      <c r="Q3333" s="217" t="s">
        <v>5208</v>
      </c>
      <c r="R3333" s="218"/>
      <c r="S3333" s="218"/>
      <c r="T3333" s="218"/>
      <c r="U3333" s="281" t="s">
        <v>4764</v>
      </c>
      <c r="V3333" s="197" t="s">
        <v>776</v>
      </c>
      <c r="W3333" s="220">
        <v>1</v>
      </c>
      <c r="X3333" s="285">
        <v>1273</v>
      </c>
      <c r="Y3333" s="285">
        <v>1234</v>
      </c>
      <c r="Z3333" s="285">
        <v>1157</v>
      </c>
      <c r="AA3333" s="285">
        <v>1087</v>
      </c>
      <c r="AB3333" s="5"/>
      <c r="AC3333" s="224">
        <f t="shared" si="124"/>
        <v>0</v>
      </c>
      <c r="AD3333" s="270">
        <f t="shared" si="125"/>
        <v>0</v>
      </c>
      <c r="AE3333" s="282" t="s">
        <v>7069</v>
      </c>
      <c r="AF3333" s="283" t="s">
        <v>4765</v>
      </c>
      <c r="AG3333" s="200"/>
      <c r="AH3333" s="200"/>
      <c r="AI3333" s="169" t="str">
        <f>IF(AB3333/W3333=0,"",IF(MOD(AB3333,W3333)&gt;0,"ОШИБКА!!! неверная кратность на сорт",""))</f>
        <v/>
      </c>
    </row>
    <row r="3334" spans="2:35">
      <c r="B3334" s="251"/>
      <c r="C3334" s="168"/>
      <c r="D3334" s="267"/>
      <c r="E3334" s="267"/>
      <c r="F3334" s="267"/>
      <c r="G3334" s="267"/>
      <c r="H3334" s="267"/>
      <c r="I3334" s="267"/>
      <c r="J3334" s="267"/>
      <c r="K3334" s="267"/>
      <c r="L3334" s="196" t="s">
        <v>37</v>
      </c>
      <c r="M3334" s="196" t="s">
        <v>2989</v>
      </c>
      <c r="N3334" s="196" t="s">
        <v>5243</v>
      </c>
      <c r="O3334" s="196"/>
      <c r="P3334" s="196"/>
      <c r="Q3334" s="217" t="s">
        <v>5208</v>
      </c>
      <c r="R3334" s="218"/>
      <c r="S3334" s="218"/>
      <c r="T3334" s="218"/>
      <c r="U3334" s="281" t="s">
        <v>4764</v>
      </c>
      <c r="V3334" s="197" t="s">
        <v>776</v>
      </c>
      <c r="W3334" s="220">
        <v>1</v>
      </c>
      <c r="X3334" s="285">
        <v>1273</v>
      </c>
      <c r="Y3334" s="285">
        <v>1234</v>
      </c>
      <c r="Z3334" s="285">
        <v>1157</v>
      </c>
      <c r="AA3334" s="285">
        <v>1087</v>
      </c>
      <c r="AB3334" s="5"/>
      <c r="AC3334" s="224">
        <f t="shared" si="124"/>
        <v>0</v>
      </c>
      <c r="AD3334" s="270">
        <f t="shared" si="125"/>
        <v>0</v>
      </c>
      <c r="AE3334" s="282" t="s">
        <v>7069</v>
      </c>
      <c r="AF3334" s="283" t="s">
        <v>4765</v>
      </c>
      <c r="AG3334" s="200"/>
      <c r="AH3334" s="200"/>
      <c r="AI3334" s="169" t="str">
        <f>IF(AB3334/W3334=0,"",IF(MOD(AB3334,W3334)&gt;0,"ОШИБКА!!! неверная кратность на сорт",""))</f>
        <v/>
      </c>
    </row>
    <row r="3335" spans="2:35">
      <c r="B3335" s="251"/>
      <c r="C3335" s="168"/>
      <c r="D3335" s="267"/>
      <c r="E3335" s="267"/>
      <c r="F3335" s="267"/>
      <c r="G3335" s="267"/>
      <c r="H3335" s="267"/>
      <c r="I3335" s="267"/>
      <c r="J3335" s="267"/>
      <c r="K3335" s="267"/>
      <c r="L3335" s="196" t="s">
        <v>37</v>
      </c>
      <c r="M3335" s="196" t="s">
        <v>2989</v>
      </c>
      <c r="N3335" s="196" t="s">
        <v>5244</v>
      </c>
      <c r="O3335" s="196"/>
      <c r="P3335" s="196"/>
      <c r="Q3335" s="217" t="s">
        <v>5208</v>
      </c>
      <c r="R3335" s="218"/>
      <c r="S3335" s="218"/>
      <c r="T3335" s="218"/>
      <c r="U3335" s="281" t="s">
        <v>4764</v>
      </c>
      <c r="V3335" s="197" t="s">
        <v>776</v>
      </c>
      <c r="W3335" s="220">
        <v>1</v>
      </c>
      <c r="X3335" s="285">
        <v>1273</v>
      </c>
      <c r="Y3335" s="285">
        <v>1234</v>
      </c>
      <c r="Z3335" s="285">
        <v>1157</v>
      </c>
      <c r="AA3335" s="285">
        <v>1087</v>
      </c>
      <c r="AB3335" s="5"/>
      <c r="AC3335" s="224">
        <f t="shared" si="124"/>
        <v>0</v>
      </c>
      <c r="AD3335" s="270">
        <f t="shared" si="125"/>
        <v>0</v>
      </c>
      <c r="AE3335" s="282" t="s">
        <v>7069</v>
      </c>
      <c r="AF3335" s="283" t="s">
        <v>4765</v>
      </c>
      <c r="AG3335" s="200"/>
      <c r="AH3335" s="200"/>
      <c r="AI3335" s="169" t="str">
        <f>IF(AB3335/W3335=0,"",IF(MOD(AB3335,W3335)&gt;0,"ОШИБКА!!! неверная кратность на сорт",""))</f>
        <v/>
      </c>
    </row>
    <row r="3336" spans="2:35">
      <c r="B3336" s="251"/>
      <c r="C3336" s="168"/>
      <c r="D3336" s="267"/>
      <c r="E3336" s="267"/>
      <c r="F3336" s="267"/>
      <c r="G3336" s="267"/>
      <c r="H3336" s="267"/>
      <c r="I3336" s="267"/>
      <c r="J3336" s="267"/>
      <c r="K3336" s="267"/>
      <c r="L3336" s="196" t="s">
        <v>37</v>
      </c>
      <c r="M3336" s="196" t="s">
        <v>2989</v>
      </c>
      <c r="N3336" s="196" t="s">
        <v>5245</v>
      </c>
      <c r="O3336" s="196"/>
      <c r="P3336" s="196"/>
      <c r="Q3336" s="217" t="s">
        <v>5208</v>
      </c>
      <c r="R3336" s="218"/>
      <c r="S3336" s="218"/>
      <c r="T3336" s="218"/>
      <c r="U3336" s="281" t="s">
        <v>4764</v>
      </c>
      <c r="V3336" s="197" t="s">
        <v>776</v>
      </c>
      <c r="W3336" s="220">
        <v>1</v>
      </c>
      <c r="X3336" s="285">
        <v>1273</v>
      </c>
      <c r="Y3336" s="285">
        <v>1234</v>
      </c>
      <c r="Z3336" s="285">
        <v>1157</v>
      </c>
      <c r="AA3336" s="285">
        <v>1087</v>
      </c>
      <c r="AB3336" s="5"/>
      <c r="AC3336" s="224">
        <f t="shared" si="124"/>
        <v>0</v>
      </c>
      <c r="AD3336" s="270">
        <f t="shared" si="125"/>
        <v>0</v>
      </c>
      <c r="AE3336" s="282" t="s">
        <v>7069</v>
      </c>
      <c r="AF3336" s="283" t="s">
        <v>4765</v>
      </c>
      <c r="AG3336" s="200"/>
      <c r="AH3336" s="200"/>
      <c r="AI3336" s="169" t="str">
        <f>IF(AB3336/W3336=0,"",IF(MOD(AB3336,W3336)&gt;0,"ОШИБКА!!! неверная кратность на сорт",""))</f>
        <v/>
      </c>
    </row>
    <row r="3337" spans="2:35">
      <c r="B3337" s="251"/>
      <c r="C3337" s="168"/>
      <c r="D3337" s="267"/>
      <c r="E3337" s="267"/>
      <c r="F3337" s="267"/>
      <c r="G3337" s="267"/>
      <c r="H3337" s="267"/>
      <c r="I3337" s="267"/>
      <c r="J3337" s="267"/>
      <c r="K3337" s="267"/>
      <c r="L3337" s="196" t="s">
        <v>37</v>
      </c>
      <c r="M3337" s="196" t="s">
        <v>2989</v>
      </c>
      <c r="N3337" s="196" t="s">
        <v>5246</v>
      </c>
      <c r="O3337" s="196"/>
      <c r="P3337" s="196"/>
      <c r="Q3337" s="217" t="s">
        <v>5208</v>
      </c>
      <c r="R3337" s="218"/>
      <c r="S3337" s="218"/>
      <c r="T3337" s="218"/>
      <c r="U3337" s="281" t="s">
        <v>4764</v>
      </c>
      <c r="V3337" s="197" t="s">
        <v>776</v>
      </c>
      <c r="W3337" s="220">
        <v>1</v>
      </c>
      <c r="X3337" s="285">
        <v>1273</v>
      </c>
      <c r="Y3337" s="285">
        <v>1234</v>
      </c>
      <c r="Z3337" s="285">
        <v>1157</v>
      </c>
      <c r="AA3337" s="285">
        <v>1087</v>
      </c>
      <c r="AB3337" s="5"/>
      <c r="AC3337" s="224">
        <f t="shared" si="124"/>
        <v>0</v>
      </c>
      <c r="AD3337" s="270">
        <f t="shared" si="125"/>
        <v>0</v>
      </c>
      <c r="AE3337" s="282" t="s">
        <v>7069</v>
      </c>
      <c r="AF3337" s="283" t="s">
        <v>4765</v>
      </c>
      <c r="AG3337" s="200"/>
      <c r="AH3337" s="200"/>
      <c r="AI3337" s="169" t="str">
        <f>IF(AB3337/W3337=0,"",IF(MOD(AB3337,W3337)&gt;0,"ОШИБКА!!! неверная кратность на сорт",""))</f>
        <v/>
      </c>
    </row>
    <row r="3338" spans="2:35">
      <c r="B3338" s="251"/>
      <c r="C3338" s="168" t="s">
        <v>2939</v>
      </c>
      <c r="D3338" s="267"/>
      <c r="E3338" s="267"/>
      <c r="F3338" s="267"/>
      <c r="G3338" s="267"/>
      <c r="H3338" s="267"/>
      <c r="I3338" s="267"/>
      <c r="J3338" s="267">
        <v>1</v>
      </c>
      <c r="K3338" s="267"/>
      <c r="L3338" s="196" t="s">
        <v>37</v>
      </c>
      <c r="M3338" s="196" t="s">
        <v>2989</v>
      </c>
      <c r="N3338" s="196" t="s">
        <v>711</v>
      </c>
      <c r="O3338" s="196" t="s">
        <v>712</v>
      </c>
      <c r="P3338" s="196" t="s">
        <v>713</v>
      </c>
      <c r="Q3338" s="217" t="s">
        <v>619</v>
      </c>
      <c r="R3338" s="218"/>
      <c r="S3338" s="218"/>
      <c r="T3338" s="218"/>
      <c r="U3338" s="219"/>
      <c r="V3338" s="197" t="s">
        <v>776</v>
      </c>
      <c r="W3338" s="220">
        <v>1</v>
      </c>
      <c r="X3338" s="223">
        <v>637</v>
      </c>
      <c r="Y3338" s="223">
        <v>618</v>
      </c>
      <c r="Z3338" s="223">
        <v>579</v>
      </c>
      <c r="AA3338" s="223">
        <v>545</v>
      </c>
      <c r="AB3338" s="5"/>
      <c r="AC3338" s="224">
        <f t="shared" si="124"/>
        <v>0</v>
      </c>
      <c r="AD3338" s="270">
        <f t="shared" si="125"/>
        <v>0</v>
      </c>
      <c r="AE3338" s="198"/>
      <c r="AF3338" s="199"/>
      <c r="AG3338" s="200"/>
      <c r="AH3338" s="200"/>
      <c r="AI3338" s="169" t="str">
        <f>IF(AB3338/W3338=0,"",IF(MOD(AB3338,W3338)&gt;0,"ОШИБКА!!! неверная кратность на сорт",""))</f>
        <v/>
      </c>
    </row>
    <row r="3339" spans="2:35">
      <c r="B3339" s="251"/>
      <c r="C3339" s="168" t="s">
        <v>2940</v>
      </c>
      <c r="D3339" s="267"/>
      <c r="E3339" s="267"/>
      <c r="F3339" s="267"/>
      <c r="G3339" s="267"/>
      <c r="H3339" s="267"/>
      <c r="I3339" s="267"/>
      <c r="J3339" s="267">
        <v>3</v>
      </c>
      <c r="K3339" s="267"/>
      <c r="L3339" s="196" t="s">
        <v>37</v>
      </c>
      <c r="M3339" s="196" t="s">
        <v>2989</v>
      </c>
      <c r="N3339" s="196" t="s">
        <v>711</v>
      </c>
      <c r="O3339" s="196" t="s">
        <v>712</v>
      </c>
      <c r="P3339" s="196" t="s">
        <v>714</v>
      </c>
      <c r="Q3339" s="217" t="s">
        <v>619</v>
      </c>
      <c r="R3339" s="218"/>
      <c r="S3339" s="218"/>
      <c r="T3339" s="218"/>
      <c r="U3339" s="219"/>
      <c r="V3339" s="197" t="s">
        <v>776</v>
      </c>
      <c r="W3339" s="220">
        <v>1</v>
      </c>
      <c r="X3339" s="223">
        <v>637</v>
      </c>
      <c r="Y3339" s="223">
        <v>618</v>
      </c>
      <c r="Z3339" s="223">
        <v>579</v>
      </c>
      <c r="AA3339" s="223">
        <v>545</v>
      </c>
      <c r="AB3339" s="5"/>
      <c r="AC3339" s="224">
        <f t="shared" si="124"/>
        <v>0</v>
      </c>
      <c r="AD3339" s="270">
        <f t="shared" si="125"/>
        <v>0</v>
      </c>
      <c r="AE3339" s="198"/>
      <c r="AF3339" s="199"/>
      <c r="AG3339" s="200"/>
      <c r="AH3339" s="200"/>
      <c r="AI3339" s="169" t="str">
        <f>IF(AB3339/W3339=0,"",IF(MOD(AB3339,W3339)&gt;0,"ОШИБКА!!! неверная кратность на сорт",""))</f>
        <v/>
      </c>
    </row>
    <row r="3340" spans="2:35">
      <c r="B3340" s="251"/>
      <c r="C3340" s="168" t="s">
        <v>715</v>
      </c>
      <c r="D3340" s="267"/>
      <c r="E3340" s="267"/>
      <c r="F3340" s="267"/>
      <c r="G3340" s="267"/>
      <c r="H3340" s="267"/>
      <c r="I3340" s="267"/>
      <c r="J3340" s="267">
        <v>6</v>
      </c>
      <c r="K3340" s="267"/>
      <c r="L3340" s="196" t="s">
        <v>37</v>
      </c>
      <c r="M3340" s="196" t="s">
        <v>2989</v>
      </c>
      <c r="N3340" s="196" t="s">
        <v>711</v>
      </c>
      <c r="O3340" s="196" t="s">
        <v>712</v>
      </c>
      <c r="P3340" s="196" t="s">
        <v>716</v>
      </c>
      <c r="Q3340" s="217" t="s">
        <v>619</v>
      </c>
      <c r="R3340" s="218"/>
      <c r="S3340" s="218"/>
      <c r="T3340" s="218"/>
      <c r="U3340" s="219"/>
      <c r="V3340" s="197" t="s">
        <v>776</v>
      </c>
      <c r="W3340" s="220">
        <v>1</v>
      </c>
      <c r="X3340" s="223">
        <v>637</v>
      </c>
      <c r="Y3340" s="223">
        <v>618</v>
      </c>
      <c r="Z3340" s="223">
        <v>579</v>
      </c>
      <c r="AA3340" s="223">
        <v>545</v>
      </c>
      <c r="AB3340" s="5"/>
      <c r="AC3340" s="224">
        <f t="shared" si="124"/>
        <v>0</v>
      </c>
      <c r="AD3340" s="270">
        <f t="shared" si="125"/>
        <v>0</v>
      </c>
      <c r="AE3340" s="198"/>
      <c r="AF3340" s="199"/>
      <c r="AG3340" s="200"/>
      <c r="AH3340" s="200"/>
      <c r="AI3340" s="169" t="str">
        <f>IF(AB3340/W3340=0,"",IF(MOD(AB3340,W3340)&gt;0,"ОШИБКА!!! неверная кратность на сорт",""))</f>
        <v/>
      </c>
    </row>
    <row r="3341" spans="2:35">
      <c r="B3341" s="251"/>
      <c r="C3341" s="168" t="s">
        <v>2941</v>
      </c>
      <c r="D3341" s="267">
        <v>21</v>
      </c>
      <c r="E3341" s="267"/>
      <c r="F3341" s="267"/>
      <c r="G3341" s="267"/>
      <c r="H3341" s="267"/>
      <c r="I3341" s="267"/>
      <c r="J3341" s="267">
        <v>53</v>
      </c>
      <c r="K3341" s="267"/>
      <c r="L3341" s="196" t="s">
        <v>37</v>
      </c>
      <c r="M3341" s="196" t="s">
        <v>2989</v>
      </c>
      <c r="N3341" s="196" t="s">
        <v>711</v>
      </c>
      <c r="O3341" s="196" t="s">
        <v>712</v>
      </c>
      <c r="P3341" s="196" t="s">
        <v>717</v>
      </c>
      <c r="Q3341" s="217" t="s">
        <v>619</v>
      </c>
      <c r="R3341" s="218"/>
      <c r="S3341" s="218"/>
      <c r="T3341" s="218"/>
      <c r="U3341" s="219"/>
      <c r="V3341" s="197" t="s">
        <v>776</v>
      </c>
      <c r="W3341" s="220">
        <v>1</v>
      </c>
      <c r="X3341" s="223">
        <v>637</v>
      </c>
      <c r="Y3341" s="223">
        <v>618</v>
      </c>
      <c r="Z3341" s="223">
        <v>579</v>
      </c>
      <c r="AA3341" s="223">
        <v>545</v>
      </c>
      <c r="AB3341" s="5"/>
      <c r="AC3341" s="224">
        <f t="shared" si="124"/>
        <v>0</v>
      </c>
      <c r="AD3341" s="270">
        <f t="shared" si="125"/>
        <v>0</v>
      </c>
      <c r="AE3341" s="198"/>
      <c r="AF3341" s="199"/>
      <c r="AG3341" s="200"/>
      <c r="AH3341" s="200"/>
      <c r="AI3341" s="169" t="str">
        <f>IF(AB3341/W3341=0,"",IF(MOD(AB3341,W3341)&gt;0,"ОШИБКА!!! неверная кратность на сорт",""))</f>
        <v/>
      </c>
    </row>
    <row r="3342" spans="2:35">
      <c r="B3342" s="251"/>
      <c r="C3342" s="168" t="s">
        <v>2942</v>
      </c>
      <c r="D3342" s="267"/>
      <c r="E3342" s="267"/>
      <c r="F3342" s="267"/>
      <c r="G3342" s="267"/>
      <c r="H3342" s="267"/>
      <c r="I3342" s="267"/>
      <c r="J3342" s="267"/>
      <c r="K3342" s="267"/>
      <c r="L3342" s="196" t="s">
        <v>37</v>
      </c>
      <c r="M3342" s="332" t="s">
        <v>2989</v>
      </c>
      <c r="N3342" s="332" t="s">
        <v>711</v>
      </c>
      <c r="O3342" s="332" t="s">
        <v>712</v>
      </c>
      <c r="P3342" s="332" t="s">
        <v>718</v>
      </c>
      <c r="Q3342" s="338" t="s">
        <v>619</v>
      </c>
      <c r="R3342" s="334"/>
      <c r="S3342" s="334"/>
      <c r="T3342" s="334"/>
      <c r="U3342" s="219"/>
      <c r="V3342" s="197" t="s">
        <v>776</v>
      </c>
      <c r="W3342" s="220">
        <v>1</v>
      </c>
      <c r="X3342" s="223">
        <v>637</v>
      </c>
      <c r="Y3342" s="223">
        <v>618</v>
      </c>
      <c r="Z3342" s="223">
        <v>579</v>
      </c>
      <c r="AA3342" s="223">
        <v>545</v>
      </c>
      <c r="AB3342" s="5"/>
      <c r="AC3342" s="224">
        <f t="shared" si="124"/>
        <v>0</v>
      </c>
      <c r="AD3342" s="270">
        <f t="shared" si="125"/>
        <v>0</v>
      </c>
      <c r="AE3342" s="198" t="s">
        <v>4484</v>
      </c>
      <c r="AF3342" s="199"/>
      <c r="AG3342" s="200"/>
      <c r="AH3342" s="200"/>
      <c r="AI3342" s="169" t="str">
        <f>IF(AB3342/W3342=0,"",IF(MOD(AB3342,W3342)&gt;0,"ОШИБКА!!! неверная кратность на сорт",""))</f>
        <v/>
      </c>
    </row>
    <row r="3343" spans="2:35">
      <c r="B3343" s="251"/>
      <c r="C3343" s="168" t="s">
        <v>3063</v>
      </c>
      <c r="D3343" s="267">
        <v>20</v>
      </c>
      <c r="E3343" s="267"/>
      <c r="F3343" s="267"/>
      <c r="G3343" s="267"/>
      <c r="H3343" s="267"/>
      <c r="I3343" s="267"/>
      <c r="J3343" s="267">
        <v>55</v>
      </c>
      <c r="K3343" s="267"/>
      <c r="L3343" s="196" t="s">
        <v>37</v>
      </c>
      <c r="M3343" s="196" t="s">
        <v>2989</v>
      </c>
      <c r="N3343" s="196" t="s">
        <v>711</v>
      </c>
      <c r="O3343" s="196" t="s">
        <v>712</v>
      </c>
      <c r="P3343" s="196" t="s">
        <v>3062</v>
      </c>
      <c r="Q3343" s="217" t="s">
        <v>619</v>
      </c>
      <c r="R3343" s="218"/>
      <c r="S3343" s="218"/>
      <c r="T3343" s="218"/>
      <c r="U3343" s="219"/>
      <c r="V3343" s="197" t="s">
        <v>776</v>
      </c>
      <c r="W3343" s="220">
        <v>1</v>
      </c>
      <c r="X3343" s="223">
        <v>637</v>
      </c>
      <c r="Y3343" s="223">
        <v>618</v>
      </c>
      <c r="Z3343" s="223">
        <v>579</v>
      </c>
      <c r="AA3343" s="223">
        <v>545</v>
      </c>
      <c r="AB3343" s="5"/>
      <c r="AC3343" s="224">
        <f t="shared" si="124"/>
        <v>0</v>
      </c>
      <c r="AD3343" s="270">
        <f t="shared" si="125"/>
        <v>0</v>
      </c>
      <c r="AE3343" s="198"/>
      <c r="AF3343" s="199"/>
      <c r="AG3343" s="200"/>
      <c r="AH3343" s="200"/>
      <c r="AI3343" s="169" t="str">
        <f>IF(AB3343/W3343=0,"",IF(MOD(AB3343,W3343)&gt;0,"ОШИБКА!!! неверная кратность на сорт",""))</f>
        <v/>
      </c>
    </row>
    <row r="3344" spans="2:35">
      <c r="B3344" s="251"/>
      <c r="C3344" s="168" t="s">
        <v>3064</v>
      </c>
      <c r="D3344" s="267">
        <v>3</v>
      </c>
      <c r="E3344" s="267"/>
      <c r="F3344" s="267"/>
      <c r="G3344" s="267"/>
      <c r="H3344" s="267"/>
      <c r="I3344" s="267"/>
      <c r="J3344" s="267">
        <v>14</v>
      </c>
      <c r="K3344" s="267"/>
      <c r="L3344" s="196" t="s">
        <v>37</v>
      </c>
      <c r="M3344" s="196" t="s">
        <v>2989</v>
      </c>
      <c r="N3344" s="196" t="s">
        <v>711</v>
      </c>
      <c r="O3344" s="196" t="s">
        <v>712</v>
      </c>
      <c r="P3344" s="196" t="s">
        <v>1643</v>
      </c>
      <c r="Q3344" s="217" t="s">
        <v>619</v>
      </c>
      <c r="R3344" s="218"/>
      <c r="S3344" s="218"/>
      <c r="T3344" s="218"/>
      <c r="U3344" s="219"/>
      <c r="V3344" s="197" t="s">
        <v>776</v>
      </c>
      <c r="W3344" s="220">
        <v>1</v>
      </c>
      <c r="X3344" s="223">
        <v>637</v>
      </c>
      <c r="Y3344" s="223">
        <v>618</v>
      </c>
      <c r="Z3344" s="223">
        <v>579</v>
      </c>
      <c r="AA3344" s="223">
        <v>545</v>
      </c>
      <c r="AB3344" s="5"/>
      <c r="AC3344" s="224">
        <f t="shared" si="124"/>
        <v>0</v>
      </c>
      <c r="AD3344" s="270">
        <f t="shared" si="125"/>
        <v>0</v>
      </c>
      <c r="AE3344" s="198"/>
      <c r="AF3344" s="199"/>
      <c r="AG3344" s="200"/>
      <c r="AH3344" s="200"/>
      <c r="AI3344" s="169" t="str">
        <f>IF(AB3344/W3344=0,"",IF(MOD(AB3344,W3344)&gt;0,"ОШИБКА!!! неверная кратность на сорт",""))</f>
        <v/>
      </c>
    </row>
    <row r="3345" spans="2:35">
      <c r="B3345" s="251"/>
      <c r="C3345" s="168" t="s">
        <v>3753</v>
      </c>
      <c r="D3345" s="267">
        <v>1</v>
      </c>
      <c r="E3345" s="267"/>
      <c r="F3345" s="267"/>
      <c r="G3345" s="267"/>
      <c r="H3345" s="267"/>
      <c r="I3345" s="267"/>
      <c r="J3345" s="267"/>
      <c r="K3345" s="267"/>
      <c r="L3345" s="196" t="s">
        <v>37</v>
      </c>
      <c r="M3345" s="196" t="s">
        <v>2989</v>
      </c>
      <c r="N3345" s="196" t="s">
        <v>711</v>
      </c>
      <c r="O3345" s="196" t="s">
        <v>712</v>
      </c>
      <c r="P3345" s="196" t="s">
        <v>4121</v>
      </c>
      <c r="Q3345" s="217" t="s">
        <v>4640</v>
      </c>
      <c r="R3345" s="218"/>
      <c r="S3345" s="218"/>
      <c r="T3345" s="218"/>
      <c r="U3345" s="219"/>
      <c r="V3345" s="197" t="s">
        <v>776</v>
      </c>
      <c r="W3345" s="220">
        <v>1</v>
      </c>
      <c r="X3345" s="223">
        <v>926</v>
      </c>
      <c r="Y3345" s="223">
        <v>898</v>
      </c>
      <c r="Z3345" s="223">
        <v>842</v>
      </c>
      <c r="AA3345" s="223">
        <v>792</v>
      </c>
      <c r="AB3345" s="5"/>
      <c r="AC3345" s="224">
        <f t="shared" si="124"/>
        <v>0</v>
      </c>
      <c r="AD3345" s="270">
        <f t="shared" si="125"/>
        <v>0</v>
      </c>
      <c r="AE3345" s="198"/>
      <c r="AF3345" s="199"/>
      <c r="AG3345" s="200"/>
      <c r="AH3345" s="200"/>
      <c r="AI3345" s="169" t="str">
        <f>IF(AB3345/W3345=0,"",IF(MOD(AB3345,W3345)&gt;0,"ОШИБКА!!! неверная кратность на сорт",""))</f>
        <v/>
      </c>
    </row>
    <row r="3346" spans="2:35">
      <c r="B3346" s="251"/>
      <c r="C3346" s="168" t="s">
        <v>3754</v>
      </c>
      <c r="D3346" s="267">
        <v>5</v>
      </c>
      <c r="E3346" s="267"/>
      <c r="F3346" s="267"/>
      <c r="G3346" s="267"/>
      <c r="H3346" s="267"/>
      <c r="I3346" s="267"/>
      <c r="J3346" s="267"/>
      <c r="K3346" s="267"/>
      <c r="L3346" s="196" t="s">
        <v>37</v>
      </c>
      <c r="M3346" s="196" t="s">
        <v>2989</v>
      </c>
      <c r="N3346" s="196" t="s">
        <v>711</v>
      </c>
      <c r="O3346" s="196" t="s">
        <v>712</v>
      </c>
      <c r="P3346" s="196" t="s">
        <v>4121</v>
      </c>
      <c r="Q3346" s="217" t="s">
        <v>4640</v>
      </c>
      <c r="R3346" s="218"/>
      <c r="S3346" s="218"/>
      <c r="T3346" s="218"/>
      <c r="U3346" s="219"/>
      <c r="V3346" s="197" t="s">
        <v>776</v>
      </c>
      <c r="W3346" s="220">
        <v>1</v>
      </c>
      <c r="X3346" s="223">
        <v>972</v>
      </c>
      <c r="Y3346" s="223">
        <v>943</v>
      </c>
      <c r="Z3346" s="223">
        <v>884</v>
      </c>
      <c r="AA3346" s="223">
        <v>831</v>
      </c>
      <c r="AB3346" s="5"/>
      <c r="AC3346" s="224">
        <f t="shared" si="124"/>
        <v>0</v>
      </c>
      <c r="AD3346" s="270">
        <f t="shared" si="125"/>
        <v>0</v>
      </c>
      <c r="AE3346" s="198"/>
      <c r="AF3346" s="199"/>
      <c r="AG3346" s="200"/>
      <c r="AH3346" s="200"/>
      <c r="AI3346" s="169" t="str">
        <f>IF(AB3346/W3346=0,"",IF(MOD(AB3346,W3346)&gt;0,"ОШИБКА!!! неверная кратность на сорт",""))</f>
        <v/>
      </c>
    </row>
    <row r="3347" spans="2:35">
      <c r="B3347" s="251"/>
      <c r="C3347" s="168"/>
      <c r="D3347" s="267"/>
      <c r="E3347" s="267"/>
      <c r="F3347" s="267"/>
      <c r="G3347" s="267"/>
      <c r="H3347" s="267"/>
      <c r="I3347" s="267"/>
      <c r="J3347" s="267"/>
      <c r="K3347" s="267"/>
      <c r="L3347" s="196" t="s">
        <v>37</v>
      </c>
      <c r="M3347" s="196" t="s">
        <v>2989</v>
      </c>
      <c r="N3347" s="196" t="s">
        <v>5545</v>
      </c>
      <c r="O3347" s="196"/>
      <c r="P3347" s="196"/>
      <c r="Q3347" s="217" t="s">
        <v>5547</v>
      </c>
      <c r="R3347" s="218"/>
      <c r="S3347" s="218"/>
      <c r="T3347" s="218"/>
      <c r="U3347" s="281" t="s">
        <v>4764</v>
      </c>
      <c r="V3347" s="197" t="s">
        <v>776</v>
      </c>
      <c r="W3347" s="220">
        <v>1</v>
      </c>
      <c r="X3347" s="285">
        <v>1273</v>
      </c>
      <c r="Y3347" s="285">
        <v>1234</v>
      </c>
      <c r="Z3347" s="285">
        <v>1157</v>
      </c>
      <c r="AA3347" s="285">
        <v>1087</v>
      </c>
      <c r="AB3347" s="5"/>
      <c r="AC3347" s="224">
        <f t="shared" si="124"/>
        <v>0</v>
      </c>
      <c r="AD3347" s="270">
        <f t="shared" si="125"/>
        <v>0</v>
      </c>
      <c r="AE3347" s="282" t="s">
        <v>7069</v>
      </c>
      <c r="AF3347" s="283" t="s">
        <v>4765</v>
      </c>
      <c r="AG3347" s="200"/>
      <c r="AH3347" s="200"/>
      <c r="AI3347" s="169" t="str">
        <f>IF(AB3347/W3347=0,"",IF(MOD(AB3347,W3347)&gt;0,"ОШИБКА!!! неверная кратность на сорт",""))</f>
        <v/>
      </c>
    </row>
    <row r="3348" spans="2:35">
      <c r="B3348" s="251"/>
      <c r="C3348" s="168"/>
      <c r="D3348" s="267"/>
      <c r="E3348" s="267"/>
      <c r="F3348" s="267"/>
      <c r="G3348" s="267"/>
      <c r="H3348" s="267"/>
      <c r="I3348" s="267"/>
      <c r="J3348" s="267"/>
      <c r="K3348" s="267"/>
      <c r="L3348" s="196" t="s">
        <v>37</v>
      </c>
      <c r="M3348" s="196" t="s">
        <v>2989</v>
      </c>
      <c r="N3348" s="196" t="s">
        <v>5546</v>
      </c>
      <c r="O3348" s="196"/>
      <c r="P3348" s="196"/>
      <c r="Q3348" s="217" t="s">
        <v>5547</v>
      </c>
      <c r="R3348" s="218"/>
      <c r="S3348" s="218"/>
      <c r="T3348" s="218"/>
      <c r="U3348" s="281" t="s">
        <v>4764</v>
      </c>
      <c r="V3348" s="197" t="s">
        <v>776</v>
      </c>
      <c r="W3348" s="220">
        <v>1</v>
      </c>
      <c r="X3348" s="285">
        <v>1273</v>
      </c>
      <c r="Y3348" s="285">
        <v>1234</v>
      </c>
      <c r="Z3348" s="285">
        <v>1157</v>
      </c>
      <c r="AA3348" s="285">
        <v>1087</v>
      </c>
      <c r="AB3348" s="5"/>
      <c r="AC3348" s="224">
        <f t="shared" si="124"/>
        <v>0</v>
      </c>
      <c r="AD3348" s="270">
        <f t="shared" si="125"/>
        <v>0</v>
      </c>
      <c r="AE3348" s="282" t="s">
        <v>7069</v>
      </c>
      <c r="AF3348" s="283" t="s">
        <v>4765</v>
      </c>
      <c r="AG3348" s="200"/>
      <c r="AH3348" s="200"/>
      <c r="AI3348" s="169" t="str">
        <f>IF(AB3348/W3348=0,"",IF(MOD(AB3348,W3348)&gt;0,"ОШИБКА!!! неверная кратность на сорт",""))</f>
        <v/>
      </c>
    </row>
    <row r="3349" spans="2:35">
      <c r="B3349" s="251"/>
      <c r="C3349" s="168" t="s">
        <v>2775</v>
      </c>
      <c r="D3349" s="267"/>
      <c r="E3349" s="267"/>
      <c r="F3349" s="267"/>
      <c r="G3349" s="267"/>
      <c r="H3349" s="267"/>
      <c r="I3349" s="267"/>
      <c r="J3349" s="267"/>
      <c r="K3349" s="267"/>
      <c r="L3349" s="196" t="s">
        <v>37</v>
      </c>
      <c r="M3349" s="332" t="s">
        <v>2989</v>
      </c>
      <c r="N3349" s="332" t="s">
        <v>719</v>
      </c>
      <c r="O3349" s="332" t="s">
        <v>720</v>
      </c>
      <c r="P3349" s="332" t="s">
        <v>2776</v>
      </c>
      <c r="Q3349" s="338" t="s">
        <v>4641</v>
      </c>
      <c r="R3349" s="334"/>
      <c r="S3349" s="334"/>
      <c r="T3349" s="334"/>
      <c r="U3349" s="219"/>
      <c r="V3349" s="197" t="s">
        <v>176</v>
      </c>
      <c r="W3349" s="220">
        <v>1</v>
      </c>
      <c r="X3349" s="223">
        <v>3982</v>
      </c>
      <c r="Y3349" s="223">
        <v>3861</v>
      </c>
      <c r="Z3349" s="223">
        <v>3620</v>
      </c>
      <c r="AA3349" s="223">
        <v>3403</v>
      </c>
      <c r="AB3349" s="5"/>
      <c r="AC3349" s="224">
        <f t="shared" si="124"/>
        <v>0</v>
      </c>
      <c r="AD3349" s="270">
        <f t="shared" si="125"/>
        <v>0</v>
      </c>
      <c r="AE3349" s="198" t="s">
        <v>4484</v>
      </c>
      <c r="AF3349" s="199"/>
      <c r="AG3349" s="200"/>
      <c r="AH3349" s="200"/>
      <c r="AI3349" s="169" t="str">
        <f>IF(AB3349/W3349=0,"",IF(MOD(AB3349,W3349)&gt;0,"ОШИБКА!!! неверная кратность на сорт",""))</f>
        <v/>
      </c>
    </row>
    <row r="3350" spans="2:35">
      <c r="B3350" s="251"/>
      <c r="C3350" s="168" t="s">
        <v>3774</v>
      </c>
      <c r="D3350" s="267"/>
      <c r="E3350" s="267"/>
      <c r="F3350" s="267"/>
      <c r="G3350" s="267"/>
      <c r="H3350" s="267"/>
      <c r="I3350" s="267"/>
      <c r="J3350" s="267"/>
      <c r="K3350" s="267"/>
      <c r="L3350" s="196" t="s">
        <v>37</v>
      </c>
      <c r="M3350" s="332" t="s">
        <v>2989</v>
      </c>
      <c r="N3350" s="332" t="s">
        <v>719</v>
      </c>
      <c r="O3350" s="332" t="s">
        <v>720</v>
      </c>
      <c r="P3350" s="332" t="s">
        <v>2504</v>
      </c>
      <c r="Q3350" s="338" t="s">
        <v>4637</v>
      </c>
      <c r="R3350" s="334"/>
      <c r="S3350" s="334"/>
      <c r="T3350" s="334"/>
      <c r="U3350" s="219"/>
      <c r="V3350" s="197" t="s">
        <v>176</v>
      </c>
      <c r="W3350" s="220">
        <v>1</v>
      </c>
      <c r="X3350" s="223">
        <v>3122</v>
      </c>
      <c r="Y3350" s="223">
        <v>3028</v>
      </c>
      <c r="Z3350" s="223">
        <v>2838</v>
      </c>
      <c r="AA3350" s="223">
        <v>2668</v>
      </c>
      <c r="AB3350" s="5"/>
      <c r="AC3350" s="224">
        <f t="shared" si="124"/>
        <v>0</v>
      </c>
      <c r="AD3350" s="270">
        <f t="shared" si="125"/>
        <v>0</v>
      </c>
      <c r="AE3350" s="198" t="s">
        <v>4484</v>
      </c>
      <c r="AF3350" s="199"/>
      <c r="AG3350" s="200"/>
      <c r="AH3350" s="200"/>
      <c r="AI3350" s="169" t="str">
        <f>IF(AB3350/W3350=0,"",IF(MOD(AB3350,W3350)&gt;0,"ОШИБКА!!! неверная кратность на сорт",""))</f>
        <v/>
      </c>
    </row>
    <row r="3351" spans="2:35">
      <c r="B3351" s="251"/>
      <c r="C3351" s="168" t="s">
        <v>3773</v>
      </c>
      <c r="D3351" s="267">
        <v>26</v>
      </c>
      <c r="E3351" s="267"/>
      <c r="F3351" s="267"/>
      <c r="G3351" s="267"/>
      <c r="H3351" s="267"/>
      <c r="I3351" s="267"/>
      <c r="J3351" s="267">
        <v>31</v>
      </c>
      <c r="K3351" s="267"/>
      <c r="L3351" s="196" t="s">
        <v>37</v>
      </c>
      <c r="M3351" s="196" t="s">
        <v>2989</v>
      </c>
      <c r="N3351" s="196" t="s">
        <v>719</v>
      </c>
      <c r="O3351" s="196" t="s">
        <v>720</v>
      </c>
      <c r="P3351" s="196" t="s">
        <v>4177</v>
      </c>
      <c r="Q3351" s="217" t="s">
        <v>4642</v>
      </c>
      <c r="R3351" s="218"/>
      <c r="S3351" s="218"/>
      <c r="T3351" s="218"/>
      <c r="U3351" s="219"/>
      <c r="V3351" s="197" t="s">
        <v>776</v>
      </c>
      <c r="W3351" s="220">
        <v>1</v>
      </c>
      <c r="X3351" s="223">
        <v>717</v>
      </c>
      <c r="Y3351" s="223">
        <v>695</v>
      </c>
      <c r="Z3351" s="223">
        <v>651</v>
      </c>
      <c r="AA3351" s="223">
        <v>612</v>
      </c>
      <c r="AB3351" s="5"/>
      <c r="AC3351" s="224">
        <f t="shared" si="124"/>
        <v>0</v>
      </c>
      <c r="AD3351" s="270">
        <f t="shared" si="125"/>
        <v>0</v>
      </c>
      <c r="AE3351" s="198"/>
      <c r="AF3351" s="199"/>
      <c r="AG3351" s="200"/>
      <c r="AH3351" s="200"/>
      <c r="AI3351" s="169" t="str">
        <f>IF(AB3351/W3351=0,"",IF(MOD(AB3351,W3351)&gt;0,"ОШИБКА!!! неверная кратность на сорт",""))</f>
        <v/>
      </c>
    </row>
    <row r="3352" spans="2:35">
      <c r="B3352" s="251"/>
      <c r="C3352" s="168" t="s">
        <v>2943</v>
      </c>
      <c r="D3352" s="267"/>
      <c r="E3352" s="267"/>
      <c r="F3352" s="267"/>
      <c r="G3352" s="267"/>
      <c r="H3352" s="267"/>
      <c r="I3352" s="267"/>
      <c r="J3352" s="267">
        <v>3</v>
      </c>
      <c r="K3352" s="267"/>
      <c r="L3352" s="196" t="s">
        <v>37</v>
      </c>
      <c r="M3352" s="196" t="s">
        <v>2989</v>
      </c>
      <c r="N3352" s="196" t="s">
        <v>719</v>
      </c>
      <c r="O3352" s="196" t="s">
        <v>720</v>
      </c>
      <c r="P3352" s="196" t="s">
        <v>721</v>
      </c>
      <c r="Q3352" s="217" t="s">
        <v>619</v>
      </c>
      <c r="R3352" s="218"/>
      <c r="S3352" s="218"/>
      <c r="T3352" s="218"/>
      <c r="U3352" s="219"/>
      <c r="V3352" s="197" t="s">
        <v>776</v>
      </c>
      <c r="W3352" s="220">
        <v>1</v>
      </c>
      <c r="X3352" s="223">
        <v>581</v>
      </c>
      <c r="Y3352" s="223">
        <v>564</v>
      </c>
      <c r="Z3352" s="223">
        <v>528</v>
      </c>
      <c r="AA3352" s="223">
        <v>497</v>
      </c>
      <c r="AB3352" s="5"/>
      <c r="AC3352" s="224">
        <f t="shared" si="124"/>
        <v>0</v>
      </c>
      <c r="AD3352" s="270">
        <f t="shared" si="125"/>
        <v>0</v>
      </c>
      <c r="AE3352" s="198"/>
      <c r="AF3352" s="199"/>
      <c r="AG3352" s="200"/>
      <c r="AH3352" s="200"/>
      <c r="AI3352" s="169" t="str">
        <f>IF(AB3352/W3352=0,"",IF(MOD(AB3352,W3352)&gt;0,"ОШИБКА!!! неверная кратность на сорт",""))</f>
        <v/>
      </c>
    </row>
    <row r="3353" spans="2:35">
      <c r="B3353" s="251"/>
      <c r="C3353" s="168" t="s">
        <v>3775</v>
      </c>
      <c r="D3353" s="267"/>
      <c r="E3353" s="267"/>
      <c r="F3353" s="267"/>
      <c r="G3353" s="267"/>
      <c r="H3353" s="267"/>
      <c r="I3353" s="267"/>
      <c r="J3353" s="267">
        <v>21</v>
      </c>
      <c r="K3353" s="267"/>
      <c r="L3353" s="196" t="s">
        <v>37</v>
      </c>
      <c r="M3353" s="196" t="s">
        <v>2989</v>
      </c>
      <c r="N3353" s="196" t="s">
        <v>719</v>
      </c>
      <c r="O3353" s="196" t="s">
        <v>720</v>
      </c>
      <c r="P3353" s="196" t="s">
        <v>3117</v>
      </c>
      <c r="Q3353" s="217" t="s">
        <v>4642</v>
      </c>
      <c r="R3353" s="218"/>
      <c r="S3353" s="218"/>
      <c r="T3353" s="218"/>
      <c r="U3353" s="219"/>
      <c r="V3353" s="197" t="s">
        <v>776</v>
      </c>
      <c r="W3353" s="220">
        <v>1</v>
      </c>
      <c r="X3353" s="223">
        <v>713</v>
      </c>
      <c r="Y3353" s="223">
        <v>692</v>
      </c>
      <c r="Z3353" s="223">
        <v>648</v>
      </c>
      <c r="AA3353" s="223">
        <v>610</v>
      </c>
      <c r="AB3353" s="5"/>
      <c r="AC3353" s="224">
        <f t="shared" si="124"/>
        <v>0</v>
      </c>
      <c r="AD3353" s="270">
        <f t="shared" si="125"/>
        <v>0</v>
      </c>
      <c r="AE3353" s="198"/>
      <c r="AF3353" s="199"/>
      <c r="AG3353" s="200"/>
      <c r="AH3353" s="200"/>
      <c r="AI3353" s="169" t="str">
        <f>IF(AB3353/W3353=0,"",IF(MOD(AB3353,W3353)&gt;0,"ОШИБКА!!! неверная кратность на сорт",""))</f>
        <v/>
      </c>
    </row>
    <row r="3354" spans="2:35">
      <c r="B3354" s="251"/>
      <c r="C3354" s="168" t="s">
        <v>3776</v>
      </c>
      <c r="D3354" s="267">
        <v>6</v>
      </c>
      <c r="E3354" s="267"/>
      <c r="F3354" s="267"/>
      <c r="G3354" s="267"/>
      <c r="H3354" s="267"/>
      <c r="I3354" s="267"/>
      <c r="J3354" s="267">
        <v>17</v>
      </c>
      <c r="K3354" s="267"/>
      <c r="L3354" s="196" t="s">
        <v>37</v>
      </c>
      <c r="M3354" s="196" t="s">
        <v>2989</v>
      </c>
      <c r="N3354" s="196" t="s">
        <v>719</v>
      </c>
      <c r="O3354" s="196" t="s">
        <v>720</v>
      </c>
      <c r="P3354" s="196" t="s">
        <v>3118</v>
      </c>
      <c r="Q3354" s="217" t="s">
        <v>4642</v>
      </c>
      <c r="R3354" s="218"/>
      <c r="S3354" s="218"/>
      <c r="T3354" s="218"/>
      <c r="U3354" s="219"/>
      <c r="V3354" s="197" t="s">
        <v>776</v>
      </c>
      <c r="W3354" s="220">
        <v>1</v>
      </c>
      <c r="X3354" s="223">
        <v>726</v>
      </c>
      <c r="Y3354" s="223">
        <v>704</v>
      </c>
      <c r="Z3354" s="223">
        <v>660</v>
      </c>
      <c r="AA3354" s="223">
        <v>621</v>
      </c>
      <c r="AB3354" s="5"/>
      <c r="AC3354" s="224">
        <f t="shared" si="124"/>
        <v>0</v>
      </c>
      <c r="AD3354" s="270">
        <f t="shared" si="125"/>
        <v>0</v>
      </c>
      <c r="AE3354" s="198"/>
      <c r="AF3354" s="199"/>
      <c r="AG3354" s="200"/>
      <c r="AH3354" s="200"/>
      <c r="AI3354" s="169" t="str">
        <f>IF(AB3354/W3354=0,"",IF(MOD(AB3354,W3354)&gt;0,"ОШИБКА!!! неверная кратность на сорт",""))</f>
        <v/>
      </c>
    </row>
    <row r="3355" spans="2:35">
      <c r="B3355" s="251"/>
      <c r="C3355" s="168" t="s">
        <v>2944</v>
      </c>
      <c r="D3355" s="267">
        <v>233</v>
      </c>
      <c r="E3355" s="267"/>
      <c r="F3355" s="267"/>
      <c r="G3355" s="267"/>
      <c r="H3355" s="267"/>
      <c r="I3355" s="267"/>
      <c r="J3355" s="267">
        <v>38</v>
      </c>
      <c r="K3355" s="267"/>
      <c r="L3355" s="196" t="s">
        <v>37</v>
      </c>
      <c r="M3355" s="196" t="s">
        <v>2989</v>
      </c>
      <c r="N3355" s="196" t="s">
        <v>719</v>
      </c>
      <c r="O3355" s="196" t="s">
        <v>720</v>
      </c>
      <c r="P3355" s="196" t="s">
        <v>722</v>
      </c>
      <c r="Q3355" s="217" t="s">
        <v>619</v>
      </c>
      <c r="R3355" s="218"/>
      <c r="S3355" s="218"/>
      <c r="T3355" s="218"/>
      <c r="U3355" s="219"/>
      <c r="V3355" s="197" t="s">
        <v>776</v>
      </c>
      <c r="W3355" s="220">
        <v>1</v>
      </c>
      <c r="X3355" s="223">
        <v>581</v>
      </c>
      <c r="Y3355" s="223">
        <v>564</v>
      </c>
      <c r="Z3355" s="223">
        <v>528</v>
      </c>
      <c r="AA3355" s="223">
        <v>497</v>
      </c>
      <c r="AB3355" s="5"/>
      <c r="AC3355" s="224">
        <f t="shared" si="124"/>
        <v>0</v>
      </c>
      <c r="AD3355" s="270">
        <f t="shared" si="125"/>
        <v>0</v>
      </c>
      <c r="AE3355" s="198"/>
      <c r="AF3355" s="199"/>
      <c r="AG3355" s="200"/>
      <c r="AH3355" s="200"/>
      <c r="AI3355" s="169" t="str">
        <f>IF(AB3355/W3355=0,"",IF(MOD(AB3355,W3355)&gt;0,"ОШИБКА!!! неверная кратность на сорт",""))</f>
        <v/>
      </c>
    </row>
    <row r="3356" spans="2:35">
      <c r="B3356" s="251"/>
      <c r="C3356" s="168" t="s">
        <v>723</v>
      </c>
      <c r="D3356" s="267">
        <v>119</v>
      </c>
      <c r="E3356" s="267"/>
      <c r="F3356" s="267"/>
      <c r="G3356" s="267"/>
      <c r="H3356" s="267"/>
      <c r="I3356" s="267"/>
      <c r="J3356" s="267">
        <v>54</v>
      </c>
      <c r="K3356" s="267"/>
      <c r="L3356" s="196" t="s">
        <v>37</v>
      </c>
      <c r="M3356" s="196" t="s">
        <v>2989</v>
      </c>
      <c r="N3356" s="196" t="s">
        <v>719</v>
      </c>
      <c r="O3356" s="196" t="s">
        <v>720</v>
      </c>
      <c r="P3356" s="196" t="s">
        <v>724</v>
      </c>
      <c r="Q3356" s="217" t="s">
        <v>619</v>
      </c>
      <c r="R3356" s="218"/>
      <c r="S3356" s="218"/>
      <c r="T3356" s="218"/>
      <c r="U3356" s="219"/>
      <c r="V3356" s="197" t="s">
        <v>776</v>
      </c>
      <c r="W3356" s="220">
        <v>1</v>
      </c>
      <c r="X3356" s="223">
        <v>581</v>
      </c>
      <c r="Y3356" s="223">
        <v>564</v>
      </c>
      <c r="Z3356" s="223">
        <v>528</v>
      </c>
      <c r="AA3356" s="223">
        <v>497</v>
      </c>
      <c r="AB3356" s="5"/>
      <c r="AC3356" s="224">
        <f t="shared" si="124"/>
        <v>0</v>
      </c>
      <c r="AD3356" s="270">
        <f t="shared" si="125"/>
        <v>0</v>
      </c>
      <c r="AE3356" s="198"/>
      <c r="AF3356" s="199"/>
      <c r="AG3356" s="200"/>
      <c r="AH3356" s="200"/>
      <c r="AI3356" s="169" t="str">
        <f>IF(AB3356/W3356=0,"",IF(MOD(AB3356,W3356)&gt;0,"ОШИБКА!!! неверная кратность на сорт",""))</f>
        <v/>
      </c>
    </row>
    <row r="3357" spans="2:35">
      <c r="B3357" s="251"/>
      <c r="C3357" s="168" t="s">
        <v>3777</v>
      </c>
      <c r="D3357" s="267"/>
      <c r="E3357" s="267"/>
      <c r="F3357" s="267"/>
      <c r="G3357" s="267"/>
      <c r="H3357" s="267"/>
      <c r="I3357" s="267"/>
      <c r="J3357" s="267">
        <v>15</v>
      </c>
      <c r="K3357" s="267"/>
      <c r="L3357" s="196" t="s">
        <v>37</v>
      </c>
      <c r="M3357" s="196" t="s">
        <v>2989</v>
      </c>
      <c r="N3357" s="196" t="s">
        <v>719</v>
      </c>
      <c r="O3357" s="196" t="s">
        <v>720</v>
      </c>
      <c r="P3357" s="196" t="s">
        <v>4173</v>
      </c>
      <c r="Q3357" s="217" t="s">
        <v>4642</v>
      </c>
      <c r="R3357" s="218"/>
      <c r="S3357" s="218"/>
      <c r="T3357" s="218"/>
      <c r="U3357" s="219"/>
      <c r="V3357" s="197" t="s">
        <v>776</v>
      </c>
      <c r="W3357" s="220">
        <v>1</v>
      </c>
      <c r="X3357" s="223">
        <v>565</v>
      </c>
      <c r="Y3357" s="223">
        <v>548</v>
      </c>
      <c r="Z3357" s="223">
        <v>513</v>
      </c>
      <c r="AA3357" s="223">
        <v>483</v>
      </c>
      <c r="AB3357" s="5"/>
      <c r="AC3357" s="224">
        <f t="shared" si="124"/>
        <v>0</v>
      </c>
      <c r="AD3357" s="270">
        <f t="shared" si="125"/>
        <v>0</v>
      </c>
      <c r="AE3357" s="198"/>
      <c r="AF3357" s="199"/>
      <c r="AG3357" s="200"/>
      <c r="AH3357" s="200"/>
      <c r="AI3357" s="169" t="str">
        <f>IF(AB3357/W3357=0,"",IF(MOD(AB3357,W3357)&gt;0,"ОШИБКА!!! неверная кратность на сорт",""))</f>
        <v/>
      </c>
    </row>
    <row r="3358" spans="2:35">
      <c r="B3358" s="251"/>
      <c r="C3358" s="168" t="s">
        <v>726</v>
      </c>
      <c r="D3358" s="267">
        <v>116</v>
      </c>
      <c r="E3358" s="267"/>
      <c r="F3358" s="267"/>
      <c r="G3358" s="267"/>
      <c r="H3358" s="267"/>
      <c r="I3358" s="267"/>
      <c r="J3358" s="267">
        <v>31</v>
      </c>
      <c r="K3358" s="267"/>
      <c r="L3358" s="196" t="s">
        <v>37</v>
      </c>
      <c r="M3358" s="196" t="s">
        <v>2989</v>
      </c>
      <c r="N3358" s="196" t="s">
        <v>719</v>
      </c>
      <c r="O3358" s="196" t="s">
        <v>720</v>
      </c>
      <c r="P3358" s="196" t="s">
        <v>727</v>
      </c>
      <c r="Q3358" s="217" t="s">
        <v>619</v>
      </c>
      <c r="R3358" s="218"/>
      <c r="S3358" s="218"/>
      <c r="T3358" s="218"/>
      <c r="U3358" s="219"/>
      <c r="V3358" s="197" t="s">
        <v>776</v>
      </c>
      <c r="W3358" s="220">
        <v>1</v>
      </c>
      <c r="X3358" s="223">
        <v>581</v>
      </c>
      <c r="Y3358" s="223">
        <v>564</v>
      </c>
      <c r="Z3358" s="223">
        <v>528</v>
      </c>
      <c r="AA3358" s="223">
        <v>497</v>
      </c>
      <c r="AB3358" s="5"/>
      <c r="AC3358" s="224">
        <f t="shared" si="124"/>
        <v>0</v>
      </c>
      <c r="AD3358" s="270">
        <f t="shared" si="125"/>
        <v>0</v>
      </c>
      <c r="AE3358" s="198"/>
      <c r="AF3358" s="199"/>
      <c r="AG3358" s="200"/>
      <c r="AH3358" s="200"/>
      <c r="AI3358" s="169" t="str">
        <f>IF(AB3358/W3358=0,"",IF(MOD(AB3358,W3358)&gt;0,"ОШИБКА!!! неверная кратность на сорт",""))</f>
        <v/>
      </c>
    </row>
    <row r="3359" spans="2:35">
      <c r="B3359" s="251"/>
      <c r="C3359" s="168" t="s">
        <v>3778</v>
      </c>
      <c r="D3359" s="267"/>
      <c r="E3359" s="267"/>
      <c r="F3359" s="267"/>
      <c r="G3359" s="267"/>
      <c r="H3359" s="267"/>
      <c r="I3359" s="267"/>
      <c r="J3359" s="267">
        <v>18</v>
      </c>
      <c r="K3359" s="267"/>
      <c r="L3359" s="196" t="s">
        <v>37</v>
      </c>
      <c r="M3359" s="196" t="s">
        <v>2989</v>
      </c>
      <c r="N3359" s="196" t="s">
        <v>719</v>
      </c>
      <c r="O3359" s="196" t="s">
        <v>720</v>
      </c>
      <c r="P3359" s="196" t="s">
        <v>3119</v>
      </c>
      <c r="Q3359" s="217" t="s">
        <v>4642</v>
      </c>
      <c r="R3359" s="218"/>
      <c r="S3359" s="218"/>
      <c r="T3359" s="218"/>
      <c r="U3359" s="219"/>
      <c r="V3359" s="197" t="s">
        <v>776</v>
      </c>
      <c r="W3359" s="220">
        <v>1</v>
      </c>
      <c r="X3359" s="223">
        <v>717</v>
      </c>
      <c r="Y3359" s="223">
        <v>695</v>
      </c>
      <c r="Z3359" s="223">
        <v>651</v>
      </c>
      <c r="AA3359" s="223">
        <v>612</v>
      </c>
      <c r="AB3359" s="5"/>
      <c r="AC3359" s="224">
        <f t="shared" si="124"/>
        <v>0</v>
      </c>
      <c r="AD3359" s="270">
        <f t="shared" si="125"/>
        <v>0</v>
      </c>
      <c r="AE3359" s="198"/>
      <c r="AF3359" s="199"/>
      <c r="AG3359" s="200"/>
      <c r="AH3359" s="200"/>
      <c r="AI3359" s="169" t="str">
        <f>IF(AB3359/W3359=0,"",IF(MOD(AB3359,W3359)&gt;0,"ОШИБКА!!! неверная кратность на сорт",""))</f>
        <v/>
      </c>
    </row>
    <row r="3360" spans="2:35">
      <c r="B3360" s="251"/>
      <c r="C3360" s="254" t="s">
        <v>1661</v>
      </c>
      <c r="D3360" s="267"/>
      <c r="E3360" s="267">
        <v>42</v>
      </c>
      <c r="F3360" s="267">
        <v>15</v>
      </c>
      <c r="G3360" s="267"/>
      <c r="H3360" s="267"/>
      <c r="I3360" s="267"/>
      <c r="J3360" s="267"/>
      <c r="K3360" s="267"/>
      <c r="L3360" s="196" t="s">
        <v>37</v>
      </c>
      <c r="M3360" s="332" t="s">
        <v>2989</v>
      </c>
      <c r="N3360" s="332" t="s">
        <v>719</v>
      </c>
      <c r="O3360" s="332" t="s">
        <v>720</v>
      </c>
      <c r="P3360" s="332" t="s">
        <v>1662</v>
      </c>
      <c r="Q3360" s="338" t="s">
        <v>3798</v>
      </c>
      <c r="R3360" s="334"/>
      <c r="S3360" s="334"/>
      <c r="T3360" s="334"/>
      <c r="U3360" s="336"/>
      <c r="V3360" s="197" t="s">
        <v>776</v>
      </c>
      <c r="W3360" s="220">
        <v>1</v>
      </c>
      <c r="X3360" s="223">
        <v>639</v>
      </c>
      <c r="Y3360" s="223">
        <v>620</v>
      </c>
      <c r="Z3360" s="223">
        <v>581</v>
      </c>
      <c r="AA3360" s="223">
        <v>546</v>
      </c>
      <c r="AB3360" s="5"/>
      <c r="AC3360" s="224">
        <f t="shared" si="124"/>
        <v>0</v>
      </c>
      <c r="AD3360" s="270">
        <f t="shared" si="125"/>
        <v>0</v>
      </c>
      <c r="AE3360" s="198" t="s">
        <v>4484</v>
      </c>
      <c r="AF3360" s="199"/>
      <c r="AG3360" s="200"/>
      <c r="AH3360" s="200"/>
      <c r="AI3360" s="169" t="str">
        <f>IF(AB3360/W3360=0,"",IF(MOD(AB3360,W3360)&gt;0,"ОШИБКА!!! неверная кратность на сорт",""))</f>
        <v/>
      </c>
    </row>
    <row r="3361" spans="2:35">
      <c r="B3361" s="251"/>
      <c r="C3361" s="168" t="s">
        <v>3779</v>
      </c>
      <c r="D3361" s="267"/>
      <c r="E3361" s="267"/>
      <c r="F3361" s="267"/>
      <c r="G3361" s="267"/>
      <c r="H3361" s="267"/>
      <c r="I3361" s="267"/>
      <c r="J3361" s="267"/>
      <c r="K3361" s="267"/>
      <c r="L3361" s="196" t="s">
        <v>37</v>
      </c>
      <c r="M3361" s="332" t="s">
        <v>2989</v>
      </c>
      <c r="N3361" s="332" t="s">
        <v>719</v>
      </c>
      <c r="O3361" s="332" t="s">
        <v>720</v>
      </c>
      <c r="P3361" s="332" t="s">
        <v>4174</v>
      </c>
      <c r="Q3361" s="338" t="s">
        <v>4643</v>
      </c>
      <c r="R3361" s="334"/>
      <c r="S3361" s="334"/>
      <c r="T3361" s="334"/>
      <c r="U3361" s="219"/>
      <c r="V3361" s="197" t="s">
        <v>776</v>
      </c>
      <c r="W3361" s="220">
        <v>1</v>
      </c>
      <c r="X3361" s="223">
        <v>449</v>
      </c>
      <c r="Y3361" s="223">
        <v>436</v>
      </c>
      <c r="Z3361" s="223">
        <v>408</v>
      </c>
      <c r="AA3361" s="223">
        <v>384</v>
      </c>
      <c r="AB3361" s="5"/>
      <c r="AC3361" s="224">
        <f t="shared" si="124"/>
        <v>0</v>
      </c>
      <c r="AD3361" s="270">
        <f t="shared" si="125"/>
        <v>0</v>
      </c>
      <c r="AE3361" s="198" t="s">
        <v>4484</v>
      </c>
      <c r="AF3361" s="199"/>
      <c r="AG3361" s="200"/>
      <c r="AH3361" s="200"/>
      <c r="AI3361" s="169" t="str">
        <f>IF(AB3361/W3361=0,"",IF(MOD(AB3361,W3361)&gt;0,"ОШИБКА!!! неверная кратность на сорт",""))</f>
        <v/>
      </c>
    </row>
    <row r="3362" spans="2:35">
      <c r="B3362" s="251"/>
      <c r="C3362" s="168" t="s">
        <v>2948</v>
      </c>
      <c r="D3362" s="267"/>
      <c r="E3362" s="267"/>
      <c r="F3362" s="267"/>
      <c r="G3362" s="267"/>
      <c r="H3362" s="267"/>
      <c r="I3362" s="267"/>
      <c r="J3362" s="267">
        <v>7</v>
      </c>
      <c r="K3362" s="267"/>
      <c r="L3362" s="196" t="s">
        <v>37</v>
      </c>
      <c r="M3362" s="196" t="s">
        <v>2989</v>
      </c>
      <c r="N3362" s="196" t="s">
        <v>719</v>
      </c>
      <c r="O3362" s="196" t="s">
        <v>720</v>
      </c>
      <c r="P3362" s="196" t="s">
        <v>738</v>
      </c>
      <c r="Q3362" s="217" t="s">
        <v>619</v>
      </c>
      <c r="R3362" s="218"/>
      <c r="S3362" s="218"/>
      <c r="T3362" s="218"/>
      <c r="U3362" s="219"/>
      <c r="V3362" s="197" t="s">
        <v>776</v>
      </c>
      <c r="W3362" s="220">
        <v>1</v>
      </c>
      <c r="X3362" s="223">
        <v>581</v>
      </c>
      <c r="Y3362" s="223">
        <v>564</v>
      </c>
      <c r="Z3362" s="223">
        <v>528</v>
      </c>
      <c r="AA3362" s="223">
        <v>497</v>
      </c>
      <c r="AB3362" s="5"/>
      <c r="AC3362" s="224">
        <f t="shared" si="124"/>
        <v>0</v>
      </c>
      <c r="AD3362" s="270">
        <f t="shared" si="125"/>
        <v>0</v>
      </c>
      <c r="AE3362" s="198"/>
      <c r="AF3362" s="199"/>
      <c r="AG3362" s="200"/>
      <c r="AH3362" s="200"/>
      <c r="AI3362" s="169" t="str">
        <f>IF(AB3362/W3362=0,"",IF(MOD(AB3362,W3362)&gt;0,"ОШИБКА!!! неверная кратность на сорт",""))</f>
        <v/>
      </c>
    </row>
    <row r="3363" spans="2:35">
      <c r="B3363" s="251"/>
      <c r="C3363" s="168" t="s">
        <v>2949</v>
      </c>
      <c r="D3363" s="267">
        <v>2</v>
      </c>
      <c r="E3363" s="267"/>
      <c r="F3363" s="267"/>
      <c r="G3363" s="267"/>
      <c r="H3363" s="267"/>
      <c r="I3363" s="267"/>
      <c r="J3363" s="267">
        <v>4</v>
      </c>
      <c r="K3363" s="267"/>
      <c r="L3363" s="196" t="s">
        <v>37</v>
      </c>
      <c r="M3363" s="196" t="s">
        <v>2989</v>
      </c>
      <c r="N3363" s="196" t="s">
        <v>719</v>
      </c>
      <c r="O3363" s="196" t="s">
        <v>720</v>
      </c>
      <c r="P3363" s="196" t="s">
        <v>739</v>
      </c>
      <c r="Q3363" s="217" t="s">
        <v>725</v>
      </c>
      <c r="R3363" s="218"/>
      <c r="S3363" s="218"/>
      <c r="T3363" s="218"/>
      <c r="U3363" s="219"/>
      <c r="V3363" s="197" t="s">
        <v>776</v>
      </c>
      <c r="W3363" s="220">
        <v>1</v>
      </c>
      <c r="X3363" s="223">
        <v>806</v>
      </c>
      <c r="Y3363" s="223">
        <v>781</v>
      </c>
      <c r="Z3363" s="223">
        <v>732</v>
      </c>
      <c r="AA3363" s="223">
        <v>689</v>
      </c>
      <c r="AB3363" s="5"/>
      <c r="AC3363" s="224">
        <f t="shared" si="124"/>
        <v>0</v>
      </c>
      <c r="AD3363" s="270">
        <f t="shared" si="125"/>
        <v>0</v>
      </c>
      <c r="AE3363" s="198"/>
      <c r="AF3363" s="199"/>
      <c r="AG3363" s="200"/>
      <c r="AH3363" s="200"/>
      <c r="AI3363" s="169" t="str">
        <f>IF(AB3363/W3363=0,"",IF(MOD(AB3363,W3363)&gt;0,"ОШИБКА!!! неверная кратность на сорт",""))</f>
        <v/>
      </c>
    </row>
    <row r="3364" spans="2:35">
      <c r="B3364" s="251"/>
      <c r="C3364" s="168" t="s">
        <v>2950</v>
      </c>
      <c r="D3364" s="267"/>
      <c r="E3364" s="267"/>
      <c r="F3364" s="267"/>
      <c r="G3364" s="267"/>
      <c r="H3364" s="267"/>
      <c r="I3364" s="267"/>
      <c r="J3364" s="267"/>
      <c r="K3364" s="267"/>
      <c r="L3364" s="196" t="s">
        <v>37</v>
      </c>
      <c r="M3364" s="332" t="s">
        <v>2989</v>
      </c>
      <c r="N3364" s="332" t="s">
        <v>719</v>
      </c>
      <c r="O3364" s="332" t="s">
        <v>720</v>
      </c>
      <c r="P3364" s="332" t="s">
        <v>740</v>
      </c>
      <c r="Q3364" s="338" t="s">
        <v>619</v>
      </c>
      <c r="R3364" s="334"/>
      <c r="S3364" s="334"/>
      <c r="T3364" s="334"/>
      <c r="U3364" s="219"/>
      <c r="V3364" s="197" t="s">
        <v>776</v>
      </c>
      <c r="W3364" s="220">
        <v>1</v>
      </c>
      <c r="X3364" s="223">
        <v>581</v>
      </c>
      <c r="Y3364" s="223">
        <v>564</v>
      </c>
      <c r="Z3364" s="223">
        <v>528</v>
      </c>
      <c r="AA3364" s="223">
        <v>497</v>
      </c>
      <c r="AB3364" s="5"/>
      <c r="AC3364" s="224">
        <f t="shared" si="124"/>
        <v>0</v>
      </c>
      <c r="AD3364" s="270">
        <f t="shared" si="125"/>
        <v>0</v>
      </c>
      <c r="AE3364" s="198" t="s">
        <v>4484</v>
      </c>
      <c r="AF3364" s="199"/>
      <c r="AG3364" s="200"/>
      <c r="AH3364" s="200"/>
      <c r="AI3364" s="169" t="str">
        <f>IF(AB3364/W3364=0,"",IF(MOD(AB3364,W3364)&gt;0,"ОШИБКА!!! неверная кратность на сорт",""))</f>
        <v/>
      </c>
    </row>
    <row r="3365" spans="2:35">
      <c r="B3365" s="251"/>
      <c r="C3365" s="168" t="s">
        <v>3770</v>
      </c>
      <c r="D3365" s="267"/>
      <c r="E3365" s="267"/>
      <c r="F3365" s="267"/>
      <c r="G3365" s="267"/>
      <c r="H3365" s="267"/>
      <c r="I3365" s="267"/>
      <c r="J3365" s="267"/>
      <c r="K3365" s="267"/>
      <c r="L3365" s="196" t="s">
        <v>37</v>
      </c>
      <c r="M3365" s="332" t="s">
        <v>2989</v>
      </c>
      <c r="N3365" s="332" t="s">
        <v>719</v>
      </c>
      <c r="O3365" s="332" t="s">
        <v>720</v>
      </c>
      <c r="P3365" s="332" t="s">
        <v>740</v>
      </c>
      <c r="Q3365" s="338" t="s">
        <v>4644</v>
      </c>
      <c r="R3365" s="334"/>
      <c r="S3365" s="334"/>
      <c r="T3365" s="334"/>
      <c r="U3365" s="219"/>
      <c r="V3365" s="197" t="s">
        <v>776</v>
      </c>
      <c r="W3365" s="220">
        <v>1</v>
      </c>
      <c r="X3365" s="223">
        <v>717</v>
      </c>
      <c r="Y3365" s="223">
        <v>695</v>
      </c>
      <c r="Z3365" s="223">
        <v>651</v>
      </c>
      <c r="AA3365" s="223">
        <v>612</v>
      </c>
      <c r="AB3365" s="5"/>
      <c r="AC3365" s="224">
        <f t="shared" si="124"/>
        <v>0</v>
      </c>
      <c r="AD3365" s="270">
        <f t="shared" si="125"/>
        <v>0</v>
      </c>
      <c r="AE3365" s="198" t="s">
        <v>4484</v>
      </c>
      <c r="AF3365" s="199"/>
      <c r="AG3365" s="200"/>
      <c r="AH3365" s="200"/>
      <c r="AI3365" s="169" t="str">
        <f>IF(AB3365/W3365=0,"",IF(MOD(AB3365,W3365)&gt;0,"ОШИБКА!!! неверная кратность на сорт",""))</f>
        <v/>
      </c>
    </row>
    <row r="3366" spans="2:35">
      <c r="B3366" s="251"/>
      <c r="C3366" s="168" t="s">
        <v>3780</v>
      </c>
      <c r="D3366" s="267"/>
      <c r="E3366" s="267"/>
      <c r="F3366" s="267"/>
      <c r="G3366" s="267"/>
      <c r="H3366" s="267"/>
      <c r="I3366" s="267"/>
      <c r="J3366" s="267">
        <v>16</v>
      </c>
      <c r="K3366" s="267"/>
      <c r="L3366" s="196" t="s">
        <v>37</v>
      </c>
      <c r="M3366" s="196" t="s">
        <v>2989</v>
      </c>
      <c r="N3366" s="196" t="s">
        <v>719</v>
      </c>
      <c r="O3366" s="196" t="s">
        <v>720</v>
      </c>
      <c r="P3366" s="196" t="s">
        <v>3120</v>
      </c>
      <c r="Q3366" s="217" t="s">
        <v>4642</v>
      </c>
      <c r="R3366" s="218"/>
      <c r="S3366" s="218"/>
      <c r="T3366" s="218"/>
      <c r="U3366" s="219"/>
      <c r="V3366" s="197" t="s">
        <v>776</v>
      </c>
      <c r="W3366" s="220">
        <v>1</v>
      </c>
      <c r="X3366" s="223">
        <v>713</v>
      </c>
      <c r="Y3366" s="223">
        <v>692</v>
      </c>
      <c r="Z3366" s="223">
        <v>648</v>
      </c>
      <c r="AA3366" s="223">
        <v>610</v>
      </c>
      <c r="AB3366" s="5"/>
      <c r="AC3366" s="224">
        <f t="shared" si="124"/>
        <v>0</v>
      </c>
      <c r="AD3366" s="270">
        <f t="shared" si="125"/>
        <v>0</v>
      </c>
      <c r="AE3366" s="198"/>
      <c r="AF3366" s="199"/>
      <c r="AG3366" s="200"/>
      <c r="AH3366" s="200"/>
      <c r="AI3366" s="169" t="str">
        <f>IF(AB3366/W3366=0,"",IF(MOD(AB3366,W3366)&gt;0,"ОШИБКА!!! неверная кратность на сорт",""))</f>
        <v/>
      </c>
    </row>
    <row r="3367" spans="2:35">
      <c r="B3367" s="251"/>
      <c r="C3367" s="168" t="s">
        <v>2953</v>
      </c>
      <c r="D3367" s="267">
        <v>26</v>
      </c>
      <c r="E3367" s="267"/>
      <c r="F3367" s="267"/>
      <c r="G3367" s="267"/>
      <c r="H3367" s="267"/>
      <c r="I3367" s="267"/>
      <c r="J3367" s="267">
        <v>33</v>
      </c>
      <c r="K3367" s="267"/>
      <c r="L3367" s="196" t="s">
        <v>37</v>
      </c>
      <c r="M3367" s="196" t="s">
        <v>2989</v>
      </c>
      <c r="N3367" s="196" t="s">
        <v>719</v>
      </c>
      <c r="O3367" s="196" t="s">
        <v>720</v>
      </c>
      <c r="P3367" s="196" t="s">
        <v>716</v>
      </c>
      <c r="Q3367" s="217" t="s">
        <v>619</v>
      </c>
      <c r="R3367" s="218"/>
      <c r="S3367" s="218"/>
      <c r="T3367" s="218"/>
      <c r="U3367" s="219"/>
      <c r="V3367" s="197" t="s">
        <v>776</v>
      </c>
      <c r="W3367" s="220">
        <v>1</v>
      </c>
      <c r="X3367" s="223">
        <v>581</v>
      </c>
      <c r="Y3367" s="223">
        <v>564</v>
      </c>
      <c r="Z3367" s="223">
        <v>528</v>
      </c>
      <c r="AA3367" s="223">
        <v>497</v>
      </c>
      <c r="AB3367" s="5"/>
      <c r="AC3367" s="224">
        <f t="shared" si="124"/>
        <v>0</v>
      </c>
      <c r="AD3367" s="270">
        <f t="shared" si="125"/>
        <v>0</v>
      </c>
      <c r="AE3367" s="198"/>
      <c r="AF3367" s="199"/>
      <c r="AG3367" s="200"/>
      <c r="AH3367" s="200"/>
      <c r="AI3367" s="169" t="str">
        <f>IF(AB3367/W3367=0,"",IF(MOD(AB3367,W3367)&gt;0,"ОШИБКА!!! неверная кратность на сорт",""))</f>
        <v/>
      </c>
    </row>
    <row r="3368" spans="2:35">
      <c r="B3368" s="251"/>
      <c r="C3368" s="168" t="s">
        <v>2952</v>
      </c>
      <c r="D3368" s="267"/>
      <c r="E3368" s="267"/>
      <c r="F3368" s="267"/>
      <c r="G3368" s="267"/>
      <c r="H3368" s="267"/>
      <c r="I3368" s="267"/>
      <c r="J3368" s="267">
        <v>5</v>
      </c>
      <c r="K3368" s="267"/>
      <c r="L3368" s="196" t="s">
        <v>37</v>
      </c>
      <c r="M3368" s="196" t="s">
        <v>2989</v>
      </c>
      <c r="N3368" s="196" t="s">
        <v>719</v>
      </c>
      <c r="O3368" s="196" t="s">
        <v>720</v>
      </c>
      <c r="P3368" s="196" t="s">
        <v>742</v>
      </c>
      <c r="Q3368" s="217" t="s">
        <v>731</v>
      </c>
      <c r="R3368" s="218"/>
      <c r="S3368" s="218"/>
      <c r="T3368" s="218"/>
      <c r="U3368" s="219"/>
      <c r="V3368" s="197" t="s">
        <v>776</v>
      </c>
      <c r="W3368" s="220">
        <v>1</v>
      </c>
      <c r="X3368" s="223">
        <v>806</v>
      </c>
      <c r="Y3368" s="223">
        <v>781</v>
      </c>
      <c r="Z3368" s="223">
        <v>732</v>
      </c>
      <c r="AA3368" s="223">
        <v>689</v>
      </c>
      <c r="AB3368" s="5"/>
      <c r="AC3368" s="224">
        <f t="shared" si="124"/>
        <v>0</v>
      </c>
      <c r="AD3368" s="270">
        <f t="shared" si="125"/>
        <v>0</v>
      </c>
      <c r="AE3368" s="198"/>
      <c r="AF3368" s="199"/>
      <c r="AG3368" s="200"/>
      <c r="AH3368" s="200"/>
      <c r="AI3368" s="169" t="str">
        <f>IF(AB3368/W3368=0,"",IF(MOD(AB3368,W3368)&gt;0,"ОШИБКА!!! неверная кратность на сорт",""))</f>
        <v/>
      </c>
    </row>
    <row r="3369" spans="2:35">
      <c r="B3369" s="251"/>
      <c r="C3369" s="168" t="s">
        <v>2954</v>
      </c>
      <c r="D3369" s="267">
        <v>70</v>
      </c>
      <c r="E3369" s="267"/>
      <c r="F3369" s="267"/>
      <c r="G3369" s="267"/>
      <c r="H3369" s="267"/>
      <c r="I3369" s="267"/>
      <c r="J3369" s="267">
        <v>30</v>
      </c>
      <c r="K3369" s="267"/>
      <c r="L3369" s="196" t="s">
        <v>37</v>
      </c>
      <c r="M3369" s="196" t="s">
        <v>2989</v>
      </c>
      <c r="N3369" s="196" t="s">
        <v>719</v>
      </c>
      <c r="O3369" s="196" t="s">
        <v>720</v>
      </c>
      <c r="P3369" s="196" t="s">
        <v>743</v>
      </c>
      <c r="Q3369" s="217" t="s">
        <v>619</v>
      </c>
      <c r="R3369" s="218"/>
      <c r="S3369" s="218"/>
      <c r="T3369" s="218"/>
      <c r="U3369" s="219"/>
      <c r="V3369" s="197" t="s">
        <v>776</v>
      </c>
      <c r="W3369" s="220">
        <v>1</v>
      </c>
      <c r="X3369" s="223">
        <v>581</v>
      </c>
      <c r="Y3369" s="223">
        <v>564</v>
      </c>
      <c r="Z3369" s="223">
        <v>528</v>
      </c>
      <c r="AA3369" s="223">
        <v>497</v>
      </c>
      <c r="AB3369" s="5"/>
      <c r="AC3369" s="224">
        <f t="shared" si="124"/>
        <v>0</v>
      </c>
      <c r="AD3369" s="270">
        <f t="shared" si="125"/>
        <v>0</v>
      </c>
      <c r="AE3369" s="198"/>
      <c r="AF3369" s="199"/>
      <c r="AG3369" s="200"/>
      <c r="AH3369" s="200"/>
      <c r="AI3369" s="169" t="str">
        <f>IF(AB3369/W3369=0,"",IF(MOD(AB3369,W3369)&gt;0,"ОШИБКА!!! неверная кратность на сорт",""))</f>
        <v/>
      </c>
    </row>
    <row r="3370" spans="2:35">
      <c r="B3370" s="251"/>
      <c r="C3370" s="254" t="s">
        <v>1663</v>
      </c>
      <c r="D3370" s="267"/>
      <c r="E3370" s="267">
        <v>47</v>
      </c>
      <c r="F3370" s="267">
        <v>40</v>
      </c>
      <c r="G3370" s="267"/>
      <c r="H3370" s="267"/>
      <c r="I3370" s="267"/>
      <c r="J3370" s="267"/>
      <c r="K3370" s="267"/>
      <c r="L3370" s="196" t="s">
        <v>37</v>
      </c>
      <c r="M3370" s="332" t="s">
        <v>2989</v>
      </c>
      <c r="N3370" s="332" t="s">
        <v>719</v>
      </c>
      <c r="O3370" s="332" t="s">
        <v>720</v>
      </c>
      <c r="P3370" s="332" t="s">
        <v>743</v>
      </c>
      <c r="Q3370" s="338" t="s">
        <v>3794</v>
      </c>
      <c r="R3370" s="334"/>
      <c r="S3370" s="334"/>
      <c r="T3370" s="334"/>
      <c r="U3370" s="336"/>
      <c r="V3370" s="197" t="s">
        <v>776</v>
      </c>
      <c r="W3370" s="220">
        <v>1</v>
      </c>
      <c r="X3370" s="223">
        <v>656</v>
      </c>
      <c r="Y3370" s="223">
        <v>636</v>
      </c>
      <c r="Z3370" s="223">
        <v>596</v>
      </c>
      <c r="AA3370" s="223">
        <v>560</v>
      </c>
      <c r="AB3370" s="5"/>
      <c r="AC3370" s="224">
        <f t="shared" si="124"/>
        <v>0</v>
      </c>
      <c r="AD3370" s="270">
        <f t="shared" si="125"/>
        <v>0</v>
      </c>
      <c r="AE3370" s="198" t="s">
        <v>4484</v>
      </c>
      <c r="AF3370" s="199"/>
      <c r="AG3370" s="200"/>
      <c r="AH3370" s="200"/>
      <c r="AI3370" s="169" t="str">
        <f>IF(AB3370/W3370=0,"",IF(MOD(AB3370,W3370)&gt;0,"ОШИБКА!!! неверная кратность на сорт",""))</f>
        <v/>
      </c>
    </row>
    <row r="3371" spans="2:35">
      <c r="B3371" s="251"/>
      <c r="C3371" s="168" t="s">
        <v>2955</v>
      </c>
      <c r="D3371" s="267"/>
      <c r="E3371" s="267"/>
      <c r="F3371" s="267"/>
      <c r="G3371" s="267"/>
      <c r="H3371" s="267"/>
      <c r="I3371" s="267"/>
      <c r="J3371" s="267"/>
      <c r="K3371" s="267"/>
      <c r="L3371" s="196" t="s">
        <v>37</v>
      </c>
      <c r="M3371" s="332" t="s">
        <v>2989</v>
      </c>
      <c r="N3371" s="332" t="s">
        <v>719</v>
      </c>
      <c r="O3371" s="332" t="s">
        <v>720</v>
      </c>
      <c r="P3371" s="332" t="s">
        <v>744</v>
      </c>
      <c r="Q3371" s="338" t="s">
        <v>731</v>
      </c>
      <c r="R3371" s="334"/>
      <c r="S3371" s="334"/>
      <c r="T3371" s="334"/>
      <c r="U3371" s="219"/>
      <c r="V3371" s="197" t="s">
        <v>776</v>
      </c>
      <c r="W3371" s="220">
        <v>1</v>
      </c>
      <c r="X3371" s="223">
        <v>806</v>
      </c>
      <c r="Y3371" s="223">
        <v>781</v>
      </c>
      <c r="Z3371" s="223">
        <v>732</v>
      </c>
      <c r="AA3371" s="223">
        <v>689</v>
      </c>
      <c r="AB3371" s="5"/>
      <c r="AC3371" s="224">
        <f t="shared" si="124"/>
        <v>0</v>
      </c>
      <c r="AD3371" s="270">
        <f t="shared" si="125"/>
        <v>0</v>
      </c>
      <c r="AE3371" s="198" t="s">
        <v>4484</v>
      </c>
      <c r="AF3371" s="199"/>
      <c r="AG3371" s="200"/>
      <c r="AH3371" s="200"/>
      <c r="AI3371" s="169" t="str">
        <f>IF(AB3371/W3371=0,"",IF(MOD(AB3371,W3371)&gt;0,"ОШИБКА!!! неверная кратность на сорт",""))</f>
        <v/>
      </c>
    </row>
    <row r="3372" spans="2:35">
      <c r="B3372" s="251"/>
      <c r="C3372" s="168" t="s">
        <v>2956</v>
      </c>
      <c r="D3372" s="267"/>
      <c r="E3372" s="267"/>
      <c r="F3372" s="267"/>
      <c r="G3372" s="267"/>
      <c r="H3372" s="267"/>
      <c r="I3372" s="267"/>
      <c r="J3372" s="267"/>
      <c r="K3372" s="267"/>
      <c r="L3372" s="196" t="s">
        <v>37</v>
      </c>
      <c r="M3372" s="332" t="s">
        <v>2989</v>
      </c>
      <c r="N3372" s="332" t="s">
        <v>719</v>
      </c>
      <c r="O3372" s="332" t="s">
        <v>720</v>
      </c>
      <c r="P3372" s="332" t="s">
        <v>745</v>
      </c>
      <c r="Q3372" s="338" t="s">
        <v>731</v>
      </c>
      <c r="R3372" s="334"/>
      <c r="S3372" s="334"/>
      <c r="T3372" s="334"/>
      <c r="U3372" s="219"/>
      <c r="V3372" s="197" t="s">
        <v>776</v>
      </c>
      <c r="W3372" s="220">
        <v>1</v>
      </c>
      <c r="X3372" s="223">
        <v>806</v>
      </c>
      <c r="Y3372" s="223">
        <v>781</v>
      </c>
      <c r="Z3372" s="223">
        <v>732</v>
      </c>
      <c r="AA3372" s="223">
        <v>689</v>
      </c>
      <c r="AB3372" s="5"/>
      <c r="AC3372" s="224">
        <f t="shared" si="124"/>
        <v>0</v>
      </c>
      <c r="AD3372" s="270">
        <f t="shared" si="125"/>
        <v>0</v>
      </c>
      <c r="AE3372" s="198" t="s">
        <v>4484</v>
      </c>
      <c r="AF3372" s="199"/>
      <c r="AG3372" s="200"/>
      <c r="AH3372" s="200"/>
      <c r="AI3372" s="169" t="str">
        <f>IF(AB3372/W3372=0,"",IF(MOD(AB3372,W3372)&gt;0,"ОШИБКА!!! неверная кратность на сорт",""))</f>
        <v/>
      </c>
    </row>
    <row r="3373" spans="2:35">
      <c r="B3373" s="251"/>
      <c r="C3373" s="168" t="s">
        <v>2957</v>
      </c>
      <c r="D3373" s="267">
        <v>133</v>
      </c>
      <c r="E3373" s="267"/>
      <c r="F3373" s="267"/>
      <c r="G3373" s="267"/>
      <c r="H3373" s="267"/>
      <c r="I3373" s="267"/>
      <c r="J3373" s="267">
        <v>27</v>
      </c>
      <c r="K3373" s="267"/>
      <c r="L3373" s="196" t="s">
        <v>37</v>
      </c>
      <c r="M3373" s="196" t="s">
        <v>2989</v>
      </c>
      <c r="N3373" s="196" t="s">
        <v>719</v>
      </c>
      <c r="O3373" s="196" t="s">
        <v>720</v>
      </c>
      <c r="P3373" s="196" t="s">
        <v>746</v>
      </c>
      <c r="Q3373" s="217" t="s">
        <v>619</v>
      </c>
      <c r="R3373" s="218"/>
      <c r="S3373" s="218"/>
      <c r="T3373" s="218"/>
      <c r="U3373" s="219"/>
      <c r="V3373" s="197" t="s">
        <v>776</v>
      </c>
      <c r="W3373" s="220">
        <v>1</v>
      </c>
      <c r="X3373" s="223">
        <v>581</v>
      </c>
      <c r="Y3373" s="223">
        <v>564</v>
      </c>
      <c r="Z3373" s="223">
        <v>528</v>
      </c>
      <c r="AA3373" s="223">
        <v>497</v>
      </c>
      <c r="AB3373" s="5"/>
      <c r="AC3373" s="224">
        <f t="shared" si="124"/>
        <v>0</v>
      </c>
      <c r="AD3373" s="270">
        <f t="shared" si="125"/>
        <v>0</v>
      </c>
      <c r="AE3373" s="198"/>
      <c r="AF3373" s="199"/>
      <c r="AG3373" s="200"/>
      <c r="AH3373" s="200"/>
      <c r="AI3373" s="169" t="str">
        <f>IF(AB3373/W3373=0,"",IF(MOD(AB3373,W3373)&gt;0,"ОШИБКА!!! неверная кратность на сорт",""))</f>
        <v/>
      </c>
    </row>
    <row r="3374" spans="2:35">
      <c r="B3374" s="251"/>
      <c r="C3374" s="168" t="s">
        <v>2959</v>
      </c>
      <c r="D3374" s="267">
        <v>274</v>
      </c>
      <c r="E3374" s="267"/>
      <c r="F3374" s="267"/>
      <c r="G3374" s="267"/>
      <c r="H3374" s="267"/>
      <c r="I3374" s="267"/>
      <c r="J3374" s="267">
        <v>23</v>
      </c>
      <c r="K3374" s="267"/>
      <c r="L3374" s="196" t="s">
        <v>37</v>
      </c>
      <c r="M3374" s="196" t="s">
        <v>2989</v>
      </c>
      <c r="N3374" s="196" t="s">
        <v>719</v>
      </c>
      <c r="O3374" s="196" t="s">
        <v>720</v>
      </c>
      <c r="P3374" s="196" t="s">
        <v>748</v>
      </c>
      <c r="Q3374" s="217" t="s">
        <v>619</v>
      </c>
      <c r="R3374" s="218"/>
      <c r="S3374" s="218"/>
      <c r="T3374" s="218"/>
      <c r="U3374" s="219"/>
      <c r="V3374" s="197" t="s">
        <v>776</v>
      </c>
      <c r="W3374" s="220">
        <v>1</v>
      </c>
      <c r="X3374" s="223">
        <v>581</v>
      </c>
      <c r="Y3374" s="223">
        <v>564</v>
      </c>
      <c r="Z3374" s="223">
        <v>528</v>
      </c>
      <c r="AA3374" s="223">
        <v>497</v>
      </c>
      <c r="AB3374" s="5"/>
      <c r="AC3374" s="224">
        <f t="shared" si="124"/>
        <v>0</v>
      </c>
      <c r="AD3374" s="270">
        <f t="shared" si="125"/>
        <v>0</v>
      </c>
      <c r="AE3374" s="198"/>
      <c r="AF3374" s="199"/>
      <c r="AG3374" s="200"/>
      <c r="AH3374" s="200"/>
      <c r="AI3374" s="169" t="str">
        <f>IF(AB3374/W3374=0,"",IF(MOD(AB3374,W3374)&gt;0,"ОШИБКА!!! неверная кратность на сорт",""))</f>
        <v/>
      </c>
    </row>
    <row r="3375" spans="2:35">
      <c r="B3375" s="251"/>
      <c r="C3375" s="168" t="s">
        <v>3799</v>
      </c>
      <c r="D3375" s="267"/>
      <c r="E3375" s="267"/>
      <c r="F3375" s="267"/>
      <c r="G3375" s="267"/>
      <c r="H3375" s="267"/>
      <c r="I3375" s="267"/>
      <c r="J3375" s="267">
        <v>8</v>
      </c>
      <c r="K3375" s="267"/>
      <c r="L3375" s="196" t="s">
        <v>37</v>
      </c>
      <c r="M3375" s="196" t="s">
        <v>2989</v>
      </c>
      <c r="N3375" s="196" t="s">
        <v>719</v>
      </c>
      <c r="O3375" s="196" t="s">
        <v>720</v>
      </c>
      <c r="P3375" s="196" t="s">
        <v>4180</v>
      </c>
      <c r="Q3375" s="217" t="s">
        <v>3798</v>
      </c>
      <c r="R3375" s="218"/>
      <c r="S3375" s="218"/>
      <c r="T3375" s="218"/>
      <c r="U3375" s="219"/>
      <c r="V3375" s="197" t="s">
        <v>776</v>
      </c>
      <c r="W3375" s="220">
        <v>1</v>
      </c>
      <c r="X3375" s="223">
        <v>745</v>
      </c>
      <c r="Y3375" s="223">
        <v>722</v>
      </c>
      <c r="Z3375" s="223">
        <v>677</v>
      </c>
      <c r="AA3375" s="223">
        <v>636</v>
      </c>
      <c r="AB3375" s="5"/>
      <c r="AC3375" s="224">
        <f t="shared" si="124"/>
        <v>0</v>
      </c>
      <c r="AD3375" s="270">
        <f t="shared" si="125"/>
        <v>0</v>
      </c>
      <c r="AE3375" s="198"/>
      <c r="AF3375" s="199"/>
      <c r="AG3375" s="200"/>
      <c r="AH3375" s="200"/>
      <c r="AI3375" s="169" t="str">
        <f>IF(AB3375/W3375=0,"",IF(MOD(AB3375,W3375)&gt;0,"ОШИБКА!!! неверная кратность на сорт",""))</f>
        <v/>
      </c>
    </row>
    <row r="3376" spans="2:35">
      <c r="B3376" s="251"/>
      <c r="C3376" s="254" t="s">
        <v>1664</v>
      </c>
      <c r="D3376" s="267"/>
      <c r="E3376" s="267">
        <v>25</v>
      </c>
      <c r="F3376" s="267">
        <v>10</v>
      </c>
      <c r="G3376" s="267"/>
      <c r="H3376" s="267"/>
      <c r="I3376" s="267"/>
      <c r="J3376" s="267">
        <v>7</v>
      </c>
      <c r="K3376" s="267"/>
      <c r="L3376" s="196" t="s">
        <v>37</v>
      </c>
      <c r="M3376" s="196" t="s">
        <v>2989</v>
      </c>
      <c r="N3376" s="196" t="s">
        <v>719</v>
      </c>
      <c r="O3376" s="196" t="s">
        <v>720</v>
      </c>
      <c r="P3376" s="196" t="s">
        <v>1665</v>
      </c>
      <c r="Q3376" s="217" t="s">
        <v>3798</v>
      </c>
      <c r="R3376" s="218"/>
      <c r="S3376" s="218"/>
      <c r="T3376" s="218"/>
      <c r="U3376" s="336"/>
      <c r="V3376" s="197" t="s">
        <v>776</v>
      </c>
      <c r="W3376" s="220">
        <v>1</v>
      </c>
      <c r="X3376" s="223">
        <v>756</v>
      </c>
      <c r="Y3376" s="223">
        <v>733</v>
      </c>
      <c r="Z3376" s="223">
        <v>687</v>
      </c>
      <c r="AA3376" s="223">
        <v>646</v>
      </c>
      <c r="AB3376" s="5"/>
      <c r="AC3376" s="224">
        <f t="shared" si="124"/>
        <v>0</v>
      </c>
      <c r="AD3376" s="270">
        <f t="shared" si="125"/>
        <v>0</v>
      </c>
      <c r="AE3376" s="198"/>
      <c r="AF3376" s="199"/>
      <c r="AG3376" s="200"/>
      <c r="AH3376" s="200"/>
      <c r="AI3376" s="169" t="str">
        <f>IF(AB3376/W3376=0,"",IF(MOD(AB3376,W3376)&gt;0,"ОШИБКА!!! неверная кратность на сорт",""))</f>
        <v/>
      </c>
    </row>
    <row r="3377" spans="2:35">
      <c r="B3377" s="251"/>
      <c r="C3377" s="168" t="s">
        <v>2960</v>
      </c>
      <c r="D3377" s="267"/>
      <c r="E3377" s="267"/>
      <c r="F3377" s="267"/>
      <c r="G3377" s="267"/>
      <c r="H3377" s="267"/>
      <c r="I3377" s="267"/>
      <c r="J3377" s="267"/>
      <c r="K3377" s="267"/>
      <c r="L3377" s="196" t="s">
        <v>37</v>
      </c>
      <c r="M3377" s="332" t="s">
        <v>2989</v>
      </c>
      <c r="N3377" s="332" t="s">
        <v>719</v>
      </c>
      <c r="O3377" s="332" t="s">
        <v>720</v>
      </c>
      <c r="P3377" s="332" t="s">
        <v>749</v>
      </c>
      <c r="Q3377" s="338" t="s">
        <v>731</v>
      </c>
      <c r="R3377" s="334"/>
      <c r="S3377" s="334"/>
      <c r="T3377" s="334"/>
      <c r="U3377" s="219"/>
      <c r="V3377" s="197" t="s">
        <v>776</v>
      </c>
      <c r="W3377" s="220">
        <v>1</v>
      </c>
      <c r="X3377" s="223">
        <v>806</v>
      </c>
      <c r="Y3377" s="223">
        <v>781</v>
      </c>
      <c r="Z3377" s="223">
        <v>732</v>
      </c>
      <c r="AA3377" s="223">
        <v>689</v>
      </c>
      <c r="AB3377" s="5"/>
      <c r="AC3377" s="224">
        <f t="shared" si="124"/>
        <v>0</v>
      </c>
      <c r="AD3377" s="270">
        <f t="shared" si="125"/>
        <v>0</v>
      </c>
      <c r="AE3377" s="198" t="s">
        <v>4484</v>
      </c>
      <c r="AF3377" s="199"/>
      <c r="AG3377" s="200"/>
      <c r="AH3377" s="200"/>
      <c r="AI3377" s="169" t="str">
        <f>IF(AB3377/W3377=0,"",IF(MOD(AB3377,W3377)&gt;0,"ОШИБКА!!! неверная кратность на сорт",""))</f>
        <v/>
      </c>
    </row>
    <row r="3378" spans="2:35">
      <c r="B3378" s="251"/>
      <c r="C3378" s="168" t="s">
        <v>2961</v>
      </c>
      <c r="D3378" s="267">
        <v>201</v>
      </c>
      <c r="E3378" s="267"/>
      <c r="F3378" s="267"/>
      <c r="G3378" s="267"/>
      <c r="H3378" s="267"/>
      <c r="I3378" s="267"/>
      <c r="J3378" s="267">
        <v>27</v>
      </c>
      <c r="K3378" s="267"/>
      <c r="L3378" s="196" t="s">
        <v>37</v>
      </c>
      <c r="M3378" s="196" t="s">
        <v>2989</v>
      </c>
      <c r="N3378" s="196" t="s">
        <v>719</v>
      </c>
      <c r="O3378" s="196" t="s">
        <v>720</v>
      </c>
      <c r="P3378" s="196" t="s">
        <v>750</v>
      </c>
      <c r="Q3378" s="217" t="s">
        <v>619</v>
      </c>
      <c r="R3378" s="218"/>
      <c r="S3378" s="218"/>
      <c r="T3378" s="218"/>
      <c r="U3378" s="219"/>
      <c r="V3378" s="197" t="s">
        <v>776</v>
      </c>
      <c r="W3378" s="220">
        <v>1</v>
      </c>
      <c r="X3378" s="223">
        <v>581</v>
      </c>
      <c r="Y3378" s="223">
        <v>564</v>
      </c>
      <c r="Z3378" s="223">
        <v>528</v>
      </c>
      <c r="AA3378" s="223">
        <v>497</v>
      </c>
      <c r="AB3378" s="5"/>
      <c r="AC3378" s="224">
        <f t="shared" si="124"/>
        <v>0</v>
      </c>
      <c r="AD3378" s="270">
        <f t="shared" si="125"/>
        <v>0</v>
      </c>
      <c r="AE3378" s="198"/>
      <c r="AF3378" s="199"/>
      <c r="AG3378" s="200"/>
      <c r="AH3378" s="200"/>
      <c r="AI3378" s="169" t="str">
        <f>IF(AB3378/W3378=0,"",IF(MOD(AB3378,W3378)&gt;0,"ОШИБКА!!! неверная кратность на сорт",""))</f>
        <v/>
      </c>
    </row>
    <row r="3379" spans="2:35">
      <c r="B3379" s="251"/>
      <c r="C3379" s="168" t="s">
        <v>3781</v>
      </c>
      <c r="D3379" s="267">
        <v>1</v>
      </c>
      <c r="E3379" s="267"/>
      <c r="F3379" s="267"/>
      <c r="G3379" s="267"/>
      <c r="H3379" s="267"/>
      <c r="I3379" s="267"/>
      <c r="J3379" s="267">
        <v>19</v>
      </c>
      <c r="K3379" s="267"/>
      <c r="L3379" s="196" t="s">
        <v>37</v>
      </c>
      <c r="M3379" s="196" t="s">
        <v>2989</v>
      </c>
      <c r="N3379" s="196" t="s">
        <v>719</v>
      </c>
      <c r="O3379" s="196" t="s">
        <v>720</v>
      </c>
      <c r="P3379" s="196" t="s">
        <v>4175</v>
      </c>
      <c r="Q3379" s="217" t="s">
        <v>4642</v>
      </c>
      <c r="R3379" s="218"/>
      <c r="S3379" s="218"/>
      <c r="T3379" s="218"/>
      <c r="U3379" s="219"/>
      <c r="V3379" s="197" t="s">
        <v>776</v>
      </c>
      <c r="W3379" s="220">
        <v>1</v>
      </c>
      <c r="X3379" s="223">
        <v>726</v>
      </c>
      <c r="Y3379" s="223">
        <v>704</v>
      </c>
      <c r="Z3379" s="223">
        <v>660</v>
      </c>
      <c r="AA3379" s="223">
        <v>621</v>
      </c>
      <c r="AB3379" s="5"/>
      <c r="AC3379" s="224">
        <f t="shared" si="124"/>
        <v>0</v>
      </c>
      <c r="AD3379" s="270">
        <f t="shared" si="125"/>
        <v>0</v>
      </c>
      <c r="AE3379" s="198"/>
      <c r="AF3379" s="199"/>
      <c r="AG3379" s="200"/>
      <c r="AH3379" s="200"/>
      <c r="AI3379" s="169" t="str">
        <f>IF(AB3379/W3379=0,"",IF(MOD(AB3379,W3379)&gt;0,"ОШИБКА!!! неверная кратность на сорт",""))</f>
        <v/>
      </c>
    </row>
    <row r="3380" spans="2:35">
      <c r="B3380" s="251"/>
      <c r="C3380" s="168" t="s">
        <v>3782</v>
      </c>
      <c r="D3380" s="267"/>
      <c r="E3380" s="267"/>
      <c r="F3380" s="267"/>
      <c r="G3380" s="267"/>
      <c r="H3380" s="267"/>
      <c r="I3380" s="267"/>
      <c r="J3380" s="267"/>
      <c r="K3380" s="267"/>
      <c r="L3380" s="196" t="s">
        <v>37</v>
      </c>
      <c r="M3380" s="332" t="s">
        <v>2989</v>
      </c>
      <c r="N3380" s="332" t="s">
        <v>719</v>
      </c>
      <c r="O3380" s="332" t="s">
        <v>720</v>
      </c>
      <c r="P3380" s="332" t="s">
        <v>4176</v>
      </c>
      <c r="Q3380" s="338" t="s">
        <v>4642</v>
      </c>
      <c r="R3380" s="334"/>
      <c r="S3380" s="334"/>
      <c r="T3380" s="334"/>
      <c r="U3380" s="219"/>
      <c r="V3380" s="197" t="s">
        <v>776</v>
      </c>
      <c r="W3380" s="220">
        <v>1</v>
      </c>
      <c r="X3380" s="223">
        <v>726</v>
      </c>
      <c r="Y3380" s="223">
        <v>704</v>
      </c>
      <c r="Z3380" s="223">
        <v>660</v>
      </c>
      <c r="AA3380" s="223">
        <v>621</v>
      </c>
      <c r="AB3380" s="5"/>
      <c r="AC3380" s="224">
        <f t="shared" si="124"/>
        <v>0</v>
      </c>
      <c r="AD3380" s="270">
        <f t="shared" si="125"/>
        <v>0</v>
      </c>
      <c r="AE3380" s="198" t="s">
        <v>4484</v>
      </c>
      <c r="AF3380" s="199"/>
      <c r="AG3380" s="200"/>
      <c r="AH3380" s="200"/>
      <c r="AI3380" s="169" t="str">
        <f>IF(AB3380/W3380=0,"",IF(MOD(AB3380,W3380)&gt;0,"ОШИБКА!!! неверная кратность на сорт",""))</f>
        <v/>
      </c>
    </row>
    <row r="3381" spans="2:35">
      <c r="B3381" s="251"/>
      <c r="C3381" s="168" t="s">
        <v>2964</v>
      </c>
      <c r="D3381" s="267">
        <v>82</v>
      </c>
      <c r="E3381" s="267"/>
      <c r="F3381" s="267"/>
      <c r="G3381" s="267"/>
      <c r="H3381" s="267"/>
      <c r="I3381" s="267"/>
      <c r="J3381" s="267">
        <v>27</v>
      </c>
      <c r="K3381" s="267"/>
      <c r="L3381" s="196" t="s">
        <v>37</v>
      </c>
      <c r="M3381" s="196" t="s">
        <v>2989</v>
      </c>
      <c r="N3381" s="196" t="s">
        <v>719</v>
      </c>
      <c r="O3381" s="196" t="s">
        <v>720</v>
      </c>
      <c r="P3381" s="196" t="s">
        <v>753</v>
      </c>
      <c r="Q3381" s="217" t="s">
        <v>619</v>
      </c>
      <c r="R3381" s="218"/>
      <c r="S3381" s="218"/>
      <c r="T3381" s="218"/>
      <c r="U3381" s="219"/>
      <c r="V3381" s="197" t="s">
        <v>776</v>
      </c>
      <c r="W3381" s="220">
        <v>1</v>
      </c>
      <c r="X3381" s="223">
        <v>581</v>
      </c>
      <c r="Y3381" s="223">
        <v>564</v>
      </c>
      <c r="Z3381" s="223">
        <v>528</v>
      </c>
      <c r="AA3381" s="223">
        <v>497</v>
      </c>
      <c r="AB3381" s="5"/>
      <c r="AC3381" s="224">
        <f t="shared" si="124"/>
        <v>0</v>
      </c>
      <c r="AD3381" s="270">
        <f t="shared" si="125"/>
        <v>0</v>
      </c>
      <c r="AE3381" s="198"/>
      <c r="AF3381" s="199"/>
      <c r="AG3381" s="200"/>
      <c r="AH3381" s="200"/>
      <c r="AI3381" s="169" t="str">
        <f>IF(AB3381/W3381=0,"",IF(MOD(AB3381,W3381)&gt;0,"ОШИБКА!!! неверная кратность на сорт",""))</f>
        <v/>
      </c>
    </row>
    <row r="3382" spans="2:35">
      <c r="B3382" s="251"/>
      <c r="C3382" s="254" t="s">
        <v>1666</v>
      </c>
      <c r="D3382" s="267"/>
      <c r="E3382" s="267">
        <v>129</v>
      </c>
      <c r="F3382" s="267">
        <v>95</v>
      </c>
      <c r="G3382" s="267"/>
      <c r="H3382" s="267"/>
      <c r="I3382" s="267"/>
      <c r="J3382" s="267">
        <v>12</v>
      </c>
      <c r="K3382" s="267"/>
      <c r="L3382" s="196" t="s">
        <v>37</v>
      </c>
      <c r="M3382" s="196" t="s">
        <v>2989</v>
      </c>
      <c r="N3382" s="196" t="s">
        <v>719</v>
      </c>
      <c r="O3382" s="196" t="s">
        <v>720</v>
      </c>
      <c r="P3382" s="196" t="s">
        <v>1667</v>
      </c>
      <c r="Q3382" s="217" t="s">
        <v>3800</v>
      </c>
      <c r="R3382" s="218"/>
      <c r="S3382" s="218"/>
      <c r="T3382" s="218"/>
      <c r="U3382" s="336"/>
      <c r="V3382" s="197" t="s">
        <v>776</v>
      </c>
      <c r="W3382" s="220">
        <v>1</v>
      </c>
      <c r="X3382" s="223">
        <v>746</v>
      </c>
      <c r="Y3382" s="223">
        <v>724</v>
      </c>
      <c r="Z3382" s="223">
        <v>678</v>
      </c>
      <c r="AA3382" s="223">
        <v>638</v>
      </c>
      <c r="AB3382" s="5"/>
      <c r="AC3382" s="224">
        <f t="shared" si="124"/>
        <v>0</v>
      </c>
      <c r="AD3382" s="270">
        <f t="shared" si="125"/>
        <v>0</v>
      </c>
      <c r="AE3382" s="198"/>
      <c r="AF3382" s="199"/>
      <c r="AG3382" s="200"/>
      <c r="AH3382" s="200"/>
      <c r="AI3382" s="169" t="str">
        <f>IF(AB3382/W3382=0,"",IF(MOD(AB3382,W3382)&gt;0,"ОШИБКА!!! неверная кратность на сорт",""))</f>
        <v/>
      </c>
    </row>
    <row r="3383" spans="2:35">
      <c r="B3383" s="251"/>
      <c r="C3383" s="168" t="s">
        <v>733</v>
      </c>
      <c r="D3383" s="267"/>
      <c r="E3383" s="267"/>
      <c r="F3383" s="267"/>
      <c r="G3383" s="267"/>
      <c r="H3383" s="267"/>
      <c r="I3383" s="267"/>
      <c r="J3383" s="267">
        <v>1</v>
      </c>
      <c r="K3383" s="267"/>
      <c r="L3383" s="196" t="s">
        <v>37</v>
      </c>
      <c r="M3383" s="196" t="s">
        <v>2989</v>
      </c>
      <c r="N3383" s="196" t="s">
        <v>734</v>
      </c>
      <c r="O3383" s="196" t="s">
        <v>735</v>
      </c>
      <c r="P3383" s="196" t="s">
        <v>736</v>
      </c>
      <c r="Q3383" s="217" t="s">
        <v>731</v>
      </c>
      <c r="R3383" s="218"/>
      <c r="S3383" s="218"/>
      <c r="T3383" s="218"/>
      <c r="U3383" s="219"/>
      <c r="V3383" s="197" t="s">
        <v>776</v>
      </c>
      <c r="W3383" s="220">
        <v>1</v>
      </c>
      <c r="X3383" s="223">
        <v>581</v>
      </c>
      <c r="Y3383" s="223">
        <v>564</v>
      </c>
      <c r="Z3383" s="223">
        <v>528</v>
      </c>
      <c r="AA3383" s="223">
        <v>497</v>
      </c>
      <c r="AB3383" s="5"/>
      <c r="AC3383" s="224">
        <f t="shared" si="124"/>
        <v>0</v>
      </c>
      <c r="AD3383" s="270">
        <f t="shared" si="125"/>
        <v>0</v>
      </c>
      <c r="AE3383" s="198"/>
      <c r="AF3383" s="199"/>
      <c r="AG3383" s="200"/>
      <c r="AH3383" s="200"/>
      <c r="AI3383" s="169" t="str">
        <f>IF(AB3383/W3383=0,"",IF(MOD(AB3383,W3383)&gt;0,"ОШИБКА!!! неверная кратность на сорт",""))</f>
        <v/>
      </c>
    </row>
    <row r="3384" spans="2:35">
      <c r="B3384" s="251"/>
      <c r="C3384" s="168" t="s">
        <v>2945</v>
      </c>
      <c r="D3384" s="267">
        <v>11</v>
      </c>
      <c r="E3384" s="267"/>
      <c r="F3384" s="267"/>
      <c r="G3384" s="267"/>
      <c r="H3384" s="267"/>
      <c r="I3384" s="267"/>
      <c r="J3384" s="267">
        <v>22</v>
      </c>
      <c r="K3384" s="267"/>
      <c r="L3384" s="196" t="s">
        <v>37</v>
      </c>
      <c r="M3384" s="196" t="s">
        <v>2989</v>
      </c>
      <c r="N3384" s="196" t="s">
        <v>728</v>
      </c>
      <c r="O3384" s="196" t="s">
        <v>729</v>
      </c>
      <c r="P3384" s="196" t="s">
        <v>730</v>
      </c>
      <c r="Q3384" s="217" t="s">
        <v>731</v>
      </c>
      <c r="R3384" s="218"/>
      <c r="S3384" s="218"/>
      <c r="T3384" s="218"/>
      <c r="U3384" s="219"/>
      <c r="V3384" s="197" t="s">
        <v>776</v>
      </c>
      <c r="W3384" s="220">
        <v>1</v>
      </c>
      <c r="X3384" s="223">
        <v>599</v>
      </c>
      <c r="Y3384" s="223">
        <v>581</v>
      </c>
      <c r="Z3384" s="223">
        <v>545</v>
      </c>
      <c r="AA3384" s="223">
        <v>512</v>
      </c>
      <c r="AB3384" s="5"/>
      <c r="AC3384" s="224">
        <f t="shared" si="124"/>
        <v>0</v>
      </c>
      <c r="AD3384" s="270">
        <f t="shared" si="125"/>
        <v>0</v>
      </c>
      <c r="AE3384" s="198"/>
      <c r="AF3384" s="199"/>
      <c r="AG3384" s="200"/>
      <c r="AH3384" s="200"/>
      <c r="AI3384" s="169" t="str">
        <f>IF(AB3384/W3384=0,"",IF(MOD(AB3384,W3384)&gt;0,"ОШИБКА!!! неверная кратность на сорт",""))</f>
        <v/>
      </c>
    </row>
    <row r="3385" spans="2:35">
      <c r="B3385" s="251"/>
      <c r="C3385" s="168" t="s">
        <v>2946</v>
      </c>
      <c r="D3385" s="267">
        <v>9</v>
      </c>
      <c r="E3385" s="267"/>
      <c r="F3385" s="267"/>
      <c r="G3385" s="267"/>
      <c r="H3385" s="267"/>
      <c r="I3385" s="267"/>
      <c r="J3385" s="267">
        <v>34</v>
      </c>
      <c r="K3385" s="267"/>
      <c r="L3385" s="196" t="s">
        <v>37</v>
      </c>
      <c r="M3385" s="196" t="s">
        <v>2989</v>
      </c>
      <c r="N3385" s="196" t="s">
        <v>728</v>
      </c>
      <c r="O3385" s="196" t="s">
        <v>729</v>
      </c>
      <c r="P3385" s="196" t="s">
        <v>732</v>
      </c>
      <c r="Q3385" s="217" t="s">
        <v>725</v>
      </c>
      <c r="R3385" s="218"/>
      <c r="S3385" s="218"/>
      <c r="T3385" s="218"/>
      <c r="U3385" s="219"/>
      <c r="V3385" s="197" t="s">
        <v>776</v>
      </c>
      <c r="W3385" s="220">
        <v>1</v>
      </c>
      <c r="X3385" s="223">
        <v>599</v>
      </c>
      <c r="Y3385" s="223">
        <v>581</v>
      </c>
      <c r="Z3385" s="223">
        <v>545</v>
      </c>
      <c r="AA3385" s="223">
        <v>512</v>
      </c>
      <c r="AB3385" s="5"/>
      <c r="AC3385" s="224">
        <f t="shared" si="124"/>
        <v>0</v>
      </c>
      <c r="AD3385" s="270">
        <f t="shared" si="125"/>
        <v>0</v>
      </c>
      <c r="AE3385" s="198"/>
      <c r="AF3385" s="199"/>
      <c r="AG3385" s="200"/>
      <c r="AH3385" s="200"/>
      <c r="AI3385" s="169" t="str">
        <f>IF(AB3385/W3385=0,"",IF(MOD(AB3385,W3385)&gt;0,"ОШИБКА!!! неверная кратность на сорт",""))</f>
        <v/>
      </c>
    </row>
    <row r="3386" spans="2:35">
      <c r="B3386" s="251"/>
      <c r="C3386" s="168" t="s">
        <v>2947</v>
      </c>
      <c r="D3386" s="267">
        <v>50</v>
      </c>
      <c r="E3386" s="267"/>
      <c r="F3386" s="267"/>
      <c r="G3386" s="267"/>
      <c r="H3386" s="267"/>
      <c r="I3386" s="267"/>
      <c r="J3386" s="267">
        <v>39</v>
      </c>
      <c r="K3386" s="267"/>
      <c r="L3386" s="196" t="s">
        <v>37</v>
      </c>
      <c r="M3386" s="196" t="s">
        <v>2989</v>
      </c>
      <c r="N3386" s="196" t="s">
        <v>728</v>
      </c>
      <c r="O3386" s="196" t="s">
        <v>729</v>
      </c>
      <c r="P3386" s="196" t="s">
        <v>737</v>
      </c>
      <c r="Q3386" s="217" t="s">
        <v>731</v>
      </c>
      <c r="R3386" s="218"/>
      <c r="S3386" s="218"/>
      <c r="T3386" s="218"/>
      <c r="U3386" s="219"/>
      <c r="V3386" s="197" t="s">
        <v>776</v>
      </c>
      <c r="W3386" s="220">
        <v>1</v>
      </c>
      <c r="X3386" s="223">
        <v>599</v>
      </c>
      <c r="Y3386" s="223">
        <v>581</v>
      </c>
      <c r="Z3386" s="223">
        <v>545</v>
      </c>
      <c r="AA3386" s="223">
        <v>512</v>
      </c>
      <c r="AB3386" s="5"/>
      <c r="AC3386" s="224">
        <f t="shared" si="124"/>
        <v>0</v>
      </c>
      <c r="AD3386" s="270">
        <f t="shared" si="125"/>
        <v>0</v>
      </c>
      <c r="AE3386" s="198"/>
      <c r="AF3386" s="199"/>
      <c r="AG3386" s="200"/>
      <c r="AH3386" s="200"/>
      <c r="AI3386" s="169" t="str">
        <f>IF(AB3386/W3386=0,"",IF(MOD(AB3386,W3386)&gt;0,"ОШИБКА!!! неверная кратность на сорт",""))</f>
        <v/>
      </c>
    </row>
    <row r="3387" spans="2:35">
      <c r="B3387" s="251"/>
      <c r="C3387" s="168" t="s">
        <v>2951</v>
      </c>
      <c r="D3387" s="267">
        <v>8</v>
      </c>
      <c r="E3387" s="267"/>
      <c r="F3387" s="267"/>
      <c r="G3387" s="267"/>
      <c r="H3387" s="267"/>
      <c r="I3387" s="267"/>
      <c r="J3387" s="267">
        <v>19</v>
      </c>
      <c r="K3387" s="267"/>
      <c r="L3387" s="196" t="s">
        <v>37</v>
      </c>
      <c r="M3387" s="196" t="s">
        <v>2989</v>
      </c>
      <c r="N3387" s="196" t="s">
        <v>728</v>
      </c>
      <c r="O3387" s="196" t="s">
        <v>729</v>
      </c>
      <c r="P3387" s="196" t="s">
        <v>741</v>
      </c>
      <c r="Q3387" s="217" t="s">
        <v>731</v>
      </c>
      <c r="R3387" s="218"/>
      <c r="S3387" s="218"/>
      <c r="T3387" s="218"/>
      <c r="U3387" s="219"/>
      <c r="V3387" s="197" t="s">
        <v>776</v>
      </c>
      <c r="W3387" s="220">
        <v>1</v>
      </c>
      <c r="X3387" s="223">
        <v>599</v>
      </c>
      <c r="Y3387" s="223">
        <v>581</v>
      </c>
      <c r="Z3387" s="223">
        <v>545</v>
      </c>
      <c r="AA3387" s="223">
        <v>512</v>
      </c>
      <c r="AB3387" s="5"/>
      <c r="AC3387" s="224">
        <f t="shared" si="124"/>
        <v>0</v>
      </c>
      <c r="AD3387" s="270">
        <f t="shared" si="125"/>
        <v>0</v>
      </c>
      <c r="AE3387" s="198"/>
      <c r="AF3387" s="199"/>
      <c r="AG3387" s="200"/>
      <c r="AH3387" s="200"/>
      <c r="AI3387" s="169" t="str">
        <f>IF(AB3387/W3387=0,"",IF(MOD(AB3387,W3387)&gt;0,"ОШИБКА!!! неверная кратность на сорт",""))</f>
        <v/>
      </c>
    </row>
    <row r="3388" spans="2:35">
      <c r="B3388" s="251"/>
      <c r="C3388" s="168" t="s">
        <v>2958</v>
      </c>
      <c r="D3388" s="267"/>
      <c r="E3388" s="267"/>
      <c r="F3388" s="267"/>
      <c r="G3388" s="267"/>
      <c r="H3388" s="267"/>
      <c r="I3388" s="267"/>
      <c r="J3388" s="267">
        <v>6</v>
      </c>
      <c r="K3388" s="267"/>
      <c r="L3388" s="196" t="s">
        <v>37</v>
      </c>
      <c r="M3388" s="196" t="s">
        <v>2989</v>
      </c>
      <c r="N3388" s="196" t="s">
        <v>728</v>
      </c>
      <c r="O3388" s="196" t="s">
        <v>729</v>
      </c>
      <c r="P3388" s="196" t="s">
        <v>747</v>
      </c>
      <c r="Q3388" s="217" t="s">
        <v>731</v>
      </c>
      <c r="R3388" s="218"/>
      <c r="S3388" s="218"/>
      <c r="T3388" s="218"/>
      <c r="U3388" s="219"/>
      <c r="V3388" s="197" t="s">
        <v>776</v>
      </c>
      <c r="W3388" s="220">
        <v>1</v>
      </c>
      <c r="X3388" s="223">
        <v>599</v>
      </c>
      <c r="Y3388" s="223">
        <v>581</v>
      </c>
      <c r="Z3388" s="223">
        <v>545</v>
      </c>
      <c r="AA3388" s="223">
        <v>512</v>
      </c>
      <c r="AB3388" s="5"/>
      <c r="AC3388" s="224">
        <f t="shared" ref="AC3388:AC3418" si="126">X3388*AB3388</f>
        <v>0</v>
      </c>
      <c r="AD3388" s="270">
        <f t="shared" ref="AD3388:AD3418" si="127">IF(Y3388&lt;&gt;"",IF(AND($AC$25&gt;=200000,AB3388&gt;=20),AB3388*AA3388,IF(AND($AC$25&gt;=200000,AB3388&lt;20),AB3388*Z3388,IF(AND($AC$25&lt;200000,AB3388&gt;=20),AB3388*Y3388,AB3388*X3388))),IF($AC$25&gt;=200000,AB3388*Z3388,AB3388*X3388))</f>
        <v>0</v>
      </c>
      <c r="AE3388" s="198"/>
      <c r="AF3388" s="199"/>
      <c r="AG3388" s="200"/>
      <c r="AH3388" s="200"/>
      <c r="AI3388" s="169" t="str">
        <f>IF(AB3388/W3388=0,"",IF(MOD(AB3388,W3388)&gt;0,"ОШИБКА!!! неверная кратность на сорт",""))</f>
        <v/>
      </c>
    </row>
    <row r="3389" spans="2:35">
      <c r="B3389" s="251"/>
      <c r="C3389" s="168" t="s">
        <v>3116</v>
      </c>
      <c r="D3389" s="267">
        <v>5</v>
      </c>
      <c r="E3389" s="267"/>
      <c r="F3389" s="267"/>
      <c r="G3389" s="267"/>
      <c r="H3389" s="267"/>
      <c r="I3389" s="267"/>
      <c r="J3389" s="267">
        <v>11</v>
      </c>
      <c r="K3389" s="267"/>
      <c r="L3389" s="196" t="s">
        <v>37</v>
      </c>
      <c r="M3389" s="196" t="s">
        <v>2989</v>
      </c>
      <c r="N3389" s="196" t="s">
        <v>728</v>
      </c>
      <c r="O3389" s="196" t="s">
        <v>729</v>
      </c>
      <c r="P3389" s="196" t="s">
        <v>884</v>
      </c>
      <c r="Q3389" s="217" t="s">
        <v>4642</v>
      </c>
      <c r="R3389" s="218"/>
      <c r="S3389" s="218"/>
      <c r="T3389" s="218"/>
      <c r="U3389" s="219"/>
      <c r="V3389" s="197" t="s">
        <v>776</v>
      </c>
      <c r="W3389" s="220">
        <v>1</v>
      </c>
      <c r="X3389" s="223">
        <v>717</v>
      </c>
      <c r="Y3389" s="223">
        <v>695</v>
      </c>
      <c r="Z3389" s="223">
        <v>651</v>
      </c>
      <c r="AA3389" s="223">
        <v>612</v>
      </c>
      <c r="AB3389" s="5"/>
      <c r="AC3389" s="224">
        <f t="shared" si="126"/>
        <v>0</v>
      </c>
      <c r="AD3389" s="270">
        <f t="shared" si="127"/>
        <v>0</v>
      </c>
      <c r="AE3389" s="198"/>
      <c r="AF3389" s="199"/>
      <c r="AG3389" s="200"/>
      <c r="AH3389" s="200"/>
      <c r="AI3389" s="169" t="str">
        <f>IF(AB3389/W3389=0,"",IF(MOD(AB3389,W3389)&gt;0,"ОШИБКА!!! неверная кратность на сорт",""))</f>
        <v/>
      </c>
    </row>
    <row r="3390" spans="2:35">
      <c r="B3390" s="251"/>
      <c r="C3390" s="168" t="s">
        <v>2962</v>
      </c>
      <c r="D3390" s="267">
        <v>27</v>
      </c>
      <c r="E3390" s="267"/>
      <c r="F3390" s="267"/>
      <c r="G3390" s="267"/>
      <c r="H3390" s="267"/>
      <c r="I3390" s="267"/>
      <c r="J3390" s="267">
        <v>23</v>
      </c>
      <c r="K3390" s="267"/>
      <c r="L3390" s="196" t="s">
        <v>37</v>
      </c>
      <c r="M3390" s="196" t="s">
        <v>2989</v>
      </c>
      <c r="N3390" s="196" t="s">
        <v>728</v>
      </c>
      <c r="O3390" s="196" t="s">
        <v>729</v>
      </c>
      <c r="P3390" s="196" t="s">
        <v>751</v>
      </c>
      <c r="Q3390" s="217" t="s">
        <v>725</v>
      </c>
      <c r="R3390" s="218"/>
      <c r="S3390" s="218"/>
      <c r="T3390" s="218"/>
      <c r="U3390" s="219"/>
      <c r="V3390" s="197" t="s">
        <v>776</v>
      </c>
      <c r="W3390" s="220">
        <v>1</v>
      </c>
      <c r="X3390" s="223">
        <v>599</v>
      </c>
      <c r="Y3390" s="223">
        <v>581</v>
      </c>
      <c r="Z3390" s="223">
        <v>545</v>
      </c>
      <c r="AA3390" s="223">
        <v>512</v>
      </c>
      <c r="AB3390" s="5"/>
      <c r="AC3390" s="224">
        <f t="shared" si="126"/>
        <v>0</v>
      </c>
      <c r="AD3390" s="270">
        <f t="shared" si="127"/>
        <v>0</v>
      </c>
      <c r="AE3390" s="198"/>
      <c r="AF3390" s="199"/>
      <c r="AG3390" s="200"/>
      <c r="AH3390" s="200"/>
      <c r="AI3390" s="169" t="str">
        <f>IF(AB3390/W3390=0,"",IF(MOD(AB3390,W3390)&gt;0,"ОШИБКА!!! неверная кратность на сорт",""))</f>
        <v/>
      </c>
    </row>
    <row r="3391" spans="2:35">
      <c r="B3391" s="251"/>
      <c r="C3391" s="168" t="s">
        <v>2963</v>
      </c>
      <c r="D3391" s="267"/>
      <c r="E3391" s="267"/>
      <c r="F3391" s="267"/>
      <c r="G3391" s="267"/>
      <c r="H3391" s="267"/>
      <c r="I3391" s="267"/>
      <c r="J3391" s="267">
        <v>16</v>
      </c>
      <c r="K3391" s="267"/>
      <c r="L3391" s="196" t="s">
        <v>37</v>
      </c>
      <c r="M3391" s="196" t="s">
        <v>2989</v>
      </c>
      <c r="N3391" s="196" t="s">
        <v>728</v>
      </c>
      <c r="O3391" s="196" t="s">
        <v>729</v>
      </c>
      <c r="P3391" s="196" t="s">
        <v>752</v>
      </c>
      <c r="Q3391" s="217" t="s">
        <v>731</v>
      </c>
      <c r="R3391" s="218"/>
      <c r="S3391" s="218"/>
      <c r="T3391" s="218"/>
      <c r="U3391" s="219"/>
      <c r="V3391" s="197" t="s">
        <v>776</v>
      </c>
      <c r="W3391" s="220">
        <v>1</v>
      </c>
      <c r="X3391" s="223">
        <v>599</v>
      </c>
      <c r="Y3391" s="223">
        <v>581</v>
      </c>
      <c r="Z3391" s="223">
        <v>545</v>
      </c>
      <c r="AA3391" s="223">
        <v>512</v>
      </c>
      <c r="AB3391" s="5"/>
      <c r="AC3391" s="224">
        <f t="shared" si="126"/>
        <v>0</v>
      </c>
      <c r="AD3391" s="270">
        <f t="shared" si="127"/>
        <v>0</v>
      </c>
      <c r="AE3391" s="198"/>
      <c r="AF3391" s="199"/>
      <c r="AG3391" s="200"/>
      <c r="AH3391" s="200"/>
      <c r="AI3391" s="169" t="str">
        <f>IF(AB3391/W3391=0,"",IF(MOD(AB3391,W3391)&gt;0,"ОШИБКА!!! неверная кратность на сорт",""))</f>
        <v/>
      </c>
    </row>
    <row r="3392" spans="2:35">
      <c r="B3392" s="251"/>
      <c r="C3392" s="168"/>
      <c r="D3392" s="267"/>
      <c r="E3392" s="267"/>
      <c r="F3392" s="267"/>
      <c r="G3392" s="267"/>
      <c r="H3392" s="267"/>
      <c r="I3392" s="267"/>
      <c r="J3392" s="267"/>
      <c r="K3392" s="267"/>
      <c r="L3392" s="196" t="s">
        <v>37</v>
      </c>
      <c r="M3392" s="196" t="s">
        <v>2989</v>
      </c>
      <c r="N3392" s="196" t="s">
        <v>5022</v>
      </c>
      <c r="O3392" s="196"/>
      <c r="P3392" s="196"/>
      <c r="Q3392" s="217" t="s">
        <v>5049</v>
      </c>
      <c r="R3392" s="218"/>
      <c r="S3392" s="218"/>
      <c r="T3392" s="218"/>
      <c r="U3392" s="281" t="s">
        <v>4764</v>
      </c>
      <c r="V3392" s="197" t="s">
        <v>776</v>
      </c>
      <c r="W3392" s="220">
        <v>1</v>
      </c>
      <c r="X3392" s="285">
        <v>1087</v>
      </c>
      <c r="Y3392" s="285">
        <v>1054</v>
      </c>
      <c r="Z3392" s="285">
        <v>988</v>
      </c>
      <c r="AA3392" s="285">
        <v>928</v>
      </c>
      <c r="AB3392" s="5"/>
      <c r="AC3392" s="224">
        <f t="shared" si="126"/>
        <v>0</v>
      </c>
      <c r="AD3392" s="270">
        <f t="shared" si="127"/>
        <v>0</v>
      </c>
      <c r="AE3392" s="282" t="s">
        <v>7069</v>
      </c>
      <c r="AF3392" s="283" t="s">
        <v>4765</v>
      </c>
      <c r="AG3392" s="200"/>
      <c r="AH3392" s="200"/>
      <c r="AI3392" s="169" t="str">
        <f>IF(AB3392/W3392=0,"",IF(MOD(AB3392,W3392)&gt;0,"ОШИБКА!!! неверная кратность на сорт",""))</f>
        <v/>
      </c>
    </row>
    <row r="3393" spans="2:35">
      <c r="B3393" s="251"/>
      <c r="C3393" s="168"/>
      <c r="D3393" s="267"/>
      <c r="E3393" s="267"/>
      <c r="F3393" s="267"/>
      <c r="G3393" s="267"/>
      <c r="H3393" s="267"/>
      <c r="I3393" s="267"/>
      <c r="J3393" s="267"/>
      <c r="K3393" s="267"/>
      <c r="L3393" s="196" t="s">
        <v>37</v>
      </c>
      <c r="M3393" s="196" t="s">
        <v>2989</v>
      </c>
      <c r="N3393" s="196" t="s">
        <v>5023</v>
      </c>
      <c r="O3393" s="196"/>
      <c r="P3393" s="196"/>
      <c r="Q3393" s="217" t="s">
        <v>5049</v>
      </c>
      <c r="R3393" s="218"/>
      <c r="S3393" s="218"/>
      <c r="T3393" s="218"/>
      <c r="U3393" s="281" t="s">
        <v>4764</v>
      </c>
      <c r="V3393" s="197" t="s">
        <v>776</v>
      </c>
      <c r="W3393" s="220">
        <v>1</v>
      </c>
      <c r="X3393" s="285">
        <v>1006</v>
      </c>
      <c r="Y3393" s="285">
        <v>975</v>
      </c>
      <c r="Z3393" s="285">
        <v>914</v>
      </c>
      <c r="AA3393" s="285">
        <v>859</v>
      </c>
      <c r="AB3393" s="5"/>
      <c r="AC3393" s="224">
        <f t="shared" si="126"/>
        <v>0</v>
      </c>
      <c r="AD3393" s="270">
        <f t="shared" si="127"/>
        <v>0</v>
      </c>
      <c r="AE3393" s="282" t="s">
        <v>7069</v>
      </c>
      <c r="AF3393" s="283" t="s">
        <v>4765</v>
      </c>
      <c r="AG3393" s="200"/>
      <c r="AH3393" s="200"/>
      <c r="AI3393" s="169" t="str">
        <f>IF(AB3393/W3393=0,"",IF(MOD(AB3393,W3393)&gt;0,"ОШИБКА!!! неверная кратность на сорт",""))</f>
        <v/>
      </c>
    </row>
    <row r="3394" spans="2:35">
      <c r="B3394" s="251"/>
      <c r="C3394" s="168"/>
      <c r="D3394" s="267"/>
      <c r="E3394" s="267"/>
      <c r="F3394" s="267"/>
      <c r="G3394" s="267"/>
      <c r="H3394" s="267"/>
      <c r="I3394" s="267"/>
      <c r="J3394" s="267"/>
      <c r="K3394" s="267">
        <v>2</v>
      </c>
      <c r="L3394" s="196" t="s">
        <v>37</v>
      </c>
      <c r="M3394" s="196" t="s">
        <v>2989</v>
      </c>
      <c r="N3394" s="196" t="s">
        <v>5024</v>
      </c>
      <c r="O3394" s="196"/>
      <c r="P3394" s="196"/>
      <c r="Q3394" s="217" t="s">
        <v>5049</v>
      </c>
      <c r="R3394" s="218"/>
      <c r="S3394" s="218"/>
      <c r="T3394" s="218"/>
      <c r="U3394" s="281" t="s">
        <v>4764</v>
      </c>
      <c r="V3394" s="197" t="s">
        <v>776</v>
      </c>
      <c r="W3394" s="220">
        <v>1</v>
      </c>
      <c r="X3394" s="285">
        <v>1006</v>
      </c>
      <c r="Y3394" s="285">
        <v>975</v>
      </c>
      <c r="Z3394" s="285">
        <v>914</v>
      </c>
      <c r="AA3394" s="285">
        <v>859</v>
      </c>
      <c r="AB3394" s="5"/>
      <c r="AC3394" s="224">
        <f t="shared" si="126"/>
        <v>0</v>
      </c>
      <c r="AD3394" s="270">
        <f t="shared" si="127"/>
        <v>0</v>
      </c>
      <c r="AE3394" s="282" t="s">
        <v>7069</v>
      </c>
      <c r="AF3394" s="283" t="s">
        <v>4765</v>
      </c>
      <c r="AG3394" s="200"/>
      <c r="AH3394" s="200"/>
      <c r="AI3394" s="169" t="str">
        <f>IF(AB3394/W3394=0,"",IF(MOD(AB3394,W3394)&gt;0,"ОШИБКА!!! неверная кратность на сорт",""))</f>
        <v/>
      </c>
    </row>
    <row r="3395" spans="2:35">
      <c r="B3395" s="251"/>
      <c r="C3395" s="168"/>
      <c r="D3395" s="267"/>
      <c r="E3395" s="267"/>
      <c r="F3395" s="267"/>
      <c r="G3395" s="267"/>
      <c r="H3395" s="267"/>
      <c r="I3395" s="267"/>
      <c r="J3395" s="267"/>
      <c r="K3395" s="267">
        <v>1</v>
      </c>
      <c r="L3395" s="196" t="s">
        <v>37</v>
      </c>
      <c r="M3395" s="196" t="s">
        <v>2989</v>
      </c>
      <c r="N3395" s="196" t="s">
        <v>5025</v>
      </c>
      <c r="O3395" s="196"/>
      <c r="P3395" s="196"/>
      <c r="Q3395" s="217" t="s">
        <v>5049</v>
      </c>
      <c r="R3395" s="218"/>
      <c r="S3395" s="218"/>
      <c r="T3395" s="218"/>
      <c r="U3395" s="281" t="s">
        <v>4764</v>
      </c>
      <c r="V3395" s="197" t="s">
        <v>776</v>
      </c>
      <c r="W3395" s="220">
        <v>1</v>
      </c>
      <c r="X3395" s="285">
        <v>1672</v>
      </c>
      <c r="Y3395" s="285">
        <v>1621</v>
      </c>
      <c r="Z3395" s="285">
        <v>1520</v>
      </c>
      <c r="AA3395" s="285">
        <v>1428</v>
      </c>
      <c r="AB3395" s="5"/>
      <c r="AC3395" s="224">
        <f t="shared" si="126"/>
        <v>0</v>
      </c>
      <c r="AD3395" s="270">
        <f t="shared" si="127"/>
        <v>0</v>
      </c>
      <c r="AE3395" s="282" t="s">
        <v>7069</v>
      </c>
      <c r="AF3395" s="283" t="s">
        <v>4765</v>
      </c>
      <c r="AG3395" s="200"/>
      <c r="AH3395" s="200"/>
      <c r="AI3395" s="169" t="str">
        <f>IF(AB3395/W3395=0,"",IF(MOD(AB3395,W3395)&gt;0,"ОШИБКА!!! неверная кратность на сорт",""))</f>
        <v/>
      </c>
    </row>
    <row r="3396" spans="2:35">
      <c r="B3396" s="251"/>
      <c r="C3396" s="168"/>
      <c r="D3396" s="267"/>
      <c r="E3396" s="267"/>
      <c r="F3396" s="267"/>
      <c r="G3396" s="267"/>
      <c r="H3396" s="267"/>
      <c r="I3396" s="267"/>
      <c r="J3396" s="267"/>
      <c r="K3396" s="267"/>
      <c r="L3396" s="196" t="s">
        <v>37</v>
      </c>
      <c r="M3396" s="196" t="s">
        <v>2989</v>
      </c>
      <c r="N3396" s="196" t="s">
        <v>5026</v>
      </c>
      <c r="O3396" s="196"/>
      <c r="P3396" s="196"/>
      <c r="Q3396" s="217" t="s">
        <v>5049</v>
      </c>
      <c r="R3396" s="218"/>
      <c r="S3396" s="218"/>
      <c r="T3396" s="218"/>
      <c r="U3396" s="281" t="s">
        <v>4764</v>
      </c>
      <c r="V3396" s="197" t="s">
        <v>776</v>
      </c>
      <c r="W3396" s="220">
        <v>1</v>
      </c>
      <c r="X3396" s="285">
        <v>1006</v>
      </c>
      <c r="Y3396" s="285">
        <v>975</v>
      </c>
      <c r="Z3396" s="285">
        <v>914</v>
      </c>
      <c r="AA3396" s="285">
        <v>859</v>
      </c>
      <c r="AB3396" s="5"/>
      <c r="AC3396" s="224">
        <f t="shared" si="126"/>
        <v>0</v>
      </c>
      <c r="AD3396" s="270">
        <f t="shared" si="127"/>
        <v>0</v>
      </c>
      <c r="AE3396" s="282" t="s">
        <v>7069</v>
      </c>
      <c r="AF3396" s="283" t="s">
        <v>4765</v>
      </c>
      <c r="AG3396" s="200"/>
      <c r="AH3396" s="200"/>
      <c r="AI3396" s="169" t="str">
        <f>IF(AB3396/W3396=0,"",IF(MOD(AB3396,W3396)&gt;0,"ОШИБКА!!! неверная кратность на сорт",""))</f>
        <v/>
      </c>
    </row>
    <row r="3397" spans="2:35">
      <c r="B3397" s="251"/>
      <c r="C3397" s="168"/>
      <c r="D3397" s="267"/>
      <c r="E3397" s="267"/>
      <c r="F3397" s="267"/>
      <c r="G3397" s="267"/>
      <c r="H3397" s="267"/>
      <c r="I3397" s="267"/>
      <c r="J3397" s="267"/>
      <c r="K3397" s="267"/>
      <c r="L3397" s="196" t="s">
        <v>37</v>
      </c>
      <c r="M3397" s="196" t="s">
        <v>2989</v>
      </c>
      <c r="N3397" s="196" t="s">
        <v>5027</v>
      </c>
      <c r="O3397" s="196"/>
      <c r="P3397" s="196"/>
      <c r="Q3397" s="217" t="s">
        <v>5049</v>
      </c>
      <c r="R3397" s="218"/>
      <c r="S3397" s="218"/>
      <c r="T3397" s="218"/>
      <c r="U3397" s="281" t="s">
        <v>4764</v>
      </c>
      <c r="V3397" s="197" t="s">
        <v>776</v>
      </c>
      <c r="W3397" s="220">
        <v>1</v>
      </c>
      <c r="X3397" s="285">
        <v>1006</v>
      </c>
      <c r="Y3397" s="285">
        <v>975</v>
      </c>
      <c r="Z3397" s="285">
        <v>914</v>
      </c>
      <c r="AA3397" s="285">
        <v>859</v>
      </c>
      <c r="AB3397" s="5"/>
      <c r="AC3397" s="224">
        <f t="shared" si="126"/>
        <v>0</v>
      </c>
      <c r="AD3397" s="270">
        <f t="shared" si="127"/>
        <v>0</v>
      </c>
      <c r="AE3397" s="282" t="s">
        <v>7069</v>
      </c>
      <c r="AF3397" s="283" t="s">
        <v>4765</v>
      </c>
      <c r="AG3397" s="200"/>
      <c r="AH3397" s="200"/>
      <c r="AI3397" s="169" t="str">
        <f>IF(AB3397/W3397=0,"",IF(MOD(AB3397,W3397)&gt;0,"ОШИБКА!!! неверная кратность на сорт",""))</f>
        <v/>
      </c>
    </row>
    <row r="3398" spans="2:35">
      <c r="B3398" s="251"/>
      <c r="C3398" s="168"/>
      <c r="D3398" s="267"/>
      <c r="E3398" s="267"/>
      <c r="F3398" s="267"/>
      <c r="G3398" s="267"/>
      <c r="H3398" s="267"/>
      <c r="I3398" s="267"/>
      <c r="J3398" s="267"/>
      <c r="K3398" s="267"/>
      <c r="L3398" s="196" t="s">
        <v>37</v>
      </c>
      <c r="M3398" s="196" t="s">
        <v>2989</v>
      </c>
      <c r="N3398" s="196" t="s">
        <v>5028</v>
      </c>
      <c r="O3398" s="196"/>
      <c r="P3398" s="196"/>
      <c r="Q3398" s="217" t="s">
        <v>5049</v>
      </c>
      <c r="R3398" s="218"/>
      <c r="S3398" s="218"/>
      <c r="T3398" s="218"/>
      <c r="U3398" s="281" t="s">
        <v>4764</v>
      </c>
      <c r="V3398" s="197" t="s">
        <v>776</v>
      </c>
      <c r="W3398" s="220">
        <v>1</v>
      </c>
      <c r="X3398" s="285">
        <v>1087</v>
      </c>
      <c r="Y3398" s="285">
        <v>1054</v>
      </c>
      <c r="Z3398" s="285">
        <v>988</v>
      </c>
      <c r="AA3398" s="285">
        <v>928</v>
      </c>
      <c r="AB3398" s="5"/>
      <c r="AC3398" s="224">
        <f t="shared" si="126"/>
        <v>0</v>
      </c>
      <c r="AD3398" s="270">
        <f t="shared" si="127"/>
        <v>0</v>
      </c>
      <c r="AE3398" s="282" t="s">
        <v>7069</v>
      </c>
      <c r="AF3398" s="283" t="s">
        <v>4765</v>
      </c>
      <c r="AG3398" s="200"/>
      <c r="AH3398" s="200"/>
      <c r="AI3398" s="169" t="str">
        <f>IF(AB3398/W3398=0,"",IF(MOD(AB3398,W3398)&gt;0,"ОШИБКА!!! неверная кратность на сорт",""))</f>
        <v/>
      </c>
    </row>
    <row r="3399" spans="2:35">
      <c r="B3399" s="251"/>
      <c r="C3399" s="168"/>
      <c r="D3399" s="267"/>
      <c r="E3399" s="267"/>
      <c r="F3399" s="267"/>
      <c r="G3399" s="267"/>
      <c r="H3399" s="267"/>
      <c r="I3399" s="267"/>
      <c r="J3399" s="267"/>
      <c r="K3399" s="267"/>
      <c r="L3399" s="196" t="s">
        <v>37</v>
      </c>
      <c r="M3399" s="196" t="s">
        <v>2989</v>
      </c>
      <c r="N3399" s="196" t="s">
        <v>5029</v>
      </c>
      <c r="O3399" s="196"/>
      <c r="P3399" s="196"/>
      <c r="Q3399" s="217" t="s">
        <v>5049</v>
      </c>
      <c r="R3399" s="218"/>
      <c r="S3399" s="218"/>
      <c r="T3399" s="218"/>
      <c r="U3399" s="281" t="s">
        <v>4764</v>
      </c>
      <c r="V3399" s="197" t="s">
        <v>776</v>
      </c>
      <c r="W3399" s="220">
        <v>1</v>
      </c>
      <c r="X3399" s="285">
        <v>1087</v>
      </c>
      <c r="Y3399" s="285">
        <v>1054</v>
      </c>
      <c r="Z3399" s="285">
        <v>988</v>
      </c>
      <c r="AA3399" s="285">
        <v>928</v>
      </c>
      <c r="AB3399" s="5"/>
      <c r="AC3399" s="224">
        <f t="shared" si="126"/>
        <v>0</v>
      </c>
      <c r="AD3399" s="270">
        <f t="shared" si="127"/>
        <v>0</v>
      </c>
      <c r="AE3399" s="282" t="s">
        <v>7069</v>
      </c>
      <c r="AF3399" s="283" t="s">
        <v>4765</v>
      </c>
      <c r="AG3399" s="200"/>
      <c r="AH3399" s="200"/>
      <c r="AI3399" s="169" t="str">
        <f>IF(AB3399/W3399=0,"",IF(MOD(AB3399,W3399)&gt;0,"ОШИБКА!!! неверная кратность на сорт",""))</f>
        <v/>
      </c>
    </row>
    <row r="3400" spans="2:35">
      <c r="B3400" s="251"/>
      <c r="C3400" s="168"/>
      <c r="D3400" s="267"/>
      <c r="E3400" s="267"/>
      <c r="F3400" s="267"/>
      <c r="G3400" s="267"/>
      <c r="H3400" s="267"/>
      <c r="I3400" s="267"/>
      <c r="J3400" s="267"/>
      <c r="K3400" s="267"/>
      <c r="L3400" s="196" t="s">
        <v>37</v>
      </c>
      <c r="M3400" s="196" t="s">
        <v>2989</v>
      </c>
      <c r="N3400" s="196" t="s">
        <v>5030</v>
      </c>
      <c r="O3400" s="196"/>
      <c r="P3400" s="196"/>
      <c r="Q3400" s="217" t="s">
        <v>5049</v>
      </c>
      <c r="R3400" s="218"/>
      <c r="S3400" s="218"/>
      <c r="T3400" s="218"/>
      <c r="U3400" s="281" t="s">
        <v>4764</v>
      </c>
      <c r="V3400" s="197" t="s">
        <v>776</v>
      </c>
      <c r="W3400" s="220">
        <v>1</v>
      </c>
      <c r="X3400" s="285">
        <v>1006</v>
      </c>
      <c r="Y3400" s="285">
        <v>975</v>
      </c>
      <c r="Z3400" s="285">
        <v>914</v>
      </c>
      <c r="AA3400" s="285">
        <v>859</v>
      </c>
      <c r="AB3400" s="5"/>
      <c r="AC3400" s="224">
        <f t="shared" si="126"/>
        <v>0</v>
      </c>
      <c r="AD3400" s="270">
        <f t="shared" si="127"/>
        <v>0</v>
      </c>
      <c r="AE3400" s="282" t="s">
        <v>7069</v>
      </c>
      <c r="AF3400" s="283" t="s">
        <v>4765</v>
      </c>
      <c r="AG3400" s="200"/>
      <c r="AH3400" s="200"/>
      <c r="AI3400" s="169" t="str">
        <f>IF(AB3400/W3400=0,"",IF(MOD(AB3400,W3400)&gt;0,"ОШИБКА!!! неверная кратность на сорт",""))</f>
        <v/>
      </c>
    </row>
    <row r="3401" spans="2:35">
      <c r="B3401" s="251"/>
      <c r="C3401" s="168"/>
      <c r="D3401" s="267"/>
      <c r="E3401" s="267"/>
      <c r="F3401" s="267"/>
      <c r="G3401" s="267"/>
      <c r="H3401" s="267"/>
      <c r="I3401" s="267"/>
      <c r="J3401" s="267"/>
      <c r="K3401" s="267"/>
      <c r="L3401" s="196" t="s">
        <v>37</v>
      </c>
      <c r="M3401" s="196" t="s">
        <v>2989</v>
      </c>
      <c r="N3401" s="196" t="s">
        <v>5031</v>
      </c>
      <c r="O3401" s="196"/>
      <c r="P3401" s="196"/>
      <c r="Q3401" s="217" t="s">
        <v>5050</v>
      </c>
      <c r="R3401" s="218"/>
      <c r="S3401" s="218"/>
      <c r="T3401" s="218"/>
      <c r="U3401" s="281" t="s">
        <v>4764</v>
      </c>
      <c r="V3401" s="197" t="s">
        <v>776</v>
      </c>
      <c r="W3401" s="220">
        <v>1</v>
      </c>
      <c r="X3401" s="285">
        <v>1139</v>
      </c>
      <c r="Y3401" s="285">
        <v>1105</v>
      </c>
      <c r="Z3401" s="285">
        <v>1036</v>
      </c>
      <c r="AA3401" s="285">
        <v>973</v>
      </c>
      <c r="AB3401" s="5"/>
      <c r="AC3401" s="224">
        <f t="shared" si="126"/>
        <v>0</v>
      </c>
      <c r="AD3401" s="270">
        <f t="shared" si="127"/>
        <v>0</v>
      </c>
      <c r="AE3401" s="282" t="s">
        <v>7069</v>
      </c>
      <c r="AF3401" s="283" t="s">
        <v>4765</v>
      </c>
      <c r="AG3401" s="200"/>
      <c r="AH3401" s="200"/>
      <c r="AI3401" s="169" t="str">
        <f>IF(AB3401/W3401=0,"",IF(MOD(AB3401,W3401)&gt;0,"ОШИБКА!!! неверная кратность на сорт",""))</f>
        <v/>
      </c>
    </row>
    <row r="3402" spans="2:35">
      <c r="B3402" s="251"/>
      <c r="C3402" s="168"/>
      <c r="D3402" s="267"/>
      <c r="E3402" s="267"/>
      <c r="F3402" s="267"/>
      <c r="G3402" s="267"/>
      <c r="H3402" s="267"/>
      <c r="I3402" s="267"/>
      <c r="J3402" s="267"/>
      <c r="K3402" s="267"/>
      <c r="L3402" s="196" t="s">
        <v>37</v>
      </c>
      <c r="M3402" s="196" t="s">
        <v>2989</v>
      </c>
      <c r="N3402" s="196" t="s">
        <v>5032</v>
      </c>
      <c r="O3402" s="196"/>
      <c r="P3402" s="196"/>
      <c r="Q3402" s="217" t="s">
        <v>5050</v>
      </c>
      <c r="R3402" s="218"/>
      <c r="S3402" s="218"/>
      <c r="T3402" s="218"/>
      <c r="U3402" s="281" t="s">
        <v>4764</v>
      </c>
      <c r="V3402" s="197" t="s">
        <v>776</v>
      </c>
      <c r="W3402" s="220">
        <v>1</v>
      </c>
      <c r="X3402" s="285">
        <v>1139</v>
      </c>
      <c r="Y3402" s="285">
        <v>1105</v>
      </c>
      <c r="Z3402" s="285">
        <v>1036</v>
      </c>
      <c r="AA3402" s="285">
        <v>973</v>
      </c>
      <c r="AB3402" s="5"/>
      <c r="AC3402" s="224">
        <f t="shared" si="126"/>
        <v>0</v>
      </c>
      <c r="AD3402" s="270">
        <f t="shared" si="127"/>
        <v>0</v>
      </c>
      <c r="AE3402" s="282" t="s">
        <v>7069</v>
      </c>
      <c r="AF3402" s="283" t="s">
        <v>4765</v>
      </c>
      <c r="AG3402" s="200"/>
      <c r="AH3402" s="200"/>
      <c r="AI3402" s="169" t="str">
        <f>IF(AB3402/W3402=0,"",IF(MOD(AB3402,W3402)&gt;0,"ОШИБКА!!! неверная кратность на сорт",""))</f>
        <v/>
      </c>
    </row>
    <row r="3403" spans="2:35">
      <c r="B3403" s="251"/>
      <c r="C3403" s="168"/>
      <c r="D3403" s="267"/>
      <c r="E3403" s="267"/>
      <c r="F3403" s="267"/>
      <c r="G3403" s="267"/>
      <c r="H3403" s="267"/>
      <c r="I3403" s="267"/>
      <c r="J3403" s="267"/>
      <c r="K3403" s="267"/>
      <c r="L3403" s="196" t="s">
        <v>37</v>
      </c>
      <c r="M3403" s="196" t="s">
        <v>2989</v>
      </c>
      <c r="N3403" s="196" t="s">
        <v>5033</v>
      </c>
      <c r="O3403" s="196"/>
      <c r="P3403" s="196"/>
      <c r="Q3403" s="217" t="s">
        <v>5050</v>
      </c>
      <c r="R3403" s="218"/>
      <c r="S3403" s="218"/>
      <c r="T3403" s="218"/>
      <c r="U3403" s="281" t="s">
        <v>4764</v>
      </c>
      <c r="V3403" s="197" t="s">
        <v>776</v>
      </c>
      <c r="W3403" s="220">
        <v>1</v>
      </c>
      <c r="X3403" s="285">
        <v>1139</v>
      </c>
      <c r="Y3403" s="285">
        <v>1105</v>
      </c>
      <c r="Z3403" s="285">
        <v>1036</v>
      </c>
      <c r="AA3403" s="285">
        <v>973</v>
      </c>
      <c r="AB3403" s="5"/>
      <c r="AC3403" s="224">
        <f t="shared" si="126"/>
        <v>0</v>
      </c>
      <c r="AD3403" s="270">
        <f t="shared" si="127"/>
        <v>0</v>
      </c>
      <c r="AE3403" s="282" t="s">
        <v>7069</v>
      </c>
      <c r="AF3403" s="283" t="s">
        <v>4765</v>
      </c>
      <c r="AG3403" s="200"/>
      <c r="AH3403" s="200"/>
      <c r="AI3403" s="169" t="str">
        <f>IF(AB3403/W3403=0,"",IF(MOD(AB3403,W3403)&gt;0,"ОШИБКА!!! неверная кратность на сорт",""))</f>
        <v/>
      </c>
    </row>
    <row r="3404" spans="2:35">
      <c r="B3404" s="251"/>
      <c r="C3404" s="168"/>
      <c r="D3404" s="267"/>
      <c r="E3404" s="267"/>
      <c r="F3404" s="267"/>
      <c r="G3404" s="267"/>
      <c r="H3404" s="267"/>
      <c r="I3404" s="267"/>
      <c r="J3404" s="267"/>
      <c r="K3404" s="267"/>
      <c r="L3404" s="196" t="s">
        <v>37</v>
      </c>
      <c r="M3404" s="196" t="s">
        <v>2989</v>
      </c>
      <c r="N3404" s="196" t="s">
        <v>5034</v>
      </c>
      <c r="O3404" s="196"/>
      <c r="P3404" s="196"/>
      <c r="Q3404" s="217" t="s">
        <v>5050</v>
      </c>
      <c r="R3404" s="218"/>
      <c r="S3404" s="218"/>
      <c r="T3404" s="218"/>
      <c r="U3404" s="281" t="s">
        <v>4764</v>
      </c>
      <c r="V3404" s="197" t="s">
        <v>776</v>
      </c>
      <c r="W3404" s="220">
        <v>1</v>
      </c>
      <c r="X3404" s="285">
        <v>1139</v>
      </c>
      <c r="Y3404" s="285">
        <v>1105</v>
      </c>
      <c r="Z3404" s="285">
        <v>1036</v>
      </c>
      <c r="AA3404" s="285">
        <v>973</v>
      </c>
      <c r="AB3404" s="5"/>
      <c r="AC3404" s="224">
        <f t="shared" si="126"/>
        <v>0</v>
      </c>
      <c r="AD3404" s="270">
        <f t="shared" si="127"/>
        <v>0</v>
      </c>
      <c r="AE3404" s="282" t="s">
        <v>7069</v>
      </c>
      <c r="AF3404" s="283" t="s">
        <v>4765</v>
      </c>
      <c r="AG3404" s="200"/>
      <c r="AH3404" s="200"/>
      <c r="AI3404" s="169" t="str">
        <f>IF(AB3404/W3404=0,"",IF(MOD(AB3404,W3404)&gt;0,"ОШИБКА!!! неверная кратность на сорт",""))</f>
        <v/>
      </c>
    </row>
    <row r="3405" spans="2:35">
      <c r="B3405" s="251"/>
      <c r="C3405" s="168"/>
      <c r="D3405" s="267"/>
      <c r="E3405" s="267"/>
      <c r="F3405" s="267"/>
      <c r="G3405" s="267"/>
      <c r="H3405" s="267"/>
      <c r="I3405" s="267"/>
      <c r="J3405" s="267"/>
      <c r="K3405" s="267">
        <v>1</v>
      </c>
      <c r="L3405" s="196" t="s">
        <v>37</v>
      </c>
      <c r="M3405" s="196" t="s">
        <v>2989</v>
      </c>
      <c r="N3405" s="196" t="s">
        <v>5035</v>
      </c>
      <c r="O3405" s="196"/>
      <c r="P3405" s="196"/>
      <c r="Q3405" s="217" t="s">
        <v>5050</v>
      </c>
      <c r="R3405" s="218"/>
      <c r="S3405" s="218"/>
      <c r="T3405" s="218"/>
      <c r="U3405" s="281" t="s">
        <v>4764</v>
      </c>
      <c r="V3405" s="197" t="s">
        <v>776</v>
      </c>
      <c r="W3405" s="220">
        <v>1</v>
      </c>
      <c r="X3405" s="285">
        <v>1139</v>
      </c>
      <c r="Y3405" s="285">
        <v>1105</v>
      </c>
      <c r="Z3405" s="285">
        <v>1036</v>
      </c>
      <c r="AA3405" s="285">
        <v>973</v>
      </c>
      <c r="AB3405" s="5"/>
      <c r="AC3405" s="224">
        <f t="shared" si="126"/>
        <v>0</v>
      </c>
      <c r="AD3405" s="270">
        <f t="shared" si="127"/>
        <v>0</v>
      </c>
      <c r="AE3405" s="282" t="s">
        <v>7069</v>
      </c>
      <c r="AF3405" s="283" t="s">
        <v>4765</v>
      </c>
      <c r="AG3405" s="200"/>
      <c r="AH3405" s="200"/>
      <c r="AI3405" s="169" t="str">
        <f>IF(AB3405/W3405=0,"",IF(MOD(AB3405,W3405)&gt;0,"ОШИБКА!!! неверная кратность на сорт",""))</f>
        <v/>
      </c>
    </row>
    <row r="3406" spans="2:35">
      <c r="B3406" s="251"/>
      <c r="C3406" s="168"/>
      <c r="D3406" s="267"/>
      <c r="E3406" s="267"/>
      <c r="F3406" s="267"/>
      <c r="G3406" s="267"/>
      <c r="H3406" s="267"/>
      <c r="I3406" s="267"/>
      <c r="J3406" s="267"/>
      <c r="K3406" s="267"/>
      <c r="L3406" s="196" t="s">
        <v>37</v>
      </c>
      <c r="M3406" s="196" t="s">
        <v>2989</v>
      </c>
      <c r="N3406" s="196" t="s">
        <v>5036</v>
      </c>
      <c r="O3406" s="196"/>
      <c r="P3406" s="196"/>
      <c r="Q3406" s="217" t="s">
        <v>5049</v>
      </c>
      <c r="R3406" s="218"/>
      <c r="S3406" s="218"/>
      <c r="T3406" s="218"/>
      <c r="U3406" s="281" t="s">
        <v>4764</v>
      </c>
      <c r="V3406" s="197" t="s">
        <v>776</v>
      </c>
      <c r="W3406" s="220">
        <v>1</v>
      </c>
      <c r="X3406" s="285">
        <v>1006</v>
      </c>
      <c r="Y3406" s="285">
        <v>975</v>
      </c>
      <c r="Z3406" s="285">
        <v>914</v>
      </c>
      <c r="AA3406" s="285">
        <v>859</v>
      </c>
      <c r="AB3406" s="5"/>
      <c r="AC3406" s="224">
        <f t="shared" si="126"/>
        <v>0</v>
      </c>
      <c r="AD3406" s="270">
        <f t="shared" si="127"/>
        <v>0</v>
      </c>
      <c r="AE3406" s="282" t="s">
        <v>7069</v>
      </c>
      <c r="AF3406" s="283" t="s">
        <v>4765</v>
      </c>
      <c r="AG3406" s="200"/>
      <c r="AH3406" s="200"/>
      <c r="AI3406" s="169" t="str">
        <f>IF(AB3406/W3406=0,"",IF(MOD(AB3406,W3406)&gt;0,"ОШИБКА!!! неверная кратность на сорт",""))</f>
        <v/>
      </c>
    </row>
    <row r="3407" spans="2:35">
      <c r="B3407" s="251"/>
      <c r="C3407" s="168"/>
      <c r="D3407" s="267"/>
      <c r="E3407" s="267"/>
      <c r="F3407" s="267"/>
      <c r="G3407" s="267"/>
      <c r="H3407" s="267"/>
      <c r="I3407" s="267"/>
      <c r="J3407" s="267"/>
      <c r="K3407" s="267">
        <v>6</v>
      </c>
      <c r="L3407" s="196" t="s">
        <v>37</v>
      </c>
      <c r="M3407" s="196" t="s">
        <v>2989</v>
      </c>
      <c r="N3407" s="196" t="s">
        <v>5037</v>
      </c>
      <c r="O3407" s="196"/>
      <c r="P3407" s="196"/>
      <c r="Q3407" s="217" t="s">
        <v>5049</v>
      </c>
      <c r="R3407" s="218"/>
      <c r="S3407" s="218"/>
      <c r="T3407" s="218"/>
      <c r="U3407" s="281" t="s">
        <v>4764</v>
      </c>
      <c r="V3407" s="197" t="s">
        <v>776</v>
      </c>
      <c r="W3407" s="220">
        <v>1</v>
      </c>
      <c r="X3407" s="285">
        <v>1054</v>
      </c>
      <c r="Y3407" s="285">
        <v>1022</v>
      </c>
      <c r="Z3407" s="285">
        <v>958</v>
      </c>
      <c r="AA3407" s="285">
        <v>900</v>
      </c>
      <c r="AB3407" s="5"/>
      <c r="AC3407" s="224">
        <f t="shared" si="126"/>
        <v>0</v>
      </c>
      <c r="AD3407" s="270">
        <f t="shared" si="127"/>
        <v>0</v>
      </c>
      <c r="AE3407" s="282" t="s">
        <v>7069</v>
      </c>
      <c r="AF3407" s="283" t="s">
        <v>4765</v>
      </c>
      <c r="AG3407" s="200"/>
      <c r="AH3407" s="200"/>
      <c r="AI3407" s="169" t="str">
        <f>IF(AB3407/W3407=0,"",IF(MOD(AB3407,W3407)&gt;0,"ОШИБКА!!! неверная кратность на сорт",""))</f>
        <v/>
      </c>
    </row>
    <row r="3408" spans="2:35">
      <c r="B3408" s="251"/>
      <c r="C3408" s="168"/>
      <c r="D3408" s="267"/>
      <c r="E3408" s="267"/>
      <c r="F3408" s="267"/>
      <c r="G3408" s="267"/>
      <c r="H3408" s="267"/>
      <c r="I3408" s="267"/>
      <c r="J3408" s="267"/>
      <c r="K3408" s="267">
        <v>7</v>
      </c>
      <c r="L3408" s="196" t="s">
        <v>37</v>
      </c>
      <c r="M3408" s="196" t="s">
        <v>2989</v>
      </c>
      <c r="N3408" s="196" t="s">
        <v>5038</v>
      </c>
      <c r="O3408" s="196"/>
      <c r="P3408" s="196"/>
      <c r="Q3408" s="217" t="s">
        <v>5049</v>
      </c>
      <c r="R3408" s="218"/>
      <c r="S3408" s="218"/>
      <c r="T3408" s="218"/>
      <c r="U3408" s="281" t="s">
        <v>4764</v>
      </c>
      <c r="V3408" s="197" t="s">
        <v>776</v>
      </c>
      <c r="W3408" s="220">
        <v>1</v>
      </c>
      <c r="X3408" s="285">
        <v>1006</v>
      </c>
      <c r="Y3408" s="285">
        <v>975</v>
      </c>
      <c r="Z3408" s="285">
        <v>914</v>
      </c>
      <c r="AA3408" s="285">
        <v>859</v>
      </c>
      <c r="AB3408" s="5"/>
      <c r="AC3408" s="224">
        <f t="shared" si="126"/>
        <v>0</v>
      </c>
      <c r="AD3408" s="270">
        <f t="shared" si="127"/>
        <v>0</v>
      </c>
      <c r="AE3408" s="282" t="s">
        <v>7069</v>
      </c>
      <c r="AF3408" s="283" t="s">
        <v>4765</v>
      </c>
      <c r="AG3408" s="200"/>
      <c r="AH3408" s="200"/>
      <c r="AI3408" s="169" t="str">
        <f>IF(AB3408/W3408=0,"",IF(MOD(AB3408,W3408)&gt;0,"ОШИБКА!!! неверная кратность на сорт",""))</f>
        <v/>
      </c>
    </row>
    <row r="3409" spans="2:35">
      <c r="B3409" s="251"/>
      <c r="C3409" s="168"/>
      <c r="D3409" s="267"/>
      <c r="E3409" s="267"/>
      <c r="F3409" s="267"/>
      <c r="G3409" s="267"/>
      <c r="H3409" s="267"/>
      <c r="I3409" s="267"/>
      <c r="J3409" s="267"/>
      <c r="K3409" s="267"/>
      <c r="L3409" s="196" t="s">
        <v>37</v>
      </c>
      <c r="M3409" s="196" t="s">
        <v>2989</v>
      </c>
      <c r="N3409" s="196" t="s">
        <v>5039</v>
      </c>
      <c r="O3409" s="196"/>
      <c r="P3409" s="196"/>
      <c r="Q3409" s="217" t="s">
        <v>5049</v>
      </c>
      <c r="R3409" s="218"/>
      <c r="S3409" s="218"/>
      <c r="T3409" s="218"/>
      <c r="U3409" s="281" t="s">
        <v>4764</v>
      </c>
      <c r="V3409" s="197" t="s">
        <v>776</v>
      </c>
      <c r="W3409" s="220">
        <v>1</v>
      </c>
      <c r="X3409" s="285">
        <v>1006</v>
      </c>
      <c r="Y3409" s="285">
        <v>975</v>
      </c>
      <c r="Z3409" s="285">
        <v>914</v>
      </c>
      <c r="AA3409" s="285">
        <v>859</v>
      </c>
      <c r="AB3409" s="5"/>
      <c r="AC3409" s="224">
        <f t="shared" si="126"/>
        <v>0</v>
      </c>
      <c r="AD3409" s="270">
        <f t="shared" si="127"/>
        <v>0</v>
      </c>
      <c r="AE3409" s="282" t="s">
        <v>7069</v>
      </c>
      <c r="AF3409" s="283" t="s">
        <v>4765</v>
      </c>
      <c r="AG3409" s="200"/>
      <c r="AH3409" s="200"/>
      <c r="AI3409" s="169" t="str">
        <f>IF(AB3409/W3409=0,"",IF(MOD(AB3409,W3409)&gt;0,"ОШИБКА!!! неверная кратность на сорт",""))</f>
        <v/>
      </c>
    </row>
    <row r="3410" spans="2:35">
      <c r="B3410" s="251"/>
      <c r="C3410" s="168"/>
      <c r="D3410" s="267"/>
      <c r="E3410" s="267"/>
      <c r="F3410" s="267"/>
      <c r="G3410" s="267"/>
      <c r="H3410" s="267"/>
      <c r="I3410" s="267"/>
      <c r="J3410" s="267"/>
      <c r="K3410" s="267"/>
      <c r="L3410" s="196" t="s">
        <v>37</v>
      </c>
      <c r="M3410" s="196" t="s">
        <v>2989</v>
      </c>
      <c r="N3410" s="196" t="s">
        <v>5040</v>
      </c>
      <c r="O3410" s="196"/>
      <c r="P3410" s="196"/>
      <c r="Q3410" s="217" t="s">
        <v>5049</v>
      </c>
      <c r="R3410" s="218"/>
      <c r="S3410" s="218"/>
      <c r="T3410" s="218"/>
      <c r="U3410" s="281" t="s">
        <v>4764</v>
      </c>
      <c r="V3410" s="197" t="s">
        <v>776</v>
      </c>
      <c r="W3410" s="220">
        <v>1</v>
      </c>
      <c r="X3410" s="285">
        <v>1006</v>
      </c>
      <c r="Y3410" s="285">
        <v>975</v>
      </c>
      <c r="Z3410" s="285">
        <v>914</v>
      </c>
      <c r="AA3410" s="285">
        <v>859</v>
      </c>
      <c r="AB3410" s="5"/>
      <c r="AC3410" s="224">
        <f t="shared" si="126"/>
        <v>0</v>
      </c>
      <c r="AD3410" s="270">
        <f t="shared" si="127"/>
        <v>0</v>
      </c>
      <c r="AE3410" s="282" t="s">
        <v>7069</v>
      </c>
      <c r="AF3410" s="283" t="s">
        <v>4765</v>
      </c>
      <c r="AG3410" s="200"/>
      <c r="AH3410" s="200"/>
      <c r="AI3410" s="169" t="str">
        <f>IF(AB3410/W3410=0,"",IF(MOD(AB3410,W3410)&gt;0,"ОШИБКА!!! неверная кратность на сорт",""))</f>
        <v/>
      </c>
    </row>
    <row r="3411" spans="2:35">
      <c r="B3411" s="251"/>
      <c r="C3411" s="168"/>
      <c r="D3411" s="267"/>
      <c r="E3411" s="267"/>
      <c r="F3411" s="267"/>
      <c r="G3411" s="267"/>
      <c r="H3411" s="267"/>
      <c r="I3411" s="267"/>
      <c r="J3411" s="267"/>
      <c r="K3411" s="267">
        <v>4</v>
      </c>
      <c r="L3411" s="196" t="s">
        <v>37</v>
      </c>
      <c r="M3411" s="196" t="s">
        <v>2989</v>
      </c>
      <c r="N3411" s="196" t="s">
        <v>5041</v>
      </c>
      <c r="O3411" s="196"/>
      <c r="P3411" s="196"/>
      <c r="Q3411" s="217" t="s">
        <v>5049</v>
      </c>
      <c r="R3411" s="218"/>
      <c r="S3411" s="218"/>
      <c r="T3411" s="218"/>
      <c r="U3411" s="281" t="s">
        <v>4764</v>
      </c>
      <c r="V3411" s="197" t="s">
        <v>776</v>
      </c>
      <c r="W3411" s="220">
        <v>1</v>
      </c>
      <c r="X3411" s="285">
        <v>1054</v>
      </c>
      <c r="Y3411" s="285">
        <v>1022</v>
      </c>
      <c r="Z3411" s="285">
        <v>958</v>
      </c>
      <c r="AA3411" s="285">
        <v>900</v>
      </c>
      <c r="AB3411" s="5"/>
      <c r="AC3411" s="224">
        <f t="shared" si="126"/>
        <v>0</v>
      </c>
      <c r="AD3411" s="270">
        <f t="shared" si="127"/>
        <v>0</v>
      </c>
      <c r="AE3411" s="282" t="s">
        <v>7069</v>
      </c>
      <c r="AF3411" s="283" t="s">
        <v>4765</v>
      </c>
      <c r="AG3411" s="200"/>
      <c r="AH3411" s="200"/>
      <c r="AI3411" s="169" t="str">
        <f>IF(AB3411/W3411=0,"",IF(MOD(AB3411,W3411)&gt;0,"ОШИБКА!!! неверная кратность на сорт",""))</f>
        <v/>
      </c>
    </row>
    <row r="3412" spans="2:35">
      <c r="B3412" s="251"/>
      <c r="C3412" s="168"/>
      <c r="D3412" s="267"/>
      <c r="E3412" s="267"/>
      <c r="F3412" s="267"/>
      <c r="G3412" s="267"/>
      <c r="H3412" s="267"/>
      <c r="I3412" s="267"/>
      <c r="J3412" s="267"/>
      <c r="K3412" s="267"/>
      <c r="L3412" s="196" t="s">
        <v>37</v>
      </c>
      <c r="M3412" s="196" t="s">
        <v>2989</v>
      </c>
      <c r="N3412" s="196" t="s">
        <v>5042</v>
      </c>
      <c r="O3412" s="196"/>
      <c r="P3412" s="196"/>
      <c r="Q3412" s="217" t="s">
        <v>5049</v>
      </c>
      <c r="R3412" s="218"/>
      <c r="S3412" s="218"/>
      <c r="T3412" s="218"/>
      <c r="U3412" s="281" t="s">
        <v>4764</v>
      </c>
      <c r="V3412" s="197" t="s">
        <v>776</v>
      </c>
      <c r="W3412" s="220">
        <v>1</v>
      </c>
      <c r="X3412" s="285">
        <v>1054</v>
      </c>
      <c r="Y3412" s="285">
        <v>1022</v>
      </c>
      <c r="Z3412" s="285">
        <v>958</v>
      </c>
      <c r="AA3412" s="285">
        <v>900</v>
      </c>
      <c r="AB3412" s="5"/>
      <c r="AC3412" s="224">
        <f t="shared" si="126"/>
        <v>0</v>
      </c>
      <c r="AD3412" s="270">
        <f t="shared" si="127"/>
        <v>0</v>
      </c>
      <c r="AE3412" s="282" t="s">
        <v>7069</v>
      </c>
      <c r="AF3412" s="283" t="s">
        <v>4765</v>
      </c>
      <c r="AG3412" s="200"/>
      <c r="AH3412" s="200"/>
      <c r="AI3412" s="169" t="str">
        <f>IF(AB3412/W3412=0,"",IF(MOD(AB3412,W3412)&gt;0,"ОШИБКА!!! неверная кратность на сорт",""))</f>
        <v/>
      </c>
    </row>
    <row r="3413" spans="2:35">
      <c r="B3413" s="251"/>
      <c r="C3413" s="168"/>
      <c r="D3413" s="267"/>
      <c r="E3413" s="267"/>
      <c r="F3413" s="267"/>
      <c r="G3413" s="267"/>
      <c r="H3413" s="267"/>
      <c r="I3413" s="267"/>
      <c r="J3413" s="267"/>
      <c r="K3413" s="267"/>
      <c r="L3413" s="196" t="s">
        <v>37</v>
      </c>
      <c r="M3413" s="196" t="s">
        <v>2989</v>
      </c>
      <c r="N3413" s="196" t="s">
        <v>5043</v>
      </c>
      <c r="O3413" s="196"/>
      <c r="P3413" s="196"/>
      <c r="Q3413" s="217" t="s">
        <v>5049</v>
      </c>
      <c r="R3413" s="218"/>
      <c r="S3413" s="218"/>
      <c r="T3413" s="218"/>
      <c r="U3413" s="281" t="s">
        <v>4764</v>
      </c>
      <c r="V3413" s="197" t="s">
        <v>776</v>
      </c>
      <c r="W3413" s="220">
        <v>1</v>
      </c>
      <c r="X3413" s="285">
        <v>1054</v>
      </c>
      <c r="Y3413" s="285">
        <v>1022</v>
      </c>
      <c r="Z3413" s="285">
        <v>958</v>
      </c>
      <c r="AA3413" s="285">
        <v>900</v>
      </c>
      <c r="AB3413" s="5"/>
      <c r="AC3413" s="224">
        <f t="shared" si="126"/>
        <v>0</v>
      </c>
      <c r="AD3413" s="270">
        <f t="shared" si="127"/>
        <v>0</v>
      </c>
      <c r="AE3413" s="282" t="s">
        <v>7069</v>
      </c>
      <c r="AF3413" s="283" t="s">
        <v>4765</v>
      </c>
      <c r="AG3413" s="200"/>
      <c r="AH3413" s="200"/>
      <c r="AI3413" s="169" t="str">
        <f>IF(AB3413/W3413=0,"",IF(MOD(AB3413,W3413)&gt;0,"ОШИБКА!!! неверная кратность на сорт",""))</f>
        <v/>
      </c>
    </row>
    <row r="3414" spans="2:35">
      <c r="B3414" s="251"/>
      <c r="C3414" s="168"/>
      <c r="D3414" s="267"/>
      <c r="E3414" s="267"/>
      <c r="F3414" s="267"/>
      <c r="G3414" s="267"/>
      <c r="H3414" s="267"/>
      <c r="I3414" s="267"/>
      <c r="J3414" s="267"/>
      <c r="K3414" s="267">
        <v>1</v>
      </c>
      <c r="L3414" s="196" t="s">
        <v>37</v>
      </c>
      <c r="M3414" s="196" t="s">
        <v>2989</v>
      </c>
      <c r="N3414" s="196" t="s">
        <v>5044</v>
      </c>
      <c r="O3414" s="196"/>
      <c r="P3414" s="196"/>
      <c r="Q3414" s="217" t="s">
        <v>5049</v>
      </c>
      <c r="R3414" s="218"/>
      <c r="S3414" s="218"/>
      <c r="T3414" s="218"/>
      <c r="U3414" s="281" t="s">
        <v>4764</v>
      </c>
      <c r="V3414" s="197" t="s">
        <v>776</v>
      </c>
      <c r="W3414" s="220">
        <v>1</v>
      </c>
      <c r="X3414" s="285">
        <v>1054</v>
      </c>
      <c r="Y3414" s="285">
        <v>1022</v>
      </c>
      <c r="Z3414" s="285">
        <v>958</v>
      </c>
      <c r="AA3414" s="285">
        <v>900</v>
      </c>
      <c r="AB3414" s="5"/>
      <c r="AC3414" s="224">
        <f t="shared" si="126"/>
        <v>0</v>
      </c>
      <c r="AD3414" s="270">
        <f t="shared" si="127"/>
        <v>0</v>
      </c>
      <c r="AE3414" s="282" t="s">
        <v>7069</v>
      </c>
      <c r="AF3414" s="283" t="s">
        <v>4765</v>
      </c>
      <c r="AG3414" s="200"/>
      <c r="AH3414" s="200"/>
      <c r="AI3414" s="169" t="str">
        <f>IF(AB3414/W3414=0,"",IF(MOD(AB3414,W3414)&gt;0,"ОШИБКА!!! неверная кратность на сорт",""))</f>
        <v/>
      </c>
    </row>
    <row r="3415" spans="2:35">
      <c r="B3415" s="251"/>
      <c r="C3415" s="168"/>
      <c r="D3415" s="267"/>
      <c r="E3415" s="267"/>
      <c r="F3415" s="267"/>
      <c r="G3415" s="267"/>
      <c r="H3415" s="267"/>
      <c r="I3415" s="267"/>
      <c r="J3415" s="267"/>
      <c r="K3415" s="267"/>
      <c r="L3415" s="196" t="s">
        <v>37</v>
      </c>
      <c r="M3415" s="196" t="s">
        <v>2989</v>
      </c>
      <c r="N3415" s="196" t="s">
        <v>5045</v>
      </c>
      <c r="O3415" s="196"/>
      <c r="P3415" s="196"/>
      <c r="Q3415" s="217" t="s">
        <v>5049</v>
      </c>
      <c r="R3415" s="218"/>
      <c r="S3415" s="218"/>
      <c r="T3415" s="218"/>
      <c r="U3415" s="281" t="s">
        <v>4764</v>
      </c>
      <c r="V3415" s="197" t="s">
        <v>776</v>
      </c>
      <c r="W3415" s="220">
        <v>1</v>
      </c>
      <c r="X3415" s="285">
        <v>1639</v>
      </c>
      <c r="Y3415" s="285">
        <v>1589</v>
      </c>
      <c r="Z3415" s="285">
        <v>1490</v>
      </c>
      <c r="AA3415" s="285">
        <v>1400</v>
      </c>
      <c r="AB3415" s="5"/>
      <c r="AC3415" s="224">
        <f t="shared" si="126"/>
        <v>0</v>
      </c>
      <c r="AD3415" s="270">
        <f t="shared" si="127"/>
        <v>0</v>
      </c>
      <c r="AE3415" s="282" t="s">
        <v>7069</v>
      </c>
      <c r="AF3415" s="283" t="s">
        <v>4765</v>
      </c>
      <c r="AG3415" s="200"/>
      <c r="AH3415" s="200"/>
      <c r="AI3415" s="169" t="str">
        <f>IF(AB3415/W3415=0,"",IF(MOD(AB3415,W3415)&gt;0,"ОШИБКА!!! неверная кратность на сорт",""))</f>
        <v/>
      </c>
    </row>
    <row r="3416" spans="2:35">
      <c r="B3416" s="251"/>
      <c r="C3416" s="168"/>
      <c r="D3416" s="267"/>
      <c r="E3416" s="267"/>
      <c r="F3416" s="267"/>
      <c r="G3416" s="267"/>
      <c r="H3416" s="267"/>
      <c r="I3416" s="267"/>
      <c r="J3416" s="267"/>
      <c r="K3416" s="267"/>
      <c r="L3416" s="196" t="s">
        <v>37</v>
      </c>
      <c r="M3416" s="196" t="s">
        <v>2989</v>
      </c>
      <c r="N3416" s="196" t="s">
        <v>5046</v>
      </c>
      <c r="O3416" s="196"/>
      <c r="P3416" s="196"/>
      <c r="Q3416" s="217" t="s">
        <v>5049</v>
      </c>
      <c r="R3416" s="218"/>
      <c r="S3416" s="218"/>
      <c r="T3416" s="218"/>
      <c r="U3416" s="281" t="s">
        <v>4764</v>
      </c>
      <c r="V3416" s="197" t="s">
        <v>776</v>
      </c>
      <c r="W3416" s="220">
        <v>1</v>
      </c>
      <c r="X3416" s="285">
        <v>1054</v>
      </c>
      <c r="Y3416" s="285">
        <v>1022</v>
      </c>
      <c r="Z3416" s="285">
        <v>958</v>
      </c>
      <c r="AA3416" s="285">
        <v>900</v>
      </c>
      <c r="AB3416" s="5"/>
      <c r="AC3416" s="224">
        <f t="shared" si="126"/>
        <v>0</v>
      </c>
      <c r="AD3416" s="270">
        <f t="shared" si="127"/>
        <v>0</v>
      </c>
      <c r="AE3416" s="282" t="s">
        <v>7069</v>
      </c>
      <c r="AF3416" s="283" t="s">
        <v>4765</v>
      </c>
      <c r="AG3416" s="200"/>
      <c r="AH3416" s="200"/>
      <c r="AI3416" s="169" t="str">
        <f>IF(AB3416/W3416=0,"",IF(MOD(AB3416,W3416)&gt;0,"ОШИБКА!!! неверная кратность на сорт",""))</f>
        <v/>
      </c>
    </row>
    <row r="3417" spans="2:35">
      <c r="B3417" s="251"/>
      <c r="C3417" s="168"/>
      <c r="D3417" s="267"/>
      <c r="E3417" s="267"/>
      <c r="F3417" s="267"/>
      <c r="G3417" s="267"/>
      <c r="H3417" s="267"/>
      <c r="I3417" s="267"/>
      <c r="J3417" s="267"/>
      <c r="K3417" s="267"/>
      <c r="L3417" s="196" t="s">
        <v>37</v>
      </c>
      <c r="M3417" s="196" t="s">
        <v>2989</v>
      </c>
      <c r="N3417" s="196" t="s">
        <v>5047</v>
      </c>
      <c r="O3417" s="196"/>
      <c r="P3417" s="196"/>
      <c r="Q3417" s="217" t="s">
        <v>5049</v>
      </c>
      <c r="R3417" s="218"/>
      <c r="S3417" s="218"/>
      <c r="T3417" s="218"/>
      <c r="U3417" s="281" t="s">
        <v>4764</v>
      </c>
      <c r="V3417" s="197" t="s">
        <v>776</v>
      </c>
      <c r="W3417" s="220">
        <v>1</v>
      </c>
      <c r="X3417" s="285">
        <v>1054</v>
      </c>
      <c r="Y3417" s="285">
        <v>1022</v>
      </c>
      <c r="Z3417" s="285">
        <v>958</v>
      </c>
      <c r="AA3417" s="285">
        <v>900</v>
      </c>
      <c r="AB3417" s="5"/>
      <c r="AC3417" s="224">
        <f t="shared" si="126"/>
        <v>0</v>
      </c>
      <c r="AD3417" s="270">
        <f t="shared" si="127"/>
        <v>0</v>
      </c>
      <c r="AE3417" s="282" t="s">
        <v>7069</v>
      </c>
      <c r="AF3417" s="283" t="s">
        <v>4765</v>
      </c>
      <c r="AG3417" s="200"/>
      <c r="AH3417" s="200"/>
      <c r="AI3417" s="169" t="str">
        <f>IF(AB3417/W3417=0,"",IF(MOD(AB3417,W3417)&gt;0,"ОШИБКА!!! неверная кратность на сорт",""))</f>
        <v/>
      </c>
    </row>
    <row r="3418" spans="2:35">
      <c r="B3418" s="251"/>
      <c r="C3418" s="168"/>
      <c r="D3418" s="267"/>
      <c r="E3418" s="267"/>
      <c r="F3418" s="267"/>
      <c r="G3418" s="267"/>
      <c r="H3418" s="267"/>
      <c r="I3418" s="267"/>
      <c r="J3418" s="267"/>
      <c r="K3418" s="267">
        <v>9</v>
      </c>
      <c r="L3418" s="196" t="s">
        <v>37</v>
      </c>
      <c r="M3418" s="196" t="s">
        <v>2989</v>
      </c>
      <c r="N3418" s="196" t="s">
        <v>5048</v>
      </c>
      <c r="O3418" s="196"/>
      <c r="P3418" s="196"/>
      <c r="Q3418" s="217" t="s">
        <v>5049</v>
      </c>
      <c r="R3418" s="218"/>
      <c r="S3418" s="218"/>
      <c r="T3418" s="218"/>
      <c r="U3418" s="281" t="s">
        <v>4764</v>
      </c>
      <c r="V3418" s="197" t="s">
        <v>776</v>
      </c>
      <c r="W3418" s="220">
        <v>1</v>
      </c>
      <c r="X3418" s="285">
        <v>1054</v>
      </c>
      <c r="Y3418" s="285">
        <v>1022</v>
      </c>
      <c r="Z3418" s="285">
        <v>958</v>
      </c>
      <c r="AA3418" s="285">
        <v>900</v>
      </c>
      <c r="AB3418" s="5"/>
      <c r="AC3418" s="224">
        <f t="shared" si="126"/>
        <v>0</v>
      </c>
      <c r="AD3418" s="270">
        <f t="shared" si="127"/>
        <v>0</v>
      </c>
      <c r="AE3418" s="282" t="s">
        <v>7069</v>
      </c>
      <c r="AF3418" s="283" t="s">
        <v>4765</v>
      </c>
      <c r="AG3418" s="200"/>
      <c r="AH3418" s="200"/>
      <c r="AI3418" s="169" t="str">
        <f>IF(AB3418/W3418=0,"",IF(MOD(AB3418,W3418)&gt;0,"ОШИБКА!!! неверная кратность на сорт",""))</f>
        <v/>
      </c>
    </row>
    <row r="3419" spans="2:35" ht="18" customHeight="1">
      <c r="B3419" s="250"/>
      <c r="C3419" s="166" t="s">
        <v>775</v>
      </c>
      <c r="D3419" s="216"/>
      <c r="E3419" s="216"/>
      <c r="F3419" s="216"/>
      <c r="G3419" s="216"/>
      <c r="H3419" s="216"/>
      <c r="I3419" s="216"/>
      <c r="J3419" s="216"/>
      <c r="K3419" s="216"/>
      <c r="L3419" s="292"/>
      <c r="M3419" s="189" t="s">
        <v>1466</v>
      </c>
      <c r="N3419" s="351"/>
      <c r="O3419" s="351"/>
      <c r="P3419" s="284"/>
      <c r="Q3419" s="284"/>
      <c r="R3419" s="284"/>
      <c r="S3419" s="284"/>
      <c r="T3419" s="284"/>
      <c r="U3419" s="284"/>
      <c r="V3419" s="284"/>
      <c r="W3419" s="167"/>
      <c r="X3419" s="193"/>
      <c r="Y3419" s="167"/>
      <c r="Z3419" s="167"/>
      <c r="AA3419" s="167"/>
      <c r="AB3419" s="4"/>
      <c r="AC3419" s="193"/>
      <c r="AD3419" s="193"/>
      <c r="AE3419" s="193"/>
      <c r="AF3419" s="194"/>
      <c r="AG3419" s="194"/>
      <c r="AH3419" s="195"/>
      <c r="AI3419" s="169"/>
    </row>
    <row r="3420" spans="2:35" ht="14.4" customHeight="1">
      <c r="B3420" s="251"/>
      <c r="C3420" s="168" t="s">
        <v>3558</v>
      </c>
      <c r="D3420" s="267"/>
      <c r="E3420" s="267"/>
      <c r="F3420" s="267"/>
      <c r="G3420" s="267"/>
      <c r="H3420" s="267"/>
      <c r="I3420" s="267"/>
      <c r="J3420" s="267">
        <v>29</v>
      </c>
      <c r="K3420" s="267"/>
      <c r="L3420" s="196" t="s">
        <v>37</v>
      </c>
      <c r="M3420" s="196" t="s">
        <v>1466</v>
      </c>
      <c r="N3420" s="196" t="s">
        <v>3918</v>
      </c>
      <c r="O3420" s="196" t="s">
        <v>3917</v>
      </c>
      <c r="P3420" s="196" t="s">
        <v>3919</v>
      </c>
      <c r="Q3420" s="217" t="s">
        <v>4642</v>
      </c>
      <c r="R3420" s="218"/>
      <c r="S3420" s="218"/>
      <c r="T3420" s="218"/>
      <c r="U3420" s="252"/>
      <c r="V3420" s="197" t="s">
        <v>776</v>
      </c>
      <c r="W3420" s="220">
        <v>1</v>
      </c>
      <c r="X3420" s="223">
        <v>451</v>
      </c>
      <c r="Y3420" s="223">
        <v>437</v>
      </c>
      <c r="Z3420" s="223">
        <v>410</v>
      </c>
      <c r="AA3420" s="223">
        <v>385</v>
      </c>
      <c r="AB3420" s="5"/>
      <c r="AC3420" s="224">
        <f t="shared" ref="AC3420:AC3483" si="128">X3420*AB3420</f>
        <v>0</v>
      </c>
      <c r="AD3420" s="270">
        <f t="shared" ref="AD3420:AD3483" si="129">IF(Y3420&lt;&gt;"",IF(AND($AC$25&gt;=200000,AB3420&gt;=20),AB3420*AA3420,IF(AND($AC$25&gt;=200000,AB3420&lt;20),AB3420*Z3420,IF(AND($AC$25&lt;200000,AB3420&gt;=20),AB3420*Y3420,AB3420*X3420))),IF($AC$25&gt;=200000,AB3420*Z3420,AB3420*X3420))</f>
        <v>0</v>
      </c>
      <c r="AE3420" s="198"/>
      <c r="AF3420" s="199"/>
      <c r="AG3420" s="200"/>
      <c r="AH3420" s="200"/>
      <c r="AI3420" s="169" t="str">
        <f>IF(AB3420/W3420=0,"",IF(MOD(AB3420,W3420)&gt;0,"ОШИБКА!!! неверная кратность на сорт",""))</f>
        <v/>
      </c>
    </row>
    <row r="3421" spans="2:35" ht="14.4" customHeight="1">
      <c r="B3421" s="251"/>
      <c r="C3421" s="168" t="s">
        <v>2062</v>
      </c>
      <c r="D3421" s="267">
        <v>10</v>
      </c>
      <c r="E3421" s="267"/>
      <c r="F3421" s="267"/>
      <c r="G3421" s="267"/>
      <c r="H3421" s="267"/>
      <c r="I3421" s="267"/>
      <c r="J3421" s="267"/>
      <c r="K3421" s="267"/>
      <c r="L3421" s="196" t="s">
        <v>37</v>
      </c>
      <c r="M3421" s="196" t="s">
        <v>1466</v>
      </c>
      <c r="N3421" s="196" t="s">
        <v>2060</v>
      </c>
      <c r="O3421" s="196" t="s">
        <v>2059</v>
      </c>
      <c r="P3421" s="196" t="s">
        <v>2061</v>
      </c>
      <c r="Q3421" s="217" t="s">
        <v>4642</v>
      </c>
      <c r="R3421" s="218"/>
      <c r="S3421" s="218"/>
      <c r="T3421" s="218"/>
      <c r="U3421" s="252"/>
      <c r="V3421" s="197" t="s">
        <v>776</v>
      </c>
      <c r="W3421" s="220">
        <v>1</v>
      </c>
      <c r="X3421" s="223">
        <v>910</v>
      </c>
      <c r="Y3421" s="223">
        <v>882</v>
      </c>
      <c r="Z3421" s="223">
        <v>827</v>
      </c>
      <c r="AA3421" s="223">
        <v>777</v>
      </c>
      <c r="AB3421" s="5"/>
      <c r="AC3421" s="224">
        <f t="shared" si="128"/>
        <v>0</v>
      </c>
      <c r="AD3421" s="270">
        <f t="shared" si="129"/>
        <v>0</v>
      </c>
      <c r="AE3421" s="198"/>
      <c r="AF3421" s="199"/>
      <c r="AG3421" s="200"/>
      <c r="AH3421" s="200"/>
      <c r="AI3421" s="169" t="str">
        <f>IF(AB3421/W3421=0,"",IF(MOD(AB3421,W3421)&gt;0,"ОШИБКА!!! неверная кратность на сорт",""))</f>
        <v/>
      </c>
    </row>
    <row r="3422" spans="2:35" ht="14.4" customHeight="1">
      <c r="B3422" s="251"/>
      <c r="C3422" s="168" t="s">
        <v>2063</v>
      </c>
      <c r="D3422" s="267"/>
      <c r="E3422" s="267"/>
      <c r="F3422" s="267"/>
      <c r="G3422" s="267"/>
      <c r="H3422" s="267"/>
      <c r="I3422" s="267"/>
      <c r="J3422" s="267">
        <v>1</v>
      </c>
      <c r="K3422" s="267"/>
      <c r="L3422" s="196" t="s">
        <v>37</v>
      </c>
      <c r="M3422" s="196" t="s">
        <v>1466</v>
      </c>
      <c r="N3422" s="196" t="s">
        <v>2060</v>
      </c>
      <c r="O3422" s="196" t="s">
        <v>2059</v>
      </c>
      <c r="P3422" s="196" t="s">
        <v>2064</v>
      </c>
      <c r="Q3422" s="217" t="s">
        <v>4642</v>
      </c>
      <c r="R3422" s="218"/>
      <c r="S3422" s="218"/>
      <c r="T3422" s="334"/>
      <c r="U3422" s="252"/>
      <c r="V3422" s="197" t="s">
        <v>776</v>
      </c>
      <c r="W3422" s="220">
        <v>1</v>
      </c>
      <c r="X3422" s="223">
        <v>2010</v>
      </c>
      <c r="Y3422" s="223">
        <v>1949</v>
      </c>
      <c r="Z3422" s="223">
        <v>1827</v>
      </c>
      <c r="AA3422" s="223">
        <v>1718</v>
      </c>
      <c r="AB3422" s="5"/>
      <c r="AC3422" s="224">
        <f t="shared" si="128"/>
        <v>0</v>
      </c>
      <c r="AD3422" s="270">
        <f t="shared" si="129"/>
        <v>0</v>
      </c>
      <c r="AE3422" s="198"/>
      <c r="AF3422" s="199"/>
      <c r="AG3422" s="200"/>
      <c r="AH3422" s="200"/>
      <c r="AI3422" s="169" t="str">
        <f>IF(AB3422/W3422=0,"",IF(MOD(AB3422,W3422)&gt;0,"ОШИБКА!!! неверная кратность на сорт",""))</f>
        <v/>
      </c>
    </row>
    <row r="3423" spans="2:35" ht="14.4" customHeight="1">
      <c r="B3423" s="251"/>
      <c r="C3423" s="168" t="s">
        <v>2065</v>
      </c>
      <c r="D3423" s="267"/>
      <c r="E3423" s="267"/>
      <c r="F3423" s="267"/>
      <c r="G3423" s="267"/>
      <c r="H3423" s="267"/>
      <c r="I3423" s="267"/>
      <c r="J3423" s="267"/>
      <c r="K3423" s="267"/>
      <c r="L3423" s="196" t="s">
        <v>37</v>
      </c>
      <c r="M3423" s="332" t="s">
        <v>1466</v>
      </c>
      <c r="N3423" s="332" t="s">
        <v>2060</v>
      </c>
      <c r="O3423" s="332" t="s">
        <v>2059</v>
      </c>
      <c r="P3423" s="332" t="s">
        <v>2066</v>
      </c>
      <c r="Q3423" s="338" t="s">
        <v>543</v>
      </c>
      <c r="R3423" s="334"/>
      <c r="S3423" s="334"/>
      <c r="T3423" s="334"/>
      <c r="U3423" s="252"/>
      <c r="V3423" s="197" t="s">
        <v>776</v>
      </c>
      <c r="W3423" s="220">
        <v>1</v>
      </c>
      <c r="X3423" s="223">
        <v>1771</v>
      </c>
      <c r="Y3423" s="223">
        <v>1717</v>
      </c>
      <c r="Z3423" s="223">
        <v>1610</v>
      </c>
      <c r="AA3423" s="223">
        <v>1513</v>
      </c>
      <c r="AB3423" s="5"/>
      <c r="AC3423" s="224">
        <f t="shared" si="128"/>
        <v>0</v>
      </c>
      <c r="AD3423" s="270">
        <f t="shared" si="129"/>
        <v>0</v>
      </c>
      <c r="AE3423" s="198" t="s">
        <v>4484</v>
      </c>
      <c r="AF3423" s="199"/>
      <c r="AG3423" s="200"/>
      <c r="AH3423" s="200"/>
      <c r="AI3423" s="169" t="str">
        <f>IF(AB3423/W3423=0,"",IF(MOD(AB3423,W3423)&gt;0,"ОШИБКА!!! неверная кратность на сорт",""))</f>
        <v/>
      </c>
    </row>
    <row r="3424" spans="2:35" ht="14.4" customHeight="1">
      <c r="B3424" s="251"/>
      <c r="C3424" s="168" t="s">
        <v>2067</v>
      </c>
      <c r="D3424" s="267"/>
      <c r="E3424" s="267"/>
      <c r="F3424" s="267"/>
      <c r="G3424" s="267"/>
      <c r="H3424" s="267"/>
      <c r="I3424" s="267"/>
      <c r="J3424" s="267"/>
      <c r="K3424" s="267"/>
      <c r="L3424" s="196" t="s">
        <v>37</v>
      </c>
      <c r="M3424" s="332" t="s">
        <v>1466</v>
      </c>
      <c r="N3424" s="332" t="s">
        <v>2060</v>
      </c>
      <c r="O3424" s="332" t="s">
        <v>2059</v>
      </c>
      <c r="P3424" s="332" t="s">
        <v>2068</v>
      </c>
      <c r="Q3424" s="338" t="s">
        <v>4642</v>
      </c>
      <c r="R3424" s="334"/>
      <c r="S3424" s="334"/>
      <c r="T3424" s="334"/>
      <c r="U3424" s="252"/>
      <c r="V3424" s="197" t="s">
        <v>776</v>
      </c>
      <c r="W3424" s="220">
        <v>1</v>
      </c>
      <c r="X3424" s="223">
        <v>906</v>
      </c>
      <c r="Y3424" s="223">
        <v>879</v>
      </c>
      <c r="Z3424" s="223">
        <v>824</v>
      </c>
      <c r="AA3424" s="223">
        <v>775</v>
      </c>
      <c r="AB3424" s="5"/>
      <c r="AC3424" s="224">
        <f t="shared" si="128"/>
        <v>0</v>
      </c>
      <c r="AD3424" s="270">
        <f t="shared" si="129"/>
        <v>0</v>
      </c>
      <c r="AE3424" s="198" t="s">
        <v>4484</v>
      </c>
      <c r="AF3424" s="199"/>
      <c r="AG3424" s="200"/>
      <c r="AH3424" s="200"/>
      <c r="AI3424" s="169" t="str">
        <f>IF(AB3424/W3424=0,"",IF(MOD(AB3424,W3424)&gt;0,"ОШИБКА!!! неверная кратность на сорт",""))</f>
        <v/>
      </c>
    </row>
    <row r="3425" spans="2:35" ht="14.4" customHeight="1">
      <c r="B3425" s="251"/>
      <c r="C3425" s="168" t="s">
        <v>2069</v>
      </c>
      <c r="D3425" s="267">
        <v>15</v>
      </c>
      <c r="E3425" s="267"/>
      <c r="F3425" s="267"/>
      <c r="G3425" s="267"/>
      <c r="H3425" s="267"/>
      <c r="I3425" s="267"/>
      <c r="J3425" s="267"/>
      <c r="K3425" s="267"/>
      <c r="L3425" s="196" t="s">
        <v>37</v>
      </c>
      <c r="M3425" s="196" t="s">
        <v>1466</v>
      </c>
      <c r="N3425" s="196" t="s">
        <v>2060</v>
      </c>
      <c r="O3425" s="196" t="s">
        <v>2059</v>
      </c>
      <c r="P3425" s="196" t="s">
        <v>2070</v>
      </c>
      <c r="Q3425" s="217" t="s">
        <v>543</v>
      </c>
      <c r="R3425" s="218"/>
      <c r="S3425" s="218"/>
      <c r="T3425" s="218"/>
      <c r="U3425" s="252"/>
      <c r="V3425" s="197" t="s">
        <v>776</v>
      </c>
      <c r="W3425" s="220">
        <v>1</v>
      </c>
      <c r="X3425" s="223">
        <v>1646</v>
      </c>
      <c r="Y3425" s="223">
        <v>1596</v>
      </c>
      <c r="Z3425" s="223">
        <v>1496</v>
      </c>
      <c r="AA3425" s="223">
        <v>1406</v>
      </c>
      <c r="AB3425" s="5"/>
      <c r="AC3425" s="224">
        <f t="shared" si="128"/>
        <v>0</v>
      </c>
      <c r="AD3425" s="270">
        <f t="shared" si="129"/>
        <v>0</v>
      </c>
      <c r="AE3425" s="198"/>
      <c r="AF3425" s="199"/>
      <c r="AG3425" s="200"/>
      <c r="AH3425" s="200"/>
      <c r="AI3425" s="169" t="str">
        <f>IF(AB3425/W3425=0,"",IF(MOD(AB3425,W3425)&gt;0,"ОШИБКА!!! неверная кратность на сорт",""))</f>
        <v/>
      </c>
    </row>
    <row r="3426" spans="2:35" ht="14.4" customHeight="1">
      <c r="B3426" s="251"/>
      <c r="C3426" s="168" t="s">
        <v>2071</v>
      </c>
      <c r="D3426" s="267">
        <v>2</v>
      </c>
      <c r="E3426" s="267"/>
      <c r="F3426" s="267"/>
      <c r="G3426" s="267"/>
      <c r="H3426" s="267"/>
      <c r="I3426" s="267"/>
      <c r="J3426" s="267"/>
      <c r="K3426" s="267"/>
      <c r="L3426" s="196" t="s">
        <v>37</v>
      </c>
      <c r="M3426" s="196" t="s">
        <v>1466</v>
      </c>
      <c r="N3426" s="196" t="s">
        <v>2060</v>
      </c>
      <c r="O3426" s="196" t="s">
        <v>2059</v>
      </c>
      <c r="P3426" s="196" t="s">
        <v>2072</v>
      </c>
      <c r="Q3426" s="217" t="s">
        <v>543</v>
      </c>
      <c r="R3426" s="218"/>
      <c r="S3426" s="218"/>
      <c r="T3426" s="218"/>
      <c r="U3426" s="252"/>
      <c r="V3426" s="197" t="s">
        <v>776</v>
      </c>
      <c r="W3426" s="220">
        <v>1</v>
      </c>
      <c r="X3426" s="223">
        <v>1646</v>
      </c>
      <c r="Y3426" s="223">
        <v>1596</v>
      </c>
      <c r="Z3426" s="223">
        <v>1496</v>
      </c>
      <c r="AA3426" s="223">
        <v>1406</v>
      </c>
      <c r="AB3426" s="5"/>
      <c r="AC3426" s="224">
        <f t="shared" si="128"/>
        <v>0</v>
      </c>
      <c r="AD3426" s="270">
        <f t="shared" si="129"/>
        <v>0</v>
      </c>
      <c r="AE3426" s="198"/>
      <c r="AF3426" s="199"/>
      <c r="AG3426" s="200"/>
      <c r="AH3426" s="200"/>
      <c r="AI3426" s="169" t="str">
        <f>IF(AB3426/W3426=0,"",IF(MOD(AB3426,W3426)&gt;0,"ОШИБКА!!! неверная кратность на сорт",""))</f>
        <v/>
      </c>
    </row>
    <row r="3427" spans="2:35" ht="14.4" customHeight="1">
      <c r="B3427" s="251"/>
      <c r="C3427" s="168" t="s">
        <v>2073</v>
      </c>
      <c r="D3427" s="267"/>
      <c r="E3427" s="267"/>
      <c r="F3427" s="267"/>
      <c r="G3427" s="267"/>
      <c r="H3427" s="267"/>
      <c r="I3427" s="267"/>
      <c r="J3427" s="267"/>
      <c r="K3427" s="267"/>
      <c r="L3427" s="196" t="s">
        <v>37</v>
      </c>
      <c r="M3427" s="332" t="s">
        <v>1466</v>
      </c>
      <c r="N3427" s="332" t="s">
        <v>2060</v>
      </c>
      <c r="O3427" s="332" t="s">
        <v>2059</v>
      </c>
      <c r="P3427" s="332" t="s">
        <v>2074</v>
      </c>
      <c r="Q3427" s="338" t="s">
        <v>4642</v>
      </c>
      <c r="R3427" s="334"/>
      <c r="S3427" s="334"/>
      <c r="T3427" s="334"/>
      <c r="U3427" s="252"/>
      <c r="V3427" s="197" t="s">
        <v>776</v>
      </c>
      <c r="W3427" s="220">
        <v>1</v>
      </c>
      <c r="X3427" s="223">
        <v>910</v>
      </c>
      <c r="Y3427" s="223">
        <v>882</v>
      </c>
      <c r="Z3427" s="223">
        <v>827</v>
      </c>
      <c r="AA3427" s="223">
        <v>777</v>
      </c>
      <c r="AB3427" s="5"/>
      <c r="AC3427" s="224">
        <f t="shared" si="128"/>
        <v>0</v>
      </c>
      <c r="AD3427" s="270">
        <f t="shared" si="129"/>
        <v>0</v>
      </c>
      <c r="AE3427" s="198" t="s">
        <v>4484</v>
      </c>
      <c r="AF3427" s="199"/>
      <c r="AG3427" s="200"/>
      <c r="AH3427" s="200"/>
      <c r="AI3427" s="169" t="str">
        <f>IF(AB3427/W3427=0,"",IF(MOD(AB3427,W3427)&gt;0,"ОШИБКА!!! неверная кратность на сорт",""))</f>
        <v/>
      </c>
    </row>
    <row r="3428" spans="2:35" ht="14.4" customHeight="1">
      <c r="B3428" s="251"/>
      <c r="C3428" s="168" t="s">
        <v>2075</v>
      </c>
      <c r="D3428" s="267">
        <v>10</v>
      </c>
      <c r="E3428" s="267"/>
      <c r="F3428" s="267"/>
      <c r="G3428" s="267"/>
      <c r="H3428" s="267"/>
      <c r="I3428" s="267"/>
      <c r="J3428" s="267"/>
      <c r="K3428" s="267"/>
      <c r="L3428" s="196" t="s">
        <v>37</v>
      </c>
      <c r="M3428" s="196" t="s">
        <v>1466</v>
      </c>
      <c r="N3428" s="196" t="s">
        <v>2060</v>
      </c>
      <c r="O3428" s="196" t="s">
        <v>2059</v>
      </c>
      <c r="P3428" s="196" t="s">
        <v>2076</v>
      </c>
      <c r="Q3428" s="217" t="s">
        <v>543</v>
      </c>
      <c r="R3428" s="218"/>
      <c r="S3428" s="218"/>
      <c r="T3428" s="218"/>
      <c r="U3428" s="252"/>
      <c r="V3428" s="197" t="s">
        <v>776</v>
      </c>
      <c r="W3428" s="220">
        <v>1</v>
      </c>
      <c r="X3428" s="223">
        <v>1646</v>
      </c>
      <c r="Y3428" s="223">
        <v>1596</v>
      </c>
      <c r="Z3428" s="223">
        <v>1496</v>
      </c>
      <c r="AA3428" s="223">
        <v>1406</v>
      </c>
      <c r="AB3428" s="5"/>
      <c r="AC3428" s="224">
        <f t="shared" si="128"/>
        <v>0</v>
      </c>
      <c r="AD3428" s="270">
        <f t="shared" si="129"/>
        <v>0</v>
      </c>
      <c r="AE3428" s="198"/>
      <c r="AF3428" s="199"/>
      <c r="AG3428" s="200"/>
      <c r="AH3428" s="200"/>
      <c r="AI3428" s="169" t="str">
        <f>IF(AB3428/W3428=0,"",IF(MOD(AB3428,W3428)&gt;0,"ОШИБКА!!! неверная кратность на сорт",""))</f>
        <v/>
      </c>
    </row>
    <row r="3429" spans="2:35" ht="14.4" customHeight="1">
      <c r="B3429" s="251"/>
      <c r="C3429" s="168" t="s">
        <v>2077</v>
      </c>
      <c r="D3429" s="267"/>
      <c r="E3429" s="267"/>
      <c r="F3429" s="267"/>
      <c r="G3429" s="267"/>
      <c r="H3429" s="267"/>
      <c r="I3429" s="267"/>
      <c r="J3429" s="267">
        <v>5</v>
      </c>
      <c r="K3429" s="267"/>
      <c r="L3429" s="196" t="s">
        <v>37</v>
      </c>
      <c r="M3429" s="196" t="s">
        <v>1466</v>
      </c>
      <c r="N3429" s="196" t="s">
        <v>2060</v>
      </c>
      <c r="O3429" s="196" t="s">
        <v>2059</v>
      </c>
      <c r="P3429" s="196" t="s">
        <v>2078</v>
      </c>
      <c r="Q3429" s="217" t="s">
        <v>4642</v>
      </c>
      <c r="R3429" s="218"/>
      <c r="S3429" s="218"/>
      <c r="T3429" s="334"/>
      <c r="U3429" s="252"/>
      <c r="V3429" s="197" t="s">
        <v>776</v>
      </c>
      <c r="W3429" s="220">
        <v>1</v>
      </c>
      <c r="X3429" s="223">
        <v>2010</v>
      </c>
      <c r="Y3429" s="223">
        <v>1949</v>
      </c>
      <c r="Z3429" s="223">
        <v>1827</v>
      </c>
      <c r="AA3429" s="223">
        <v>1718</v>
      </c>
      <c r="AB3429" s="5"/>
      <c r="AC3429" s="224">
        <f t="shared" si="128"/>
        <v>0</v>
      </c>
      <c r="AD3429" s="270">
        <f t="shared" si="129"/>
        <v>0</v>
      </c>
      <c r="AE3429" s="198"/>
      <c r="AF3429" s="199"/>
      <c r="AG3429" s="200"/>
      <c r="AH3429" s="200"/>
      <c r="AI3429" s="169" t="str">
        <f>IF(AB3429/W3429=0,"",IF(MOD(AB3429,W3429)&gt;0,"ОШИБКА!!! неверная кратность на сорт",""))</f>
        <v/>
      </c>
    </row>
    <row r="3430" spans="2:35" ht="14.4" customHeight="1">
      <c r="B3430" s="251"/>
      <c r="C3430" s="168" t="s">
        <v>2079</v>
      </c>
      <c r="D3430" s="267"/>
      <c r="E3430" s="267"/>
      <c r="F3430" s="267"/>
      <c r="G3430" s="267"/>
      <c r="H3430" s="267"/>
      <c r="I3430" s="267"/>
      <c r="J3430" s="267"/>
      <c r="K3430" s="267"/>
      <c r="L3430" s="196" t="s">
        <v>37</v>
      </c>
      <c r="M3430" s="332" t="s">
        <v>1466</v>
      </c>
      <c r="N3430" s="332" t="s">
        <v>2060</v>
      </c>
      <c r="O3430" s="332" t="s">
        <v>2059</v>
      </c>
      <c r="P3430" s="332" t="s">
        <v>2080</v>
      </c>
      <c r="Q3430" s="338" t="s">
        <v>4642</v>
      </c>
      <c r="R3430" s="334"/>
      <c r="S3430" s="334"/>
      <c r="T3430" s="334"/>
      <c r="U3430" s="252"/>
      <c r="V3430" s="197" t="s">
        <v>776</v>
      </c>
      <c r="W3430" s="220">
        <v>1</v>
      </c>
      <c r="X3430" s="223">
        <v>2010</v>
      </c>
      <c r="Y3430" s="223">
        <v>1949</v>
      </c>
      <c r="Z3430" s="223">
        <v>1827</v>
      </c>
      <c r="AA3430" s="223">
        <v>1718</v>
      </c>
      <c r="AB3430" s="5"/>
      <c r="AC3430" s="224">
        <f t="shared" si="128"/>
        <v>0</v>
      </c>
      <c r="AD3430" s="270">
        <f t="shared" si="129"/>
        <v>0</v>
      </c>
      <c r="AE3430" s="198" t="s">
        <v>4484</v>
      </c>
      <c r="AF3430" s="199"/>
      <c r="AG3430" s="200"/>
      <c r="AH3430" s="200"/>
      <c r="AI3430" s="169" t="str">
        <f>IF(AB3430/W3430=0,"",IF(MOD(AB3430,W3430)&gt;0,"ОШИБКА!!! неверная кратность на сорт",""))</f>
        <v/>
      </c>
    </row>
    <row r="3431" spans="2:35" ht="14.4" customHeight="1">
      <c r="B3431" s="251"/>
      <c r="C3431" s="168" t="s">
        <v>2081</v>
      </c>
      <c r="D3431" s="267"/>
      <c r="E3431" s="267"/>
      <c r="F3431" s="267"/>
      <c r="G3431" s="267"/>
      <c r="H3431" s="267"/>
      <c r="I3431" s="267"/>
      <c r="J3431" s="267">
        <v>1</v>
      </c>
      <c r="K3431" s="267"/>
      <c r="L3431" s="196" t="s">
        <v>37</v>
      </c>
      <c r="M3431" s="196" t="s">
        <v>1466</v>
      </c>
      <c r="N3431" s="196" t="s">
        <v>2060</v>
      </c>
      <c r="O3431" s="196" t="s">
        <v>2059</v>
      </c>
      <c r="P3431" s="196" t="s">
        <v>2082</v>
      </c>
      <c r="Q3431" s="217" t="s">
        <v>4642</v>
      </c>
      <c r="R3431" s="218"/>
      <c r="S3431" s="218"/>
      <c r="T3431" s="334"/>
      <c r="U3431" s="252"/>
      <c r="V3431" s="197" t="s">
        <v>776</v>
      </c>
      <c r="W3431" s="220">
        <v>1</v>
      </c>
      <c r="X3431" s="223">
        <v>910</v>
      </c>
      <c r="Y3431" s="223">
        <v>882</v>
      </c>
      <c r="Z3431" s="223">
        <v>827</v>
      </c>
      <c r="AA3431" s="223">
        <v>777</v>
      </c>
      <c r="AB3431" s="5"/>
      <c r="AC3431" s="224">
        <f t="shared" si="128"/>
        <v>0</v>
      </c>
      <c r="AD3431" s="270">
        <f t="shared" si="129"/>
        <v>0</v>
      </c>
      <c r="AE3431" s="198"/>
      <c r="AF3431" s="199"/>
      <c r="AG3431" s="200"/>
      <c r="AH3431" s="200"/>
      <c r="AI3431" s="169" t="str">
        <f>IF(AB3431/W3431=0,"",IF(MOD(AB3431,W3431)&gt;0,"ОШИБКА!!! неверная кратность на сорт",""))</f>
        <v/>
      </c>
    </row>
    <row r="3432" spans="2:35" ht="14.4" customHeight="1">
      <c r="B3432" s="251"/>
      <c r="C3432" s="168" t="s">
        <v>2083</v>
      </c>
      <c r="D3432" s="267">
        <v>10</v>
      </c>
      <c r="E3432" s="267"/>
      <c r="F3432" s="267"/>
      <c r="G3432" s="267"/>
      <c r="H3432" s="267"/>
      <c r="I3432" s="267"/>
      <c r="J3432" s="267"/>
      <c r="K3432" s="267"/>
      <c r="L3432" s="196" t="s">
        <v>37</v>
      </c>
      <c r="M3432" s="196" t="s">
        <v>1466</v>
      </c>
      <c r="N3432" s="196" t="s">
        <v>2060</v>
      </c>
      <c r="O3432" s="196" t="s">
        <v>2059</v>
      </c>
      <c r="P3432" s="196" t="s">
        <v>2084</v>
      </c>
      <c r="Q3432" s="217" t="s">
        <v>543</v>
      </c>
      <c r="R3432" s="218"/>
      <c r="S3432" s="218"/>
      <c r="T3432" s="218"/>
      <c r="U3432" s="252"/>
      <c r="V3432" s="197" t="s">
        <v>776</v>
      </c>
      <c r="W3432" s="220">
        <v>1</v>
      </c>
      <c r="X3432" s="223">
        <v>1646</v>
      </c>
      <c r="Y3432" s="223">
        <v>1596</v>
      </c>
      <c r="Z3432" s="223">
        <v>1496</v>
      </c>
      <c r="AA3432" s="223">
        <v>1406</v>
      </c>
      <c r="AB3432" s="5"/>
      <c r="AC3432" s="224">
        <f t="shared" si="128"/>
        <v>0</v>
      </c>
      <c r="AD3432" s="270">
        <f t="shared" si="129"/>
        <v>0</v>
      </c>
      <c r="AE3432" s="198"/>
      <c r="AF3432" s="199"/>
      <c r="AG3432" s="200"/>
      <c r="AH3432" s="200"/>
      <c r="AI3432" s="169" t="str">
        <f>IF(AB3432/W3432=0,"",IF(MOD(AB3432,W3432)&gt;0,"ОШИБКА!!! неверная кратность на сорт",""))</f>
        <v/>
      </c>
    </row>
    <row r="3433" spans="2:35" ht="14.4" customHeight="1">
      <c r="B3433" s="251"/>
      <c r="C3433" s="168" t="s">
        <v>2085</v>
      </c>
      <c r="D3433" s="267">
        <v>7</v>
      </c>
      <c r="E3433" s="267"/>
      <c r="F3433" s="267"/>
      <c r="G3433" s="267"/>
      <c r="H3433" s="267"/>
      <c r="I3433" s="267"/>
      <c r="J3433" s="267"/>
      <c r="K3433" s="267"/>
      <c r="L3433" s="196" t="s">
        <v>37</v>
      </c>
      <c r="M3433" s="196" t="s">
        <v>1466</v>
      </c>
      <c r="N3433" s="196" t="s">
        <v>2060</v>
      </c>
      <c r="O3433" s="196" t="s">
        <v>2059</v>
      </c>
      <c r="P3433" s="196" t="s">
        <v>2086</v>
      </c>
      <c r="Q3433" s="217" t="s">
        <v>543</v>
      </c>
      <c r="R3433" s="218"/>
      <c r="S3433" s="218"/>
      <c r="T3433" s="218"/>
      <c r="U3433" s="252"/>
      <c r="V3433" s="197" t="s">
        <v>776</v>
      </c>
      <c r="W3433" s="220">
        <v>1</v>
      </c>
      <c r="X3433" s="223">
        <v>1646</v>
      </c>
      <c r="Y3433" s="223">
        <v>1596</v>
      </c>
      <c r="Z3433" s="223">
        <v>1496</v>
      </c>
      <c r="AA3433" s="223">
        <v>1406</v>
      </c>
      <c r="AB3433" s="5"/>
      <c r="AC3433" s="224">
        <f t="shared" si="128"/>
        <v>0</v>
      </c>
      <c r="AD3433" s="270">
        <f t="shared" si="129"/>
        <v>0</v>
      </c>
      <c r="AE3433" s="198"/>
      <c r="AF3433" s="199"/>
      <c r="AG3433" s="200"/>
      <c r="AH3433" s="200"/>
      <c r="AI3433" s="169" t="str">
        <f>IF(AB3433/W3433=0,"",IF(MOD(AB3433,W3433)&gt;0,"ОШИБКА!!! неверная кратность на сорт",""))</f>
        <v/>
      </c>
    </row>
    <row r="3434" spans="2:35" ht="14.4" customHeight="1">
      <c r="B3434" s="251"/>
      <c r="C3434" s="168" t="s">
        <v>2087</v>
      </c>
      <c r="D3434" s="267">
        <v>10</v>
      </c>
      <c r="E3434" s="267"/>
      <c r="F3434" s="267"/>
      <c r="G3434" s="267"/>
      <c r="H3434" s="267"/>
      <c r="I3434" s="267"/>
      <c r="J3434" s="267"/>
      <c r="K3434" s="267"/>
      <c r="L3434" s="196" t="s">
        <v>37</v>
      </c>
      <c r="M3434" s="196" t="s">
        <v>1466</v>
      </c>
      <c r="N3434" s="196" t="s">
        <v>2060</v>
      </c>
      <c r="O3434" s="196" t="s">
        <v>2059</v>
      </c>
      <c r="P3434" s="196" t="s">
        <v>2088</v>
      </c>
      <c r="Q3434" s="217" t="s">
        <v>4642</v>
      </c>
      <c r="R3434" s="218"/>
      <c r="S3434" s="218"/>
      <c r="T3434" s="218"/>
      <c r="U3434" s="252"/>
      <c r="V3434" s="197" t="s">
        <v>776</v>
      </c>
      <c r="W3434" s="220">
        <v>1</v>
      </c>
      <c r="X3434" s="223">
        <v>2010</v>
      </c>
      <c r="Y3434" s="223">
        <v>1949</v>
      </c>
      <c r="Z3434" s="223">
        <v>1827</v>
      </c>
      <c r="AA3434" s="223">
        <v>1718</v>
      </c>
      <c r="AB3434" s="5"/>
      <c r="AC3434" s="224">
        <f t="shared" si="128"/>
        <v>0</v>
      </c>
      <c r="AD3434" s="270">
        <f t="shared" si="129"/>
        <v>0</v>
      </c>
      <c r="AE3434" s="198"/>
      <c r="AF3434" s="199"/>
      <c r="AG3434" s="200"/>
      <c r="AH3434" s="200"/>
      <c r="AI3434" s="169" t="str">
        <f>IF(AB3434/W3434=0,"",IF(MOD(AB3434,W3434)&gt;0,"ОШИБКА!!! неверная кратность на сорт",""))</f>
        <v/>
      </c>
    </row>
    <row r="3435" spans="2:35" ht="14.4" customHeight="1">
      <c r="B3435" s="251"/>
      <c r="C3435" s="168" t="s">
        <v>2089</v>
      </c>
      <c r="D3435" s="267"/>
      <c r="E3435" s="267"/>
      <c r="F3435" s="267"/>
      <c r="G3435" s="267"/>
      <c r="H3435" s="267"/>
      <c r="I3435" s="267"/>
      <c r="J3435" s="267"/>
      <c r="K3435" s="267"/>
      <c r="L3435" s="196" t="s">
        <v>37</v>
      </c>
      <c r="M3435" s="332" t="s">
        <v>1466</v>
      </c>
      <c r="N3435" s="332" t="s">
        <v>2060</v>
      </c>
      <c r="O3435" s="332" t="s">
        <v>2059</v>
      </c>
      <c r="P3435" s="332" t="s">
        <v>2090</v>
      </c>
      <c r="Q3435" s="338" t="s">
        <v>543</v>
      </c>
      <c r="R3435" s="334"/>
      <c r="S3435" s="334"/>
      <c r="T3435" s="334"/>
      <c r="U3435" s="252"/>
      <c r="V3435" s="197" t="s">
        <v>776</v>
      </c>
      <c r="W3435" s="220">
        <v>1</v>
      </c>
      <c r="X3435" s="223">
        <v>1646</v>
      </c>
      <c r="Y3435" s="223">
        <v>1596</v>
      </c>
      <c r="Z3435" s="223">
        <v>1496</v>
      </c>
      <c r="AA3435" s="223">
        <v>1406</v>
      </c>
      <c r="AB3435" s="5"/>
      <c r="AC3435" s="224">
        <f t="shared" si="128"/>
        <v>0</v>
      </c>
      <c r="AD3435" s="270">
        <f t="shared" si="129"/>
        <v>0</v>
      </c>
      <c r="AE3435" s="198" t="s">
        <v>4484</v>
      </c>
      <c r="AF3435" s="199"/>
      <c r="AG3435" s="200"/>
      <c r="AH3435" s="200"/>
      <c r="AI3435" s="169" t="str">
        <f>IF(AB3435/W3435=0,"",IF(MOD(AB3435,W3435)&gt;0,"ОШИБКА!!! неверная кратность на сорт",""))</f>
        <v/>
      </c>
    </row>
    <row r="3436" spans="2:35" ht="14.4" customHeight="1">
      <c r="B3436" s="251"/>
      <c r="C3436" s="168" t="s">
        <v>2091</v>
      </c>
      <c r="D3436" s="267"/>
      <c r="E3436" s="267"/>
      <c r="F3436" s="267"/>
      <c r="G3436" s="267"/>
      <c r="H3436" s="267"/>
      <c r="I3436" s="267"/>
      <c r="J3436" s="267"/>
      <c r="K3436" s="267"/>
      <c r="L3436" s="196" t="s">
        <v>37</v>
      </c>
      <c r="M3436" s="332" t="s">
        <v>1466</v>
      </c>
      <c r="N3436" s="332" t="s">
        <v>2060</v>
      </c>
      <c r="O3436" s="332" t="s">
        <v>2059</v>
      </c>
      <c r="P3436" s="332" t="s">
        <v>2092</v>
      </c>
      <c r="Q3436" s="338" t="s">
        <v>543</v>
      </c>
      <c r="R3436" s="334"/>
      <c r="S3436" s="334"/>
      <c r="T3436" s="334"/>
      <c r="U3436" s="252"/>
      <c r="V3436" s="197" t="s">
        <v>776</v>
      </c>
      <c r="W3436" s="220">
        <v>1</v>
      </c>
      <c r="X3436" s="223">
        <v>1646</v>
      </c>
      <c r="Y3436" s="223">
        <v>1596</v>
      </c>
      <c r="Z3436" s="223">
        <v>1496</v>
      </c>
      <c r="AA3436" s="223">
        <v>1406</v>
      </c>
      <c r="AB3436" s="5"/>
      <c r="AC3436" s="224">
        <f t="shared" si="128"/>
        <v>0</v>
      </c>
      <c r="AD3436" s="270">
        <f t="shared" si="129"/>
        <v>0</v>
      </c>
      <c r="AE3436" s="198" t="s">
        <v>4484</v>
      </c>
      <c r="AF3436" s="199"/>
      <c r="AG3436" s="200"/>
      <c r="AH3436" s="200"/>
      <c r="AI3436" s="169" t="str">
        <f>IF(AB3436/W3436=0,"",IF(MOD(AB3436,W3436)&gt;0,"ОШИБКА!!! неверная кратность на сорт",""))</f>
        <v/>
      </c>
    </row>
    <row r="3437" spans="2:35" ht="14.4" customHeight="1">
      <c r="B3437" s="251"/>
      <c r="C3437" s="168" t="s">
        <v>2093</v>
      </c>
      <c r="D3437" s="267"/>
      <c r="E3437" s="267"/>
      <c r="F3437" s="267"/>
      <c r="G3437" s="267"/>
      <c r="H3437" s="267"/>
      <c r="I3437" s="267"/>
      <c r="J3437" s="267">
        <v>2</v>
      </c>
      <c r="K3437" s="267"/>
      <c r="L3437" s="196" t="s">
        <v>37</v>
      </c>
      <c r="M3437" s="196" t="s">
        <v>1466</v>
      </c>
      <c r="N3437" s="196" t="s">
        <v>2060</v>
      </c>
      <c r="O3437" s="196" t="s">
        <v>2059</v>
      </c>
      <c r="P3437" s="196" t="s">
        <v>2094</v>
      </c>
      <c r="Q3437" s="217" t="s">
        <v>4642</v>
      </c>
      <c r="R3437" s="218"/>
      <c r="S3437" s="218"/>
      <c r="T3437" s="334"/>
      <c r="U3437" s="252"/>
      <c r="V3437" s="197" t="s">
        <v>776</v>
      </c>
      <c r="W3437" s="220">
        <v>1</v>
      </c>
      <c r="X3437" s="223">
        <v>910</v>
      </c>
      <c r="Y3437" s="223">
        <v>882</v>
      </c>
      <c r="Z3437" s="223">
        <v>827</v>
      </c>
      <c r="AA3437" s="223">
        <v>777</v>
      </c>
      <c r="AB3437" s="5"/>
      <c r="AC3437" s="224">
        <f t="shared" si="128"/>
        <v>0</v>
      </c>
      <c r="AD3437" s="270">
        <f t="shared" si="129"/>
        <v>0</v>
      </c>
      <c r="AE3437" s="198"/>
      <c r="AF3437" s="199"/>
      <c r="AG3437" s="200"/>
      <c r="AH3437" s="200"/>
      <c r="AI3437" s="169" t="str">
        <f>IF(AB3437/W3437=0,"",IF(MOD(AB3437,W3437)&gt;0,"ОШИБКА!!! неверная кратность на сорт",""))</f>
        <v/>
      </c>
    </row>
    <row r="3438" spans="2:35" ht="14.4" customHeight="1">
      <c r="B3438" s="251"/>
      <c r="C3438" s="168" t="s">
        <v>2095</v>
      </c>
      <c r="D3438" s="267">
        <v>-3</v>
      </c>
      <c r="E3438" s="267"/>
      <c r="F3438" s="267"/>
      <c r="G3438" s="267"/>
      <c r="H3438" s="267"/>
      <c r="I3438" s="267"/>
      <c r="J3438" s="267"/>
      <c r="K3438" s="267"/>
      <c r="L3438" s="196" t="s">
        <v>37</v>
      </c>
      <c r="M3438" s="332" t="s">
        <v>1466</v>
      </c>
      <c r="N3438" s="332" t="s">
        <v>2060</v>
      </c>
      <c r="O3438" s="332" t="s">
        <v>2059</v>
      </c>
      <c r="P3438" s="332" t="s">
        <v>2096</v>
      </c>
      <c r="Q3438" s="338" t="s">
        <v>4642</v>
      </c>
      <c r="R3438" s="334"/>
      <c r="S3438" s="334"/>
      <c r="T3438" s="334"/>
      <c r="U3438" s="252"/>
      <c r="V3438" s="197" t="s">
        <v>776</v>
      </c>
      <c r="W3438" s="220">
        <v>1</v>
      </c>
      <c r="X3438" s="223">
        <v>2010</v>
      </c>
      <c r="Y3438" s="223">
        <v>1949</v>
      </c>
      <c r="Z3438" s="223">
        <v>1827</v>
      </c>
      <c r="AA3438" s="223">
        <v>1718</v>
      </c>
      <c r="AB3438" s="5"/>
      <c r="AC3438" s="224">
        <f t="shared" si="128"/>
        <v>0</v>
      </c>
      <c r="AD3438" s="270">
        <f t="shared" si="129"/>
        <v>0</v>
      </c>
      <c r="AE3438" s="198" t="s">
        <v>4484</v>
      </c>
      <c r="AF3438" s="199"/>
      <c r="AG3438" s="200"/>
      <c r="AH3438" s="200"/>
      <c r="AI3438" s="169" t="str">
        <f>IF(AB3438/W3438=0,"",IF(MOD(AB3438,W3438)&gt;0,"ОШИБКА!!! неверная кратность на сорт",""))</f>
        <v/>
      </c>
    </row>
    <row r="3439" spans="2:35" ht="14.4" customHeight="1">
      <c r="B3439" s="251"/>
      <c r="C3439" s="168" t="s">
        <v>2097</v>
      </c>
      <c r="D3439" s="267">
        <v>15</v>
      </c>
      <c r="E3439" s="267"/>
      <c r="F3439" s="267"/>
      <c r="G3439" s="267"/>
      <c r="H3439" s="267"/>
      <c r="I3439" s="267"/>
      <c r="J3439" s="267"/>
      <c r="K3439" s="267"/>
      <c r="L3439" s="196" t="s">
        <v>37</v>
      </c>
      <c r="M3439" s="196" t="s">
        <v>1466</v>
      </c>
      <c r="N3439" s="196" t="s">
        <v>2060</v>
      </c>
      <c r="O3439" s="196" t="s">
        <v>2059</v>
      </c>
      <c r="P3439" s="196" t="s">
        <v>2098</v>
      </c>
      <c r="Q3439" s="217" t="s">
        <v>543</v>
      </c>
      <c r="R3439" s="218"/>
      <c r="S3439" s="218"/>
      <c r="T3439" s="218"/>
      <c r="U3439" s="252"/>
      <c r="V3439" s="197" t="s">
        <v>776</v>
      </c>
      <c r="W3439" s="220">
        <v>1</v>
      </c>
      <c r="X3439" s="223">
        <v>1771</v>
      </c>
      <c r="Y3439" s="223">
        <v>1717</v>
      </c>
      <c r="Z3439" s="223">
        <v>1610</v>
      </c>
      <c r="AA3439" s="223">
        <v>1513</v>
      </c>
      <c r="AB3439" s="5"/>
      <c r="AC3439" s="224">
        <f t="shared" si="128"/>
        <v>0</v>
      </c>
      <c r="AD3439" s="270">
        <f t="shared" si="129"/>
        <v>0</v>
      </c>
      <c r="AE3439" s="198"/>
      <c r="AF3439" s="199"/>
      <c r="AG3439" s="200"/>
      <c r="AH3439" s="200"/>
      <c r="AI3439" s="169" t="str">
        <f>IF(AB3439/W3439=0,"",IF(MOD(AB3439,W3439)&gt;0,"ОШИБКА!!! неверная кратность на сорт",""))</f>
        <v/>
      </c>
    </row>
    <row r="3440" spans="2:35" ht="14.4" customHeight="1">
      <c r="B3440" s="251"/>
      <c r="C3440" s="168" t="s">
        <v>2099</v>
      </c>
      <c r="D3440" s="267">
        <v>2</v>
      </c>
      <c r="E3440" s="267"/>
      <c r="F3440" s="267"/>
      <c r="G3440" s="267"/>
      <c r="H3440" s="267"/>
      <c r="I3440" s="267"/>
      <c r="J3440" s="267">
        <v>1</v>
      </c>
      <c r="K3440" s="267"/>
      <c r="L3440" s="196" t="s">
        <v>37</v>
      </c>
      <c r="M3440" s="196" t="s">
        <v>1466</v>
      </c>
      <c r="N3440" s="196" t="s">
        <v>2060</v>
      </c>
      <c r="O3440" s="196" t="s">
        <v>2059</v>
      </c>
      <c r="P3440" s="196" t="s">
        <v>2100</v>
      </c>
      <c r="Q3440" s="217" t="s">
        <v>543</v>
      </c>
      <c r="R3440" s="218"/>
      <c r="S3440" s="218"/>
      <c r="T3440" s="218"/>
      <c r="U3440" s="252"/>
      <c r="V3440" s="197" t="s">
        <v>776</v>
      </c>
      <c r="W3440" s="220">
        <v>1</v>
      </c>
      <c r="X3440" s="223">
        <v>1646</v>
      </c>
      <c r="Y3440" s="223">
        <v>1596</v>
      </c>
      <c r="Z3440" s="223">
        <v>1496</v>
      </c>
      <c r="AA3440" s="223">
        <v>1406</v>
      </c>
      <c r="AB3440" s="5"/>
      <c r="AC3440" s="224">
        <f t="shared" si="128"/>
        <v>0</v>
      </c>
      <c r="AD3440" s="270">
        <f t="shared" si="129"/>
        <v>0</v>
      </c>
      <c r="AE3440" s="198"/>
      <c r="AF3440" s="199"/>
      <c r="AG3440" s="200"/>
      <c r="AH3440" s="200"/>
      <c r="AI3440" s="169" t="str">
        <f>IF(AB3440/W3440=0,"",IF(MOD(AB3440,W3440)&gt;0,"ОШИБКА!!! неверная кратность на сорт",""))</f>
        <v/>
      </c>
    </row>
    <row r="3441" spans="2:35" ht="14.4" customHeight="1">
      <c r="B3441" s="251"/>
      <c r="C3441" s="168" t="s">
        <v>2101</v>
      </c>
      <c r="D3441" s="267">
        <v>10</v>
      </c>
      <c r="E3441" s="267"/>
      <c r="F3441" s="267"/>
      <c r="G3441" s="267"/>
      <c r="H3441" s="267"/>
      <c r="I3441" s="267"/>
      <c r="J3441" s="267">
        <v>5</v>
      </c>
      <c r="K3441" s="267"/>
      <c r="L3441" s="196" t="s">
        <v>37</v>
      </c>
      <c r="M3441" s="196" t="s">
        <v>1466</v>
      </c>
      <c r="N3441" s="196" t="s">
        <v>2060</v>
      </c>
      <c r="O3441" s="196" t="s">
        <v>2059</v>
      </c>
      <c r="P3441" s="196" t="s">
        <v>2102</v>
      </c>
      <c r="Q3441" s="217" t="s">
        <v>543</v>
      </c>
      <c r="R3441" s="218"/>
      <c r="S3441" s="218"/>
      <c r="T3441" s="218"/>
      <c r="U3441" s="252"/>
      <c r="V3441" s="197" t="s">
        <v>776</v>
      </c>
      <c r="W3441" s="220">
        <v>1</v>
      </c>
      <c r="X3441" s="223">
        <v>1646</v>
      </c>
      <c r="Y3441" s="223">
        <v>1596</v>
      </c>
      <c r="Z3441" s="223">
        <v>1496</v>
      </c>
      <c r="AA3441" s="223">
        <v>1406</v>
      </c>
      <c r="AB3441" s="5"/>
      <c r="AC3441" s="224">
        <f t="shared" si="128"/>
        <v>0</v>
      </c>
      <c r="AD3441" s="270">
        <f t="shared" si="129"/>
        <v>0</v>
      </c>
      <c r="AE3441" s="198"/>
      <c r="AF3441" s="199"/>
      <c r="AG3441" s="200"/>
      <c r="AH3441" s="200"/>
      <c r="AI3441" s="169" t="str">
        <f>IF(AB3441/W3441=0,"",IF(MOD(AB3441,W3441)&gt;0,"ОШИБКА!!! неверная кратность на сорт",""))</f>
        <v/>
      </c>
    </row>
    <row r="3442" spans="2:35" ht="14.4" customHeight="1">
      <c r="B3442" s="251"/>
      <c r="C3442" s="168" t="s">
        <v>2103</v>
      </c>
      <c r="D3442" s="267">
        <v>10</v>
      </c>
      <c r="E3442" s="267"/>
      <c r="F3442" s="267"/>
      <c r="G3442" s="267"/>
      <c r="H3442" s="267"/>
      <c r="I3442" s="267"/>
      <c r="J3442" s="267"/>
      <c r="K3442" s="267"/>
      <c r="L3442" s="196" t="s">
        <v>37</v>
      </c>
      <c r="M3442" s="196" t="s">
        <v>1466</v>
      </c>
      <c r="N3442" s="196" t="s">
        <v>2060</v>
      </c>
      <c r="O3442" s="196" t="s">
        <v>2059</v>
      </c>
      <c r="P3442" s="196" t="s">
        <v>2104</v>
      </c>
      <c r="Q3442" s="217" t="s">
        <v>543</v>
      </c>
      <c r="R3442" s="218"/>
      <c r="S3442" s="218"/>
      <c r="T3442" s="218"/>
      <c r="U3442" s="252"/>
      <c r="V3442" s="197" t="s">
        <v>776</v>
      </c>
      <c r="W3442" s="220">
        <v>1</v>
      </c>
      <c r="X3442" s="223">
        <v>1646</v>
      </c>
      <c r="Y3442" s="223">
        <v>1596</v>
      </c>
      <c r="Z3442" s="223">
        <v>1496</v>
      </c>
      <c r="AA3442" s="223">
        <v>1406</v>
      </c>
      <c r="AB3442" s="5"/>
      <c r="AC3442" s="224">
        <f t="shared" si="128"/>
        <v>0</v>
      </c>
      <c r="AD3442" s="270">
        <f t="shared" si="129"/>
        <v>0</v>
      </c>
      <c r="AE3442" s="198"/>
      <c r="AF3442" s="199"/>
      <c r="AG3442" s="200"/>
      <c r="AH3442" s="200"/>
      <c r="AI3442" s="169" t="str">
        <f>IF(AB3442/W3442=0,"",IF(MOD(AB3442,W3442)&gt;0,"ОШИБКА!!! неверная кратность на сорт",""))</f>
        <v/>
      </c>
    </row>
    <row r="3443" spans="2:35" ht="14.4" customHeight="1">
      <c r="B3443" s="251"/>
      <c r="C3443" s="168" t="s">
        <v>2105</v>
      </c>
      <c r="D3443" s="267"/>
      <c r="E3443" s="267"/>
      <c r="F3443" s="267"/>
      <c r="G3443" s="267"/>
      <c r="H3443" s="267"/>
      <c r="I3443" s="267"/>
      <c r="J3443" s="267"/>
      <c r="K3443" s="267"/>
      <c r="L3443" s="196" t="s">
        <v>37</v>
      </c>
      <c r="M3443" s="332" t="s">
        <v>1466</v>
      </c>
      <c r="N3443" s="332" t="s">
        <v>2060</v>
      </c>
      <c r="O3443" s="332" t="s">
        <v>2059</v>
      </c>
      <c r="P3443" s="332" t="s">
        <v>2106</v>
      </c>
      <c r="Q3443" s="338" t="s">
        <v>543</v>
      </c>
      <c r="R3443" s="334"/>
      <c r="S3443" s="334"/>
      <c r="T3443" s="334"/>
      <c r="U3443" s="252"/>
      <c r="V3443" s="197" t="s">
        <v>776</v>
      </c>
      <c r="W3443" s="220">
        <v>1</v>
      </c>
      <c r="X3443" s="223">
        <v>1646</v>
      </c>
      <c r="Y3443" s="223">
        <v>1596</v>
      </c>
      <c r="Z3443" s="223">
        <v>1496</v>
      </c>
      <c r="AA3443" s="223">
        <v>1406</v>
      </c>
      <c r="AB3443" s="5"/>
      <c r="AC3443" s="224">
        <f t="shared" si="128"/>
        <v>0</v>
      </c>
      <c r="AD3443" s="270">
        <f t="shared" si="129"/>
        <v>0</v>
      </c>
      <c r="AE3443" s="198" t="s">
        <v>4484</v>
      </c>
      <c r="AF3443" s="199"/>
      <c r="AG3443" s="200"/>
      <c r="AH3443" s="200"/>
      <c r="AI3443" s="169" t="str">
        <f>IF(AB3443/W3443=0,"",IF(MOD(AB3443,W3443)&gt;0,"ОШИБКА!!! неверная кратность на сорт",""))</f>
        <v/>
      </c>
    </row>
    <row r="3444" spans="2:35" ht="14.4" customHeight="1">
      <c r="B3444" s="251"/>
      <c r="C3444" s="168" t="s">
        <v>2107</v>
      </c>
      <c r="D3444" s="267">
        <v>7</v>
      </c>
      <c r="E3444" s="267"/>
      <c r="F3444" s="267"/>
      <c r="G3444" s="267"/>
      <c r="H3444" s="267"/>
      <c r="I3444" s="267"/>
      <c r="J3444" s="267">
        <v>1</v>
      </c>
      <c r="K3444" s="267"/>
      <c r="L3444" s="196" t="s">
        <v>37</v>
      </c>
      <c r="M3444" s="196" t="s">
        <v>1466</v>
      </c>
      <c r="N3444" s="196" t="s">
        <v>2060</v>
      </c>
      <c r="O3444" s="196" t="s">
        <v>2059</v>
      </c>
      <c r="P3444" s="196" t="s">
        <v>2108</v>
      </c>
      <c r="Q3444" s="217" t="s">
        <v>4642</v>
      </c>
      <c r="R3444" s="218"/>
      <c r="S3444" s="218"/>
      <c r="T3444" s="218"/>
      <c r="U3444" s="252"/>
      <c r="V3444" s="197" t="s">
        <v>776</v>
      </c>
      <c r="W3444" s="220">
        <v>1</v>
      </c>
      <c r="X3444" s="223">
        <v>906</v>
      </c>
      <c r="Y3444" s="223">
        <v>879</v>
      </c>
      <c r="Z3444" s="223">
        <v>824</v>
      </c>
      <c r="AA3444" s="223">
        <v>775</v>
      </c>
      <c r="AB3444" s="5"/>
      <c r="AC3444" s="224">
        <f t="shared" si="128"/>
        <v>0</v>
      </c>
      <c r="AD3444" s="270">
        <f t="shared" si="129"/>
        <v>0</v>
      </c>
      <c r="AE3444" s="198"/>
      <c r="AF3444" s="199"/>
      <c r="AG3444" s="200"/>
      <c r="AH3444" s="200"/>
      <c r="AI3444" s="169" t="str">
        <f>IF(AB3444/W3444=0,"",IF(MOD(AB3444,W3444)&gt;0,"ОШИБКА!!! неверная кратность на сорт",""))</f>
        <v/>
      </c>
    </row>
    <row r="3445" spans="2:35" ht="14.4" customHeight="1">
      <c r="B3445" s="251"/>
      <c r="C3445" s="168" t="s">
        <v>2109</v>
      </c>
      <c r="D3445" s="267"/>
      <c r="E3445" s="267"/>
      <c r="F3445" s="267"/>
      <c r="G3445" s="267"/>
      <c r="H3445" s="267"/>
      <c r="I3445" s="267"/>
      <c r="J3445" s="267"/>
      <c r="K3445" s="267"/>
      <c r="L3445" s="196" t="s">
        <v>37</v>
      </c>
      <c r="M3445" s="332" t="s">
        <v>1466</v>
      </c>
      <c r="N3445" s="332" t="s">
        <v>2060</v>
      </c>
      <c r="O3445" s="332" t="s">
        <v>2059</v>
      </c>
      <c r="P3445" s="332" t="s">
        <v>2110</v>
      </c>
      <c r="Q3445" s="338" t="s">
        <v>4642</v>
      </c>
      <c r="R3445" s="334"/>
      <c r="S3445" s="334"/>
      <c r="T3445" s="334"/>
      <c r="U3445" s="252"/>
      <c r="V3445" s="197" t="s">
        <v>776</v>
      </c>
      <c r="W3445" s="220">
        <v>1</v>
      </c>
      <c r="X3445" s="223">
        <v>910</v>
      </c>
      <c r="Y3445" s="223">
        <v>882</v>
      </c>
      <c r="Z3445" s="223">
        <v>827</v>
      </c>
      <c r="AA3445" s="223">
        <v>777</v>
      </c>
      <c r="AB3445" s="5"/>
      <c r="AC3445" s="224">
        <f t="shared" si="128"/>
        <v>0</v>
      </c>
      <c r="AD3445" s="270">
        <f t="shared" si="129"/>
        <v>0</v>
      </c>
      <c r="AE3445" s="198" t="s">
        <v>4484</v>
      </c>
      <c r="AF3445" s="199"/>
      <c r="AG3445" s="200"/>
      <c r="AH3445" s="200"/>
      <c r="AI3445" s="169" t="str">
        <f>IF(AB3445/W3445=0,"",IF(MOD(AB3445,W3445)&gt;0,"ОШИБКА!!! неверная кратность на сорт",""))</f>
        <v/>
      </c>
    </row>
    <row r="3446" spans="2:35" ht="14.4" customHeight="1">
      <c r="B3446" s="251"/>
      <c r="C3446" s="168" t="s">
        <v>2111</v>
      </c>
      <c r="D3446" s="267">
        <v>10</v>
      </c>
      <c r="E3446" s="267"/>
      <c r="F3446" s="267"/>
      <c r="G3446" s="267"/>
      <c r="H3446" s="267"/>
      <c r="I3446" s="267"/>
      <c r="J3446" s="267">
        <v>1</v>
      </c>
      <c r="K3446" s="267"/>
      <c r="L3446" s="196" t="s">
        <v>37</v>
      </c>
      <c r="M3446" s="196" t="s">
        <v>1466</v>
      </c>
      <c r="N3446" s="196" t="s">
        <v>2060</v>
      </c>
      <c r="O3446" s="196" t="s">
        <v>2059</v>
      </c>
      <c r="P3446" s="196" t="s">
        <v>2112</v>
      </c>
      <c r="Q3446" s="217" t="s">
        <v>543</v>
      </c>
      <c r="R3446" s="218"/>
      <c r="S3446" s="218"/>
      <c r="T3446" s="218"/>
      <c r="U3446" s="252"/>
      <c r="V3446" s="197" t="s">
        <v>776</v>
      </c>
      <c r="W3446" s="220">
        <v>1</v>
      </c>
      <c r="X3446" s="223">
        <v>1646</v>
      </c>
      <c r="Y3446" s="223">
        <v>1596</v>
      </c>
      <c r="Z3446" s="223">
        <v>1496</v>
      </c>
      <c r="AA3446" s="223">
        <v>1406</v>
      </c>
      <c r="AB3446" s="5"/>
      <c r="AC3446" s="224">
        <f t="shared" si="128"/>
        <v>0</v>
      </c>
      <c r="AD3446" s="270">
        <f t="shared" si="129"/>
        <v>0</v>
      </c>
      <c r="AE3446" s="198"/>
      <c r="AF3446" s="199"/>
      <c r="AG3446" s="200"/>
      <c r="AH3446" s="200"/>
      <c r="AI3446" s="169" t="str">
        <f>IF(AB3446/W3446=0,"",IF(MOD(AB3446,W3446)&gt;0,"ОШИБКА!!! неверная кратность на сорт",""))</f>
        <v/>
      </c>
    </row>
    <row r="3447" spans="2:35" ht="14.4" customHeight="1">
      <c r="B3447" s="251"/>
      <c r="C3447" s="168" t="s">
        <v>2113</v>
      </c>
      <c r="D3447" s="267">
        <v>20</v>
      </c>
      <c r="E3447" s="267"/>
      <c r="F3447" s="267"/>
      <c r="G3447" s="267"/>
      <c r="H3447" s="267"/>
      <c r="I3447" s="267"/>
      <c r="J3447" s="267"/>
      <c r="K3447" s="267"/>
      <c r="L3447" s="196" t="s">
        <v>37</v>
      </c>
      <c r="M3447" s="196" t="s">
        <v>1466</v>
      </c>
      <c r="N3447" s="196" t="s">
        <v>2060</v>
      </c>
      <c r="O3447" s="196" t="s">
        <v>2059</v>
      </c>
      <c r="P3447" s="196" t="s">
        <v>2114</v>
      </c>
      <c r="Q3447" s="217" t="s">
        <v>543</v>
      </c>
      <c r="R3447" s="218"/>
      <c r="S3447" s="218"/>
      <c r="T3447" s="218"/>
      <c r="U3447" s="252"/>
      <c r="V3447" s="197" t="s">
        <v>776</v>
      </c>
      <c r="W3447" s="220">
        <v>1</v>
      </c>
      <c r="X3447" s="223">
        <v>1646</v>
      </c>
      <c r="Y3447" s="223">
        <v>1596</v>
      </c>
      <c r="Z3447" s="223">
        <v>1496</v>
      </c>
      <c r="AA3447" s="223">
        <v>1406</v>
      </c>
      <c r="AB3447" s="5"/>
      <c r="AC3447" s="224">
        <f t="shared" si="128"/>
        <v>0</v>
      </c>
      <c r="AD3447" s="270">
        <f t="shared" si="129"/>
        <v>0</v>
      </c>
      <c r="AE3447" s="198"/>
      <c r="AF3447" s="199"/>
      <c r="AG3447" s="200"/>
      <c r="AH3447" s="200"/>
      <c r="AI3447" s="169" t="str">
        <f>IF(AB3447/W3447=0,"",IF(MOD(AB3447,W3447)&gt;0,"ОШИБКА!!! неверная кратность на сорт",""))</f>
        <v/>
      </c>
    </row>
    <row r="3448" spans="2:35" ht="14.4" customHeight="1">
      <c r="B3448" s="251"/>
      <c r="C3448" s="168" t="s">
        <v>2115</v>
      </c>
      <c r="D3448" s="267"/>
      <c r="E3448" s="267"/>
      <c r="F3448" s="267"/>
      <c r="G3448" s="267"/>
      <c r="H3448" s="267"/>
      <c r="I3448" s="267"/>
      <c r="J3448" s="267">
        <v>9</v>
      </c>
      <c r="K3448" s="267"/>
      <c r="L3448" s="196" t="s">
        <v>37</v>
      </c>
      <c r="M3448" s="196" t="s">
        <v>1466</v>
      </c>
      <c r="N3448" s="196" t="s">
        <v>2060</v>
      </c>
      <c r="O3448" s="196" t="s">
        <v>2059</v>
      </c>
      <c r="P3448" s="196" t="s">
        <v>2116</v>
      </c>
      <c r="Q3448" s="217" t="s">
        <v>543</v>
      </c>
      <c r="R3448" s="218"/>
      <c r="S3448" s="218"/>
      <c r="T3448" s="218"/>
      <c r="U3448" s="252"/>
      <c r="V3448" s="197" t="s">
        <v>776</v>
      </c>
      <c r="W3448" s="220">
        <v>1</v>
      </c>
      <c r="X3448" s="223">
        <v>1646</v>
      </c>
      <c r="Y3448" s="223">
        <v>1596</v>
      </c>
      <c r="Z3448" s="223">
        <v>1496</v>
      </c>
      <c r="AA3448" s="223">
        <v>1406</v>
      </c>
      <c r="AB3448" s="5"/>
      <c r="AC3448" s="224">
        <f t="shared" si="128"/>
        <v>0</v>
      </c>
      <c r="AD3448" s="270">
        <f t="shared" si="129"/>
        <v>0</v>
      </c>
      <c r="AE3448" s="198"/>
      <c r="AF3448" s="199"/>
      <c r="AG3448" s="200"/>
      <c r="AH3448" s="200"/>
      <c r="AI3448" s="169" t="str">
        <f>IF(AB3448/W3448=0,"",IF(MOD(AB3448,W3448)&gt;0,"ОШИБКА!!! неверная кратность на сорт",""))</f>
        <v/>
      </c>
    </row>
    <row r="3449" spans="2:35" ht="14.4" customHeight="1">
      <c r="B3449" s="251"/>
      <c r="C3449" s="168" t="s">
        <v>2117</v>
      </c>
      <c r="D3449" s="267">
        <v>10</v>
      </c>
      <c r="E3449" s="267"/>
      <c r="F3449" s="267"/>
      <c r="G3449" s="267"/>
      <c r="H3449" s="267"/>
      <c r="I3449" s="267"/>
      <c r="J3449" s="267"/>
      <c r="K3449" s="267"/>
      <c r="L3449" s="196" t="s">
        <v>37</v>
      </c>
      <c r="M3449" s="196" t="s">
        <v>1466</v>
      </c>
      <c r="N3449" s="196" t="s">
        <v>2060</v>
      </c>
      <c r="O3449" s="196" t="s">
        <v>2059</v>
      </c>
      <c r="P3449" s="196" t="s">
        <v>2118</v>
      </c>
      <c r="Q3449" s="217" t="s">
        <v>543</v>
      </c>
      <c r="R3449" s="218"/>
      <c r="S3449" s="218"/>
      <c r="T3449" s="218"/>
      <c r="U3449" s="252"/>
      <c r="V3449" s="197" t="s">
        <v>776</v>
      </c>
      <c r="W3449" s="220">
        <v>1</v>
      </c>
      <c r="X3449" s="223">
        <v>1646</v>
      </c>
      <c r="Y3449" s="223">
        <v>1596</v>
      </c>
      <c r="Z3449" s="223">
        <v>1496</v>
      </c>
      <c r="AA3449" s="223">
        <v>1406</v>
      </c>
      <c r="AB3449" s="5"/>
      <c r="AC3449" s="224">
        <f t="shared" si="128"/>
        <v>0</v>
      </c>
      <c r="AD3449" s="270">
        <f t="shared" si="129"/>
        <v>0</v>
      </c>
      <c r="AE3449" s="198"/>
      <c r="AF3449" s="199"/>
      <c r="AG3449" s="200"/>
      <c r="AH3449" s="200"/>
      <c r="AI3449" s="169" t="str">
        <f>IF(AB3449/W3449=0,"",IF(MOD(AB3449,W3449)&gt;0,"ОШИБКА!!! неверная кратность на сорт",""))</f>
        <v/>
      </c>
    </row>
    <row r="3450" spans="2:35" ht="14.4" customHeight="1">
      <c r="B3450" s="251"/>
      <c r="C3450" s="168" t="s">
        <v>2119</v>
      </c>
      <c r="D3450" s="267"/>
      <c r="E3450" s="267"/>
      <c r="F3450" s="267"/>
      <c r="G3450" s="267"/>
      <c r="H3450" s="267"/>
      <c r="I3450" s="267"/>
      <c r="J3450" s="267"/>
      <c r="K3450" s="267"/>
      <c r="L3450" s="196" t="s">
        <v>37</v>
      </c>
      <c r="M3450" s="332" t="s">
        <v>1466</v>
      </c>
      <c r="N3450" s="332" t="s">
        <v>2060</v>
      </c>
      <c r="O3450" s="332" t="s">
        <v>2059</v>
      </c>
      <c r="P3450" s="332" t="s">
        <v>2120</v>
      </c>
      <c r="Q3450" s="338" t="s">
        <v>4642</v>
      </c>
      <c r="R3450" s="334"/>
      <c r="S3450" s="334"/>
      <c r="T3450" s="334"/>
      <c r="U3450" s="252"/>
      <c r="V3450" s="197" t="s">
        <v>776</v>
      </c>
      <c r="W3450" s="220">
        <v>1</v>
      </c>
      <c r="X3450" s="223">
        <v>910</v>
      </c>
      <c r="Y3450" s="223">
        <v>882</v>
      </c>
      <c r="Z3450" s="223">
        <v>827</v>
      </c>
      <c r="AA3450" s="223">
        <v>777</v>
      </c>
      <c r="AB3450" s="5"/>
      <c r="AC3450" s="224">
        <f t="shared" si="128"/>
        <v>0</v>
      </c>
      <c r="AD3450" s="270">
        <f t="shared" si="129"/>
        <v>0</v>
      </c>
      <c r="AE3450" s="198" t="s">
        <v>4484</v>
      </c>
      <c r="AF3450" s="199"/>
      <c r="AG3450" s="200"/>
      <c r="AH3450" s="200"/>
      <c r="AI3450" s="169" t="str">
        <f>IF(AB3450/W3450=0,"",IF(MOD(AB3450,W3450)&gt;0,"ОШИБКА!!! неверная кратность на сорт",""))</f>
        <v/>
      </c>
    </row>
    <row r="3451" spans="2:35" ht="14.4" customHeight="1">
      <c r="B3451" s="251"/>
      <c r="C3451" s="168" t="s">
        <v>2121</v>
      </c>
      <c r="D3451" s="267"/>
      <c r="E3451" s="267"/>
      <c r="F3451" s="267"/>
      <c r="G3451" s="267"/>
      <c r="H3451" s="267"/>
      <c r="I3451" s="267"/>
      <c r="J3451" s="267">
        <v>4</v>
      </c>
      <c r="K3451" s="267"/>
      <c r="L3451" s="196" t="s">
        <v>37</v>
      </c>
      <c r="M3451" s="196" t="s">
        <v>1466</v>
      </c>
      <c r="N3451" s="196" t="s">
        <v>2060</v>
      </c>
      <c r="O3451" s="196" t="s">
        <v>2059</v>
      </c>
      <c r="P3451" s="196" t="s">
        <v>2120</v>
      </c>
      <c r="Q3451" s="217" t="s">
        <v>543</v>
      </c>
      <c r="R3451" s="218"/>
      <c r="S3451" s="218"/>
      <c r="T3451" s="218"/>
      <c r="U3451" s="252"/>
      <c r="V3451" s="197" t="s">
        <v>776</v>
      </c>
      <c r="W3451" s="220">
        <v>1</v>
      </c>
      <c r="X3451" s="223">
        <v>1646</v>
      </c>
      <c r="Y3451" s="223">
        <v>1596</v>
      </c>
      <c r="Z3451" s="223">
        <v>1496</v>
      </c>
      <c r="AA3451" s="223">
        <v>1406</v>
      </c>
      <c r="AB3451" s="5"/>
      <c r="AC3451" s="224">
        <f t="shared" si="128"/>
        <v>0</v>
      </c>
      <c r="AD3451" s="270">
        <f t="shared" si="129"/>
        <v>0</v>
      </c>
      <c r="AE3451" s="198"/>
      <c r="AF3451" s="199"/>
      <c r="AG3451" s="200"/>
      <c r="AH3451" s="200"/>
      <c r="AI3451" s="169" t="str">
        <f>IF(AB3451/W3451=0,"",IF(MOD(AB3451,W3451)&gt;0,"ОШИБКА!!! неверная кратность на сорт",""))</f>
        <v/>
      </c>
    </row>
    <row r="3452" spans="2:35" ht="14.4" customHeight="1">
      <c r="B3452" s="251"/>
      <c r="C3452" s="168" t="s">
        <v>2122</v>
      </c>
      <c r="D3452" s="267">
        <v>4</v>
      </c>
      <c r="E3452" s="267"/>
      <c r="F3452" s="267"/>
      <c r="G3452" s="267"/>
      <c r="H3452" s="267"/>
      <c r="I3452" s="267"/>
      <c r="J3452" s="267">
        <v>5</v>
      </c>
      <c r="K3452" s="267"/>
      <c r="L3452" s="196" t="s">
        <v>37</v>
      </c>
      <c r="M3452" s="196" t="s">
        <v>1466</v>
      </c>
      <c r="N3452" s="196" t="s">
        <v>2060</v>
      </c>
      <c r="O3452" s="196" t="s">
        <v>2059</v>
      </c>
      <c r="P3452" s="196" t="s">
        <v>2123</v>
      </c>
      <c r="Q3452" s="217" t="s">
        <v>543</v>
      </c>
      <c r="R3452" s="218"/>
      <c r="S3452" s="218"/>
      <c r="T3452" s="218"/>
      <c r="U3452" s="252"/>
      <c r="V3452" s="197" t="s">
        <v>776</v>
      </c>
      <c r="W3452" s="220">
        <v>1</v>
      </c>
      <c r="X3452" s="223">
        <v>1646</v>
      </c>
      <c r="Y3452" s="223">
        <v>1596</v>
      </c>
      <c r="Z3452" s="223">
        <v>1496</v>
      </c>
      <c r="AA3452" s="223">
        <v>1406</v>
      </c>
      <c r="AB3452" s="5"/>
      <c r="AC3452" s="224">
        <f t="shared" si="128"/>
        <v>0</v>
      </c>
      <c r="AD3452" s="270">
        <f t="shared" si="129"/>
        <v>0</v>
      </c>
      <c r="AE3452" s="198"/>
      <c r="AF3452" s="199"/>
      <c r="AG3452" s="200"/>
      <c r="AH3452" s="200"/>
      <c r="AI3452" s="169" t="str">
        <f>IF(AB3452/W3452=0,"",IF(MOD(AB3452,W3452)&gt;0,"ОШИБКА!!! неверная кратность на сорт",""))</f>
        <v/>
      </c>
    </row>
    <row r="3453" spans="2:35" ht="14.4" customHeight="1">
      <c r="B3453" s="251"/>
      <c r="C3453" s="168" t="s">
        <v>2124</v>
      </c>
      <c r="D3453" s="267"/>
      <c r="E3453" s="267"/>
      <c r="F3453" s="267"/>
      <c r="G3453" s="267"/>
      <c r="H3453" s="267"/>
      <c r="I3453" s="267"/>
      <c r="J3453" s="267"/>
      <c r="K3453" s="267"/>
      <c r="L3453" s="196" t="s">
        <v>37</v>
      </c>
      <c r="M3453" s="332" t="s">
        <v>1466</v>
      </c>
      <c r="N3453" s="332" t="s">
        <v>2060</v>
      </c>
      <c r="O3453" s="332" t="s">
        <v>2059</v>
      </c>
      <c r="P3453" s="332" t="s">
        <v>2125</v>
      </c>
      <c r="Q3453" s="338" t="s">
        <v>543</v>
      </c>
      <c r="R3453" s="334"/>
      <c r="S3453" s="334"/>
      <c r="T3453" s="334"/>
      <c r="U3453" s="252"/>
      <c r="V3453" s="197" t="s">
        <v>776</v>
      </c>
      <c r="W3453" s="220">
        <v>1</v>
      </c>
      <c r="X3453" s="223">
        <v>1646</v>
      </c>
      <c r="Y3453" s="223">
        <v>1596</v>
      </c>
      <c r="Z3453" s="223">
        <v>1496</v>
      </c>
      <c r="AA3453" s="223">
        <v>1406</v>
      </c>
      <c r="AB3453" s="5"/>
      <c r="AC3453" s="224">
        <f t="shared" si="128"/>
        <v>0</v>
      </c>
      <c r="AD3453" s="270">
        <f t="shared" si="129"/>
        <v>0</v>
      </c>
      <c r="AE3453" s="198" t="s">
        <v>4484</v>
      </c>
      <c r="AF3453" s="199"/>
      <c r="AG3453" s="200"/>
      <c r="AH3453" s="200"/>
      <c r="AI3453" s="169" t="str">
        <f>IF(AB3453/W3453=0,"",IF(MOD(AB3453,W3453)&gt;0,"ОШИБКА!!! неверная кратность на сорт",""))</f>
        <v/>
      </c>
    </row>
    <row r="3454" spans="2:35" ht="14.4" customHeight="1">
      <c r="B3454" s="251"/>
      <c r="C3454" s="168" t="s">
        <v>2126</v>
      </c>
      <c r="D3454" s="267">
        <v>10</v>
      </c>
      <c r="E3454" s="267"/>
      <c r="F3454" s="267"/>
      <c r="G3454" s="267"/>
      <c r="H3454" s="267"/>
      <c r="I3454" s="267"/>
      <c r="J3454" s="267"/>
      <c r="K3454" s="267"/>
      <c r="L3454" s="196" t="s">
        <v>37</v>
      </c>
      <c r="M3454" s="196" t="s">
        <v>1466</v>
      </c>
      <c r="N3454" s="196" t="s">
        <v>2060</v>
      </c>
      <c r="O3454" s="196" t="s">
        <v>2059</v>
      </c>
      <c r="P3454" s="196" t="s">
        <v>2127</v>
      </c>
      <c r="Q3454" s="217" t="s">
        <v>543</v>
      </c>
      <c r="R3454" s="218"/>
      <c r="S3454" s="218"/>
      <c r="T3454" s="218"/>
      <c r="U3454" s="252"/>
      <c r="V3454" s="197" t="s">
        <v>776</v>
      </c>
      <c r="W3454" s="220">
        <v>1</v>
      </c>
      <c r="X3454" s="223">
        <v>1646</v>
      </c>
      <c r="Y3454" s="223">
        <v>1596</v>
      </c>
      <c r="Z3454" s="223">
        <v>1496</v>
      </c>
      <c r="AA3454" s="223">
        <v>1406</v>
      </c>
      <c r="AB3454" s="5"/>
      <c r="AC3454" s="224">
        <f t="shared" si="128"/>
        <v>0</v>
      </c>
      <c r="AD3454" s="270">
        <f t="shared" si="129"/>
        <v>0</v>
      </c>
      <c r="AE3454" s="198"/>
      <c r="AF3454" s="199"/>
      <c r="AG3454" s="200"/>
      <c r="AH3454" s="200"/>
      <c r="AI3454" s="169" t="str">
        <f>IF(AB3454/W3454=0,"",IF(MOD(AB3454,W3454)&gt;0,"ОШИБКА!!! неверная кратность на сорт",""))</f>
        <v/>
      </c>
    </row>
    <row r="3455" spans="2:35" ht="14.4" customHeight="1">
      <c r="B3455" s="251"/>
      <c r="C3455" s="168" t="s">
        <v>2128</v>
      </c>
      <c r="D3455" s="267">
        <v>5</v>
      </c>
      <c r="E3455" s="267"/>
      <c r="F3455" s="267"/>
      <c r="G3455" s="267"/>
      <c r="H3455" s="267"/>
      <c r="I3455" s="267"/>
      <c r="J3455" s="267">
        <v>1</v>
      </c>
      <c r="K3455" s="267"/>
      <c r="L3455" s="196" t="s">
        <v>37</v>
      </c>
      <c r="M3455" s="196" t="s">
        <v>1466</v>
      </c>
      <c r="N3455" s="196" t="s">
        <v>2060</v>
      </c>
      <c r="O3455" s="196" t="s">
        <v>2059</v>
      </c>
      <c r="P3455" s="196" t="s">
        <v>2129</v>
      </c>
      <c r="Q3455" s="217" t="s">
        <v>543</v>
      </c>
      <c r="R3455" s="218"/>
      <c r="S3455" s="218"/>
      <c r="T3455" s="218"/>
      <c r="U3455" s="252"/>
      <c r="V3455" s="197" t="s">
        <v>776</v>
      </c>
      <c r="W3455" s="220">
        <v>1</v>
      </c>
      <c r="X3455" s="223">
        <v>1646</v>
      </c>
      <c r="Y3455" s="223">
        <v>1596</v>
      </c>
      <c r="Z3455" s="223">
        <v>1496</v>
      </c>
      <c r="AA3455" s="223">
        <v>1406</v>
      </c>
      <c r="AB3455" s="5"/>
      <c r="AC3455" s="224">
        <f t="shared" si="128"/>
        <v>0</v>
      </c>
      <c r="AD3455" s="270">
        <f t="shared" si="129"/>
        <v>0</v>
      </c>
      <c r="AE3455" s="198"/>
      <c r="AF3455" s="199"/>
      <c r="AG3455" s="200"/>
      <c r="AH3455" s="200"/>
      <c r="AI3455" s="169" t="str">
        <f>IF(AB3455/W3455=0,"",IF(MOD(AB3455,W3455)&gt;0,"ОШИБКА!!! неверная кратность на сорт",""))</f>
        <v/>
      </c>
    </row>
    <row r="3456" spans="2:35" ht="14.4" customHeight="1">
      <c r="B3456" s="251"/>
      <c r="C3456" s="168" t="s">
        <v>2130</v>
      </c>
      <c r="D3456" s="267"/>
      <c r="E3456" s="267"/>
      <c r="F3456" s="267"/>
      <c r="G3456" s="267"/>
      <c r="H3456" s="267"/>
      <c r="I3456" s="267"/>
      <c r="J3456" s="267">
        <v>2</v>
      </c>
      <c r="K3456" s="267"/>
      <c r="L3456" s="196" t="s">
        <v>37</v>
      </c>
      <c r="M3456" s="196" t="s">
        <v>1466</v>
      </c>
      <c r="N3456" s="196" t="s">
        <v>2060</v>
      </c>
      <c r="O3456" s="196" t="s">
        <v>2059</v>
      </c>
      <c r="P3456" s="196" t="s">
        <v>2131</v>
      </c>
      <c r="Q3456" s="217" t="s">
        <v>4642</v>
      </c>
      <c r="R3456" s="218"/>
      <c r="S3456" s="218"/>
      <c r="T3456" s="334"/>
      <c r="U3456" s="252"/>
      <c r="V3456" s="197" t="s">
        <v>776</v>
      </c>
      <c r="W3456" s="220">
        <v>1</v>
      </c>
      <c r="X3456" s="223">
        <v>910</v>
      </c>
      <c r="Y3456" s="223">
        <v>882</v>
      </c>
      <c r="Z3456" s="223">
        <v>827</v>
      </c>
      <c r="AA3456" s="223">
        <v>777</v>
      </c>
      <c r="AB3456" s="5"/>
      <c r="AC3456" s="224">
        <f t="shared" si="128"/>
        <v>0</v>
      </c>
      <c r="AD3456" s="270">
        <f t="shared" si="129"/>
        <v>0</v>
      </c>
      <c r="AE3456" s="198"/>
      <c r="AF3456" s="199"/>
      <c r="AG3456" s="200"/>
      <c r="AH3456" s="200"/>
      <c r="AI3456" s="169" t="str">
        <f>IF(AB3456/W3456=0,"",IF(MOD(AB3456,W3456)&gt;0,"ОШИБКА!!! неверная кратность на сорт",""))</f>
        <v/>
      </c>
    </row>
    <row r="3457" spans="2:35" ht="14.4" customHeight="1">
      <c r="B3457" s="251"/>
      <c r="C3457" s="168" t="s">
        <v>2132</v>
      </c>
      <c r="D3457" s="267">
        <v>8</v>
      </c>
      <c r="E3457" s="267"/>
      <c r="F3457" s="267"/>
      <c r="G3457" s="267"/>
      <c r="H3457" s="267"/>
      <c r="I3457" s="267"/>
      <c r="J3457" s="267"/>
      <c r="K3457" s="267"/>
      <c r="L3457" s="196" t="s">
        <v>37</v>
      </c>
      <c r="M3457" s="196" t="s">
        <v>1466</v>
      </c>
      <c r="N3457" s="196" t="s">
        <v>2060</v>
      </c>
      <c r="O3457" s="196" t="s">
        <v>2059</v>
      </c>
      <c r="P3457" s="196" t="s">
        <v>2133</v>
      </c>
      <c r="Q3457" s="217" t="s">
        <v>543</v>
      </c>
      <c r="R3457" s="218"/>
      <c r="S3457" s="218"/>
      <c r="T3457" s="218"/>
      <c r="U3457" s="252"/>
      <c r="V3457" s="197" t="s">
        <v>776</v>
      </c>
      <c r="W3457" s="220">
        <v>1</v>
      </c>
      <c r="X3457" s="223">
        <v>1646</v>
      </c>
      <c r="Y3457" s="223">
        <v>1596</v>
      </c>
      <c r="Z3457" s="223">
        <v>1496</v>
      </c>
      <c r="AA3457" s="223">
        <v>1406</v>
      </c>
      <c r="AB3457" s="5"/>
      <c r="AC3457" s="224">
        <f t="shared" si="128"/>
        <v>0</v>
      </c>
      <c r="AD3457" s="270">
        <f t="shared" si="129"/>
        <v>0</v>
      </c>
      <c r="AE3457" s="198"/>
      <c r="AF3457" s="199"/>
      <c r="AG3457" s="200"/>
      <c r="AH3457" s="200"/>
      <c r="AI3457" s="169" t="str">
        <f>IF(AB3457/W3457=0,"",IF(MOD(AB3457,W3457)&gt;0,"ОШИБКА!!! неверная кратность на сорт",""))</f>
        <v/>
      </c>
    </row>
    <row r="3458" spans="2:35" ht="14.4" customHeight="1">
      <c r="B3458" s="251"/>
      <c r="C3458" s="168" t="s">
        <v>2134</v>
      </c>
      <c r="D3458" s="267"/>
      <c r="E3458" s="267"/>
      <c r="F3458" s="267"/>
      <c r="G3458" s="267"/>
      <c r="H3458" s="267"/>
      <c r="I3458" s="267"/>
      <c r="J3458" s="267">
        <v>4</v>
      </c>
      <c r="K3458" s="267"/>
      <c r="L3458" s="196" t="s">
        <v>37</v>
      </c>
      <c r="M3458" s="196" t="s">
        <v>1466</v>
      </c>
      <c r="N3458" s="196" t="s">
        <v>2136</v>
      </c>
      <c r="O3458" s="196" t="s">
        <v>2135</v>
      </c>
      <c r="P3458" s="196" t="s">
        <v>2137</v>
      </c>
      <c r="Q3458" s="217" t="s">
        <v>4642</v>
      </c>
      <c r="R3458" s="218"/>
      <c r="S3458" s="218"/>
      <c r="T3458" s="334"/>
      <c r="U3458" s="252"/>
      <c r="V3458" s="197" t="s">
        <v>776</v>
      </c>
      <c r="W3458" s="220">
        <v>1</v>
      </c>
      <c r="X3458" s="223">
        <v>910</v>
      </c>
      <c r="Y3458" s="223">
        <v>882</v>
      </c>
      <c r="Z3458" s="223">
        <v>827</v>
      </c>
      <c r="AA3458" s="223">
        <v>777</v>
      </c>
      <c r="AB3458" s="5"/>
      <c r="AC3458" s="224">
        <f t="shared" si="128"/>
        <v>0</v>
      </c>
      <c r="AD3458" s="270">
        <f t="shared" si="129"/>
        <v>0</v>
      </c>
      <c r="AE3458" s="198"/>
      <c r="AF3458" s="199"/>
      <c r="AG3458" s="200"/>
      <c r="AH3458" s="200"/>
      <c r="AI3458" s="169" t="str">
        <f>IF(AB3458/W3458=0,"",IF(MOD(AB3458,W3458)&gt;0,"ОШИБКА!!! неверная кратность на сорт",""))</f>
        <v/>
      </c>
    </row>
    <row r="3459" spans="2:35" ht="14.4" customHeight="1">
      <c r="B3459" s="251"/>
      <c r="C3459" s="168" t="s">
        <v>2138</v>
      </c>
      <c r="D3459" s="267">
        <v>1</v>
      </c>
      <c r="E3459" s="267"/>
      <c r="F3459" s="267"/>
      <c r="G3459" s="267"/>
      <c r="H3459" s="267"/>
      <c r="I3459" s="267"/>
      <c r="J3459" s="267"/>
      <c r="K3459" s="267"/>
      <c r="L3459" s="196" t="s">
        <v>37</v>
      </c>
      <c r="M3459" s="196" t="s">
        <v>1466</v>
      </c>
      <c r="N3459" s="196" t="s">
        <v>2140</v>
      </c>
      <c r="O3459" s="196" t="s">
        <v>2139</v>
      </c>
      <c r="P3459" s="196" t="s">
        <v>2141</v>
      </c>
      <c r="Q3459" s="217" t="s">
        <v>4642</v>
      </c>
      <c r="R3459" s="218"/>
      <c r="S3459" s="218"/>
      <c r="T3459" s="218"/>
      <c r="U3459" s="252"/>
      <c r="V3459" s="197" t="s">
        <v>776</v>
      </c>
      <c r="W3459" s="220">
        <v>1</v>
      </c>
      <c r="X3459" s="223">
        <v>910</v>
      </c>
      <c r="Y3459" s="223">
        <v>882</v>
      </c>
      <c r="Z3459" s="223">
        <v>827</v>
      </c>
      <c r="AA3459" s="223">
        <v>777</v>
      </c>
      <c r="AB3459" s="5"/>
      <c r="AC3459" s="224">
        <f t="shared" si="128"/>
        <v>0</v>
      </c>
      <c r="AD3459" s="270">
        <f t="shared" si="129"/>
        <v>0</v>
      </c>
      <c r="AE3459" s="198"/>
      <c r="AF3459" s="199"/>
      <c r="AG3459" s="200"/>
      <c r="AH3459" s="200"/>
      <c r="AI3459" s="169" t="str">
        <f>IF(AB3459/W3459=0,"",IF(MOD(AB3459,W3459)&gt;0,"ОШИБКА!!! неверная кратность на сорт",""))</f>
        <v/>
      </c>
    </row>
    <row r="3460" spans="2:35" ht="14.4" customHeight="1">
      <c r="B3460" s="251"/>
      <c r="C3460" s="168" t="s">
        <v>2142</v>
      </c>
      <c r="D3460" s="267"/>
      <c r="E3460" s="267"/>
      <c r="F3460" s="267"/>
      <c r="G3460" s="267"/>
      <c r="H3460" s="267"/>
      <c r="I3460" s="267"/>
      <c r="J3460" s="267"/>
      <c r="K3460" s="267"/>
      <c r="L3460" s="196" t="s">
        <v>37</v>
      </c>
      <c r="M3460" s="332" t="s">
        <v>1466</v>
      </c>
      <c r="N3460" s="332" t="s">
        <v>2140</v>
      </c>
      <c r="O3460" s="332" t="s">
        <v>2139</v>
      </c>
      <c r="P3460" s="332" t="s">
        <v>2143</v>
      </c>
      <c r="Q3460" s="338" t="s">
        <v>4642</v>
      </c>
      <c r="R3460" s="334"/>
      <c r="S3460" s="334"/>
      <c r="T3460" s="334"/>
      <c r="U3460" s="252"/>
      <c r="V3460" s="197" t="s">
        <v>776</v>
      </c>
      <c r="W3460" s="220">
        <v>1</v>
      </c>
      <c r="X3460" s="223">
        <v>910</v>
      </c>
      <c r="Y3460" s="223">
        <v>882</v>
      </c>
      <c r="Z3460" s="223">
        <v>827</v>
      </c>
      <c r="AA3460" s="223">
        <v>777</v>
      </c>
      <c r="AB3460" s="5"/>
      <c r="AC3460" s="224">
        <f t="shared" si="128"/>
        <v>0</v>
      </c>
      <c r="AD3460" s="270">
        <f t="shared" si="129"/>
        <v>0</v>
      </c>
      <c r="AE3460" s="198" t="s">
        <v>4484</v>
      </c>
      <c r="AF3460" s="199"/>
      <c r="AG3460" s="200"/>
      <c r="AH3460" s="200"/>
      <c r="AI3460" s="169" t="str">
        <f>IF(AB3460/W3460=0,"",IF(MOD(AB3460,W3460)&gt;0,"ОШИБКА!!! неверная кратность на сорт",""))</f>
        <v/>
      </c>
    </row>
    <row r="3461" spans="2:35" ht="14.4" customHeight="1">
      <c r="B3461" s="251"/>
      <c r="C3461" s="168" t="s">
        <v>2144</v>
      </c>
      <c r="D3461" s="267"/>
      <c r="E3461" s="267"/>
      <c r="F3461" s="267"/>
      <c r="G3461" s="267"/>
      <c r="H3461" s="267"/>
      <c r="I3461" s="267"/>
      <c r="J3461" s="267">
        <v>4</v>
      </c>
      <c r="K3461" s="267"/>
      <c r="L3461" s="196" t="s">
        <v>37</v>
      </c>
      <c r="M3461" s="196" t="s">
        <v>1466</v>
      </c>
      <c r="N3461" s="196" t="s">
        <v>2140</v>
      </c>
      <c r="O3461" s="196" t="s">
        <v>2139</v>
      </c>
      <c r="P3461" s="196" t="s">
        <v>2145</v>
      </c>
      <c r="Q3461" s="217" t="s">
        <v>4642</v>
      </c>
      <c r="R3461" s="218"/>
      <c r="S3461" s="218"/>
      <c r="T3461" s="334"/>
      <c r="U3461" s="252"/>
      <c r="V3461" s="197" t="s">
        <v>776</v>
      </c>
      <c r="W3461" s="220">
        <v>1</v>
      </c>
      <c r="X3461" s="223">
        <v>910</v>
      </c>
      <c r="Y3461" s="223">
        <v>882</v>
      </c>
      <c r="Z3461" s="223">
        <v>827</v>
      </c>
      <c r="AA3461" s="223">
        <v>777</v>
      </c>
      <c r="AB3461" s="5"/>
      <c r="AC3461" s="224">
        <f t="shared" si="128"/>
        <v>0</v>
      </c>
      <c r="AD3461" s="270">
        <f t="shared" si="129"/>
        <v>0</v>
      </c>
      <c r="AE3461" s="198"/>
      <c r="AF3461" s="199"/>
      <c r="AG3461" s="200"/>
      <c r="AH3461" s="200"/>
      <c r="AI3461" s="169" t="str">
        <f>IF(AB3461/W3461=0,"",IF(MOD(AB3461,W3461)&gt;0,"ОШИБКА!!! неверная кратность на сорт",""))</f>
        <v/>
      </c>
    </row>
    <row r="3462" spans="2:35" ht="14.4" customHeight="1">
      <c r="B3462" s="251"/>
      <c r="C3462" s="168" t="s">
        <v>2146</v>
      </c>
      <c r="D3462" s="267"/>
      <c r="E3462" s="267"/>
      <c r="F3462" s="267"/>
      <c r="G3462" s="267"/>
      <c r="H3462" s="267"/>
      <c r="I3462" s="267"/>
      <c r="J3462" s="267">
        <v>5</v>
      </c>
      <c r="K3462" s="267"/>
      <c r="L3462" s="196" t="s">
        <v>37</v>
      </c>
      <c r="M3462" s="196" t="s">
        <v>1466</v>
      </c>
      <c r="N3462" s="196" t="s">
        <v>2140</v>
      </c>
      <c r="O3462" s="196" t="s">
        <v>2139</v>
      </c>
      <c r="P3462" s="196" t="s">
        <v>2147</v>
      </c>
      <c r="Q3462" s="217" t="s">
        <v>4642</v>
      </c>
      <c r="R3462" s="218"/>
      <c r="S3462" s="218"/>
      <c r="T3462" s="334"/>
      <c r="U3462" s="252"/>
      <c r="V3462" s="197" t="s">
        <v>776</v>
      </c>
      <c r="W3462" s="220">
        <v>1</v>
      </c>
      <c r="X3462" s="223">
        <v>910</v>
      </c>
      <c r="Y3462" s="223">
        <v>882</v>
      </c>
      <c r="Z3462" s="223">
        <v>827</v>
      </c>
      <c r="AA3462" s="223">
        <v>777</v>
      </c>
      <c r="AB3462" s="5"/>
      <c r="AC3462" s="224">
        <f t="shared" si="128"/>
        <v>0</v>
      </c>
      <c r="AD3462" s="270">
        <f t="shared" si="129"/>
        <v>0</v>
      </c>
      <c r="AE3462" s="198"/>
      <c r="AF3462" s="199"/>
      <c r="AG3462" s="200"/>
      <c r="AH3462" s="200"/>
      <c r="AI3462" s="169" t="str">
        <f>IF(AB3462/W3462=0,"",IF(MOD(AB3462,W3462)&gt;0,"ОШИБКА!!! неверная кратность на сорт",""))</f>
        <v/>
      </c>
    </row>
    <row r="3463" spans="2:35" ht="14.4" customHeight="1">
      <c r="B3463" s="251"/>
      <c r="C3463" s="168" t="s">
        <v>2148</v>
      </c>
      <c r="D3463" s="267"/>
      <c r="E3463" s="267"/>
      <c r="F3463" s="267"/>
      <c r="G3463" s="267"/>
      <c r="H3463" s="267"/>
      <c r="I3463" s="267"/>
      <c r="J3463" s="267">
        <v>8</v>
      </c>
      <c r="K3463" s="267"/>
      <c r="L3463" s="196" t="s">
        <v>37</v>
      </c>
      <c r="M3463" s="196" t="s">
        <v>1466</v>
      </c>
      <c r="N3463" s="196" t="s">
        <v>2140</v>
      </c>
      <c r="O3463" s="196" t="s">
        <v>2139</v>
      </c>
      <c r="P3463" s="196" t="s">
        <v>2149</v>
      </c>
      <c r="Q3463" s="217" t="s">
        <v>4642</v>
      </c>
      <c r="R3463" s="218"/>
      <c r="S3463" s="218"/>
      <c r="T3463" s="218"/>
      <c r="U3463" s="252"/>
      <c r="V3463" s="197" t="s">
        <v>776</v>
      </c>
      <c r="W3463" s="220">
        <v>1</v>
      </c>
      <c r="X3463" s="223">
        <v>906</v>
      </c>
      <c r="Y3463" s="223">
        <v>879</v>
      </c>
      <c r="Z3463" s="223">
        <v>824</v>
      </c>
      <c r="AA3463" s="223">
        <v>775</v>
      </c>
      <c r="AB3463" s="5"/>
      <c r="AC3463" s="224">
        <f t="shared" si="128"/>
        <v>0</v>
      </c>
      <c r="AD3463" s="270">
        <f t="shared" si="129"/>
        <v>0</v>
      </c>
      <c r="AE3463" s="198"/>
      <c r="AF3463" s="199"/>
      <c r="AG3463" s="200"/>
      <c r="AH3463" s="200"/>
      <c r="AI3463" s="169" t="str">
        <f>IF(AB3463/W3463=0,"",IF(MOD(AB3463,W3463)&gt;0,"ОШИБКА!!! неверная кратность на сорт",""))</f>
        <v/>
      </c>
    </row>
    <row r="3464" spans="2:35" ht="14.4" customHeight="1">
      <c r="B3464" s="251"/>
      <c r="C3464" s="168" t="s">
        <v>2150</v>
      </c>
      <c r="D3464" s="267"/>
      <c r="E3464" s="267"/>
      <c r="F3464" s="267"/>
      <c r="G3464" s="267"/>
      <c r="H3464" s="267"/>
      <c r="I3464" s="267"/>
      <c r="J3464" s="267"/>
      <c r="K3464" s="267"/>
      <c r="L3464" s="196" t="s">
        <v>37</v>
      </c>
      <c r="M3464" s="332" t="s">
        <v>1466</v>
      </c>
      <c r="N3464" s="332" t="s">
        <v>2140</v>
      </c>
      <c r="O3464" s="332" t="s">
        <v>2139</v>
      </c>
      <c r="P3464" s="332" t="s">
        <v>2151</v>
      </c>
      <c r="Q3464" s="338" t="s">
        <v>4642</v>
      </c>
      <c r="R3464" s="334"/>
      <c r="S3464" s="334"/>
      <c r="T3464" s="334"/>
      <c r="U3464" s="252"/>
      <c r="V3464" s="197" t="s">
        <v>776</v>
      </c>
      <c r="W3464" s="220">
        <v>1</v>
      </c>
      <c r="X3464" s="223">
        <v>910</v>
      </c>
      <c r="Y3464" s="223">
        <v>882</v>
      </c>
      <c r="Z3464" s="223">
        <v>827</v>
      </c>
      <c r="AA3464" s="223">
        <v>777</v>
      </c>
      <c r="AB3464" s="5"/>
      <c r="AC3464" s="224">
        <f t="shared" si="128"/>
        <v>0</v>
      </c>
      <c r="AD3464" s="270">
        <f t="shared" si="129"/>
        <v>0</v>
      </c>
      <c r="AE3464" s="198" t="s">
        <v>4484</v>
      </c>
      <c r="AF3464" s="199"/>
      <c r="AG3464" s="200"/>
      <c r="AH3464" s="200"/>
      <c r="AI3464" s="169" t="str">
        <f>IF(AB3464/W3464=0,"",IF(MOD(AB3464,W3464)&gt;0,"ОШИБКА!!! неверная кратность на сорт",""))</f>
        <v/>
      </c>
    </row>
    <row r="3465" spans="2:35" ht="14.4" customHeight="1">
      <c r="B3465" s="251"/>
      <c r="C3465" s="168" t="s">
        <v>3559</v>
      </c>
      <c r="D3465" s="267"/>
      <c r="E3465" s="267"/>
      <c r="F3465" s="267"/>
      <c r="G3465" s="267"/>
      <c r="H3465" s="267"/>
      <c r="I3465" s="267"/>
      <c r="J3465" s="267"/>
      <c r="K3465" s="267"/>
      <c r="L3465" s="196" t="s">
        <v>37</v>
      </c>
      <c r="M3465" s="332" t="s">
        <v>1466</v>
      </c>
      <c r="N3465" s="332" t="s">
        <v>2140</v>
      </c>
      <c r="O3465" s="332" t="s">
        <v>2139</v>
      </c>
      <c r="P3465" s="332" t="s">
        <v>3920</v>
      </c>
      <c r="Q3465" s="338" t="s">
        <v>4642</v>
      </c>
      <c r="R3465" s="334"/>
      <c r="S3465" s="334"/>
      <c r="T3465" s="334"/>
      <c r="U3465" s="252"/>
      <c r="V3465" s="197" t="s">
        <v>776</v>
      </c>
      <c r="W3465" s="220">
        <v>1</v>
      </c>
      <c r="X3465" s="223">
        <v>908</v>
      </c>
      <c r="Y3465" s="223">
        <v>880</v>
      </c>
      <c r="Z3465" s="223">
        <v>825</v>
      </c>
      <c r="AA3465" s="223">
        <v>776</v>
      </c>
      <c r="AB3465" s="5"/>
      <c r="AC3465" s="224">
        <f t="shared" si="128"/>
        <v>0</v>
      </c>
      <c r="AD3465" s="270">
        <f t="shared" si="129"/>
        <v>0</v>
      </c>
      <c r="AE3465" s="198" t="s">
        <v>4484</v>
      </c>
      <c r="AF3465" s="199"/>
      <c r="AG3465" s="200"/>
      <c r="AH3465" s="200"/>
      <c r="AI3465" s="169" t="str">
        <f>IF(AB3465/W3465=0,"",IF(MOD(AB3465,W3465)&gt;0,"ОШИБКА!!! неверная кратность на сорт",""))</f>
        <v/>
      </c>
    </row>
    <row r="3466" spans="2:35" ht="14.4" customHeight="1">
      <c r="B3466" s="251"/>
      <c r="C3466" s="168" t="s">
        <v>2152</v>
      </c>
      <c r="D3466" s="267">
        <v>10</v>
      </c>
      <c r="E3466" s="267"/>
      <c r="F3466" s="267"/>
      <c r="G3466" s="267"/>
      <c r="H3466" s="267"/>
      <c r="I3466" s="267"/>
      <c r="J3466" s="267"/>
      <c r="K3466" s="267"/>
      <c r="L3466" s="196" t="s">
        <v>37</v>
      </c>
      <c r="M3466" s="196" t="s">
        <v>1466</v>
      </c>
      <c r="N3466" s="196" t="s">
        <v>2140</v>
      </c>
      <c r="O3466" s="196" t="s">
        <v>2139</v>
      </c>
      <c r="P3466" s="196" t="s">
        <v>2153</v>
      </c>
      <c r="Q3466" s="217" t="s">
        <v>4642</v>
      </c>
      <c r="R3466" s="218"/>
      <c r="S3466" s="218"/>
      <c r="T3466" s="218"/>
      <c r="U3466" s="252"/>
      <c r="V3466" s="197" t="s">
        <v>776</v>
      </c>
      <c r="W3466" s="220">
        <v>1</v>
      </c>
      <c r="X3466" s="223">
        <v>910</v>
      </c>
      <c r="Y3466" s="223">
        <v>882</v>
      </c>
      <c r="Z3466" s="223">
        <v>827</v>
      </c>
      <c r="AA3466" s="223">
        <v>777</v>
      </c>
      <c r="AB3466" s="5"/>
      <c r="AC3466" s="224">
        <f t="shared" si="128"/>
        <v>0</v>
      </c>
      <c r="AD3466" s="270">
        <f t="shared" si="129"/>
        <v>0</v>
      </c>
      <c r="AE3466" s="198"/>
      <c r="AF3466" s="199"/>
      <c r="AG3466" s="200"/>
      <c r="AH3466" s="200"/>
      <c r="AI3466" s="169" t="str">
        <f>IF(AB3466/W3466=0,"",IF(MOD(AB3466,W3466)&gt;0,"ОШИБКА!!! неверная кратность на сорт",""))</f>
        <v/>
      </c>
    </row>
    <row r="3467" spans="2:35" ht="14.4" customHeight="1">
      <c r="B3467" s="251"/>
      <c r="C3467" s="168" t="s">
        <v>2154</v>
      </c>
      <c r="D3467" s="267">
        <v>10</v>
      </c>
      <c r="E3467" s="267"/>
      <c r="F3467" s="267"/>
      <c r="G3467" s="267"/>
      <c r="H3467" s="267"/>
      <c r="I3467" s="267"/>
      <c r="J3467" s="267"/>
      <c r="K3467" s="267"/>
      <c r="L3467" s="196" t="s">
        <v>37</v>
      </c>
      <c r="M3467" s="196" t="s">
        <v>1466</v>
      </c>
      <c r="N3467" s="196" t="s">
        <v>2140</v>
      </c>
      <c r="O3467" s="196" t="s">
        <v>2139</v>
      </c>
      <c r="P3467" s="196" t="s">
        <v>2153</v>
      </c>
      <c r="Q3467" s="217" t="s">
        <v>543</v>
      </c>
      <c r="R3467" s="218"/>
      <c r="S3467" s="218"/>
      <c r="T3467" s="218"/>
      <c r="U3467" s="252"/>
      <c r="V3467" s="197" t="s">
        <v>776</v>
      </c>
      <c r="W3467" s="220">
        <v>1</v>
      </c>
      <c r="X3467" s="223">
        <v>1771</v>
      </c>
      <c r="Y3467" s="223">
        <v>1717</v>
      </c>
      <c r="Z3467" s="223">
        <v>1610</v>
      </c>
      <c r="AA3467" s="223">
        <v>1513</v>
      </c>
      <c r="AB3467" s="5"/>
      <c r="AC3467" s="224">
        <f t="shared" si="128"/>
        <v>0</v>
      </c>
      <c r="AD3467" s="270">
        <f t="shared" si="129"/>
        <v>0</v>
      </c>
      <c r="AE3467" s="198"/>
      <c r="AF3467" s="199"/>
      <c r="AG3467" s="200"/>
      <c r="AH3467" s="200"/>
      <c r="AI3467" s="169" t="str">
        <f>IF(AB3467/W3467=0,"",IF(MOD(AB3467,W3467)&gt;0,"ОШИБКА!!! неверная кратность на сорт",""))</f>
        <v/>
      </c>
    </row>
    <row r="3468" spans="2:35" ht="14.4" customHeight="1">
      <c r="B3468" s="251"/>
      <c r="C3468" s="168" t="s">
        <v>2155</v>
      </c>
      <c r="D3468" s="267">
        <v>11</v>
      </c>
      <c r="E3468" s="267"/>
      <c r="F3468" s="267"/>
      <c r="G3468" s="267"/>
      <c r="H3468" s="267"/>
      <c r="I3468" s="267"/>
      <c r="J3468" s="267"/>
      <c r="K3468" s="267"/>
      <c r="L3468" s="196" t="s">
        <v>37</v>
      </c>
      <c r="M3468" s="196" t="s">
        <v>1466</v>
      </c>
      <c r="N3468" s="196" t="s">
        <v>2140</v>
      </c>
      <c r="O3468" s="196" t="s">
        <v>2139</v>
      </c>
      <c r="P3468" s="196" t="s">
        <v>2156</v>
      </c>
      <c r="Q3468" s="217" t="s">
        <v>4642</v>
      </c>
      <c r="R3468" s="218"/>
      <c r="S3468" s="218"/>
      <c r="T3468" s="218"/>
      <c r="U3468" s="252"/>
      <c r="V3468" s="197" t="s">
        <v>776</v>
      </c>
      <c r="W3468" s="220">
        <v>1</v>
      </c>
      <c r="X3468" s="223">
        <v>910</v>
      </c>
      <c r="Y3468" s="223">
        <v>882</v>
      </c>
      <c r="Z3468" s="223">
        <v>827</v>
      </c>
      <c r="AA3468" s="223">
        <v>777</v>
      </c>
      <c r="AB3468" s="5"/>
      <c r="AC3468" s="224">
        <f t="shared" si="128"/>
        <v>0</v>
      </c>
      <c r="AD3468" s="270">
        <f t="shared" si="129"/>
        <v>0</v>
      </c>
      <c r="AE3468" s="198"/>
      <c r="AF3468" s="199"/>
      <c r="AG3468" s="200"/>
      <c r="AH3468" s="200"/>
      <c r="AI3468" s="169" t="str">
        <f>IF(AB3468/W3468=0,"",IF(MOD(AB3468,W3468)&gt;0,"ОШИБКА!!! неверная кратность на сорт",""))</f>
        <v/>
      </c>
    </row>
    <row r="3469" spans="2:35" ht="14.4" customHeight="1">
      <c r="B3469" s="251"/>
      <c r="C3469" s="168" t="s">
        <v>2158</v>
      </c>
      <c r="D3469" s="267"/>
      <c r="E3469" s="267"/>
      <c r="F3469" s="267"/>
      <c r="G3469" s="267"/>
      <c r="H3469" s="267"/>
      <c r="I3469" s="267"/>
      <c r="J3469" s="267"/>
      <c r="K3469" s="267"/>
      <c r="L3469" s="196" t="s">
        <v>37</v>
      </c>
      <c r="M3469" s="332" t="s">
        <v>1466</v>
      </c>
      <c r="N3469" s="332" t="s">
        <v>1467</v>
      </c>
      <c r="O3469" s="332" t="s">
        <v>2157</v>
      </c>
      <c r="P3469" s="332" t="s">
        <v>2159</v>
      </c>
      <c r="Q3469" s="338" t="s">
        <v>4642</v>
      </c>
      <c r="R3469" s="334"/>
      <c r="S3469" s="334"/>
      <c r="T3469" s="334"/>
      <c r="U3469" s="252"/>
      <c r="V3469" s="197" t="s">
        <v>776</v>
      </c>
      <c r="W3469" s="220">
        <v>1</v>
      </c>
      <c r="X3469" s="223">
        <v>981</v>
      </c>
      <c r="Y3469" s="223">
        <v>951</v>
      </c>
      <c r="Z3469" s="223">
        <v>891</v>
      </c>
      <c r="AA3469" s="223">
        <v>838</v>
      </c>
      <c r="AB3469" s="5"/>
      <c r="AC3469" s="224">
        <f t="shared" si="128"/>
        <v>0</v>
      </c>
      <c r="AD3469" s="270">
        <f t="shared" si="129"/>
        <v>0</v>
      </c>
      <c r="AE3469" s="198" t="s">
        <v>4484</v>
      </c>
      <c r="AF3469" s="199"/>
      <c r="AG3469" s="200"/>
      <c r="AH3469" s="200"/>
      <c r="AI3469" s="169" t="str">
        <f>IF(AB3469/W3469=0,"",IF(MOD(AB3469,W3469)&gt;0,"ОШИБКА!!! неверная кратность на сорт",""))</f>
        <v/>
      </c>
    </row>
    <row r="3470" spans="2:35" ht="14.4" customHeight="1">
      <c r="B3470" s="251"/>
      <c r="C3470" s="168" t="s">
        <v>2160</v>
      </c>
      <c r="D3470" s="267"/>
      <c r="E3470" s="267"/>
      <c r="F3470" s="267"/>
      <c r="G3470" s="267"/>
      <c r="H3470" s="267"/>
      <c r="I3470" s="267"/>
      <c r="J3470" s="267"/>
      <c r="K3470" s="267"/>
      <c r="L3470" s="196" t="s">
        <v>37</v>
      </c>
      <c r="M3470" s="332" t="s">
        <v>1466</v>
      </c>
      <c r="N3470" s="332" t="s">
        <v>1467</v>
      </c>
      <c r="O3470" s="332" t="s">
        <v>2157</v>
      </c>
      <c r="P3470" s="332" t="s">
        <v>2159</v>
      </c>
      <c r="Q3470" s="338" t="s">
        <v>543</v>
      </c>
      <c r="R3470" s="334"/>
      <c r="S3470" s="334"/>
      <c r="T3470" s="334"/>
      <c r="U3470" s="252"/>
      <c r="V3470" s="197" t="s">
        <v>776</v>
      </c>
      <c r="W3470" s="220">
        <v>1</v>
      </c>
      <c r="X3470" s="223">
        <v>981</v>
      </c>
      <c r="Y3470" s="223">
        <v>951</v>
      </c>
      <c r="Z3470" s="223">
        <v>891</v>
      </c>
      <c r="AA3470" s="223">
        <v>838</v>
      </c>
      <c r="AB3470" s="5"/>
      <c r="AC3470" s="224">
        <f t="shared" si="128"/>
        <v>0</v>
      </c>
      <c r="AD3470" s="270">
        <f t="shared" si="129"/>
        <v>0</v>
      </c>
      <c r="AE3470" s="198" t="s">
        <v>4484</v>
      </c>
      <c r="AF3470" s="199"/>
      <c r="AG3470" s="200"/>
      <c r="AH3470" s="200"/>
      <c r="AI3470" s="169" t="str">
        <f>IF(AB3470/W3470=0,"",IF(MOD(AB3470,W3470)&gt;0,"ОШИБКА!!! неверная кратность на сорт",""))</f>
        <v/>
      </c>
    </row>
    <row r="3471" spans="2:35" ht="14.4" customHeight="1">
      <c r="B3471" s="251"/>
      <c r="C3471" s="168" t="s">
        <v>2161</v>
      </c>
      <c r="D3471" s="267">
        <v>9</v>
      </c>
      <c r="E3471" s="267"/>
      <c r="F3471" s="267"/>
      <c r="G3471" s="267"/>
      <c r="H3471" s="267"/>
      <c r="I3471" s="267"/>
      <c r="J3471" s="267"/>
      <c r="K3471" s="267"/>
      <c r="L3471" s="196" t="s">
        <v>37</v>
      </c>
      <c r="M3471" s="196" t="s">
        <v>1466</v>
      </c>
      <c r="N3471" s="196" t="s">
        <v>1467</v>
      </c>
      <c r="O3471" s="196" t="s">
        <v>2157</v>
      </c>
      <c r="P3471" s="196" t="s">
        <v>2162</v>
      </c>
      <c r="Q3471" s="217" t="s">
        <v>4642</v>
      </c>
      <c r="R3471" s="218"/>
      <c r="S3471" s="218"/>
      <c r="T3471" s="218"/>
      <c r="U3471" s="252"/>
      <c r="V3471" s="197" t="s">
        <v>776</v>
      </c>
      <c r="W3471" s="220">
        <v>1</v>
      </c>
      <c r="X3471" s="223">
        <v>994</v>
      </c>
      <c r="Y3471" s="223">
        <v>964</v>
      </c>
      <c r="Z3471" s="223">
        <v>903</v>
      </c>
      <c r="AA3471" s="223">
        <v>849</v>
      </c>
      <c r="AB3471" s="5"/>
      <c r="AC3471" s="224">
        <f t="shared" si="128"/>
        <v>0</v>
      </c>
      <c r="AD3471" s="270">
        <f t="shared" si="129"/>
        <v>0</v>
      </c>
      <c r="AE3471" s="198"/>
      <c r="AF3471" s="199"/>
      <c r="AG3471" s="200"/>
      <c r="AH3471" s="200"/>
      <c r="AI3471" s="169" t="str">
        <f>IF(AB3471/W3471=0,"",IF(MOD(AB3471,W3471)&gt;0,"ОШИБКА!!! неверная кратность на сорт",""))</f>
        <v/>
      </c>
    </row>
    <row r="3472" spans="2:35" ht="14.4" customHeight="1">
      <c r="B3472" s="251"/>
      <c r="C3472" s="168" t="s">
        <v>3560</v>
      </c>
      <c r="D3472" s="267"/>
      <c r="E3472" s="267"/>
      <c r="F3472" s="267"/>
      <c r="G3472" s="267"/>
      <c r="H3472" s="267"/>
      <c r="I3472" s="267"/>
      <c r="J3472" s="267"/>
      <c r="K3472" s="267"/>
      <c r="L3472" s="196" t="s">
        <v>37</v>
      </c>
      <c r="M3472" s="332" t="s">
        <v>1466</v>
      </c>
      <c r="N3472" s="332" t="s">
        <v>1467</v>
      </c>
      <c r="O3472" s="332" t="s">
        <v>2157</v>
      </c>
      <c r="P3472" s="332" t="s">
        <v>3921</v>
      </c>
      <c r="Q3472" s="338" t="s">
        <v>4642</v>
      </c>
      <c r="R3472" s="334"/>
      <c r="S3472" s="334"/>
      <c r="T3472" s="334"/>
      <c r="U3472" s="252"/>
      <c r="V3472" s="197" t="s">
        <v>776</v>
      </c>
      <c r="W3472" s="220">
        <v>1</v>
      </c>
      <c r="X3472" s="223">
        <v>981</v>
      </c>
      <c r="Y3472" s="223">
        <v>951</v>
      </c>
      <c r="Z3472" s="223">
        <v>891</v>
      </c>
      <c r="AA3472" s="223">
        <v>838</v>
      </c>
      <c r="AB3472" s="5"/>
      <c r="AC3472" s="224">
        <f t="shared" si="128"/>
        <v>0</v>
      </c>
      <c r="AD3472" s="270">
        <f t="shared" si="129"/>
        <v>0</v>
      </c>
      <c r="AE3472" s="198" t="s">
        <v>4484</v>
      </c>
      <c r="AF3472" s="199"/>
      <c r="AG3472" s="200"/>
      <c r="AH3472" s="200"/>
      <c r="AI3472" s="169" t="str">
        <f>IF(AB3472/W3472=0,"",IF(MOD(AB3472,W3472)&gt;0,"ОШИБКА!!! неверная кратность на сорт",""))</f>
        <v/>
      </c>
    </row>
    <row r="3473" spans="2:35" ht="14.4" customHeight="1">
      <c r="B3473" s="251"/>
      <c r="C3473" s="168" t="s">
        <v>2163</v>
      </c>
      <c r="D3473" s="267"/>
      <c r="E3473" s="267"/>
      <c r="F3473" s="267"/>
      <c r="G3473" s="267"/>
      <c r="H3473" s="267"/>
      <c r="I3473" s="267"/>
      <c r="J3473" s="267">
        <v>10</v>
      </c>
      <c r="K3473" s="267"/>
      <c r="L3473" s="196" t="s">
        <v>37</v>
      </c>
      <c r="M3473" s="196" t="s">
        <v>1466</v>
      </c>
      <c r="N3473" s="196" t="s">
        <v>1467</v>
      </c>
      <c r="O3473" s="196" t="s">
        <v>2157</v>
      </c>
      <c r="P3473" s="196" t="s">
        <v>1468</v>
      </c>
      <c r="Q3473" s="217" t="s">
        <v>4642</v>
      </c>
      <c r="R3473" s="218"/>
      <c r="S3473" s="218"/>
      <c r="T3473" s="334"/>
      <c r="U3473" s="252"/>
      <c r="V3473" s="197" t="s">
        <v>776</v>
      </c>
      <c r="W3473" s="220">
        <v>1</v>
      </c>
      <c r="X3473" s="223">
        <v>981</v>
      </c>
      <c r="Y3473" s="223">
        <v>951</v>
      </c>
      <c r="Z3473" s="223">
        <v>891</v>
      </c>
      <c r="AA3473" s="223">
        <v>838</v>
      </c>
      <c r="AB3473" s="5"/>
      <c r="AC3473" s="224">
        <f t="shared" si="128"/>
        <v>0</v>
      </c>
      <c r="AD3473" s="270">
        <f t="shared" si="129"/>
        <v>0</v>
      </c>
      <c r="AE3473" s="198"/>
      <c r="AF3473" s="199"/>
      <c r="AG3473" s="200"/>
      <c r="AH3473" s="200"/>
      <c r="AI3473" s="169" t="str">
        <f>IF(AB3473/W3473=0,"",IF(MOD(AB3473,W3473)&gt;0,"ОШИБКА!!! неверная кратность на сорт",""))</f>
        <v/>
      </c>
    </row>
    <row r="3474" spans="2:35" ht="14.4" customHeight="1">
      <c r="B3474" s="251"/>
      <c r="C3474" s="168" t="s">
        <v>2164</v>
      </c>
      <c r="D3474" s="267">
        <v>6</v>
      </c>
      <c r="E3474" s="267"/>
      <c r="F3474" s="267"/>
      <c r="G3474" s="267"/>
      <c r="H3474" s="267"/>
      <c r="I3474" s="267"/>
      <c r="J3474" s="267"/>
      <c r="K3474" s="267"/>
      <c r="L3474" s="196" t="s">
        <v>37</v>
      </c>
      <c r="M3474" s="196" t="s">
        <v>1466</v>
      </c>
      <c r="N3474" s="196" t="s">
        <v>1467</v>
      </c>
      <c r="O3474" s="196" t="s">
        <v>2157</v>
      </c>
      <c r="P3474" s="196" t="s">
        <v>2165</v>
      </c>
      <c r="Q3474" s="217" t="s">
        <v>4642</v>
      </c>
      <c r="R3474" s="218"/>
      <c r="S3474" s="218"/>
      <c r="T3474" s="218"/>
      <c r="U3474" s="252"/>
      <c r="V3474" s="197" t="s">
        <v>776</v>
      </c>
      <c r="W3474" s="220">
        <v>1</v>
      </c>
      <c r="X3474" s="223">
        <v>1122</v>
      </c>
      <c r="Y3474" s="223">
        <v>1088</v>
      </c>
      <c r="Z3474" s="223">
        <v>1020</v>
      </c>
      <c r="AA3474" s="223">
        <v>959</v>
      </c>
      <c r="AB3474" s="5"/>
      <c r="AC3474" s="224">
        <f t="shared" si="128"/>
        <v>0</v>
      </c>
      <c r="AD3474" s="270">
        <f t="shared" si="129"/>
        <v>0</v>
      </c>
      <c r="AE3474" s="198"/>
      <c r="AF3474" s="199"/>
      <c r="AG3474" s="200"/>
      <c r="AH3474" s="200"/>
      <c r="AI3474" s="169" t="str">
        <f>IF(AB3474/W3474=0,"",IF(MOD(AB3474,W3474)&gt;0,"ОШИБКА!!! неверная кратность на сорт",""))</f>
        <v/>
      </c>
    </row>
    <row r="3475" spans="2:35" ht="14.4" customHeight="1">
      <c r="B3475" s="251"/>
      <c r="C3475" s="168" t="s">
        <v>2166</v>
      </c>
      <c r="D3475" s="267"/>
      <c r="E3475" s="267"/>
      <c r="F3475" s="267"/>
      <c r="G3475" s="267"/>
      <c r="H3475" s="267"/>
      <c r="I3475" s="267"/>
      <c r="J3475" s="267"/>
      <c r="K3475" s="267"/>
      <c r="L3475" s="196" t="s">
        <v>37</v>
      </c>
      <c r="M3475" s="332" t="s">
        <v>1466</v>
      </c>
      <c r="N3475" s="332" t="s">
        <v>1467</v>
      </c>
      <c r="O3475" s="332" t="s">
        <v>2157</v>
      </c>
      <c r="P3475" s="332" t="s">
        <v>2167</v>
      </c>
      <c r="Q3475" s="338" t="s">
        <v>4642</v>
      </c>
      <c r="R3475" s="334"/>
      <c r="S3475" s="334"/>
      <c r="T3475" s="334"/>
      <c r="U3475" s="252"/>
      <c r="V3475" s="197" t="s">
        <v>776</v>
      </c>
      <c r="W3475" s="220">
        <v>1</v>
      </c>
      <c r="X3475" s="223">
        <v>981</v>
      </c>
      <c r="Y3475" s="223">
        <v>951</v>
      </c>
      <c r="Z3475" s="223">
        <v>891</v>
      </c>
      <c r="AA3475" s="223">
        <v>838</v>
      </c>
      <c r="AB3475" s="5"/>
      <c r="AC3475" s="224">
        <f t="shared" si="128"/>
        <v>0</v>
      </c>
      <c r="AD3475" s="270">
        <f t="shared" si="129"/>
        <v>0</v>
      </c>
      <c r="AE3475" s="198" t="s">
        <v>4484</v>
      </c>
      <c r="AF3475" s="199"/>
      <c r="AG3475" s="200"/>
      <c r="AH3475" s="200"/>
      <c r="AI3475" s="169" t="str">
        <f>IF(AB3475/W3475=0,"",IF(MOD(AB3475,W3475)&gt;0,"ОШИБКА!!! неверная кратность на сорт",""))</f>
        <v/>
      </c>
    </row>
    <row r="3476" spans="2:35" ht="14.4" customHeight="1">
      <c r="B3476" s="251"/>
      <c r="C3476" s="168" t="s">
        <v>2168</v>
      </c>
      <c r="D3476" s="267">
        <v>1</v>
      </c>
      <c r="E3476" s="267"/>
      <c r="F3476" s="267"/>
      <c r="G3476" s="267"/>
      <c r="H3476" s="267"/>
      <c r="I3476" s="267"/>
      <c r="J3476" s="267">
        <v>10</v>
      </c>
      <c r="K3476" s="267"/>
      <c r="L3476" s="196" t="s">
        <v>37</v>
      </c>
      <c r="M3476" s="196" t="s">
        <v>1466</v>
      </c>
      <c r="N3476" s="196" t="s">
        <v>1467</v>
      </c>
      <c r="O3476" s="196" t="s">
        <v>2157</v>
      </c>
      <c r="P3476" s="196" t="s">
        <v>2169</v>
      </c>
      <c r="Q3476" s="217" t="s">
        <v>4642</v>
      </c>
      <c r="R3476" s="218"/>
      <c r="S3476" s="218"/>
      <c r="T3476" s="218"/>
      <c r="U3476" s="252"/>
      <c r="V3476" s="197" t="s">
        <v>776</v>
      </c>
      <c r="W3476" s="220">
        <v>1</v>
      </c>
      <c r="X3476" s="223">
        <v>981</v>
      </c>
      <c r="Y3476" s="223">
        <v>951</v>
      </c>
      <c r="Z3476" s="223">
        <v>891</v>
      </c>
      <c r="AA3476" s="223">
        <v>838</v>
      </c>
      <c r="AB3476" s="5"/>
      <c r="AC3476" s="224">
        <f t="shared" si="128"/>
        <v>0</v>
      </c>
      <c r="AD3476" s="270">
        <f t="shared" si="129"/>
        <v>0</v>
      </c>
      <c r="AE3476" s="198"/>
      <c r="AF3476" s="199"/>
      <c r="AG3476" s="200"/>
      <c r="AH3476" s="200"/>
      <c r="AI3476" s="169" t="str">
        <f>IF(AB3476/W3476=0,"",IF(MOD(AB3476,W3476)&gt;0,"ОШИБКА!!! неверная кратность на сорт",""))</f>
        <v/>
      </c>
    </row>
    <row r="3477" spans="2:35" ht="14.4" customHeight="1">
      <c r="B3477" s="251"/>
      <c r="C3477" s="168" t="s">
        <v>2170</v>
      </c>
      <c r="D3477" s="267"/>
      <c r="E3477" s="267"/>
      <c r="F3477" s="267"/>
      <c r="G3477" s="267"/>
      <c r="H3477" s="267"/>
      <c r="I3477" s="267"/>
      <c r="J3477" s="267"/>
      <c r="K3477" s="267"/>
      <c r="L3477" s="196" t="s">
        <v>37</v>
      </c>
      <c r="M3477" s="332" t="s">
        <v>1466</v>
      </c>
      <c r="N3477" s="332" t="s">
        <v>1467</v>
      </c>
      <c r="O3477" s="332" t="s">
        <v>2157</v>
      </c>
      <c r="P3477" s="332" t="s">
        <v>2171</v>
      </c>
      <c r="Q3477" s="338" t="s">
        <v>4642</v>
      </c>
      <c r="R3477" s="334"/>
      <c r="S3477" s="334"/>
      <c r="T3477" s="334"/>
      <c r="U3477" s="252"/>
      <c r="V3477" s="197" t="s">
        <v>776</v>
      </c>
      <c r="W3477" s="220">
        <v>1</v>
      </c>
      <c r="X3477" s="223">
        <v>981</v>
      </c>
      <c r="Y3477" s="223">
        <v>951</v>
      </c>
      <c r="Z3477" s="223">
        <v>891</v>
      </c>
      <c r="AA3477" s="223">
        <v>838</v>
      </c>
      <c r="AB3477" s="5"/>
      <c r="AC3477" s="224">
        <f t="shared" si="128"/>
        <v>0</v>
      </c>
      <c r="AD3477" s="270">
        <f t="shared" si="129"/>
        <v>0</v>
      </c>
      <c r="AE3477" s="198" t="s">
        <v>4484</v>
      </c>
      <c r="AF3477" s="199"/>
      <c r="AG3477" s="200"/>
      <c r="AH3477" s="200"/>
      <c r="AI3477" s="169" t="str">
        <f>IF(AB3477/W3477=0,"",IF(MOD(AB3477,W3477)&gt;0,"ОШИБКА!!! неверная кратность на сорт",""))</f>
        <v/>
      </c>
    </row>
    <row r="3478" spans="2:35" ht="14.4" customHeight="1">
      <c r="B3478" s="251"/>
      <c r="C3478" s="168" t="s">
        <v>2172</v>
      </c>
      <c r="D3478" s="267">
        <v>10</v>
      </c>
      <c r="E3478" s="267"/>
      <c r="F3478" s="267"/>
      <c r="G3478" s="267"/>
      <c r="H3478" s="267"/>
      <c r="I3478" s="267"/>
      <c r="J3478" s="267"/>
      <c r="K3478" s="267"/>
      <c r="L3478" s="196" t="s">
        <v>37</v>
      </c>
      <c r="M3478" s="196" t="s">
        <v>1466</v>
      </c>
      <c r="N3478" s="196" t="s">
        <v>1467</v>
      </c>
      <c r="O3478" s="196" t="s">
        <v>2157</v>
      </c>
      <c r="P3478" s="196" t="s">
        <v>1469</v>
      </c>
      <c r="Q3478" s="217" t="s">
        <v>4642</v>
      </c>
      <c r="R3478" s="218"/>
      <c r="S3478" s="218"/>
      <c r="T3478" s="218"/>
      <c r="U3478" s="252"/>
      <c r="V3478" s="197" t="s">
        <v>776</v>
      </c>
      <c r="W3478" s="220">
        <v>1</v>
      </c>
      <c r="X3478" s="223">
        <v>1111</v>
      </c>
      <c r="Y3478" s="223">
        <v>1077</v>
      </c>
      <c r="Z3478" s="223">
        <v>1010</v>
      </c>
      <c r="AA3478" s="223">
        <v>949</v>
      </c>
      <c r="AB3478" s="5"/>
      <c r="AC3478" s="224">
        <f t="shared" si="128"/>
        <v>0</v>
      </c>
      <c r="AD3478" s="270">
        <f t="shared" si="129"/>
        <v>0</v>
      </c>
      <c r="AE3478" s="198"/>
      <c r="AF3478" s="199"/>
      <c r="AG3478" s="200"/>
      <c r="AH3478" s="200"/>
      <c r="AI3478" s="169" t="str">
        <f>IF(AB3478/W3478=0,"",IF(MOD(AB3478,W3478)&gt;0,"ОШИБКА!!! неверная кратность на сорт",""))</f>
        <v/>
      </c>
    </row>
    <row r="3479" spans="2:35" ht="14.4" customHeight="1">
      <c r="B3479" s="251"/>
      <c r="C3479" s="168" t="s">
        <v>2173</v>
      </c>
      <c r="D3479" s="267">
        <v>10</v>
      </c>
      <c r="E3479" s="267"/>
      <c r="F3479" s="267"/>
      <c r="G3479" s="267"/>
      <c r="H3479" s="267"/>
      <c r="I3479" s="267"/>
      <c r="J3479" s="267">
        <v>3</v>
      </c>
      <c r="K3479" s="267"/>
      <c r="L3479" s="196" t="s">
        <v>37</v>
      </c>
      <c r="M3479" s="196" t="s">
        <v>1466</v>
      </c>
      <c r="N3479" s="196" t="s">
        <v>1467</v>
      </c>
      <c r="O3479" s="196" t="s">
        <v>2157</v>
      </c>
      <c r="P3479" s="196" t="s">
        <v>2174</v>
      </c>
      <c r="Q3479" s="217" t="s">
        <v>4642</v>
      </c>
      <c r="R3479" s="218"/>
      <c r="S3479" s="218"/>
      <c r="T3479" s="218"/>
      <c r="U3479" s="252"/>
      <c r="V3479" s="197" t="s">
        <v>776</v>
      </c>
      <c r="W3479" s="220">
        <v>1</v>
      </c>
      <c r="X3479" s="223">
        <v>1111</v>
      </c>
      <c r="Y3479" s="223">
        <v>1077</v>
      </c>
      <c r="Z3479" s="223">
        <v>1010</v>
      </c>
      <c r="AA3479" s="223">
        <v>949</v>
      </c>
      <c r="AB3479" s="5"/>
      <c r="AC3479" s="224">
        <f t="shared" si="128"/>
        <v>0</v>
      </c>
      <c r="AD3479" s="270">
        <f t="shared" si="129"/>
        <v>0</v>
      </c>
      <c r="AE3479" s="198"/>
      <c r="AF3479" s="199"/>
      <c r="AG3479" s="200"/>
      <c r="AH3479" s="200"/>
      <c r="AI3479" s="169" t="str">
        <f>IF(AB3479/W3479=0,"",IF(MOD(AB3479,W3479)&gt;0,"ОШИБКА!!! неверная кратность на сорт",""))</f>
        <v/>
      </c>
    </row>
    <row r="3480" spans="2:35" ht="14.4" customHeight="1">
      <c r="B3480" s="251"/>
      <c r="C3480" s="168" t="s">
        <v>2175</v>
      </c>
      <c r="D3480" s="267"/>
      <c r="E3480" s="267"/>
      <c r="F3480" s="267"/>
      <c r="G3480" s="267"/>
      <c r="H3480" s="267"/>
      <c r="I3480" s="267"/>
      <c r="J3480" s="267">
        <v>7</v>
      </c>
      <c r="K3480" s="267"/>
      <c r="L3480" s="196" t="s">
        <v>37</v>
      </c>
      <c r="M3480" s="196" t="s">
        <v>1466</v>
      </c>
      <c r="N3480" s="196" t="s">
        <v>1467</v>
      </c>
      <c r="O3480" s="196" t="s">
        <v>2157</v>
      </c>
      <c r="P3480" s="196" t="s">
        <v>2176</v>
      </c>
      <c r="Q3480" s="217" t="s">
        <v>4642</v>
      </c>
      <c r="R3480" s="218"/>
      <c r="S3480" s="218"/>
      <c r="T3480" s="334"/>
      <c r="U3480" s="252"/>
      <c r="V3480" s="197" t="s">
        <v>776</v>
      </c>
      <c r="W3480" s="220">
        <v>1</v>
      </c>
      <c r="X3480" s="223">
        <v>981</v>
      </c>
      <c r="Y3480" s="223">
        <v>951</v>
      </c>
      <c r="Z3480" s="223">
        <v>891</v>
      </c>
      <c r="AA3480" s="223">
        <v>838</v>
      </c>
      <c r="AB3480" s="5"/>
      <c r="AC3480" s="224">
        <f t="shared" si="128"/>
        <v>0</v>
      </c>
      <c r="AD3480" s="270">
        <f t="shared" si="129"/>
        <v>0</v>
      </c>
      <c r="AE3480" s="198"/>
      <c r="AF3480" s="199"/>
      <c r="AG3480" s="200"/>
      <c r="AH3480" s="200"/>
      <c r="AI3480" s="169" t="str">
        <f>IF(AB3480/W3480=0,"",IF(MOD(AB3480,W3480)&gt;0,"ОШИБКА!!! неверная кратность на сорт",""))</f>
        <v/>
      </c>
    </row>
    <row r="3481" spans="2:35" ht="14.4" customHeight="1">
      <c r="B3481" s="251"/>
      <c r="C3481" s="168" t="s">
        <v>3561</v>
      </c>
      <c r="D3481" s="267"/>
      <c r="E3481" s="267"/>
      <c r="F3481" s="267"/>
      <c r="G3481" s="267"/>
      <c r="H3481" s="267"/>
      <c r="I3481" s="267"/>
      <c r="J3481" s="267"/>
      <c r="K3481" s="267"/>
      <c r="L3481" s="196" t="s">
        <v>37</v>
      </c>
      <c r="M3481" s="332" t="s">
        <v>1466</v>
      </c>
      <c r="N3481" s="332" t="s">
        <v>1467</v>
      </c>
      <c r="O3481" s="332" t="s">
        <v>2157</v>
      </c>
      <c r="P3481" s="332" t="s">
        <v>3922</v>
      </c>
      <c r="Q3481" s="338" t="s">
        <v>4642</v>
      </c>
      <c r="R3481" s="334"/>
      <c r="S3481" s="334"/>
      <c r="T3481" s="334"/>
      <c r="U3481" s="252"/>
      <c r="V3481" s="197" t="s">
        <v>776</v>
      </c>
      <c r="W3481" s="220">
        <v>1</v>
      </c>
      <c r="X3481" s="223">
        <v>908</v>
      </c>
      <c r="Y3481" s="223">
        <v>880</v>
      </c>
      <c r="Z3481" s="223">
        <v>825</v>
      </c>
      <c r="AA3481" s="223">
        <v>776</v>
      </c>
      <c r="AB3481" s="5"/>
      <c r="AC3481" s="224">
        <f t="shared" si="128"/>
        <v>0</v>
      </c>
      <c r="AD3481" s="270">
        <f t="shared" si="129"/>
        <v>0</v>
      </c>
      <c r="AE3481" s="198" t="s">
        <v>4484</v>
      </c>
      <c r="AF3481" s="199"/>
      <c r="AG3481" s="200"/>
      <c r="AH3481" s="200"/>
      <c r="AI3481" s="169" t="str">
        <f>IF(AB3481/W3481=0,"",IF(MOD(AB3481,W3481)&gt;0,"ОШИБКА!!! неверная кратность на сорт",""))</f>
        <v/>
      </c>
    </row>
    <row r="3482" spans="2:35" ht="14.4" customHeight="1">
      <c r="B3482" s="251"/>
      <c r="C3482" s="168" t="s">
        <v>2177</v>
      </c>
      <c r="D3482" s="267"/>
      <c r="E3482" s="267"/>
      <c r="F3482" s="267"/>
      <c r="G3482" s="267"/>
      <c r="H3482" s="267"/>
      <c r="I3482" s="267"/>
      <c r="J3482" s="267">
        <v>5</v>
      </c>
      <c r="K3482" s="267"/>
      <c r="L3482" s="196" t="s">
        <v>37</v>
      </c>
      <c r="M3482" s="196" t="s">
        <v>1466</v>
      </c>
      <c r="N3482" s="196" t="s">
        <v>1467</v>
      </c>
      <c r="O3482" s="196" t="s">
        <v>2157</v>
      </c>
      <c r="P3482" s="196" t="s">
        <v>2178</v>
      </c>
      <c r="Q3482" s="217" t="s">
        <v>4642</v>
      </c>
      <c r="R3482" s="218"/>
      <c r="S3482" s="218"/>
      <c r="T3482" s="334"/>
      <c r="U3482" s="252"/>
      <c r="V3482" s="197" t="s">
        <v>776</v>
      </c>
      <c r="W3482" s="220">
        <v>1</v>
      </c>
      <c r="X3482" s="223">
        <v>1111</v>
      </c>
      <c r="Y3482" s="223">
        <v>1077</v>
      </c>
      <c r="Z3482" s="223">
        <v>1010</v>
      </c>
      <c r="AA3482" s="223">
        <v>949</v>
      </c>
      <c r="AB3482" s="5"/>
      <c r="AC3482" s="224">
        <f t="shared" si="128"/>
        <v>0</v>
      </c>
      <c r="AD3482" s="270">
        <f t="shared" si="129"/>
        <v>0</v>
      </c>
      <c r="AE3482" s="198"/>
      <c r="AF3482" s="199"/>
      <c r="AG3482" s="200"/>
      <c r="AH3482" s="200"/>
      <c r="AI3482" s="169" t="str">
        <f>IF(AB3482/W3482=0,"",IF(MOD(AB3482,W3482)&gt;0,"ОШИБКА!!! неверная кратность на сорт",""))</f>
        <v/>
      </c>
    </row>
    <row r="3483" spans="2:35" ht="14.4" customHeight="1">
      <c r="B3483" s="251"/>
      <c r="C3483" s="168" t="s">
        <v>2179</v>
      </c>
      <c r="D3483" s="267"/>
      <c r="E3483" s="267"/>
      <c r="F3483" s="267"/>
      <c r="G3483" s="267"/>
      <c r="H3483" s="267"/>
      <c r="I3483" s="267"/>
      <c r="J3483" s="267">
        <v>2</v>
      </c>
      <c r="K3483" s="267"/>
      <c r="L3483" s="196" t="s">
        <v>37</v>
      </c>
      <c r="M3483" s="196" t="s">
        <v>1466</v>
      </c>
      <c r="N3483" s="196" t="s">
        <v>1467</v>
      </c>
      <c r="O3483" s="196" t="s">
        <v>2157</v>
      </c>
      <c r="P3483" s="196" t="s">
        <v>2180</v>
      </c>
      <c r="Q3483" s="217" t="s">
        <v>4642</v>
      </c>
      <c r="R3483" s="218"/>
      <c r="S3483" s="218"/>
      <c r="T3483" s="334"/>
      <c r="U3483" s="252"/>
      <c r="V3483" s="197" t="s">
        <v>776</v>
      </c>
      <c r="W3483" s="220">
        <v>1</v>
      </c>
      <c r="X3483" s="223">
        <v>1122</v>
      </c>
      <c r="Y3483" s="223">
        <v>1088</v>
      </c>
      <c r="Z3483" s="223">
        <v>1020</v>
      </c>
      <c r="AA3483" s="223">
        <v>959</v>
      </c>
      <c r="AB3483" s="5"/>
      <c r="AC3483" s="224">
        <f t="shared" si="128"/>
        <v>0</v>
      </c>
      <c r="AD3483" s="270">
        <f t="shared" si="129"/>
        <v>0</v>
      </c>
      <c r="AE3483" s="198"/>
      <c r="AF3483" s="199"/>
      <c r="AG3483" s="200"/>
      <c r="AH3483" s="200"/>
      <c r="AI3483" s="169" t="str">
        <f>IF(AB3483/W3483=0,"",IF(MOD(AB3483,W3483)&gt;0,"ОШИБКА!!! неверная кратность на сорт",""))</f>
        <v/>
      </c>
    </row>
    <row r="3484" spans="2:35" ht="14.4" customHeight="1">
      <c r="B3484" s="251"/>
      <c r="C3484" s="168" t="s">
        <v>3562</v>
      </c>
      <c r="D3484" s="267"/>
      <c r="E3484" s="267"/>
      <c r="F3484" s="267"/>
      <c r="G3484" s="267"/>
      <c r="H3484" s="267"/>
      <c r="I3484" s="267"/>
      <c r="J3484" s="267"/>
      <c r="K3484" s="267"/>
      <c r="L3484" s="196" t="s">
        <v>37</v>
      </c>
      <c r="M3484" s="332" t="s">
        <v>1466</v>
      </c>
      <c r="N3484" s="332" t="s">
        <v>1467</v>
      </c>
      <c r="O3484" s="332" t="s">
        <v>2157</v>
      </c>
      <c r="P3484" s="332" t="s">
        <v>3923</v>
      </c>
      <c r="Q3484" s="338" t="s">
        <v>4642</v>
      </c>
      <c r="R3484" s="334"/>
      <c r="S3484" s="334"/>
      <c r="T3484" s="334"/>
      <c r="U3484" s="252"/>
      <c r="V3484" s="197" t="s">
        <v>776</v>
      </c>
      <c r="W3484" s="220">
        <v>1</v>
      </c>
      <c r="X3484" s="223">
        <v>1111</v>
      </c>
      <c r="Y3484" s="223">
        <v>1077</v>
      </c>
      <c r="Z3484" s="223">
        <v>1010</v>
      </c>
      <c r="AA3484" s="223">
        <v>949</v>
      </c>
      <c r="AB3484" s="5"/>
      <c r="AC3484" s="224">
        <f t="shared" ref="AC3484:AC3547" si="130">X3484*AB3484</f>
        <v>0</v>
      </c>
      <c r="AD3484" s="270">
        <f t="shared" ref="AD3484:AD3547" si="131">IF(Y3484&lt;&gt;"",IF(AND($AC$25&gt;=200000,AB3484&gt;=20),AB3484*AA3484,IF(AND($AC$25&gt;=200000,AB3484&lt;20),AB3484*Z3484,IF(AND($AC$25&lt;200000,AB3484&gt;=20),AB3484*Y3484,AB3484*X3484))),IF($AC$25&gt;=200000,AB3484*Z3484,AB3484*X3484))</f>
        <v>0</v>
      </c>
      <c r="AE3484" s="198" t="s">
        <v>4484</v>
      </c>
      <c r="AF3484" s="199"/>
      <c r="AG3484" s="200"/>
      <c r="AH3484" s="200"/>
      <c r="AI3484" s="169" t="str">
        <f>IF(AB3484/W3484=0,"",IF(MOD(AB3484,W3484)&gt;0,"ОШИБКА!!! неверная кратность на сорт",""))</f>
        <v/>
      </c>
    </row>
    <row r="3485" spans="2:35" ht="14.4" customHeight="1">
      <c r="B3485" s="251"/>
      <c r="C3485" s="168" t="s">
        <v>2181</v>
      </c>
      <c r="D3485" s="267">
        <v>10</v>
      </c>
      <c r="E3485" s="267"/>
      <c r="F3485" s="267"/>
      <c r="G3485" s="267"/>
      <c r="H3485" s="267"/>
      <c r="I3485" s="267"/>
      <c r="J3485" s="267">
        <v>5</v>
      </c>
      <c r="K3485" s="267"/>
      <c r="L3485" s="196" t="s">
        <v>37</v>
      </c>
      <c r="M3485" s="196" t="s">
        <v>1466</v>
      </c>
      <c r="N3485" s="196" t="s">
        <v>1467</v>
      </c>
      <c r="O3485" s="196" t="s">
        <v>2157</v>
      </c>
      <c r="P3485" s="196" t="s">
        <v>2182</v>
      </c>
      <c r="Q3485" s="217" t="s">
        <v>4642</v>
      </c>
      <c r="R3485" s="218"/>
      <c r="S3485" s="218"/>
      <c r="T3485" s="218"/>
      <c r="U3485" s="252"/>
      <c r="V3485" s="197" t="s">
        <v>776</v>
      </c>
      <c r="W3485" s="220">
        <v>1</v>
      </c>
      <c r="X3485" s="223">
        <v>994</v>
      </c>
      <c r="Y3485" s="223">
        <v>964</v>
      </c>
      <c r="Z3485" s="223">
        <v>903</v>
      </c>
      <c r="AA3485" s="223">
        <v>849</v>
      </c>
      <c r="AB3485" s="5"/>
      <c r="AC3485" s="224">
        <f t="shared" si="130"/>
        <v>0</v>
      </c>
      <c r="AD3485" s="270">
        <f t="shared" si="131"/>
        <v>0</v>
      </c>
      <c r="AE3485" s="198"/>
      <c r="AF3485" s="199"/>
      <c r="AG3485" s="200"/>
      <c r="AH3485" s="200"/>
      <c r="AI3485" s="169" t="str">
        <f>IF(AB3485/W3485=0,"",IF(MOD(AB3485,W3485)&gt;0,"ОШИБКА!!! неверная кратность на сорт",""))</f>
        <v/>
      </c>
    </row>
    <row r="3486" spans="2:35" ht="14.4" customHeight="1">
      <c r="B3486" s="251"/>
      <c r="C3486" s="168" t="s">
        <v>2183</v>
      </c>
      <c r="D3486" s="267"/>
      <c r="E3486" s="267"/>
      <c r="F3486" s="267"/>
      <c r="G3486" s="267"/>
      <c r="H3486" s="267"/>
      <c r="I3486" s="267"/>
      <c r="J3486" s="267">
        <v>2</v>
      </c>
      <c r="K3486" s="267"/>
      <c r="L3486" s="196" t="s">
        <v>37</v>
      </c>
      <c r="M3486" s="196" t="s">
        <v>1466</v>
      </c>
      <c r="N3486" s="196" t="s">
        <v>1467</v>
      </c>
      <c r="O3486" s="196" t="s">
        <v>2157</v>
      </c>
      <c r="P3486" s="196" t="s">
        <v>2184</v>
      </c>
      <c r="Q3486" s="217" t="s">
        <v>4642</v>
      </c>
      <c r="R3486" s="218"/>
      <c r="S3486" s="218"/>
      <c r="T3486" s="334"/>
      <c r="U3486" s="252"/>
      <c r="V3486" s="197" t="s">
        <v>776</v>
      </c>
      <c r="W3486" s="220">
        <v>1</v>
      </c>
      <c r="X3486" s="223">
        <v>1111</v>
      </c>
      <c r="Y3486" s="223">
        <v>1077</v>
      </c>
      <c r="Z3486" s="223">
        <v>1010</v>
      </c>
      <c r="AA3486" s="223">
        <v>949</v>
      </c>
      <c r="AB3486" s="5"/>
      <c r="AC3486" s="224">
        <f t="shared" si="130"/>
        <v>0</v>
      </c>
      <c r="AD3486" s="270">
        <f t="shared" si="131"/>
        <v>0</v>
      </c>
      <c r="AE3486" s="198"/>
      <c r="AF3486" s="199"/>
      <c r="AG3486" s="200"/>
      <c r="AH3486" s="200"/>
      <c r="AI3486" s="169" t="str">
        <f>IF(AB3486/W3486=0,"",IF(MOD(AB3486,W3486)&gt;0,"ОШИБКА!!! неверная кратность на сорт",""))</f>
        <v/>
      </c>
    </row>
    <row r="3487" spans="2:35" ht="14.4" customHeight="1">
      <c r="B3487" s="251"/>
      <c r="C3487" s="168" t="s">
        <v>2185</v>
      </c>
      <c r="D3487" s="267"/>
      <c r="E3487" s="267"/>
      <c r="F3487" s="267"/>
      <c r="G3487" s="267"/>
      <c r="H3487" s="267"/>
      <c r="I3487" s="267"/>
      <c r="J3487" s="267">
        <v>5</v>
      </c>
      <c r="K3487" s="267"/>
      <c r="L3487" s="196" t="s">
        <v>37</v>
      </c>
      <c r="M3487" s="196" t="s">
        <v>1466</v>
      </c>
      <c r="N3487" s="196" t="s">
        <v>1467</v>
      </c>
      <c r="O3487" s="196" t="s">
        <v>2157</v>
      </c>
      <c r="P3487" s="196" t="s">
        <v>1470</v>
      </c>
      <c r="Q3487" s="217" t="s">
        <v>4642</v>
      </c>
      <c r="R3487" s="218"/>
      <c r="S3487" s="218"/>
      <c r="T3487" s="334"/>
      <c r="U3487" s="252"/>
      <c r="V3487" s="197" t="s">
        <v>776</v>
      </c>
      <c r="W3487" s="220">
        <v>1</v>
      </c>
      <c r="X3487" s="223">
        <v>981</v>
      </c>
      <c r="Y3487" s="223">
        <v>951</v>
      </c>
      <c r="Z3487" s="223">
        <v>891</v>
      </c>
      <c r="AA3487" s="223">
        <v>838</v>
      </c>
      <c r="AB3487" s="5"/>
      <c r="AC3487" s="224">
        <f t="shared" si="130"/>
        <v>0</v>
      </c>
      <c r="AD3487" s="270">
        <f t="shared" si="131"/>
        <v>0</v>
      </c>
      <c r="AE3487" s="198"/>
      <c r="AF3487" s="199"/>
      <c r="AG3487" s="200"/>
      <c r="AH3487" s="200"/>
      <c r="AI3487" s="169" t="str">
        <f>IF(AB3487/W3487=0,"",IF(MOD(AB3487,W3487)&gt;0,"ОШИБКА!!! неверная кратность на сорт",""))</f>
        <v/>
      </c>
    </row>
    <row r="3488" spans="2:35" ht="14.4" customHeight="1">
      <c r="B3488" s="251"/>
      <c r="C3488" s="168" t="s">
        <v>3563</v>
      </c>
      <c r="D3488" s="267"/>
      <c r="E3488" s="267"/>
      <c r="F3488" s="267"/>
      <c r="G3488" s="267"/>
      <c r="H3488" s="267"/>
      <c r="I3488" s="267"/>
      <c r="J3488" s="267"/>
      <c r="K3488" s="267"/>
      <c r="L3488" s="196" t="s">
        <v>37</v>
      </c>
      <c r="M3488" s="332" t="s">
        <v>1466</v>
      </c>
      <c r="N3488" s="332" t="s">
        <v>1467</v>
      </c>
      <c r="O3488" s="332" t="s">
        <v>2157</v>
      </c>
      <c r="P3488" s="332" t="s">
        <v>2187</v>
      </c>
      <c r="Q3488" s="338" t="s">
        <v>4642</v>
      </c>
      <c r="R3488" s="334"/>
      <c r="S3488" s="334"/>
      <c r="T3488" s="334"/>
      <c r="U3488" s="252"/>
      <c r="V3488" s="197" t="s">
        <v>776</v>
      </c>
      <c r="W3488" s="220">
        <v>1</v>
      </c>
      <c r="X3488" s="223">
        <v>908</v>
      </c>
      <c r="Y3488" s="223">
        <v>880</v>
      </c>
      <c r="Z3488" s="223">
        <v>825</v>
      </c>
      <c r="AA3488" s="223">
        <v>776</v>
      </c>
      <c r="AB3488" s="5"/>
      <c r="AC3488" s="224">
        <f t="shared" si="130"/>
        <v>0</v>
      </c>
      <c r="AD3488" s="270">
        <f t="shared" si="131"/>
        <v>0</v>
      </c>
      <c r="AE3488" s="198" t="s">
        <v>4484</v>
      </c>
      <c r="AF3488" s="199"/>
      <c r="AG3488" s="200"/>
      <c r="AH3488" s="200"/>
      <c r="AI3488" s="169" t="str">
        <f>IF(AB3488/W3488=0,"",IF(MOD(AB3488,W3488)&gt;0,"ОШИБКА!!! неверная кратность на сорт",""))</f>
        <v/>
      </c>
    </row>
    <row r="3489" spans="2:35" ht="14.4" customHeight="1">
      <c r="B3489" s="251"/>
      <c r="C3489" s="168" t="s">
        <v>2186</v>
      </c>
      <c r="D3489" s="267"/>
      <c r="E3489" s="267"/>
      <c r="F3489" s="267"/>
      <c r="G3489" s="267"/>
      <c r="H3489" s="267"/>
      <c r="I3489" s="267"/>
      <c r="J3489" s="267"/>
      <c r="K3489" s="267"/>
      <c r="L3489" s="196" t="s">
        <v>37</v>
      </c>
      <c r="M3489" s="332" t="s">
        <v>1466</v>
      </c>
      <c r="N3489" s="332" t="s">
        <v>1467</v>
      </c>
      <c r="O3489" s="332" t="s">
        <v>2157</v>
      </c>
      <c r="P3489" s="332" t="s">
        <v>2187</v>
      </c>
      <c r="Q3489" s="338" t="s">
        <v>543</v>
      </c>
      <c r="R3489" s="334"/>
      <c r="S3489" s="334"/>
      <c r="T3489" s="334"/>
      <c r="U3489" s="252"/>
      <c r="V3489" s="197" t="s">
        <v>776</v>
      </c>
      <c r="W3489" s="220">
        <v>1</v>
      </c>
      <c r="X3489" s="223">
        <v>1111</v>
      </c>
      <c r="Y3489" s="223">
        <v>1077</v>
      </c>
      <c r="Z3489" s="223">
        <v>1010</v>
      </c>
      <c r="AA3489" s="223">
        <v>949</v>
      </c>
      <c r="AB3489" s="5"/>
      <c r="AC3489" s="224">
        <f t="shared" si="130"/>
        <v>0</v>
      </c>
      <c r="AD3489" s="270">
        <f t="shared" si="131"/>
        <v>0</v>
      </c>
      <c r="AE3489" s="198" t="s">
        <v>4484</v>
      </c>
      <c r="AF3489" s="199"/>
      <c r="AG3489" s="200"/>
      <c r="AH3489" s="200"/>
      <c r="AI3489" s="169" t="str">
        <f>IF(AB3489/W3489=0,"",IF(MOD(AB3489,W3489)&gt;0,"ОШИБКА!!! неверная кратность на сорт",""))</f>
        <v/>
      </c>
    </row>
    <row r="3490" spans="2:35" ht="14.4" customHeight="1">
      <c r="B3490" s="251"/>
      <c r="C3490" s="168" t="s">
        <v>2188</v>
      </c>
      <c r="D3490" s="267">
        <v>10</v>
      </c>
      <c r="E3490" s="267"/>
      <c r="F3490" s="267"/>
      <c r="G3490" s="267"/>
      <c r="H3490" s="267"/>
      <c r="I3490" s="267"/>
      <c r="J3490" s="267"/>
      <c r="K3490" s="267"/>
      <c r="L3490" s="196" t="s">
        <v>37</v>
      </c>
      <c r="M3490" s="196" t="s">
        <v>1466</v>
      </c>
      <c r="N3490" s="196" t="s">
        <v>1467</v>
      </c>
      <c r="O3490" s="196" t="s">
        <v>2157</v>
      </c>
      <c r="P3490" s="196" t="s">
        <v>1471</v>
      </c>
      <c r="Q3490" s="217" t="s">
        <v>4642</v>
      </c>
      <c r="R3490" s="218"/>
      <c r="S3490" s="218"/>
      <c r="T3490" s="218"/>
      <c r="U3490" s="252"/>
      <c r="V3490" s="197" t="s">
        <v>776</v>
      </c>
      <c r="W3490" s="220">
        <v>1</v>
      </c>
      <c r="X3490" s="223">
        <v>1111</v>
      </c>
      <c r="Y3490" s="223">
        <v>1077</v>
      </c>
      <c r="Z3490" s="223">
        <v>1010</v>
      </c>
      <c r="AA3490" s="223">
        <v>949</v>
      </c>
      <c r="AB3490" s="5"/>
      <c r="AC3490" s="224">
        <f t="shared" si="130"/>
        <v>0</v>
      </c>
      <c r="AD3490" s="270">
        <f t="shared" si="131"/>
        <v>0</v>
      </c>
      <c r="AE3490" s="198"/>
      <c r="AF3490" s="199"/>
      <c r="AG3490" s="200"/>
      <c r="AH3490" s="200"/>
      <c r="AI3490" s="169" t="str">
        <f>IF(AB3490/W3490=0,"",IF(MOD(AB3490,W3490)&gt;0,"ОШИБКА!!! неверная кратность на сорт",""))</f>
        <v/>
      </c>
    </row>
    <row r="3491" spans="2:35" ht="14.4" customHeight="1">
      <c r="B3491" s="251"/>
      <c r="C3491" s="168" t="s">
        <v>2189</v>
      </c>
      <c r="D3491" s="267">
        <v>2</v>
      </c>
      <c r="E3491" s="267"/>
      <c r="F3491" s="267"/>
      <c r="G3491" s="267"/>
      <c r="H3491" s="267"/>
      <c r="I3491" s="267"/>
      <c r="J3491" s="267">
        <v>4</v>
      </c>
      <c r="K3491" s="267"/>
      <c r="L3491" s="196" t="s">
        <v>37</v>
      </c>
      <c r="M3491" s="196" t="s">
        <v>1466</v>
      </c>
      <c r="N3491" s="196" t="s">
        <v>1467</v>
      </c>
      <c r="O3491" s="196" t="s">
        <v>2157</v>
      </c>
      <c r="P3491" s="196" t="s">
        <v>2190</v>
      </c>
      <c r="Q3491" s="217" t="s">
        <v>4642</v>
      </c>
      <c r="R3491" s="218"/>
      <c r="S3491" s="218"/>
      <c r="T3491" s="218"/>
      <c r="U3491" s="252"/>
      <c r="V3491" s="197" t="s">
        <v>776</v>
      </c>
      <c r="W3491" s="220">
        <v>1</v>
      </c>
      <c r="X3491" s="223">
        <v>1121</v>
      </c>
      <c r="Y3491" s="223">
        <v>1087</v>
      </c>
      <c r="Z3491" s="223">
        <v>1019</v>
      </c>
      <c r="AA3491" s="223">
        <v>958</v>
      </c>
      <c r="AB3491" s="5"/>
      <c r="AC3491" s="224">
        <f t="shared" si="130"/>
        <v>0</v>
      </c>
      <c r="AD3491" s="270">
        <f t="shared" si="131"/>
        <v>0</v>
      </c>
      <c r="AE3491" s="198"/>
      <c r="AF3491" s="199"/>
      <c r="AG3491" s="200"/>
      <c r="AH3491" s="200"/>
      <c r="AI3491" s="169" t="str">
        <f>IF(AB3491/W3491=0,"",IF(MOD(AB3491,W3491)&gt;0,"ОШИБКА!!! неверная кратность на сорт",""))</f>
        <v/>
      </c>
    </row>
    <row r="3492" spans="2:35" ht="14.4" customHeight="1">
      <c r="B3492" s="251"/>
      <c r="C3492" s="168" t="s">
        <v>2191</v>
      </c>
      <c r="D3492" s="267"/>
      <c r="E3492" s="267"/>
      <c r="F3492" s="267"/>
      <c r="G3492" s="267"/>
      <c r="H3492" s="267"/>
      <c r="I3492" s="267"/>
      <c r="J3492" s="267">
        <v>4</v>
      </c>
      <c r="K3492" s="267"/>
      <c r="L3492" s="196" t="s">
        <v>37</v>
      </c>
      <c r="M3492" s="196" t="s">
        <v>1466</v>
      </c>
      <c r="N3492" s="196" t="s">
        <v>1467</v>
      </c>
      <c r="O3492" s="196" t="s">
        <v>2157</v>
      </c>
      <c r="P3492" s="196" t="s">
        <v>2192</v>
      </c>
      <c r="Q3492" s="217" t="s">
        <v>4642</v>
      </c>
      <c r="R3492" s="218"/>
      <c r="S3492" s="218"/>
      <c r="T3492" s="218"/>
      <c r="U3492" s="252"/>
      <c r="V3492" s="197" t="s">
        <v>776</v>
      </c>
      <c r="W3492" s="220">
        <v>1</v>
      </c>
      <c r="X3492" s="223">
        <v>1111</v>
      </c>
      <c r="Y3492" s="223">
        <v>1077</v>
      </c>
      <c r="Z3492" s="223">
        <v>1010</v>
      </c>
      <c r="AA3492" s="223">
        <v>949</v>
      </c>
      <c r="AB3492" s="5"/>
      <c r="AC3492" s="224">
        <f t="shared" si="130"/>
        <v>0</v>
      </c>
      <c r="AD3492" s="270">
        <f t="shared" si="131"/>
        <v>0</v>
      </c>
      <c r="AE3492" s="198"/>
      <c r="AF3492" s="199"/>
      <c r="AG3492" s="200"/>
      <c r="AH3492" s="200"/>
      <c r="AI3492" s="169" t="str">
        <f>IF(AB3492/W3492=0,"",IF(MOD(AB3492,W3492)&gt;0,"ОШИБКА!!! неверная кратность на сорт",""))</f>
        <v/>
      </c>
    </row>
    <row r="3493" spans="2:35" ht="14.4" customHeight="1">
      <c r="B3493" s="251"/>
      <c r="C3493" s="168" t="s">
        <v>2193</v>
      </c>
      <c r="D3493" s="267"/>
      <c r="E3493" s="267"/>
      <c r="F3493" s="267"/>
      <c r="G3493" s="267"/>
      <c r="H3493" s="267"/>
      <c r="I3493" s="267"/>
      <c r="J3493" s="267"/>
      <c r="K3493" s="267"/>
      <c r="L3493" s="196" t="s">
        <v>37</v>
      </c>
      <c r="M3493" s="332" t="s">
        <v>1466</v>
      </c>
      <c r="N3493" s="332" t="s">
        <v>1467</v>
      </c>
      <c r="O3493" s="332" t="s">
        <v>2157</v>
      </c>
      <c r="P3493" s="332" t="s">
        <v>2192</v>
      </c>
      <c r="Q3493" s="338" t="s">
        <v>543</v>
      </c>
      <c r="R3493" s="334"/>
      <c r="S3493" s="334"/>
      <c r="T3493" s="334"/>
      <c r="U3493" s="252"/>
      <c r="V3493" s="197" t="s">
        <v>776</v>
      </c>
      <c r="W3493" s="220">
        <v>1</v>
      </c>
      <c r="X3493" s="223">
        <v>1334</v>
      </c>
      <c r="Y3493" s="223">
        <v>1293</v>
      </c>
      <c r="Z3493" s="223">
        <v>1212</v>
      </c>
      <c r="AA3493" s="223">
        <v>1140</v>
      </c>
      <c r="AB3493" s="5"/>
      <c r="AC3493" s="224">
        <f t="shared" si="130"/>
        <v>0</v>
      </c>
      <c r="AD3493" s="270">
        <f t="shared" si="131"/>
        <v>0</v>
      </c>
      <c r="AE3493" s="198" t="s">
        <v>4484</v>
      </c>
      <c r="AF3493" s="199"/>
      <c r="AG3493" s="200"/>
      <c r="AH3493" s="200"/>
      <c r="AI3493" s="169" t="str">
        <f>IF(AB3493/W3493=0,"",IF(MOD(AB3493,W3493)&gt;0,"ОШИБКА!!! неверная кратность на сорт",""))</f>
        <v/>
      </c>
    </row>
    <row r="3494" spans="2:35" ht="14.4" customHeight="1">
      <c r="B3494" s="251"/>
      <c r="C3494" s="168" t="s">
        <v>2194</v>
      </c>
      <c r="D3494" s="267"/>
      <c r="E3494" s="267"/>
      <c r="F3494" s="267"/>
      <c r="G3494" s="267"/>
      <c r="H3494" s="267"/>
      <c r="I3494" s="267"/>
      <c r="J3494" s="267"/>
      <c r="K3494" s="267"/>
      <c r="L3494" s="196" t="s">
        <v>37</v>
      </c>
      <c r="M3494" s="332" t="s">
        <v>1466</v>
      </c>
      <c r="N3494" s="332" t="s">
        <v>1467</v>
      </c>
      <c r="O3494" s="332" t="s">
        <v>2157</v>
      </c>
      <c r="P3494" s="332" t="s">
        <v>2195</v>
      </c>
      <c r="Q3494" s="338" t="s">
        <v>4642</v>
      </c>
      <c r="R3494" s="334"/>
      <c r="S3494" s="334"/>
      <c r="T3494" s="334"/>
      <c r="U3494" s="252"/>
      <c r="V3494" s="197" t="s">
        <v>776</v>
      </c>
      <c r="W3494" s="220">
        <v>1</v>
      </c>
      <c r="X3494" s="223">
        <v>1111</v>
      </c>
      <c r="Y3494" s="223">
        <v>1077</v>
      </c>
      <c r="Z3494" s="223">
        <v>1010</v>
      </c>
      <c r="AA3494" s="223">
        <v>949</v>
      </c>
      <c r="AB3494" s="5"/>
      <c r="AC3494" s="224">
        <f t="shared" si="130"/>
        <v>0</v>
      </c>
      <c r="AD3494" s="270">
        <f t="shared" si="131"/>
        <v>0</v>
      </c>
      <c r="AE3494" s="198" t="s">
        <v>4484</v>
      </c>
      <c r="AF3494" s="199"/>
      <c r="AG3494" s="200"/>
      <c r="AH3494" s="200"/>
      <c r="AI3494" s="169" t="str">
        <f>IF(AB3494/W3494=0,"",IF(MOD(AB3494,W3494)&gt;0,"ОШИБКА!!! неверная кратность на сорт",""))</f>
        <v/>
      </c>
    </row>
    <row r="3495" spans="2:35" ht="14.4" customHeight="1">
      <c r="B3495" s="251"/>
      <c r="C3495" s="168" t="s">
        <v>2196</v>
      </c>
      <c r="D3495" s="267">
        <v>7</v>
      </c>
      <c r="E3495" s="267"/>
      <c r="F3495" s="267"/>
      <c r="G3495" s="267"/>
      <c r="H3495" s="267"/>
      <c r="I3495" s="267"/>
      <c r="J3495" s="267"/>
      <c r="K3495" s="267"/>
      <c r="L3495" s="196" t="s">
        <v>37</v>
      </c>
      <c r="M3495" s="196" t="s">
        <v>1466</v>
      </c>
      <c r="N3495" s="196" t="s">
        <v>1467</v>
      </c>
      <c r="O3495" s="196" t="s">
        <v>2157</v>
      </c>
      <c r="P3495" s="196" t="s">
        <v>2197</v>
      </c>
      <c r="Q3495" s="217" t="s">
        <v>4642</v>
      </c>
      <c r="R3495" s="218"/>
      <c r="S3495" s="218"/>
      <c r="T3495" s="218"/>
      <c r="U3495" s="252"/>
      <c r="V3495" s="197" t="s">
        <v>776</v>
      </c>
      <c r="W3495" s="220">
        <v>1</v>
      </c>
      <c r="X3495" s="223">
        <v>1111</v>
      </c>
      <c r="Y3495" s="223">
        <v>1077</v>
      </c>
      <c r="Z3495" s="223">
        <v>1010</v>
      </c>
      <c r="AA3495" s="223">
        <v>949</v>
      </c>
      <c r="AB3495" s="5"/>
      <c r="AC3495" s="224">
        <f t="shared" si="130"/>
        <v>0</v>
      </c>
      <c r="AD3495" s="270">
        <f t="shared" si="131"/>
        <v>0</v>
      </c>
      <c r="AE3495" s="198"/>
      <c r="AF3495" s="199"/>
      <c r="AG3495" s="200"/>
      <c r="AH3495" s="200"/>
      <c r="AI3495" s="169" t="str">
        <f>IF(AB3495/W3495=0,"",IF(MOD(AB3495,W3495)&gt;0,"ОШИБКА!!! неверная кратность на сорт",""))</f>
        <v/>
      </c>
    </row>
    <row r="3496" spans="2:35" ht="14.4" customHeight="1">
      <c r="B3496" s="251"/>
      <c r="C3496" s="168" t="s">
        <v>2198</v>
      </c>
      <c r="D3496" s="267"/>
      <c r="E3496" s="267"/>
      <c r="F3496" s="267"/>
      <c r="G3496" s="267"/>
      <c r="H3496" s="267"/>
      <c r="I3496" s="267"/>
      <c r="J3496" s="267">
        <v>10</v>
      </c>
      <c r="K3496" s="267"/>
      <c r="L3496" s="196" t="s">
        <v>37</v>
      </c>
      <c r="M3496" s="196" t="s">
        <v>1466</v>
      </c>
      <c r="N3496" s="196" t="s">
        <v>1467</v>
      </c>
      <c r="O3496" s="196" t="s">
        <v>2157</v>
      </c>
      <c r="P3496" s="196" t="s">
        <v>2199</v>
      </c>
      <c r="Q3496" s="217" t="s">
        <v>4642</v>
      </c>
      <c r="R3496" s="218"/>
      <c r="S3496" s="218"/>
      <c r="T3496" s="334"/>
      <c r="U3496" s="252"/>
      <c r="V3496" s="197" t="s">
        <v>776</v>
      </c>
      <c r="W3496" s="220">
        <v>1</v>
      </c>
      <c r="X3496" s="223">
        <v>981</v>
      </c>
      <c r="Y3496" s="223">
        <v>951</v>
      </c>
      <c r="Z3496" s="223">
        <v>891</v>
      </c>
      <c r="AA3496" s="223">
        <v>838</v>
      </c>
      <c r="AB3496" s="5"/>
      <c r="AC3496" s="224">
        <f t="shared" si="130"/>
        <v>0</v>
      </c>
      <c r="AD3496" s="270">
        <f t="shared" si="131"/>
        <v>0</v>
      </c>
      <c r="AE3496" s="198"/>
      <c r="AF3496" s="199"/>
      <c r="AG3496" s="200"/>
      <c r="AH3496" s="200"/>
      <c r="AI3496" s="169" t="str">
        <f>IF(AB3496/W3496=0,"",IF(MOD(AB3496,W3496)&gt;0,"ОШИБКА!!! неверная кратность на сорт",""))</f>
        <v/>
      </c>
    </row>
    <row r="3497" spans="2:35" ht="14.4" customHeight="1">
      <c r="B3497" s="251"/>
      <c r="C3497" s="168" t="s">
        <v>2200</v>
      </c>
      <c r="D3497" s="267"/>
      <c r="E3497" s="267"/>
      <c r="F3497" s="267"/>
      <c r="G3497" s="267"/>
      <c r="H3497" s="267"/>
      <c r="I3497" s="267"/>
      <c r="J3497" s="267">
        <v>1</v>
      </c>
      <c r="K3497" s="267"/>
      <c r="L3497" s="196" t="s">
        <v>37</v>
      </c>
      <c r="M3497" s="196" t="s">
        <v>1466</v>
      </c>
      <c r="N3497" s="196" t="s">
        <v>1467</v>
      </c>
      <c r="O3497" s="196" t="s">
        <v>2157</v>
      </c>
      <c r="P3497" s="196" t="s">
        <v>2201</v>
      </c>
      <c r="Q3497" s="217" t="s">
        <v>4642</v>
      </c>
      <c r="R3497" s="218"/>
      <c r="S3497" s="218"/>
      <c r="T3497" s="334"/>
      <c r="U3497" s="252"/>
      <c r="V3497" s="197" t="s">
        <v>776</v>
      </c>
      <c r="W3497" s="220">
        <v>1</v>
      </c>
      <c r="X3497" s="223">
        <v>1111</v>
      </c>
      <c r="Y3497" s="223">
        <v>1077</v>
      </c>
      <c r="Z3497" s="223">
        <v>1010</v>
      </c>
      <c r="AA3497" s="223">
        <v>949</v>
      </c>
      <c r="AB3497" s="5"/>
      <c r="AC3497" s="224">
        <f t="shared" si="130"/>
        <v>0</v>
      </c>
      <c r="AD3497" s="270">
        <f t="shared" si="131"/>
        <v>0</v>
      </c>
      <c r="AE3497" s="198"/>
      <c r="AF3497" s="199"/>
      <c r="AG3497" s="200"/>
      <c r="AH3497" s="200"/>
      <c r="AI3497" s="169" t="str">
        <f>IF(AB3497/W3497=0,"",IF(MOD(AB3497,W3497)&gt;0,"ОШИБКА!!! неверная кратность на сорт",""))</f>
        <v/>
      </c>
    </row>
    <row r="3498" spans="2:35" ht="14.4" customHeight="1">
      <c r="B3498" s="251"/>
      <c r="C3498" s="168" t="s">
        <v>2202</v>
      </c>
      <c r="D3498" s="267"/>
      <c r="E3498" s="267"/>
      <c r="F3498" s="267"/>
      <c r="G3498" s="267"/>
      <c r="H3498" s="267"/>
      <c r="I3498" s="267"/>
      <c r="J3498" s="267"/>
      <c r="K3498" s="267"/>
      <c r="L3498" s="196" t="s">
        <v>37</v>
      </c>
      <c r="M3498" s="332" t="s">
        <v>1466</v>
      </c>
      <c r="N3498" s="332" t="s">
        <v>1467</v>
      </c>
      <c r="O3498" s="332" t="s">
        <v>2157</v>
      </c>
      <c r="P3498" s="332" t="s">
        <v>2203</v>
      </c>
      <c r="Q3498" s="338" t="s">
        <v>4642</v>
      </c>
      <c r="R3498" s="334"/>
      <c r="S3498" s="334"/>
      <c r="T3498" s="334"/>
      <c r="U3498" s="252"/>
      <c r="V3498" s="197" t="s">
        <v>776</v>
      </c>
      <c r="W3498" s="220">
        <v>1</v>
      </c>
      <c r="X3498" s="223">
        <v>1111</v>
      </c>
      <c r="Y3498" s="223">
        <v>1077</v>
      </c>
      <c r="Z3498" s="223">
        <v>1010</v>
      </c>
      <c r="AA3498" s="223">
        <v>949</v>
      </c>
      <c r="AB3498" s="5"/>
      <c r="AC3498" s="224">
        <f t="shared" si="130"/>
        <v>0</v>
      </c>
      <c r="AD3498" s="270">
        <f t="shared" si="131"/>
        <v>0</v>
      </c>
      <c r="AE3498" s="198" t="s">
        <v>4484</v>
      </c>
      <c r="AF3498" s="199"/>
      <c r="AG3498" s="200"/>
      <c r="AH3498" s="200"/>
      <c r="AI3498" s="169" t="str">
        <f>IF(AB3498/W3498=0,"",IF(MOD(AB3498,W3498)&gt;0,"ОШИБКА!!! неверная кратность на сорт",""))</f>
        <v/>
      </c>
    </row>
    <row r="3499" spans="2:35" ht="14.4" customHeight="1">
      <c r="B3499" s="251"/>
      <c r="C3499" s="168" t="s">
        <v>2204</v>
      </c>
      <c r="D3499" s="267">
        <v>10</v>
      </c>
      <c r="E3499" s="267"/>
      <c r="F3499" s="267"/>
      <c r="G3499" s="267"/>
      <c r="H3499" s="267"/>
      <c r="I3499" s="267"/>
      <c r="J3499" s="267"/>
      <c r="K3499" s="267"/>
      <c r="L3499" s="196" t="s">
        <v>37</v>
      </c>
      <c r="M3499" s="196" t="s">
        <v>1466</v>
      </c>
      <c r="N3499" s="196" t="s">
        <v>1467</v>
      </c>
      <c r="O3499" s="196" t="s">
        <v>2157</v>
      </c>
      <c r="P3499" s="196" t="s">
        <v>2205</v>
      </c>
      <c r="Q3499" s="217" t="s">
        <v>4642</v>
      </c>
      <c r="R3499" s="218"/>
      <c r="S3499" s="218"/>
      <c r="T3499" s="218"/>
      <c r="U3499" s="252"/>
      <c r="V3499" s="197" t="s">
        <v>776</v>
      </c>
      <c r="W3499" s="220">
        <v>1</v>
      </c>
      <c r="X3499" s="223">
        <v>1096</v>
      </c>
      <c r="Y3499" s="223">
        <v>1063</v>
      </c>
      <c r="Z3499" s="223">
        <v>996</v>
      </c>
      <c r="AA3499" s="223">
        <v>937</v>
      </c>
      <c r="AB3499" s="5"/>
      <c r="AC3499" s="224">
        <f t="shared" si="130"/>
        <v>0</v>
      </c>
      <c r="AD3499" s="270">
        <f t="shared" si="131"/>
        <v>0</v>
      </c>
      <c r="AE3499" s="198"/>
      <c r="AF3499" s="199"/>
      <c r="AG3499" s="200"/>
      <c r="AH3499" s="200"/>
      <c r="AI3499" s="169" t="str">
        <f>IF(AB3499/W3499=0,"",IF(MOD(AB3499,W3499)&gt;0,"ОШИБКА!!! неверная кратность на сорт",""))</f>
        <v/>
      </c>
    </row>
    <row r="3500" spans="2:35" ht="14.4" customHeight="1">
      <c r="B3500" s="251"/>
      <c r="C3500" s="168" t="s">
        <v>2206</v>
      </c>
      <c r="D3500" s="267">
        <v>13</v>
      </c>
      <c r="E3500" s="267"/>
      <c r="F3500" s="267"/>
      <c r="G3500" s="267"/>
      <c r="H3500" s="267"/>
      <c r="I3500" s="267"/>
      <c r="J3500" s="267"/>
      <c r="K3500" s="267"/>
      <c r="L3500" s="196" t="s">
        <v>37</v>
      </c>
      <c r="M3500" s="196" t="s">
        <v>1466</v>
      </c>
      <c r="N3500" s="196" t="s">
        <v>1467</v>
      </c>
      <c r="O3500" s="196" t="s">
        <v>2157</v>
      </c>
      <c r="P3500" s="196" t="s">
        <v>2207</v>
      </c>
      <c r="Q3500" s="217" t="s">
        <v>4642</v>
      </c>
      <c r="R3500" s="218"/>
      <c r="S3500" s="218"/>
      <c r="T3500" s="218"/>
      <c r="U3500" s="252"/>
      <c r="V3500" s="197" t="s">
        <v>776</v>
      </c>
      <c r="W3500" s="220">
        <v>1</v>
      </c>
      <c r="X3500" s="223">
        <v>1111</v>
      </c>
      <c r="Y3500" s="223">
        <v>1077</v>
      </c>
      <c r="Z3500" s="223">
        <v>1010</v>
      </c>
      <c r="AA3500" s="223">
        <v>949</v>
      </c>
      <c r="AB3500" s="5"/>
      <c r="AC3500" s="224">
        <f t="shared" si="130"/>
        <v>0</v>
      </c>
      <c r="AD3500" s="270">
        <f t="shared" si="131"/>
        <v>0</v>
      </c>
      <c r="AE3500" s="198"/>
      <c r="AF3500" s="199"/>
      <c r="AG3500" s="200"/>
      <c r="AH3500" s="200"/>
      <c r="AI3500" s="169" t="str">
        <f>IF(AB3500/W3500=0,"",IF(MOD(AB3500,W3500)&gt;0,"ОШИБКА!!! неверная кратность на сорт",""))</f>
        <v/>
      </c>
    </row>
    <row r="3501" spans="2:35" ht="14.4" customHeight="1">
      <c r="B3501" s="251"/>
      <c r="C3501" s="168" t="s">
        <v>2208</v>
      </c>
      <c r="D3501" s="267"/>
      <c r="E3501" s="267"/>
      <c r="F3501" s="267"/>
      <c r="G3501" s="267"/>
      <c r="H3501" s="267"/>
      <c r="I3501" s="267"/>
      <c r="J3501" s="267"/>
      <c r="K3501" s="267"/>
      <c r="L3501" s="196" t="s">
        <v>37</v>
      </c>
      <c r="M3501" s="332" t="s">
        <v>1466</v>
      </c>
      <c r="N3501" s="332" t="s">
        <v>1467</v>
      </c>
      <c r="O3501" s="332" t="s">
        <v>2157</v>
      </c>
      <c r="P3501" s="332" t="s">
        <v>2209</v>
      </c>
      <c r="Q3501" s="338" t="s">
        <v>4642</v>
      </c>
      <c r="R3501" s="334"/>
      <c r="S3501" s="334"/>
      <c r="T3501" s="334"/>
      <c r="U3501" s="252"/>
      <c r="V3501" s="197" t="s">
        <v>776</v>
      </c>
      <c r="W3501" s="220">
        <v>1</v>
      </c>
      <c r="X3501" s="223">
        <v>981</v>
      </c>
      <c r="Y3501" s="223">
        <v>951</v>
      </c>
      <c r="Z3501" s="223">
        <v>891</v>
      </c>
      <c r="AA3501" s="223">
        <v>838</v>
      </c>
      <c r="AB3501" s="5"/>
      <c r="AC3501" s="224">
        <f t="shared" si="130"/>
        <v>0</v>
      </c>
      <c r="AD3501" s="270">
        <f t="shared" si="131"/>
        <v>0</v>
      </c>
      <c r="AE3501" s="198" t="s">
        <v>4484</v>
      </c>
      <c r="AF3501" s="199"/>
      <c r="AG3501" s="200"/>
      <c r="AH3501" s="200"/>
      <c r="AI3501" s="169" t="str">
        <f>IF(AB3501/W3501=0,"",IF(MOD(AB3501,W3501)&gt;0,"ОШИБКА!!! неверная кратность на сорт",""))</f>
        <v/>
      </c>
    </row>
    <row r="3502" spans="2:35" ht="14.4" customHeight="1">
      <c r="B3502" s="251"/>
      <c r="C3502" s="168" t="s">
        <v>2210</v>
      </c>
      <c r="D3502" s="267">
        <v>10</v>
      </c>
      <c r="E3502" s="267"/>
      <c r="F3502" s="267"/>
      <c r="G3502" s="267"/>
      <c r="H3502" s="267"/>
      <c r="I3502" s="267"/>
      <c r="J3502" s="267">
        <v>5</v>
      </c>
      <c r="K3502" s="267"/>
      <c r="L3502" s="196" t="s">
        <v>37</v>
      </c>
      <c r="M3502" s="196" t="s">
        <v>1466</v>
      </c>
      <c r="N3502" s="196" t="s">
        <v>1467</v>
      </c>
      <c r="O3502" s="196" t="s">
        <v>2157</v>
      </c>
      <c r="P3502" s="196" t="s">
        <v>1475</v>
      </c>
      <c r="Q3502" s="217" t="s">
        <v>4642</v>
      </c>
      <c r="R3502" s="218"/>
      <c r="S3502" s="218"/>
      <c r="T3502" s="218"/>
      <c r="U3502" s="252"/>
      <c r="V3502" s="197" t="s">
        <v>776</v>
      </c>
      <c r="W3502" s="220">
        <v>1</v>
      </c>
      <c r="X3502" s="223">
        <v>1094</v>
      </c>
      <c r="Y3502" s="223">
        <v>1061</v>
      </c>
      <c r="Z3502" s="223">
        <v>995</v>
      </c>
      <c r="AA3502" s="223">
        <v>935</v>
      </c>
      <c r="AB3502" s="5"/>
      <c r="AC3502" s="224">
        <f t="shared" si="130"/>
        <v>0</v>
      </c>
      <c r="AD3502" s="270">
        <f t="shared" si="131"/>
        <v>0</v>
      </c>
      <c r="AE3502" s="198"/>
      <c r="AF3502" s="199"/>
      <c r="AG3502" s="200"/>
      <c r="AH3502" s="200"/>
      <c r="AI3502" s="169" t="str">
        <f>IF(AB3502/W3502=0,"",IF(MOD(AB3502,W3502)&gt;0,"ОШИБКА!!! неверная кратность на сорт",""))</f>
        <v/>
      </c>
    </row>
    <row r="3503" spans="2:35" ht="14.4" customHeight="1">
      <c r="B3503" s="251"/>
      <c r="C3503" s="168" t="s">
        <v>2211</v>
      </c>
      <c r="D3503" s="267"/>
      <c r="E3503" s="267"/>
      <c r="F3503" s="267"/>
      <c r="G3503" s="267"/>
      <c r="H3503" s="267"/>
      <c r="I3503" s="267"/>
      <c r="J3503" s="267"/>
      <c r="K3503" s="267"/>
      <c r="L3503" s="196" t="s">
        <v>37</v>
      </c>
      <c r="M3503" s="332" t="s">
        <v>1466</v>
      </c>
      <c r="N3503" s="332" t="s">
        <v>1467</v>
      </c>
      <c r="O3503" s="332" t="s">
        <v>2157</v>
      </c>
      <c r="P3503" s="332" t="s">
        <v>2212</v>
      </c>
      <c r="Q3503" s="338" t="s">
        <v>4642</v>
      </c>
      <c r="R3503" s="334"/>
      <c r="S3503" s="334"/>
      <c r="T3503" s="334"/>
      <c r="U3503" s="252"/>
      <c r="V3503" s="197" t="s">
        <v>776</v>
      </c>
      <c r="W3503" s="220">
        <v>1</v>
      </c>
      <c r="X3503" s="223">
        <v>1111</v>
      </c>
      <c r="Y3503" s="223">
        <v>1077</v>
      </c>
      <c r="Z3503" s="223">
        <v>1010</v>
      </c>
      <c r="AA3503" s="223">
        <v>949</v>
      </c>
      <c r="AB3503" s="5"/>
      <c r="AC3503" s="224">
        <f t="shared" si="130"/>
        <v>0</v>
      </c>
      <c r="AD3503" s="270">
        <f t="shared" si="131"/>
        <v>0</v>
      </c>
      <c r="AE3503" s="198" t="s">
        <v>4484</v>
      </c>
      <c r="AF3503" s="199"/>
      <c r="AG3503" s="200"/>
      <c r="AH3503" s="200"/>
      <c r="AI3503" s="169" t="str">
        <f>IF(AB3503/W3503=0,"",IF(MOD(AB3503,W3503)&gt;0,"ОШИБКА!!! неверная кратность на сорт",""))</f>
        <v/>
      </c>
    </row>
    <row r="3504" spans="2:35" ht="14.4" customHeight="1">
      <c r="B3504" s="251"/>
      <c r="C3504" s="168" t="s">
        <v>2215</v>
      </c>
      <c r="D3504" s="267"/>
      <c r="E3504" s="267"/>
      <c r="F3504" s="267"/>
      <c r="G3504" s="267"/>
      <c r="H3504" s="267"/>
      <c r="I3504" s="267"/>
      <c r="J3504" s="267"/>
      <c r="K3504" s="267"/>
      <c r="L3504" s="196" t="s">
        <v>37</v>
      </c>
      <c r="M3504" s="332" t="s">
        <v>1466</v>
      </c>
      <c r="N3504" s="332" t="s">
        <v>2214</v>
      </c>
      <c r="O3504" s="332" t="s">
        <v>2213</v>
      </c>
      <c r="P3504" s="332" t="s">
        <v>2216</v>
      </c>
      <c r="Q3504" s="338" t="s">
        <v>4642</v>
      </c>
      <c r="R3504" s="334"/>
      <c r="S3504" s="334"/>
      <c r="T3504" s="334"/>
      <c r="U3504" s="252"/>
      <c r="V3504" s="197" t="s">
        <v>776</v>
      </c>
      <c r="W3504" s="220">
        <v>1</v>
      </c>
      <c r="X3504" s="223">
        <v>906</v>
      </c>
      <c r="Y3504" s="223">
        <v>879</v>
      </c>
      <c r="Z3504" s="223">
        <v>824</v>
      </c>
      <c r="AA3504" s="223">
        <v>775</v>
      </c>
      <c r="AB3504" s="5"/>
      <c r="AC3504" s="224">
        <f t="shared" si="130"/>
        <v>0</v>
      </c>
      <c r="AD3504" s="270">
        <f t="shared" si="131"/>
        <v>0</v>
      </c>
      <c r="AE3504" s="198" t="s">
        <v>4484</v>
      </c>
      <c r="AF3504" s="199"/>
      <c r="AG3504" s="200"/>
      <c r="AH3504" s="200"/>
      <c r="AI3504" s="169" t="str">
        <f>IF(AB3504/W3504=0,"",IF(MOD(AB3504,W3504)&gt;0,"ОШИБКА!!! неверная кратность на сорт",""))</f>
        <v/>
      </c>
    </row>
    <row r="3505" spans="2:35" ht="14.4" customHeight="1">
      <c r="B3505" s="251"/>
      <c r="C3505" s="168" t="s">
        <v>3564</v>
      </c>
      <c r="D3505" s="267"/>
      <c r="E3505" s="267"/>
      <c r="F3505" s="267"/>
      <c r="G3505" s="267"/>
      <c r="H3505" s="267"/>
      <c r="I3505" s="267"/>
      <c r="J3505" s="267"/>
      <c r="K3505" s="267"/>
      <c r="L3505" s="196" t="s">
        <v>37</v>
      </c>
      <c r="M3505" s="332" t="s">
        <v>1466</v>
      </c>
      <c r="N3505" s="332" t="s">
        <v>2214</v>
      </c>
      <c r="O3505" s="332" t="s">
        <v>2213</v>
      </c>
      <c r="P3505" s="332" t="s">
        <v>3924</v>
      </c>
      <c r="Q3505" s="338" t="s">
        <v>4642</v>
      </c>
      <c r="R3505" s="334"/>
      <c r="S3505" s="334"/>
      <c r="T3505" s="334"/>
      <c r="U3505" s="252"/>
      <c r="V3505" s="197" t="s">
        <v>776</v>
      </c>
      <c r="W3505" s="220">
        <v>1</v>
      </c>
      <c r="X3505" s="223">
        <v>908</v>
      </c>
      <c r="Y3505" s="223">
        <v>880</v>
      </c>
      <c r="Z3505" s="223">
        <v>825</v>
      </c>
      <c r="AA3505" s="223">
        <v>776</v>
      </c>
      <c r="AB3505" s="5"/>
      <c r="AC3505" s="224">
        <f t="shared" si="130"/>
        <v>0</v>
      </c>
      <c r="AD3505" s="270">
        <f t="shared" si="131"/>
        <v>0</v>
      </c>
      <c r="AE3505" s="198" t="s">
        <v>4484</v>
      </c>
      <c r="AF3505" s="199"/>
      <c r="AG3505" s="200"/>
      <c r="AH3505" s="200"/>
      <c r="AI3505" s="169" t="str">
        <f>IF(AB3505/W3505=0,"",IF(MOD(AB3505,W3505)&gt;0,"ОШИБКА!!! неверная кратность на сорт",""))</f>
        <v/>
      </c>
    </row>
    <row r="3506" spans="2:35" ht="14.4" customHeight="1">
      <c r="B3506" s="251"/>
      <c r="C3506" s="168" t="s">
        <v>2217</v>
      </c>
      <c r="D3506" s="267"/>
      <c r="E3506" s="267"/>
      <c r="F3506" s="267"/>
      <c r="G3506" s="267"/>
      <c r="H3506" s="267"/>
      <c r="I3506" s="267"/>
      <c r="J3506" s="267"/>
      <c r="K3506" s="267"/>
      <c r="L3506" s="196" t="s">
        <v>37</v>
      </c>
      <c r="M3506" s="332" t="s">
        <v>1466</v>
      </c>
      <c r="N3506" s="332" t="s">
        <v>2214</v>
      </c>
      <c r="O3506" s="332" t="s">
        <v>2213</v>
      </c>
      <c r="P3506" s="332" t="s">
        <v>2218</v>
      </c>
      <c r="Q3506" s="338" t="s">
        <v>4642</v>
      </c>
      <c r="R3506" s="334"/>
      <c r="S3506" s="334"/>
      <c r="T3506" s="334"/>
      <c r="U3506" s="252"/>
      <c r="V3506" s="197" t="s">
        <v>776</v>
      </c>
      <c r="W3506" s="220">
        <v>1</v>
      </c>
      <c r="X3506" s="223">
        <v>910</v>
      </c>
      <c r="Y3506" s="223">
        <v>882</v>
      </c>
      <c r="Z3506" s="223">
        <v>827</v>
      </c>
      <c r="AA3506" s="223">
        <v>777</v>
      </c>
      <c r="AB3506" s="5"/>
      <c r="AC3506" s="224">
        <f t="shared" si="130"/>
        <v>0</v>
      </c>
      <c r="AD3506" s="270">
        <f t="shared" si="131"/>
        <v>0</v>
      </c>
      <c r="AE3506" s="198" t="s">
        <v>4484</v>
      </c>
      <c r="AF3506" s="199"/>
      <c r="AG3506" s="200"/>
      <c r="AH3506" s="200"/>
      <c r="AI3506" s="169" t="str">
        <f>IF(AB3506/W3506=0,"",IF(MOD(AB3506,W3506)&gt;0,"ОШИБКА!!! неверная кратность на сорт",""))</f>
        <v/>
      </c>
    </row>
    <row r="3507" spans="2:35" ht="14.4" customHeight="1">
      <c r="B3507" s="251"/>
      <c r="C3507" s="168" t="s">
        <v>2219</v>
      </c>
      <c r="D3507" s="267"/>
      <c r="E3507" s="267"/>
      <c r="F3507" s="267"/>
      <c r="G3507" s="267"/>
      <c r="H3507" s="267"/>
      <c r="I3507" s="267"/>
      <c r="J3507" s="267"/>
      <c r="K3507" s="267"/>
      <c r="L3507" s="196" t="s">
        <v>37</v>
      </c>
      <c r="M3507" s="332" t="s">
        <v>1466</v>
      </c>
      <c r="N3507" s="332" t="s">
        <v>2214</v>
      </c>
      <c r="O3507" s="332" t="s">
        <v>2213</v>
      </c>
      <c r="P3507" s="332" t="s">
        <v>2220</v>
      </c>
      <c r="Q3507" s="338" t="s">
        <v>4642</v>
      </c>
      <c r="R3507" s="334"/>
      <c r="S3507" s="334"/>
      <c r="T3507" s="334"/>
      <c r="U3507" s="252"/>
      <c r="V3507" s="197" t="s">
        <v>776</v>
      </c>
      <c r="W3507" s="220">
        <v>1</v>
      </c>
      <c r="X3507" s="223">
        <v>510</v>
      </c>
      <c r="Y3507" s="223">
        <v>495</v>
      </c>
      <c r="Z3507" s="223">
        <v>464</v>
      </c>
      <c r="AA3507" s="223">
        <v>436</v>
      </c>
      <c r="AB3507" s="5"/>
      <c r="AC3507" s="224">
        <f t="shared" si="130"/>
        <v>0</v>
      </c>
      <c r="AD3507" s="270">
        <f t="shared" si="131"/>
        <v>0</v>
      </c>
      <c r="AE3507" s="198" t="s">
        <v>4484</v>
      </c>
      <c r="AF3507" s="199"/>
      <c r="AG3507" s="200"/>
      <c r="AH3507" s="200"/>
      <c r="AI3507" s="169" t="str">
        <f>IF(AB3507/W3507=0,"",IF(MOD(AB3507,W3507)&gt;0,"ОШИБКА!!! неверная кратность на сорт",""))</f>
        <v/>
      </c>
    </row>
    <row r="3508" spans="2:35" ht="14.4" customHeight="1">
      <c r="B3508" s="251"/>
      <c r="C3508" s="168" t="s">
        <v>3565</v>
      </c>
      <c r="D3508" s="267"/>
      <c r="E3508" s="267"/>
      <c r="F3508" s="267"/>
      <c r="G3508" s="267"/>
      <c r="H3508" s="267"/>
      <c r="I3508" s="267"/>
      <c r="J3508" s="267"/>
      <c r="K3508" s="267"/>
      <c r="L3508" s="196" t="s">
        <v>37</v>
      </c>
      <c r="M3508" s="332" t="s">
        <v>1466</v>
      </c>
      <c r="N3508" s="332" t="s">
        <v>2214</v>
      </c>
      <c r="O3508" s="332" t="s">
        <v>2213</v>
      </c>
      <c r="P3508" s="332" t="s">
        <v>3925</v>
      </c>
      <c r="Q3508" s="338" t="s">
        <v>4642</v>
      </c>
      <c r="R3508" s="334"/>
      <c r="S3508" s="334"/>
      <c r="T3508" s="334"/>
      <c r="U3508" s="252"/>
      <c r="V3508" s="197" t="s">
        <v>776</v>
      </c>
      <c r="W3508" s="220">
        <v>1</v>
      </c>
      <c r="X3508" s="223">
        <v>908</v>
      </c>
      <c r="Y3508" s="223">
        <v>880</v>
      </c>
      <c r="Z3508" s="223">
        <v>825</v>
      </c>
      <c r="AA3508" s="223">
        <v>776</v>
      </c>
      <c r="AB3508" s="5"/>
      <c r="AC3508" s="224">
        <f t="shared" si="130"/>
        <v>0</v>
      </c>
      <c r="AD3508" s="270">
        <f t="shared" si="131"/>
        <v>0</v>
      </c>
      <c r="AE3508" s="198" t="s">
        <v>4484</v>
      </c>
      <c r="AF3508" s="199"/>
      <c r="AG3508" s="200"/>
      <c r="AH3508" s="200"/>
      <c r="AI3508" s="169" t="str">
        <f>IF(AB3508/W3508=0,"",IF(MOD(AB3508,W3508)&gt;0,"ОШИБКА!!! неверная кратность на сорт",""))</f>
        <v/>
      </c>
    </row>
    <row r="3509" spans="2:35" ht="14.4" customHeight="1">
      <c r="B3509" s="251"/>
      <c r="C3509" s="168" t="s">
        <v>2221</v>
      </c>
      <c r="D3509" s="267"/>
      <c r="E3509" s="267"/>
      <c r="F3509" s="267"/>
      <c r="G3509" s="267"/>
      <c r="H3509" s="267"/>
      <c r="I3509" s="267"/>
      <c r="J3509" s="267"/>
      <c r="K3509" s="267"/>
      <c r="L3509" s="196" t="s">
        <v>37</v>
      </c>
      <c r="M3509" s="332" t="s">
        <v>1466</v>
      </c>
      <c r="N3509" s="332" t="s">
        <v>2214</v>
      </c>
      <c r="O3509" s="332" t="s">
        <v>2213</v>
      </c>
      <c r="P3509" s="332" t="s">
        <v>2222</v>
      </c>
      <c r="Q3509" s="338" t="s">
        <v>4642</v>
      </c>
      <c r="R3509" s="334"/>
      <c r="S3509" s="334"/>
      <c r="T3509" s="334"/>
      <c r="U3509" s="252"/>
      <c r="V3509" s="197" t="s">
        <v>776</v>
      </c>
      <c r="W3509" s="220">
        <v>1</v>
      </c>
      <c r="X3509" s="223">
        <v>910</v>
      </c>
      <c r="Y3509" s="223">
        <v>882</v>
      </c>
      <c r="Z3509" s="223">
        <v>827</v>
      </c>
      <c r="AA3509" s="223">
        <v>777</v>
      </c>
      <c r="AB3509" s="5"/>
      <c r="AC3509" s="224">
        <f t="shared" si="130"/>
        <v>0</v>
      </c>
      <c r="AD3509" s="270">
        <f t="shared" si="131"/>
        <v>0</v>
      </c>
      <c r="AE3509" s="198" t="s">
        <v>4484</v>
      </c>
      <c r="AF3509" s="199"/>
      <c r="AG3509" s="200"/>
      <c r="AH3509" s="200"/>
      <c r="AI3509" s="169" t="str">
        <f>IF(AB3509/W3509=0,"",IF(MOD(AB3509,W3509)&gt;0,"ОШИБКА!!! неверная кратность на сорт",""))</f>
        <v/>
      </c>
    </row>
    <row r="3510" spans="2:35" ht="14.4" customHeight="1">
      <c r="B3510" s="251"/>
      <c r="C3510" s="168" t="s">
        <v>2223</v>
      </c>
      <c r="D3510" s="267">
        <v>4</v>
      </c>
      <c r="E3510" s="267"/>
      <c r="F3510" s="267"/>
      <c r="G3510" s="267"/>
      <c r="H3510" s="267"/>
      <c r="I3510" s="267"/>
      <c r="J3510" s="267"/>
      <c r="K3510" s="267"/>
      <c r="L3510" s="196" t="s">
        <v>37</v>
      </c>
      <c r="M3510" s="196" t="s">
        <v>1466</v>
      </c>
      <c r="N3510" s="196" t="s">
        <v>2214</v>
      </c>
      <c r="O3510" s="196" t="s">
        <v>2213</v>
      </c>
      <c r="P3510" s="196" t="s">
        <v>2224</v>
      </c>
      <c r="Q3510" s="217" t="s">
        <v>543</v>
      </c>
      <c r="R3510" s="218"/>
      <c r="S3510" s="218"/>
      <c r="T3510" s="218"/>
      <c r="U3510" s="252"/>
      <c r="V3510" s="197" t="s">
        <v>776</v>
      </c>
      <c r="W3510" s="220">
        <v>1</v>
      </c>
      <c r="X3510" s="223">
        <v>1738</v>
      </c>
      <c r="Y3510" s="223">
        <v>1685</v>
      </c>
      <c r="Z3510" s="223">
        <v>1580</v>
      </c>
      <c r="AA3510" s="223">
        <v>1485</v>
      </c>
      <c r="AB3510" s="5"/>
      <c r="AC3510" s="224">
        <f t="shared" si="130"/>
        <v>0</v>
      </c>
      <c r="AD3510" s="270">
        <f t="shared" si="131"/>
        <v>0</v>
      </c>
      <c r="AE3510" s="198"/>
      <c r="AF3510" s="199"/>
      <c r="AG3510" s="200"/>
      <c r="AH3510" s="200"/>
      <c r="AI3510" s="169" t="str">
        <f>IF(AB3510/W3510=0,"",IF(MOD(AB3510,W3510)&gt;0,"ОШИБКА!!! неверная кратность на сорт",""))</f>
        <v/>
      </c>
    </row>
    <row r="3511" spans="2:35" ht="14.4" customHeight="1">
      <c r="B3511" s="251"/>
      <c r="C3511" s="168" t="s">
        <v>2225</v>
      </c>
      <c r="D3511" s="267">
        <v>4</v>
      </c>
      <c r="E3511" s="267"/>
      <c r="F3511" s="267"/>
      <c r="G3511" s="267"/>
      <c r="H3511" s="267"/>
      <c r="I3511" s="267"/>
      <c r="J3511" s="267"/>
      <c r="K3511" s="267"/>
      <c r="L3511" s="196" t="s">
        <v>37</v>
      </c>
      <c r="M3511" s="196" t="s">
        <v>1466</v>
      </c>
      <c r="N3511" s="196" t="s">
        <v>2214</v>
      </c>
      <c r="O3511" s="196" t="s">
        <v>2213</v>
      </c>
      <c r="P3511" s="196" t="s">
        <v>2226</v>
      </c>
      <c r="Q3511" s="217" t="s">
        <v>543</v>
      </c>
      <c r="R3511" s="218"/>
      <c r="S3511" s="218"/>
      <c r="T3511" s="218"/>
      <c r="U3511" s="252"/>
      <c r="V3511" s="197" t="s">
        <v>776</v>
      </c>
      <c r="W3511" s="220">
        <v>1</v>
      </c>
      <c r="X3511" s="223">
        <v>1738</v>
      </c>
      <c r="Y3511" s="223">
        <v>1685</v>
      </c>
      <c r="Z3511" s="223">
        <v>1580</v>
      </c>
      <c r="AA3511" s="223">
        <v>1485</v>
      </c>
      <c r="AB3511" s="5"/>
      <c r="AC3511" s="224">
        <f t="shared" si="130"/>
        <v>0</v>
      </c>
      <c r="AD3511" s="270">
        <f t="shared" si="131"/>
        <v>0</v>
      </c>
      <c r="AE3511" s="198"/>
      <c r="AF3511" s="199"/>
      <c r="AG3511" s="200"/>
      <c r="AH3511" s="200"/>
      <c r="AI3511" s="169" t="str">
        <f>IF(AB3511/W3511=0,"",IF(MOD(AB3511,W3511)&gt;0,"ОШИБКА!!! неверная кратность на сорт",""))</f>
        <v/>
      </c>
    </row>
    <row r="3512" spans="2:35" ht="14.4" customHeight="1">
      <c r="B3512" s="251"/>
      <c r="C3512" s="168" t="s">
        <v>2227</v>
      </c>
      <c r="D3512" s="267"/>
      <c r="E3512" s="267"/>
      <c r="F3512" s="267"/>
      <c r="G3512" s="267"/>
      <c r="H3512" s="267"/>
      <c r="I3512" s="267"/>
      <c r="J3512" s="267"/>
      <c r="K3512" s="267"/>
      <c r="L3512" s="196" t="s">
        <v>37</v>
      </c>
      <c r="M3512" s="332" t="s">
        <v>1466</v>
      </c>
      <c r="N3512" s="332" t="s">
        <v>2214</v>
      </c>
      <c r="O3512" s="332" t="s">
        <v>2213</v>
      </c>
      <c r="P3512" s="332" t="s">
        <v>2228</v>
      </c>
      <c r="Q3512" s="338" t="s">
        <v>4642</v>
      </c>
      <c r="R3512" s="334"/>
      <c r="S3512" s="334"/>
      <c r="T3512" s="334"/>
      <c r="U3512" s="252"/>
      <c r="V3512" s="197" t="s">
        <v>776</v>
      </c>
      <c r="W3512" s="220">
        <v>1</v>
      </c>
      <c r="X3512" s="223">
        <v>910</v>
      </c>
      <c r="Y3512" s="223">
        <v>882</v>
      </c>
      <c r="Z3512" s="223">
        <v>827</v>
      </c>
      <c r="AA3512" s="223">
        <v>777</v>
      </c>
      <c r="AB3512" s="5"/>
      <c r="AC3512" s="224">
        <f t="shared" si="130"/>
        <v>0</v>
      </c>
      <c r="AD3512" s="270">
        <f t="shared" si="131"/>
        <v>0</v>
      </c>
      <c r="AE3512" s="198" t="s">
        <v>4484</v>
      </c>
      <c r="AF3512" s="199"/>
      <c r="AG3512" s="200"/>
      <c r="AH3512" s="200"/>
      <c r="AI3512" s="169" t="str">
        <f>IF(AB3512/W3512=0,"",IF(MOD(AB3512,W3512)&gt;0,"ОШИБКА!!! неверная кратность на сорт",""))</f>
        <v/>
      </c>
    </row>
    <row r="3513" spans="2:35" ht="14.4" customHeight="1">
      <c r="B3513" s="251"/>
      <c r="C3513" s="168" t="s">
        <v>3566</v>
      </c>
      <c r="D3513" s="267"/>
      <c r="E3513" s="267"/>
      <c r="F3513" s="267"/>
      <c r="G3513" s="267"/>
      <c r="H3513" s="267"/>
      <c r="I3513" s="267"/>
      <c r="J3513" s="267"/>
      <c r="K3513" s="267"/>
      <c r="L3513" s="196" t="s">
        <v>37</v>
      </c>
      <c r="M3513" s="332" t="s">
        <v>1466</v>
      </c>
      <c r="N3513" s="332" t="s">
        <v>2214</v>
      </c>
      <c r="O3513" s="332" t="s">
        <v>2213</v>
      </c>
      <c r="P3513" s="332" t="s">
        <v>3926</v>
      </c>
      <c r="Q3513" s="338" t="s">
        <v>4642</v>
      </c>
      <c r="R3513" s="334"/>
      <c r="S3513" s="334"/>
      <c r="T3513" s="334"/>
      <c r="U3513" s="252"/>
      <c r="V3513" s="197" t="s">
        <v>776</v>
      </c>
      <c r="W3513" s="220">
        <v>1</v>
      </c>
      <c r="X3513" s="223">
        <v>908</v>
      </c>
      <c r="Y3513" s="223">
        <v>880</v>
      </c>
      <c r="Z3513" s="223">
        <v>825</v>
      </c>
      <c r="AA3513" s="223">
        <v>776</v>
      </c>
      <c r="AB3513" s="5"/>
      <c r="AC3513" s="224">
        <f t="shared" si="130"/>
        <v>0</v>
      </c>
      <c r="AD3513" s="270">
        <f t="shared" si="131"/>
        <v>0</v>
      </c>
      <c r="AE3513" s="198" t="s">
        <v>4484</v>
      </c>
      <c r="AF3513" s="199"/>
      <c r="AG3513" s="200"/>
      <c r="AH3513" s="200"/>
      <c r="AI3513" s="169" t="str">
        <f>IF(AB3513/W3513=0,"",IF(MOD(AB3513,W3513)&gt;0,"ОШИБКА!!! неверная кратность на сорт",""))</f>
        <v/>
      </c>
    </row>
    <row r="3514" spans="2:35" ht="14.4" customHeight="1">
      <c r="B3514" s="251"/>
      <c r="C3514" s="168" t="s">
        <v>3567</v>
      </c>
      <c r="D3514" s="267"/>
      <c r="E3514" s="267"/>
      <c r="F3514" s="267"/>
      <c r="G3514" s="267"/>
      <c r="H3514" s="267"/>
      <c r="I3514" s="267"/>
      <c r="J3514" s="267"/>
      <c r="K3514" s="267"/>
      <c r="L3514" s="196" t="s">
        <v>37</v>
      </c>
      <c r="M3514" s="332" t="s">
        <v>1466</v>
      </c>
      <c r="N3514" s="332" t="s">
        <v>2214</v>
      </c>
      <c r="O3514" s="332" t="s">
        <v>2213</v>
      </c>
      <c r="P3514" s="332" t="s">
        <v>3927</v>
      </c>
      <c r="Q3514" s="338" t="s">
        <v>4642</v>
      </c>
      <c r="R3514" s="334"/>
      <c r="S3514" s="334"/>
      <c r="T3514" s="334"/>
      <c r="U3514" s="252"/>
      <c r="V3514" s="197" t="s">
        <v>776</v>
      </c>
      <c r="W3514" s="220">
        <v>1</v>
      </c>
      <c r="X3514" s="223">
        <v>908</v>
      </c>
      <c r="Y3514" s="223">
        <v>880</v>
      </c>
      <c r="Z3514" s="223">
        <v>825</v>
      </c>
      <c r="AA3514" s="223">
        <v>776</v>
      </c>
      <c r="AB3514" s="5"/>
      <c r="AC3514" s="224">
        <f t="shared" si="130"/>
        <v>0</v>
      </c>
      <c r="AD3514" s="270">
        <f t="shared" si="131"/>
        <v>0</v>
      </c>
      <c r="AE3514" s="198" t="s">
        <v>4484</v>
      </c>
      <c r="AF3514" s="199"/>
      <c r="AG3514" s="200"/>
      <c r="AH3514" s="200"/>
      <c r="AI3514" s="169" t="str">
        <f>IF(AB3514/W3514=0,"",IF(MOD(AB3514,W3514)&gt;0,"ОШИБКА!!! неверная кратность на сорт",""))</f>
        <v/>
      </c>
    </row>
    <row r="3515" spans="2:35" ht="14.4" customHeight="1">
      <c r="B3515" s="251"/>
      <c r="C3515" s="168" t="s">
        <v>3568</v>
      </c>
      <c r="D3515" s="267"/>
      <c r="E3515" s="267"/>
      <c r="F3515" s="267"/>
      <c r="G3515" s="267"/>
      <c r="H3515" s="267"/>
      <c r="I3515" s="267"/>
      <c r="J3515" s="267"/>
      <c r="K3515" s="267"/>
      <c r="L3515" s="196" t="s">
        <v>37</v>
      </c>
      <c r="M3515" s="332" t="s">
        <v>1466</v>
      </c>
      <c r="N3515" s="332" t="s">
        <v>2214</v>
      </c>
      <c r="O3515" s="332" t="s">
        <v>2213</v>
      </c>
      <c r="P3515" s="332" t="s">
        <v>3928</v>
      </c>
      <c r="Q3515" s="338" t="s">
        <v>4642</v>
      </c>
      <c r="R3515" s="334"/>
      <c r="S3515" s="334"/>
      <c r="T3515" s="334"/>
      <c r="U3515" s="252"/>
      <c r="V3515" s="197" t="s">
        <v>776</v>
      </c>
      <c r="W3515" s="220">
        <v>1</v>
      </c>
      <c r="X3515" s="223">
        <v>1738</v>
      </c>
      <c r="Y3515" s="223">
        <v>1685</v>
      </c>
      <c r="Z3515" s="223">
        <v>1580</v>
      </c>
      <c r="AA3515" s="223">
        <v>1485</v>
      </c>
      <c r="AB3515" s="5"/>
      <c r="AC3515" s="224">
        <f t="shared" si="130"/>
        <v>0</v>
      </c>
      <c r="AD3515" s="270">
        <f t="shared" si="131"/>
        <v>0</v>
      </c>
      <c r="AE3515" s="198" t="s">
        <v>4484</v>
      </c>
      <c r="AF3515" s="199"/>
      <c r="AG3515" s="200"/>
      <c r="AH3515" s="200"/>
      <c r="AI3515" s="169" t="str">
        <f>IF(AB3515/W3515=0,"",IF(MOD(AB3515,W3515)&gt;0,"ОШИБКА!!! неверная кратность на сорт",""))</f>
        <v/>
      </c>
    </row>
    <row r="3516" spans="2:35" ht="14.4" customHeight="1">
      <c r="B3516" s="251"/>
      <c r="C3516" s="168" t="s">
        <v>3569</v>
      </c>
      <c r="D3516" s="267"/>
      <c r="E3516" s="267"/>
      <c r="F3516" s="267"/>
      <c r="G3516" s="267"/>
      <c r="H3516" s="267"/>
      <c r="I3516" s="267"/>
      <c r="J3516" s="267"/>
      <c r="K3516" s="267"/>
      <c r="L3516" s="196" t="s">
        <v>37</v>
      </c>
      <c r="M3516" s="332" t="s">
        <v>1466</v>
      </c>
      <c r="N3516" s="332" t="s">
        <v>2214</v>
      </c>
      <c r="O3516" s="332" t="s">
        <v>2213</v>
      </c>
      <c r="P3516" s="332" t="s">
        <v>3929</v>
      </c>
      <c r="Q3516" s="338" t="s">
        <v>4642</v>
      </c>
      <c r="R3516" s="334"/>
      <c r="S3516" s="334"/>
      <c r="T3516" s="334"/>
      <c r="U3516" s="252"/>
      <c r="V3516" s="197" t="s">
        <v>776</v>
      </c>
      <c r="W3516" s="220">
        <v>1</v>
      </c>
      <c r="X3516" s="223">
        <v>908</v>
      </c>
      <c r="Y3516" s="223">
        <v>880</v>
      </c>
      <c r="Z3516" s="223">
        <v>825</v>
      </c>
      <c r="AA3516" s="223">
        <v>776</v>
      </c>
      <c r="AB3516" s="5"/>
      <c r="AC3516" s="224">
        <f t="shared" si="130"/>
        <v>0</v>
      </c>
      <c r="AD3516" s="270">
        <f t="shared" si="131"/>
        <v>0</v>
      </c>
      <c r="AE3516" s="198" t="s">
        <v>4484</v>
      </c>
      <c r="AF3516" s="199"/>
      <c r="AG3516" s="200"/>
      <c r="AH3516" s="200"/>
      <c r="AI3516" s="169" t="str">
        <f>IF(AB3516/W3516=0,"",IF(MOD(AB3516,W3516)&gt;0,"ОШИБКА!!! неверная кратность на сорт",""))</f>
        <v/>
      </c>
    </row>
    <row r="3517" spans="2:35" ht="14.4" customHeight="1">
      <c r="B3517" s="251"/>
      <c r="C3517" s="168" t="s">
        <v>3570</v>
      </c>
      <c r="D3517" s="267"/>
      <c r="E3517" s="267"/>
      <c r="F3517" s="267"/>
      <c r="G3517" s="267"/>
      <c r="H3517" s="267"/>
      <c r="I3517" s="267"/>
      <c r="J3517" s="267"/>
      <c r="K3517" s="267"/>
      <c r="L3517" s="196" t="s">
        <v>37</v>
      </c>
      <c r="M3517" s="332" t="s">
        <v>1466</v>
      </c>
      <c r="N3517" s="332" t="s">
        <v>1474</v>
      </c>
      <c r="O3517" s="332" t="s">
        <v>1473</v>
      </c>
      <c r="P3517" s="332" t="s">
        <v>3930</v>
      </c>
      <c r="Q3517" s="338" t="s">
        <v>4624</v>
      </c>
      <c r="R3517" s="334"/>
      <c r="S3517" s="334"/>
      <c r="T3517" s="334"/>
      <c r="U3517" s="219"/>
      <c r="V3517" s="197" t="s">
        <v>176</v>
      </c>
      <c r="W3517" s="220">
        <v>1</v>
      </c>
      <c r="X3517" s="223">
        <v>1573</v>
      </c>
      <c r="Y3517" s="223">
        <v>1525</v>
      </c>
      <c r="Z3517" s="223">
        <v>1430</v>
      </c>
      <c r="AA3517" s="223">
        <v>1344</v>
      </c>
      <c r="AB3517" s="5"/>
      <c r="AC3517" s="224">
        <f t="shared" si="130"/>
        <v>0</v>
      </c>
      <c r="AD3517" s="270">
        <f t="shared" si="131"/>
        <v>0</v>
      </c>
      <c r="AE3517" s="198" t="s">
        <v>4484</v>
      </c>
      <c r="AF3517" s="199"/>
      <c r="AG3517" s="200"/>
      <c r="AH3517" s="200"/>
      <c r="AI3517" s="169" t="str">
        <f>IF(AB3517/W3517=0,"",IF(MOD(AB3517,W3517)&gt;0,"ОШИБКА!!! неверная кратность на сорт",""))</f>
        <v/>
      </c>
    </row>
    <row r="3518" spans="2:35" ht="14.4" customHeight="1">
      <c r="B3518" s="251"/>
      <c r="C3518" s="168" t="s">
        <v>3571</v>
      </c>
      <c r="D3518" s="267"/>
      <c r="E3518" s="267"/>
      <c r="F3518" s="267"/>
      <c r="G3518" s="267"/>
      <c r="H3518" s="267"/>
      <c r="I3518" s="267"/>
      <c r="J3518" s="267"/>
      <c r="K3518" s="267"/>
      <c r="L3518" s="196" t="s">
        <v>37</v>
      </c>
      <c r="M3518" s="332" t="s">
        <v>1466</v>
      </c>
      <c r="N3518" s="332" t="s">
        <v>1474</v>
      </c>
      <c r="O3518" s="332" t="s">
        <v>1473</v>
      </c>
      <c r="P3518" s="332" t="s">
        <v>1678</v>
      </c>
      <c r="Q3518" s="338" t="s">
        <v>4613</v>
      </c>
      <c r="R3518" s="334"/>
      <c r="S3518" s="334"/>
      <c r="T3518" s="334"/>
      <c r="U3518" s="219"/>
      <c r="V3518" s="197" t="s">
        <v>776</v>
      </c>
      <c r="W3518" s="220">
        <v>1</v>
      </c>
      <c r="X3518" s="223">
        <v>383</v>
      </c>
      <c r="Y3518" s="223">
        <v>372</v>
      </c>
      <c r="Z3518" s="223">
        <v>348</v>
      </c>
      <c r="AA3518" s="223">
        <v>328</v>
      </c>
      <c r="AB3518" s="5"/>
      <c r="AC3518" s="224">
        <f t="shared" si="130"/>
        <v>0</v>
      </c>
      <c r="AD3518" s="270">
        <f t="shared" si="131"/>
        <v>0</v>
      </c>
      <c r="AE3518" s="198" t="s">
        <v>4484</v>
      </c>
      <c r="AF3518" s="199"/>
      <c r="AG3518" s="200"/>
      <c r="AH3518" s="200"/>
      <c r="AI3518" s="169" t="str">
        <f>IF(AB3518/W3518=0,"",IF(MOD(AB3518,W3518)&gt;0,"ОШИБКА!!! неверная кратность на сорт",""))</f>
        <v/>
      </c>
    </row>
    <row r="3519" spans="2:35" ht="14.4" customHeight="1">
      <c r="B3519" s="251"/>
      <c r="C3519" s="168" t="s">
        <v>3572</v>
      </c>
      <c r="D3519" s="267"/>
      <c r="E3519" s="267"/>
      <c r="F3519" s="267"/>
      <c r="G3519" s="267"/>
      <c r="H3519" s="267"/>
      <c r="I3519" s="267"/>
      <c r="J3519" s="267"/>
      <c r="K3519" s="267"/>
      <c r="L3519" s="196" t="s">
        <v>37</v>
      </c>
      <c r="M3519" s="332" t="s">
        <v>1466</v>
      </c>
      <c r="N3519" s="332" t="s">
        <v>1474</v>
      </c>
      <c r="O3519" s="332" t="s">
        <v>1473</v>
      </c>
      <c r="P3519" s="332" t="s">
        <v>3931</v>
      </c>
      <c r="Q3519" s="338" t="s">
        <v>4623</v>
      </c>
      <c r="R3519" s="334"/>
      <c r="S3519" s="334"/>
      <c r="T3519" s="334"/>
      <c r="U3519" s="219"/>
      <c r="V3519" s="197" t="s">
        <v>776</v>
      </c>
      <c r="W3519" s="220">
        <v>1</v>
      </c>
      <c r="X3519" s="223">
        <v>316</v>
      </c>
      <c r="Y3519" s="223">
        <v>306</v>
      </c>
      <c r="Z3519" s="223">
        <v>287</v>
      </c>
      <c r="AA3519" s="223">
        <v>270</v>
      </c>
      <c r="AB3519" s="5"/>
      <c r="AC3519" s="224">
        <f t="shared" si="130"/>
        <v>0</v>
      </c>
      <c r="AD3519" s="270">
        <f t="shared" si="131"/>
        <v>0</v>
      </c>
      <c r="AE3519" s="198" t="s">
        <v>4484</v>
      </c>
      <c r="AF3519" s="199"/>
      <c r="AG3519" s="200"/>
      <c r="AH3519" s="200"/>
      <c r="AI3519" s="169" t="str">
        <f>IF(AB3519/W3519=0,"",IF(MOD(AB3519,W3519)&gt;0,"ОШИБКА!!! неверная кратность на сорт",""))</f>
        <v/>
      </c>
    </row>
    <row r="3520" spans="2:35" ht="14.4" customHeight="1">
      <c r="B3520" s="251"/>
      <c r="C3520" s="168" t="s">
        <v>1472</v>
      </c>
      <c r="D3520" s="267">
        <v>48</v>
      </c>
      <c r="E3520" s="267">
        <v>112</v>
      </c>
      <c r="F3520" s="267">
        <v>86</v>
      </c>
      <c r="G3520" s="267"/>
      <c r="H3520" s="267"/>
      <c r="I3520" s="267"/>
      <c r="J3520" s="267"/>
      <c r="K3520" s="267"/>
      <c r="L3520" s="196" t="s">
        <v>37</v>
      </c>
      <c r="M3520" s="196" t="s">
        <v>1466</v>
      </c>
      <c r="N3520" s="196" t="s">
        <v>1474</v>
      </c>
      <c r="O3520" s="196" t="s">
        <v>1473</v>
      </c>
      <c r="P3520" s="196"/>
      <c r="Q3520" s="196" t="s">
        <v>141</v>
      </c>
      <c r="R3520" s="218"/>
      <c r="S3520" s="218"/>
      <c r="T3520" s="218"/>
      <c r="U3520" s="219"/>
      <c r="V3520" s="197" t="s">
        <v>776</v>
      </c>
      <c r="W3520" s="220">
        <v>1</v>
      </c>
      <c r="X3520" s="223">
        <v>236</v>
      </c>
      <c r="Y3520" s="223">
        <v>229</v>
      </c>
      <c r="Z3520" s="223">
        <v>215</v>
      </c>
      <c r="AA3520" s="223">
        <v>202</v>
      </c>
      <c r="AB3520" s="5"/>
      <c r="AC3520" s="224">
        <f t="shared" si="130"/>
        <v>0</v>
      </c>
      <c r="AD3520" s="270">
        <f t="shared" si="131"/>
        <v>0</v>
      </c>
      <c r="AE3520" s="198"/>
      <c r="AF3520" s="199"/>
      <c r="AG3520" s="200"/>
      <c r="AH3520" s="200"/>
      <c r="AI3520" s="169" t="str">
        <f>IF(AB3520/W3520=0,"",IF(MOD(AB3520,W3520)&gt;0,"ОШИБКА!!! неверная кратность на сорт",""))</f>
        <v/>
      </c>
    </row>
    <row r="3521" spans="2:35" ht="14.4" customHeight="1">
      <c r="B3521" s="251"/>
      <c r="C3521" s="168" t="s">
        <v>2229</v>
      </c>
      <c r="D3521" s="267"/>
      <c r="E3521" s="267"/>
      <c r="F3521" s="267"/>
      <c r="G3521" s="267"/>
      <c r="H3521" s="267"/>
      <c r="I3521" s="267"/>
      <c r="J3521" s="267">
        <v>11</v>
      </c>
      <c r="K3521" s="267"/>
      <c r="L3521" s="196" t="s">
        <v>37</v>
      </c>
      <c r="M3521" s="196" t="s">
        <v>1466</v>
      </c>
      <c r="N3521" s="196" t="s">
        <v>2231</v>
      </c>
      <c r="O3521" s="196" t="s">
        <v>2230</v>
      </c>
      <c r="P3521" s="196" t="s">
        <v>2232</v>
      </c>
      <c r="Q3521" s="217" t="s">
        <v>4642</v>
      </c>
      <c r="R3521" s="218"/>
      <c r="S3521" s="218"/>
      <c r="T3521" s="334"/>
      <c r="U3521" s="252"/>
      <c r="V3521" s="197" t="s">
        <v>776</v>
      </c>
      <c r="W3521" s="220">
        <v>1</v>
      </c>
      <c r="X3521" s="223">
        <v>910</v>
      </c>
      <c r="Y3521" s="223">
        <v>882</v>
      </c>
      <c r="Z3521" s="223">
        <v>827</v>
      </c>
      <c r="AA3521" s="223">
        <v>777</v>
      </c>
      <c r="AB3521" s="5"/>
      <c r="AC3521" s="224">
        <f t="shared" si="130"/>
        <v>0</v>
      </c>
      <c r="AD3521" s="270">
        <f t="shared" si="131"/>
        <v>0</v>
      </c>
      <c r="AE3521" s="198"/>
      <c r="AF3521" s="199"/>
      <c r="AG3521" s="200"/>
      <c r="AH3521" s="200"/>
      <c r="AI3521" s="169" t="str">
        <f>IF(AB3521/W3521=0,"",IF(MOD(AB3521,W3521)&gt;0,"ОШИБКА!!! неверная кратность на сорт",""))</f>
        <v/>
      </c>
    </row>
    <row r="3522" spans="2:35" ht="14.4" customHeight="1">
      <c r="B3522" s="251"/>
      <c r="C3522" s="168" t="s">
        <v>2233</v>
      </c>
      <c r="D3522" s="267"/>
      <c r="E3522" s="267"/>
      <c r="F3522" s="267"/>
      <c r="G3522" s="267"/>
      <c r="H3522" s="267"/>
      <c r="I3522" s="267"/>
      <c r="J3522" s="267"/>
      <c r="K3522" s="267"/>
      <c r="L3522" s="196" t="s">
        <v>37</v>
      </c>
      <c r="M3522" s="332" t="s">
        <v>1466</v>
      </c>
      <c r="N3522" s="332" t="s">
        <v>2231</v>
      </c>
      <c r="O3522" s="332" t="s">
        <v>2230</v>
      </c>
      <c r="P3522" s="332" t="s">
        <v>2234</v>
      </c>
      <c r="Q3522" s="338" t="s">
        <v>4642</v>
      </c>
      <c r="R3522" s="334"/>
      <c r="S3522" s="334"/>
      <c r="T3522" s="334"/>
      <c r="U3522" s="252"/>
      <c r="V3522" s="197" t="s">
        <v>776</v>
      </c>
      <c r="W3522" s="220">
        <v>1</v>
      </c>
      <c r="X3522" s="223">
        <v>906</v>
      </c>
      <c r="Y3522" s="223">
        <v>879</v>
      </c>
      <c r="Z3522" s="223">
        <v>824</v>
      </c>
      <c r="AA3522" s="223">
        <v>775</v>
      </c>
      <c r="AB3522" s="5"/>
      <c r="AC3522" s="224">
        <f t="shared" si="130"/>
        <v>0</v>
      </c>
      <c r="AD3522" s="270">
        <f t="shared" si="131"/>
        <v>0</v>
      </c>
      <c r="AE3522" s="198" t="s">
        <v>4484</v>
      </c>
      <c r="AF3522" s="199"/>
      <c r="AG3522" s="200"/>
      <c r="AH3522" s="200"/>
      <c r="AI3522" s="169" t="str">
        <f>IF(AB3522/W3522=0,"",IF(MOD(AB3522,W3522)&gt;0,"ОШИБКА!!! неверная кратность на сорт",""))</f>
        <v/>
      </c>
    </row>
    <row r="3523" spans="2:35" ht="14.4" customHeight="1">
      <c r="B3523" s="251"/>
      <c r="C3523" s="168" t="s">
        <v>2235</v>
      </c>
      <c r="D3523" s="267"/>
      <c r="E3523" s="267"/>
      <c r="F3523" s="267"/>
      <c r="G3523" s="267"/>
      <c r="H3523" s="267"/>
      <c r="I3523" s="267"/>
      <c r="J3523" s="267"/>
      <c r="K3523" s="267"/>
      <c r="L3523" s="196" t="s">
        <v>37</v>
      </c>
      <c r="M3523" s="332" t="s">
        <v>1466</v>
      </c>
      <c r="N3523" s="332" t="s">
        <v>2231</v>
      </c>
      <c r="O3523" s="332" t="s">
        <v>2230</v>
      </c>
      <c r="P3523" s="332" t="s">
        <v>2236</v>
      </c>
      <c r="Q3523" s="338" t="s">
        <v>4642</v>
      </c>
      <c r="R3523" s="334"/>
      <c r="S3523" s="334"/>
      <c r="T3523" s="334"/>
      <c r="U3523" s="252"/>
      <c r="V3523" s="197" t="s">
        <v>776</v>
      </c>
      <c r="W3523" s="220">
        <v>1</v>
      </c>
      <c r="X3523" s="223">
        <v>910</v>
      </c>
      <c r="Y3523" s="223">
        <v>882</v>
      </c>
      <c r="Z3523" s="223">
        <v>827</v>
      </c>
      <c r="AA3523" s="223">
        <v>777</v>
      </c>
      <c r="AB3523" s="5"/>
      <c r="AC3523" s="224">
        <f t="shared" si="130"/>
        <v>0</v>
      </c>
      <c r="AD3523" s="270">
        <f t="shared" si="131"/>
        <v>0</v>
      </c>
      <c r="AE3523" s="198" t="s">
        <v>4484</v>
      </c>
      <c r="AF3523" s="199"/>
      <c r="AG3523" s="200"/>
      <c r="AH3523" s="200"/>
      <c r="AI3523" s="169" t="str">
        <f>IF(AB3523/W3523=0,"",IF(MOD(AB3523,W3523)&gt;0,"ОШИБКА!!! неверная кратность на сорт",""))</f>
        <v/>
      </c>
    </row>
    <row r="3524" spans="2:35" ht="14.4" customHeight="1">
      <c r="B3524" s="251"/>
      <c r="C3524" s="168" t="s">
        <v>3573</v>
      </c>
      <c r="D3524" s="267"/>
      <c r="E3524" s="267"/>
      <c r="F3524" s="267"/>
      <c r="G3524" s="267"/>
      <c r="H3524" s="267"/>
      <c r="I3524" s="267"/>
      <c r="J3524" s="267"/>
      <c r="K3524" s="267"/>
      <c r="L3524" s="196" t="s">
        <v>37</v>
      </c>
      <c r="M3524" s="332" t="s">
        <v>1466</v>
      </c>
      <c r="N3524" s="332" t="s">
        <v>2231</v>
      </c>
      <c r="O3524" s="332" t="s">
        <v>2230</v>
      </c>
      <c r="P3524" s="332" t="s">
        <v>3932</v>
      </c>
      <c r="Q3524" s="338" t="s">
        <v>4642</v>
      </c>
      <c r="R3524" s="334"/>
      <c r="S3524" s="334"/>
      <c r="T3524" s="334"/>
      <c r="U3524" s="252"/>
      <c r="V3524" s="197" t="s">
        <v>776</v>
      </c>
      <c r="W3524" s="220">
        <v>1</v>
      </c>
      <c r="X3524" s="223">
        <v>586</v>
      </c>
      <c r="Y3524" s="223">
        <v>568</v>
      </c>
      <c r="Z3524" s="223">
        <v>533</v>
      </c>
      <c r="AA3524" s="223">
        <v>501</v>
      </c>
      <c r="AB3524" s="5"/>
      <c r="AC3524" s="224">
        <f t="shared" si="130"/>
        <v>0</v>
      </c>
      <c r="AD3524" s="270">
        <f t="shared" si="131"/>
        <v>0</v>
      </c>
      <c r="AE3524" s="198" t="s">
        <v>4484</v>
      </c>
      <c r="AF3524" s="199"/>
      <c r="AG3524" s="200"/>
      <c r="AH3524" s="200"/>
      <c r="AI3524" s="169" t="str">
        <f>IF(AB3524/W3524=0,"",IF(MOD(AB3524,W3524)&gt;0,"ОШИБКА!!! неверная кратность на сорт",""))</f>
        <v/>
      </c>
    </row>
    <row r="3525" spans="2:35" ht="14.4" customHeight="1">
      <c r="B3525" s="251"/>
      <c r="C3525" s="168" t="s">
        <v>3574</v>
      </c>
      <c r="D3525" s="267"/>
      <c r="E3525" s="267"/>
      <c r="F3525" s="267"/>
      <c r="G3525" s="267"/>
      <c r="H3525" s="267"/>
      <c r="I3525" s="267"/>
      <c r="J3525" s="267"/>
      <c r="K3525" s="267"/>
      <c r="L3525" s="196" t="s">
        <v>37</v>
      </c>
      <c r="M3525" s="332" t="s">
        <v>1466</v>
      </c>
      <c r="N3525" s="332" t="s">
        <v>2231</v>
      </c>
      <c r="O3525" s="332" t="s">
        <v>2230</v>
      </c>
      <c r="P3525" s="332" t="s">
        <v>3932</v>
      </c>
      <c r="Q3525" s="338" t="s">
        <v>4642</v>
      </c>
      <c r="R3525" s="334"/>
      <c r="S3525" s="334"/>
      <c r="T3525" s="334"/>
      <c r="U3525" s="252"/>
      <c r="V3525" s="197" t="s">
        <v>776</v>
      </c>
      <c r="W3525" s="220">
        <v>1</v>
      </c>
      <c r="X3525" s="223">
        <v>908</v>
      </c>
      <c r="Y3525" s="223">
        <v>880</v>
      </c>
      <c r="Z3525" s="223">
        <v>825</v>
      </c>
      <c r="AA3525" s="223">
        <v>776</v>
      </c>
      <c r="AB3525" s="5"/>
      <c r="AC3525" s="224">
        <f t="shared" si="130"/>
        <v>0</v>
      </c>
      <c r="AD3525" s="270">
        <f t="shared" si="131"/>
        <v>0</v>
      </c>
      <c r="AE3525" s="198" t="s">
        <v>4484</v>
      </c>
      <c r="AF3525" s="199"/>
      <c r="AG3525" s="200"/>
      <c r="AH3525" s="200"/>
      <c r="AI3525" s="169" t="str">
        <f>IF(AB3525/W3525=0,"",IF(MOD(AB3525,W3525)&gt;0,"ОШИБКА!!! неверная кратность на сорт",""))</f>
        <v/>
      </c>
    </row>
    <row r="3526" spans="2:35" ht="14.4" customHeight="1">
      <c r="B3526" s="251"/>
      <c r="C3526" s="168" t="s">
        <v>2237</v>
      </c>
      <c r="D3526" s="267"/>
      <c r="E3526" s="267"/>
      <c r="F3526" s="267"/>
      <c r="G3526" s="267"/>
      <c r="H3526" s="267"/>
      <c r="I3526" s="267"/>
      <c r="J3526" s="267"/>
      <c r="K3526" s="267"/>
      <c r="L3526" s="196" t="s">
        <v>37</v>
      </c>
      <c r="M3526" s="332" t="s">
        <v>1466</v>
      </c>
      <c r="N3526" s="332" t="s">
        <v>2231</v>
      </c>
      <c r="O3526" s="332" t="s">
        <v>2230</v>
      </c>
      <c r="P3526" s="332" t="s">
        <v>2238</v>
      </c>
      <c r="Q3526" s="338" t="s">
        <v>4642</v>
      </c>
      <c r="R3526" s="334"/>
      <c r="S3526" s="334"/>
      <c r="T3526" s="334"/>
      <c r="U3526" s="252"/>
      <c r="V3526" s="197" t="s">
        <v>776</v>
      </c>
      <c r="W3526" s="220">
        <v>1</v>
      </c>
      <c r="X3526" s="223">
        <v>910</v>
      </c>
      <c r="Y3526" s="223">
        <v>882</v>
      </c>
      <c r="Z3526" s="223">
        <v>827</v>
      </c>
      <c r="AA3526" s="223">
        <v>777</v>
      </c>
      <c r="AB3526" s="5"/>
      <c r="AC3526" s="224">
        <f t="shared" si="130"/>
        <v>0</v>
      </c>
      <c r="AD3526" s="270">
        <f t="shared" si="131"/>
        <v>0</v>
      </c>
      <c r="AE3526" s="198" t="s">
        <v>4484</v>
      </c>
      <c r="AF3526" s="199"/>
      <c r="AG3526" s="200"/>
      <c r="AH3526" s="200"/>
      <c r="AI3526" s="169" t="str">
        <f>IF(AB3526/W3526=0,"",IF(MOD(AB3526,W3526)&gt;0,"ОШИБКА!!! неверная кратность на сорт",""))</f>
        <v/>
      </c>
    </row>
    <row r="3527" spans="2:35" ht="14.4" customHeight="1">
      <c r="B3527" s="251"/>
      <c r="C3527" s="168" t="s">
        <v>3575</v>
      </c>
      <c r="D3527" s="267"/>
      <c r="E3527" s="267"/>
      <c r="F3527" s="267"/>
      <c r="G3527" s="267"/>
      <c r="H3527" s="267"/>
      <c r="I3527" s="267"/>
      <c r="J3527" s="267">
        <v>3</v>
      </c>
      <c r="K3527" s="267"/>
      <c r="L3527" s="196" t="s">
        <v>37</v>
      </c>
      <c r="M3527" s="196" t="s">
        <v>1466</v>
      </c>
      <c r="N3527" s="196" t="s">
        <v>2231</v>
      </c>
      <c r="O3527" s="196" t="s">
        <v>2230</v>
      </c>
      <c r="P3527" s="196" t="s">
        <v>3933</v>
      </c>
      <c r="Q3527" s="217" t="s">
        <v>4642</v>
      </c>
      <c r="R3527" s="218"/>
      <c r="S3527" s="218"/>
      <c r="T3527" s="334"/>
      <c r="U3527" s="252"/>
      <c r="V3527" s="197" t="s">
        <v>776</v>
      </c>
      <c r="W3527" s="220">
        <v>1</v>
      </c>
      <c r="X3527" s="223">
        <v>586</v>
      </c>
      <c r="Y3527" s="223">
        <v>568</v>
      </c>
      <c r="Z3527" s="223">
        <v>533</v>
      </c>
      <c r="AA3527" s="223">
        <v>501</v>
      </c>
      <c r="AB3527" s="5"/>
      <c r="AC3527" s="224">
        <f t="shared" si="130"/>
        <v>0</v>
      </c>
      <c r="AD3527" s="270">
        <f t="shared" si="131"/>
        <v>0</v>
      </c>
      <c r="AE3527" s="198"/>
      <c r="AF3527" s="199"/>
      <c r="AG3527" s="200"/>
      <c r="AH3527" s="200"/>
      <c r="AI3527" s="169" t="str">
        <f>IF(AB3527/W3527=0,"",IF(MOD(AB3527,W3527)&gt;0,"ОШИБКА!!! неверная кратность на сорт",""))</f>
        <v/>
      </c>
    </row>
    <row r="3528" spans="2:35" ht="14.4" customHeight="1">
      <c r="B3528" s="251"/>
      <c r="C3528" s="168" t="s">
        <v>2239</v>
      </c>
      <c r="D3528" s="267"/>
      <c r="E3528" s="267"/>
      <c r="F3528" s="267"/>
      <c r="G3528" s="267"/>
      <c r="H3528" s="267"/>
      <c r="I3528" s="267"/>
      <c r="J3528" s="267">
        <v>1</v>
      </c>
      <c r="K3528" s="267"/>
      <c r="L3528" s="196" t="s">
        <v>37</v>
      </c>
      <c r="M3528" s="196" t="s">
        <v>1466</v>
      </c>
      <c r="N3528" s="196" t="s">
        <v>2231</v>
      </c>
      <c r="O3528" s="196" t="s">
        <v>2230</v>
      </c>
      <c r="P3528" s="196" t="s">
        <v>2240</v>
      </c>
      <c r="Q3528" s="217" t="s">
        <v>4642</v>
      </c>
      <c r="R3528" s="218"/>
      <c r="S3528" s="218"/>
      <c r="T3528" s="334"/>
      <c r="U3528" s="252"/>
      <c r="V3528" s="197" t="s">
        <v>776</v>
      </c>
      <c r="W3528" s="220">
        <v>1</v>
      </c>
      <c r="X3528" s="223">
        <v>910</v>
      </c>
      <c r="Y3528" s="223">
        <v>882</v>
      </c>
      <c r="Z3528" s="223">
        <v>827</v>
      </c>
      <c r="AA3528" s="223">
        <v>777</v>
      </c>
      <c r="AB3528" s="5"/>
      <c r="AC3528" s="224">
        <f t="shared" si="130"/>
        <v>0</v>
      </c>
      <c r="AD3528" s="270">
        <f t="shared" si="131"/>
        <v>0</v>
      </c>
      <c r="AE3528" s="198"/>
      <c r="AF3528" s="199"/>
      <c r="AG3528" s="200"/>
      <c r="AH3528" s="200"/>
      <c r="AI3528" s="169" t="str">
        <f>IF(AB3528/W3528=0,"",IF(MOD(AB3528,W3528)&gt;0,"ОШИБКА!!! неверная кратность на сорт",""))</f>
        <v/>
      </c>
    </row>
    <row r="3529" spans="2:35" ht="14.4" customHeight="1">
      <c r="B3529" s="251"/>
      <c r="C3529" s="168" t="s">
        <v>3576</v>
      </c>
      <c r="D3529" s="267"/>
      <c r="E3529" s="267"/>
      <c r="F3529" s="267"/>
      <c r="G3529" s="267"/>
      <c r="H3529" s="267"/>
      <c r="I3529" s="267"/>
      <c r="J3529" s="267">
        <v>12</v>
      </c>
      <c r="K3529" s="267"/>
      <c r="L3529" s="196" t="s">
        <v>37</v>
      </c>
      <c r="M3529" s="196" t="s">
        <v>1466</v>
      </c>
      <c r="N3529" s="196" t="s">
        <v>2231</v>
      </c>
      <c r="O3529" s="196" t="s">
        <v>2230</v>
      </c>
      <c r="P3529" s="196" t="s">
        <v>2242</v>
      </c>
      <c r="Q3529" s="217" t="s">
        <v>4642</v>
      </c>
      <c r="R3529" s="218"/>
      <c r="S3529" s="218"/>
      <c r="T3529" s="334"/>
      <c r="U3529" s="252"/>
      <c r="V3529" s="197" t="s">
        <v>776</v>
      </c>
      <c r="W3529" s="220">
        <v>1</v>
      </c>
      <c r="X3529" s="223">
        <v>586</v>
      </c>
      <c r="Y3529" s="223">
        <v>568</v>
      </c>
      <c r="Z3529" s="223">
        <v>533</v>
      </c>
      <c r="AA3529" s="223">
        <v>501</v>
      </c>
      <c r="AB3529" s="5"/>
      <c r="AC3529" s="224">
        <f t="shared" si="130"/>
        <v>0</v>
      </c>
      <c r="AD3529" s="270">
        <f t="shared" si="131"/>
        <v>0</v>
      </c>
      <c r="AE3529" s="198"/>
      <c r="AF3529" s="199"/>
      <c r="AG3529" s="200"/>
      <c r="AH3529" s="200"/>
      <c r="AI3529" s="169" t="str">
        <f>IF(AB3529/W3529=0,"",IF(MOD(AB3529,W3529)&gt;0,"ОШИБКА!!! неверная кратность на сорт",""))</f>
        <v/>
      </c>
    </row>
    <row r="3530" spans="2:35" ht="14.4" customHeight="1">
      <c r="B3530" s="251"/>
      <c r="C3530" s="168" t="s">
        <v>2241</v>
      </c>
      <c r="D3530" s="267"/>
      <c r="E3530" s="267"/>
      <c r="F3530" s="267"/>
      <c r="G3530" s="267"/>
      <c r="H3530" s="267"/>
      <c r="I3530" s="267"/>
      <c r="J3530" s="267"/>
      <c r="K3530" s="267"/>
      <c r="L3530" s="196" t="s">
        <v>37</v>
      </c>
      <c r="M3530" s="332" t="s">
        <v>1466</v>
      </c>
      <c r="N3530" s="332" t="s">
        <v>2231</v>
      </c>
      <c r="O3530" s="332" t="s">
        <v>2230</v>
      </c>
      <c r="P3530" s="332" t="s">
        <v>2242</v>
      </c>
      <c r="Q3530" s="338" t="s">
        <v>4642</v>
      </c>
      <c r="R3530" s="334"/>
      <c r="S3530" s="334"/>
      <c r="T3530" s="334"/>
      <c r="U3530" s="252"/>
      <c r="V3530" s="197" t="s">
        <v>776</v>
      </c>
      <c r="W3530" s="220">
        <v>1</v>
      </c>
      <c r="X3530" s="223">
        <v>910</v>
      </c>
      <c r="Y3530" s="223">
        <v>882</v>
      </c>
      <c r="Z3530" s="223">
        <v>827</v>
      </c>
      <c r="AA3530" s="223">
        <v>777</v>
      </c>
      <c r="AB3530" s="5"/>
      <c r="AC3530" s="224">
        <f t="shared" si="130"/>
        <v>0</v>
      </c>
      <c r="AD3530" s="270">
        <f t="shared" si="131"/>
        <v>0</v>
      </c>
      <c r="AE3530" s="198" t="s">
        <v>4484</v>
      </c>
      <c r="AF3530" s="199"/>
      <c r="AG3530" s="200"/>
      <c r="AH3530" s="200"/>
      <c r="AI3530" s="169" t="str">
        <f>IF(AB3530/W3530=0,"",IF(MOD(AB3530,W3530)&gt;0,"ОШИБКА!!! неверная кратность на сорт",""))</f>
        <v/>
      </c>
    </row>
    <row r="3531" spans="2:35" ht="14.4" customHeight="1">
      <c r="B3531" s="251"/>
      <c r="C3531" s="168" t="s">
        <v>2243</v>
      </c>
      <c r="D3531" s="267"/>
      <c r="E3531" s="267"/>
      <c r="F3531" s="267"/>
      <c r="G3531" s="267"/>
      <c r="H3531" s="267"/>
      <c r="I3531" s="267"/>
      <c r="J3531" s="267"/>
      <c r="K3531" s="267"/>
      <c r="L3531" s="196" t="s">
        <v>37</v>
      </c>
      <c r="M3531" s="332" t="s">
        <v>1466</v>
      </c>
      <c r="N3531" s="332" t="s">
        <v>2231</v>
      </c>
      <c r="O3531" s="332" t="s">
        <v>2230</v>
      </c>
      <c r="P3531" s="332" t="s">
        <v>2244</v>
      </c>
      <c r="Q3531" s="338" t="s">
        <v>4642</v>
      </c>
      <c r="R3531" s="334"/>
      <c r="S3531" s="334"/>
      <c r="T3531" s="334"/>
      <c r="U3531" s="252"/>
      <c r="V3531" s="197" t="s">
        <v>776</v>
      </c>
      <c r="W3531" s="220">
        <v>1</v>
      </c>
      <c r="X3531" s="223">
        <v>910</v>
      </c>
      <c r="Y3531" s="223">
        <v>882</v>
      </c>
      <c r="Z3531" s="223">
        <v>827</v>
      </c>
      <c r="AA3531" s="223">
        <v>777</v>
      </c>
      <c r="AB3531" s="5"/>
      <c r="AC3531" s="224">
        <f t="shared" si="130"/>
        <v>0</v>
      </c>
      <c r="AD3531" s="270">
        <f t="shared" si="131"/>
        <v>0</v>
      </c>
      <c r="AE3531" s="198" t="s">
        <v>4484</v>
      </c>
      <c r="AF3531" s="199"/>
      <c r="AG3531" s="200"/>
      <c r="AH3531" s="200"/>
      <c r="AI3531" s="169" t="str">
        <f>IF(AB3531/W3531=0,"",IF(MOD(AB3531,W3531)&gt;0,"ОШИБКА!!! неверная кратность на сорт",""))</f>
        <v/>
      </c>
    </row>
    <row r="3532" spans="2:35" ht="14.4" customHeight="1">
      <c r="B3532" s="251"/>
      <c r="C3532" s="168" t="s">
        <v>2245</v>
      </c>
      <c r="D3532" s="267"/>
      <c r="E3532" s="267"/>
      <c r="F3532" s="267"/>
      <c r="G3532" s="267"/>
      <c r="H3532" s="267"/>
      <c r="I3532" s="267"/>
      <c r="J3532" s="267">
        <v>5</v>
      </c>
      <c r="K3532" s="267"/>
      <c r="L3532" s="196" t="s">
        <v>37</v>
      </c>
      <c r="M3532" s="196" t="s">
        <v>1466</v>
      </c>
      <c r="N3532" s="196" t="s">
        <v>2231</v>
      </c>
      <c r="O3532" s="196" t="s">
        <v>2230</v>
      </c>
      <c r="P3532" s="196" t="s">
        <v>2246</v>
      </c>
      <c r="Q3532" s="217" t="s">
        <v>4642</v>
      </c>
      <c r="R3532" s="218"/>
      <c r="S3532" s="218"/>
      <c r="T3532" s="334"/>
      <c r="U3532" s="252"/>
      <c r="V3532" s="197" t="s">
        <v>776</v>
      </c>
      <c r="W3532" s="220">
        <v>1</v>
      </c>
      <c r="X3532" s="223">
        <v>910</v>
      </c>
      <c r="Y3532" s="223">
        <v>882</v>
      </c>
      <c r="Z3532" s="223">
        <v>827</v>
      </c>
      <c r="AA3532" s="223">
        <v>777</v>
      </c>
      <c r="AB3532" s="5"/>
      <c r="AC3532" s="224">
        <f t="shared" si="130"/>
        <v>0</v>
      </c>
      <c r="AD3532" s="270">
        <f t="shared" si="131"/>
        <v>0</v>
      </c>
      <c r="AE3532" s="198"/>
      <c r="AF3532" s="199"/>
      <c r="AG3532" s="200"/>
      <c r="AH3532" s="200"/>
      <c r="AI3532" s="169" t="str">
        <f>IF(AB3532/W3532=0,"",IF(MOD(AB3532,W3532)&gt;0,"ОШИБКА!!! неверная кратность на сорт",""))</f>
        <v/>
      </c>
    </row>
    <row r="3533" spans="2:35" ht="14.4" customHeight="1">
      <c r="B3533" s="251"/>
      <c r="C3533" s="168" t="s">
        <v>2247</v>
      </c>
      <c r="D3533" s="267"/>
      <c r="E3533" s="267"/>
      <c r="F3533" s="267"/>
      <c r="G3533" s="267"/>
      <c r="H3533" s="267"/>
      <c r="I3533" s="267"/>
      <c r="J3533" s="267">
        <v>3</v>
      </c>
      <c r="K3533" s="267"/>
      <c r="L3533" s="196" t="s">
        <v>37</v>
      </c>
      <c r="M3533" s="196" t="s">
        <v>1466</v>
      </c>
      <c r="N3533" s="196" t="s">
        <v>2231</v>
      </c>
      <c r="O3533" s="196" t="s">
        <v>2230</v>
      </c>
      <c r="P3533" s="196" t="s">
        <v>2248</v>
      </c>
      <c r="Q3533" s="217" t="s">
        <v>4642</v>
      </c>
      <c r="R3533" s="218"/>
      <c r="S3533" s="218"/>
      <c r="T3533" s="334"/>
      <c r="U3533" s="252"/>
      <c r="V3533" s="197" t="s">
        <v>776</v>
      </c>
      <c r="W3533" s="220">
        <v>1</v>
      </c>
      <c r="X3533" s="223">
        <v>1438</v>
      </c>
      <c r="Y3533" s="223">
        <v>1394</v>
      </c>
      <c r="Z3533" s="223">
        <v>1307</v>
      </c>
      <c r="AA3533" s="223">
        <v>1229</v>
      </c>
      <c r="AB3533" s="5"/>
      <c r="AC3533" s="224">
        <f t="shared" si="130"/>
        <v>0</v>
      </c>
      <c r="AD3533" s="270">
        <f t="shared" si="131"/>
        <v>0</v>
      </c>
      <c r="AE3533" s="198"/>
      <c r="AF3533" s="199"/>
      <c r="AG3533" s="200"/>
      <c r="AH3533" s="200"/>
      <c r="AI3533" s="169" t="str">
        <f>IF(AB3533/W3533=0,"",IF(MOD(AB3533,W3533)&gt;0,"ОШИБКА!!! неверная кратность на сорт",""))</f>
        <v/>
      </c>
    </row>
    <row r="3534" spans="2:35" ht="14.4" customHeight="1">
      <c r="B3534" s="251"/>
      <c r="C3534" s="168" t="s">
        <v>2249</v>
      </c>
      <c r="D3534" s="267"/>
      <c r="E3534" s="267"/>
      <c r="F3534" s="267"/>
      <c r="G3534" s="267"/>
      <c r="H3534" s="267"/>
      <c r="I3534" s="267"/>
      <c r="J3534" s="267">
        <v>5</v>
      </c>
      <c r="K3534" s="267"/>
      <c r="L3534" s="196" t="s">
        <v>37</v>
      </c>
      <c r="M3534" s="196" t="s">
        <v>1466</v>
      </c>
      <c r="N3534" s="196" t="s">
        <v>2231</v>
      </c>
      <c r="O3534" s="196" t="s">
        <v>2230</v>
      </c>
      <c r="P3534" s="196" t="s">
        <v>2250</v>
      </c>
      <c r="Q3534" s="217" t="s">
        <v>4642</v>
      </c>
      <c r="R3534" s="218"/>
      <c r="S3534" s="218"/>
      <c r="T3534" s="334"/>
      <c r="U3534" s="252"/>
      <c r="V3534" s="197" t="s">
        <v>776</v>
      </c>
      <c r="W3534" s="220">
        <v>1</v>
      </c>
      <c r="X3534" s="223">
        <v>910</v>
      </c>
      <c r="Y3534" s="223">
        <v>882</v>
      </c>
      <c r="Z3534" s="223">
        <v>827</v>
      </c>
      <c r="AA3534" s="223">
        <v>777</v>
      </c>
      <c r="AB3534" s="5"/>
      <c r="AC3534" s="224">
        <f t="shared" si="130"/>
        <v>0</v>
      </c>
      <c r="AD3534" s="270">
        <f t="shared" si="131"/>
        <v>0</v>
      </c>
      <c r="AE3534" s="198"/>
      <c r="AF3534" s="199"/>
      <c r="AG3534" s="200"/>
      <c r="AH3534" s="200"/>
      <c r="AI3534" s="169" t="str">
        <f>IF(AB3534/W3534=0,"",IF(MOD(AB3534,W3534)&gt;0,"ОШИБКА!!! неверная кратность на сорт",""))</f>
        <v/>
      </c>
    </row>
    <row r="3535" spans="2:35" ht="14.4" customHeight="1">
      <c r="B3535" s="251"/>
      <c r="C3535" s="168" t="s">
        <v>2251</v>
      </c>
      <c r="D3535" s="267"/>
      <c r="E3535" s="267"/>
      <c r="F3535" s="267"/>
      <c r="G3535" s="267"/>
      <c r="H3535" s="267"/>
      <c r="I3535" s="267"/>
      <c r="J3535" s="267"/>
      <c r="K3535" s="267"/>
      <c r="L3535" s="196" t="s">
        <v>37</v>
      </c>
      <c r="M3535" s="332" t="s">
        <v>1466</v>
      </c>
      <c r="N3535" s="332" t="s">
        <v>2231</v>
      </c>
      <c r="O3535" s="332" t="s">
        <v>2230</v>
      </c>
      <c r="P3535" s="332" t="s">
        <v>2252</v>
      </c>
      <c r="Q3535" s="338" t="s">
        <v>4642</v>
      </c>
      <c r="R3535" s="334"/>
      <c r="S3535" s="334"/>
      <c r="T3535" s="334"/>
      <c r="U3535" s="252"/>
      <c r="V3535" s="197" t="s">
        <v>776</v>
      </c>
      <c r="W3535" s="220">
        <v>1</v>
      </c>
      <c r="X3535" s="223">
        <v>910</v>
      </c>
      <c r="Y3535" s="223">
        <v>882</v>
      </c>
      <c r="Z3535" s="223">
        <v>827</v>
      </c>
      <c r="AA3535" s="223">
        <v>777</v>
      </c>
      <c r="AB3535" s="5"/>
      <c r="AC3535" s="224">
        <f t="shared" si="130"/>
        <v>0</v>
      </c>
      <c r="AD3535" s="270">
        <f t="shared" si="131"/>
        <v>0</v>
      </c>
      <c r="AE3535" s="198" t="s">
        <v>4484</v>
      </c>
      <c r="AF3535" s="199"/>
      <c r="AG3535" s="200"/>
      <c r="AH3535" s="200"/>
      <c r="AI3535" s="169" t="str">
        <f>IF(AB3535/W3535=0,"",IF(MOD(AB3535,W3535)&gt;0,"ОШИБКА!!! неверная кратность на сорт",""))</f>
        <v/>
      </c>
    </row>
    <row r="3536" spans="2:35" ht="14.4" customHeight="1">
      <c r="B3536" s="251"/>
      <c r="C3536" s="168" t="s">
        <v>2253</v>
      </c>
      <c r="D3536" s="267"/>
      <c r="E3536" s="267"/>
      <c r="F3536" s="267"/>
      <c r="G3536" s="267"/>
      <c r="H3536" s="267"/>
      <c r="I3536" s="267"/>
      <c r="J3536" s="267"/>
      <c r="K3536" s="267"/>
      <c r="L3536" s="196" t="s">
        <v>37</v>
      </c>
      <c r="M3536" s="332" t="s">
        <v>1466</v>
      </c>
      <c r="N3536" s="332" t="s">
        <v>2231</v>
      </c>
      <c r="O3536" s="332" t="s">
        <v>2230</v>
      </c>
      <c r="P3536" s="332" t="s">
        <v>2254</v>
      </c>
      <c r="Q3536" s="338" t="s">
        <v>4642</v>
      </c>
      <c r="R3536" s="334"/>
      <c r="S3536" s="334"/>
      <c r="T3536" s="334"/>
      <c r="U3536" s="252"/>
      <c r="V3536" s="197" t="s">
        <v>776</v>
      </c>
      <c r="W3536" s="220">
        <v>1</v>
      </c>
      <c r="X3536" s="223">
        <v>910</v>
      </c>
      <c r="Y3536" s="223">
        <v>882</v>
      </c>
      <c r="Z3536" s="223">
        <v>827</v>
      </c>
      <c r="AA3536" s="223">
        <v>777</v>
      </c>
      <c r="AB3536" s="5"/>
      <c r="AC3536" s="224">
        <f t="shared" si="130"/>
        <v>0</v>
      </c>
      <c r="AD3536" s="270">
        <f t="shared" si="131"/>
        <v>0</v>
      </c>
      <c r="AE3536" s="198" t="s">
        <v>4484</v>
      </c>
      <c r="AF3536" s="199"/>
      <c r="AG3536" s="200"/>
      <c r="AH3536" s="200"/>
      <c r="AI3536" s="169" t="str">
        <f>IF(AB3536/W3536=0,"",IF(MOD(AB3536,W3536)&gt;0,"ОШИБКА!!! неверная кратность на сорт",""))</f>
        <v/>
      </c>
    </row>
    <row r="3537" spans="2:35" ht="14.4" customHeight="1">
      <c r="B3537" s="251"/>
      <c r="C3537" s="168" t="s">
        <v>2255</v>
      </c>
      <c r="D3537" s="267"/>
      <c r="E3537" s="267"/>
      <c r="F3537" s="267"/>
      <c r="G3537" s="267"/>
      <c r="H3537" s="267"/>
      <c r="I3537" s="267"/>
      <c r="J3537" s="267"/>
      <c r="K3537" s="267"/>
      <c r="L3537" s="196" t="s">
        <v>37</v>
      </c>
      <c r="M3537" s="332" t="s">
        <v>1466</v>
      </c>
      <c r="N3537" s="332" t="s">
        <v>2231</v>
      </c>
      <c r="O3537" s="332" t="s">
        <v>2230</v>
      </c>
      <c r="P3537" s="332" t="s">
        <v>2256</v>
      </c>
      <c r="Q3537" s="338" t="s">
        <v>4642</v>
      </c>
      <c r="R3537" s="334"/>
      <c r="S3537" s="334"/>
      <c r="T3537" s="334"/>
      <c r="U3537" s="252"/>
      <c r="V3537" s="197" t="s">
        <v>776</v>
      </c>
      <c r="W3537" s="220">
        <v>1</v>
      </c>
      <c r="X3537" s="223">
        <v>910</v>
      </c>
      <c r="Y3537" s="223">
        <v>882</v>
      </c>
      <c r="Z3537" s="223">
        <v>827</v>
      </c>
      <c r="AA3537" s="223">
        <v>777</v>
      </c>
      <c r="AB3537" s="5"/>
      <c r="AC3537" s="224">
        <f t="shared" si="130"/>
        <v>0</v>
      </c>
      <c r="AD3537" s="270">
        <f t="shared" si="131"/>
        <v>0</v>
      </c>
      <c r="AE3537" s="198" t="s">
        <v>4484</v>
      </c>
      <c r="AF3537" s="199"/>
      <c r="AG3537" s="200"/>
      <c r="AH3537" s="200"/>
      <c r="AI3537" s="169" t="str">
        <f>IF(AB3537/W3537=0,"",IF(MOD(AB3537,W3537)&gt;0,"ОШИБКА!!! неверная кратность на сорт",""))</f>
        <v/>
      </c>
    </row>
    <row r="3538" spans="2:35" ht="14.4" customHeight="1">
      <c r="B3538" s="251"/>
      <c r="C3538" s="168" t="s">
        <v>2257</v>
      </c>
      <c r="D3538" s="267"/>
      <c r="E3538" s="267"/>
      <c r="F3538" s="267"/>
      <c r="G3538" s="267"/>
      <c r="H3538" s="267"/>
      <c r="I3538" s="267"/>
      <c r="J3538" s="267"/>
      <c r="K3538" s="267"/>
      <c r="L3538" s="196" t="s">
        <v>37</v>
      </c>
      <c r="M3538" s="332" t="s">
        <v>1466</v>
      </c>
      <c r="N3538" s="332" t="s">
        <v>2231</v>
      </c>
      <c r="O3538" s="332" t="s">
        <v>2230</v>
      </c>
      <c r="P3538" s="332" t="s">
        <v>2258</v>
      </c>
      <c r="Q3538" s="338" t="s">
        <v>4642</v>
      </c>
      <c r="R3538" s="334"/>
      <c r="S3538" s="334"/>
      <c r="T3538" s="334"/>
      <c r="U3538" s="252"/>
      <c r="V3538" s="197" t="s">
        <v>776</v>
      </c>
      <c r="W3538" s="220">
        <v>1</v>
      </c>
      <c r="X3538" s="223">
        <v>2271</v>
      </c>
      <c r="Y3538" s="223">
        <v>2202</v>
      </c>
      <c r="Z3538" s="223">
        <v>2064</v>
      </c>
      <c r="AA3538" s="223">
        <v>1941</v>
      </c>
      <c r="AB3538" s="5"/>
      <c r="AC3538" s="224">
        <f t="shared" si="130"/>
        <v>0</v>
      </c>
      <c r="AD3538" s="270">
        <f t="shared" si="131"/>
        <v>0</v>
      </c>
      <c r="AE3538" s="198" t="s">
        <v>4484</v>
      </c>
      <c r="AF3538" s="199"/>
      <c r="AG3538" s="200"/>
      <c r="AH3538" s="200"/>
      <c r="AI3538" s="169" t="str">
        <f>IF(AB3538/W3538=0,"",IF(MOD(AB3538,W3538)&gt;0,"ОШИБКА!!! неверная кратность на сорт",""))</f>
        <v/>
      </c>
    </row>
    <row r="3539" spans="2:35" ht="14.4" customHeight="1">
      <c r="B3539" s="251"/>
      <c r="C3539" s="168" t="s">
        <v>2259</v>
      </c>
      <c r="D3539" s="267"/>
      <c r="E3539" s="267"/>
      <c r="F3539" s="267"/>
      <c r="G3539" s="267"/>
      <c r="H3539" s="267"/>
      <c r="I3539" s="267"/>
      <c r="J3539" s="267">
        <v>1</v>
      </c>
      <c r="K3539" s="267"/>
      <c r="L3539" s="196" t="s">
        <v>37</v>
      </c>
      <c r="M3539" s="196" t="s">
        <v>1466</v>
      </c>
      <c r="N3539" s="196" t="s">
        <v>2231</v>
      </c>
      <c r="O3539" s="196" t="s">
        <v>2230</v>
      </c>
      <c r="P3539" s="196" t="s">
        <v>2260</v>
      </c>
      <c r="Q3539" s="217" t="s">
        <v>4642</v>
      </c>
      <c r="R3539" s="218"/>
      <c r="S3539" s="218"/>
      <c r="T3539" s="334"/>
      <c r="U3539" s="252"/>
      <c r="V3539" s="197" t="s">
        <v>776</v>
      </c>
      <c r="W3539" s="220">
        <v>1</v>
      </c>
      <c r="X3539" s="223">
        <v>2271</v>
      </c>
      <c r="Y3539" s="223">
        <v>2202</v>
      </c>
      <c r="Z3539" s="223">
        <v>2064</v>
      </c>
      <c r="AA3539" s="223">
        <v>1941</v>
      </c>
      <c r="AB3539" s="5"/>
      <c r="AC3539" s="224">
        <f t="shared" si="130"/>
        <v>0</v>
      </c>
      <c r="AD3539" s="270">
        <f t="shared" si="131"/>
        <v>0</v>
      </c>
      <c r="AE3539" s="198"/>
      <c r="AF3539" s="199"/>
      <c r="AG3539" s="200"/>
      <c r="AH3539" s="200"/>
      <c r="AI3539" s="169" t="str">
        <f>IF(AB3539/W3539=0,"",IF(MOD(AB3539,W3539)&gt;0,"ОШИБКА!!! неверная кратность на сорт",""))</f>
        <v/>
      </c>
    </row>
    <row r="3540" spans="2:35" ht="14.4" customHeight="1">
      <c r="B3540" s="251"/>
      <c r="C3540" s="168" t="s">
        <v>2261</v>
      </c>
      <c r="D3540" s="267">
        <v>5</v>
      </c>
      <c r="E3540" s="267"/>
      <c r="F3540" s="267"/>
      <c r="G3540" s="267"/>
      <c r="H3540" s="267"/>
      <c r="I3540" s="267"/>
      <c r="J3540" s="267"/>
      <c r="K3540" s="267"/>
      <c r="L3540" s="196" t="s">
        <v>37</v>
      </c>
      <c r="M3540" s="196" t="s">
        <v>1466</v>
      </c>
      <c r="N3540" s="196" t="s">
        <v>2231</v>
      </c>
      <c r="O3540" s="196" t="s">
        <v>2230</v>
      </c>
      <c r="P3540" s="196" t="s">
        <v>2262</v>
      </c>
      <c r="Q3540" s="217" t="s">
        <v>4642</v>
      </c>
      <c r="R3540" s="218"/>
      <c r="S3540" s="218"/>
      <c r="T3540" s="218"/>
      <c r="U3540" s="252"/>
      <c r="V3540" s="197" t="s">
        <v>776</v>
      </c>
      <c r="W3540" s="220">
        <v>1</v>
      </c>
      <c r="X3540" s="223">
        <v>910</v>
      </c>
      <c r="Y3540" s="223">
        <v>882</v>
      </c>
      <c r="Z3540" s="223">
        <v>827</v>
      </c>
      <c r="AA3540" s="223">
        <v>777</v>
      </c>
      <c r="AB3540" s="5"/>
      <c r="AC3540" s="224">
        <f t="shared" si="130"/>
        <v>0</v>
      </c>
      <c r="AD3540" s="270">
        <f t="shared" si="131"/>
        <v>0</v>
      </c>
      <c r="AE3540" s="198"/>
      <c r="AF3540" s="199"/>
      <c r="AG3540" s="200"/>
      <c r="AH3540" s="200"/>
      <c r="AI3540" s="169" t="str">
        <f>IF(AB3540/W3540=0,"",IF(MOD(AB3540,W3540)&gt;0,"ОШИБКА!!! неверная кратность на сорт",""))</f>
        <v/>
      </c>
    </row>
    <row r="3541" spans="2:35" ht="14.4" customHeight="1">
      <c r="B3541" s="251"/>
      <c r="C3541" s="168" t="s">
        <v>2263</v>
      </c>
      <c r="D3541" s="267"/>
      <c r="E3541" s="267"/>
      <c r="F3541" s="267"/>
      <c r="G3541" s="267"/>
      <c r="H3541" s="267"/>
      <c r="I3541" s="267"/>
      <c r="J3541" s="267"/>
      <c r="K3541" s="267"/>
      <c r="L3541" s="196" t="s">
        <v>37</v>
      </c>
      <c r="M3541" s="332" t="s">
        <v>1466</v>
      </c>
      <c r="N3541" s="332" t="s">
        <v>2231</v>
      </c>
      <c r="O3541" s="332" t="s">
        <v>2230</v>
      </c>
      <c r="P3541" s="332" t="s">
        <v>1360</v>
      </c>
      <c r="Q3541" s="338" t="s">
        <v>4642</v>
      </c>
      <c r="R3541" s="334"/>
      <c r="S3541" s="334"/>
      <c r="T3541" s="334"/>
      <c r="U3541" s="252"/>
      <c r="V3541" s="197" t="s">
        <v>776</v>
      </c>
      <c r="W3541" s="220">
        <v>1</v>
      </c>
      <c r="X3541" s="223">
        <v>910</v>
      </c>
      <c r="Y3541" s="223">
        <v>882</v>
      </c>
      <c r="Z3541" s="223">
        <v>827</v>
      </c>
      <c r="AA3541" s="223">
        <v>777</v>
      </c>
      <c r="AB3541" s="5"/>
      <c r="AC3541" s="224">
        <f t="shared" si="130"/>
        <v>0</v>
      </c>
      <c r="AD3541" s="270">
        <f t="shared" si="131"/>
        <v>0</v>
      </c>
      <c r="AE3541" s="198" t="s">
        <v>4484</v>
      </c>
      <c r="AF3541" s="199"/>
      <c r="AG3541" s="200"/>
      <c r="AH3541" s="200"/>
      <c r="AI3541" s="169" t="str">
        <f>IF(AB3541/W3541=0,"",IF(MOD(AB3541,W3541)&gt;0,"ОШИБКА!!! неверная кратность на сорт",""))</f>
        <v/>
      </c>
    </row>
    <row r="3542" spans="2:35" ht="14.4" customHeight="1">
      <c r="B3542" s="251"/>
      <c r="C3542" s="168" t="s">
        <v>3577</v>
      </c>
      <c r="D3542" s="267"/>
      <c r="E3542" s="267"/>
      <c r="F3542" s="267"/>
      <c r="G3542" s="267"/>
      <c r="H3542" s="267"/>
      <c r="I3542" s="267"/>
      <c r="J3542" s="267"/>
      <c r="K3542" s="267"/>
      <c r="L3542" s="196" t="s">
        <v>37</v>
      </c>
      <c r="M3542" s="332" t="s">
        <v>1466</v>
      </c>
      <c r="N3542" s="332" t="s">
        <v>2231</v>
      </c>
      <c r="O3542" s="332" t="s">
        <v>2230</v>
      </c>
      <c r="P3542" s="332" t="s">
        <v>2264</v>
      </c>
      <c r="Q3542" s="338" t="s">
        <v>4642</v>
      </c>
      <c r="R3542" s="334"/>
      <c r="S3542" s="334"/>
      <c r="T3542" s="334"/>
      <c r="U3542" s="252"/>
      <c r="V3542" s="197" t="s">
        <v>776</v>
      </c>
      <c r="W3542" s="220">
        <v>1</v>
      </c>
      <c r="X3542" s="223">
        <v>697</v>
      </c>
      <c r="Y3542" s="223">
        <v>676</v>
      </c>
      <c r="Z3542" s="223">
        <v>633</v>
      </c>
      <c r="AA3542" s="223">
        <v>596</v>
      </c>
      <c r="AB3542" s="5"/>
      <c r="AC3542" s="224">
        <f t="shared" si="130"/>
        <v>0</v>
      </c>
      <c r="AD3542" s="270">
        <f t="shared" si="131"/>
        <v>0</v>
      </c>
      <c r="AE3542" s="198" t="s">
        <v>4484</v>
      </c>
      <c r="AF3542" s="199"/>
      <c r="AG3542" s="200"/>
      <c r="AH3542" s="200"/>
      <c r="AI3542" s="169" t="str">
        <f>IF(AB3542/W3542=0,"",IF(MOD(AB3542,W3542)&gt;0,"ОШИБКА!!! неверная кратность на сорт",""))</f>
        <v/>
      </c>
    </row>
    <row r="3543" spans="2:35" ht="14.4" customHeight="1">
      <c r="B3543" s="251"/>
      <c r="C3543" s="168" t="s">
        <v>2265</v>
      </c>
      <c r="D3543" s="267">
        <v>1</v>
      </c>
      <c r="E3543" s="267"/>
      <c r="F3543" s="267"/>
      <c r="G3543" s="267"/>
      <c r="H3543" s="267"/>
      <c r="I3543" s="267"/>
      <c r="J3543" s="267">
        <v>1</v>
      </c>
      <c r="K3543" s="267"/>
      <c r="L3543" s="196" t="s">
        <v>37</v>
      </c>
      <c r="M3543" s="196" t="s">
        <v>1466</v>
      </c>
      <c r="N3543" s="196" t="s">
        <v>2231</v>
      </c>
      <c r="O3543" s="196" t="s">
        <v>2230</v>
      </c>
      <c r="P3543" s="196" t="s">
        <v>2266</v>
      </c>
      <c r="Q3543" s="217" t="s">
        <v>543</v>
      </c>
      <c r="R3543" s="218"/>
      <c r="S3543" s="218"/>
      <c r="T3543" s="218"/>
      <c r="U3543" s="252"/>
      <c r="V3543" s="197" t="s">
        <v>776</v>
      </c>
      <c r="W3543" s="220">
        <v>1</v>
      </c>
      <c r="X3543" s="223">
        <v>1436</v>
      </c>
      <c r="Y3543" s="223">
        <v>1392</v>
      </c>
      <c r="Z3543" s="223">
        <v>1305</v>
      </c>
      <c r="AA3543" s="223">
        <v>1227</v>
      </c>
      <c r="AB3543" s="5"/>
      <c r="AC3543" s="224">
        <f t="shared" si="130"/>
        <v>0</v>
      </c>
      <c r="AD3543" s="270">
        <f t="shared" si="131"/>
        <v>0</v>
      </c>
      <c r="AE3543" s="198"/>
      <c r="AF3543" s="199"/>
      <c r="AG3543" s="200"/>
      <c r="AH3543" s="200"/>
      <c r="AI3543" s="169" t="str">
        <f>IF(AB3543/W3543=0,"",IF(MOD(AB3543,W3543)&gt;0,"ОШИБКА!!! неверная кратность на сорт",""))</f>
        <v/>
      </c>
    </row>
    <row r="3544" spans="2:35" ht="14.4" customHeight="1">
      <c r="B3544" s="251"/>
      <c r="C3544" s="168" t="s">
        <v>2267</v>
      </c>
      <c r="D3544" s="267"/>
      <c r="E3544" s="267"/>
      <c r="F3544" s="267"/>
      <c r="G3544" s="267"/>
      <c r="H3544" s="267"/>
      <c r="I3544" s="267"/>
      <c r="J3544" s="267"/>
      <c r="K3544" s="267"/>
      <c r="L3544" s="196" t="s">
        <v>37</v>
      </c>
      <c r="M3544" s="332" t="s">
        <v>1466</v>
      </c>
      <c r="N3544" s="332" t="s">
        <v>2231</v>
      </c>
      <c r="O3544" s="332" t="s">
        <v>2230</v>
      </c>
      <c r="P3544" s="332" t="s">
        <v>2268</v>
      </c>
      <c r="Q3544" s="332" t="s">
        <v>19</v>
      </c>
      <c r="R3544" s="334"/>
      <c r="S3544" s="334"/>
      <c r="T3544" s="334"/>
      <c r="U3544" s="219"/>
      <c r="V3544" s="197" t="s">
        <v>74</v>
      </c>
      <c r="W3544" s="220">
        <v>1</v>
      </c>
      <c r="X3544" s="223">
        <v>1345</v>
      </c>
      <c r="Y3544" s="223">
        <v>1304</v>
      </c>
      <c r="Z3544" s="223">
        <v>1223</v>
      </c>
      <c r="AA3544" s="223">
        <v>1150</v>
      </c>
      <c r="AB3544" s="5"/>
      <c r="AC3544" s="224">
        <f t="shared" si="130"/>
        <v>0</v>
      </c>
      <c r="AD3544" s="270">
        <f t="shared" si="131"/>
        <v>0</v>
      </c>
      <c r="AE3544" s="198" t="s">
        <v>4484</v>
      </c>
      <c r="AF3544" s="199"/>
      <c r="AG3544" s="200"/>
      <c r="AH3544" s="200"/>
      <c r="AI3544" s="169" t="str">
        <f>IF(AB3544/W3544=0,"",IF(MOD(AB3544,W3544)&gt;0,"ОШИБКА!!! неверная кратность на сорт",""))</f>
        <v/>
      </c>
    </row>
    <row r="3545" spans="2:35" ht="14.4" customHeight="1">
      <c r="B3545" s="251"/>
      <c r="C3545" s="168" t="s">
        <v>2269</v>
      </c>
      <c r="D3545" s="267"/>
      <c r="E3545" s="267"/>
      <c r="F3545" s="267"/>
      <c r="G3545" s="267"/>
      <c r="H3545" s="267"/>
      <c r="I3545" s="267"/>
      <c r="J3545" s="267">
        <v>2</v>
      </c>
      <c r="K3545" s="267"/>
      <c r="L3545" s="196" t="s">
        <v>37</v>
      </c>
      <c r="M3545" s="196" t="s">
        <v>1466</v>
      </c>
      <c r="N3545" s="196" t="s">
        <v>2231</v>
      </c>
      <c r="O3545" s="196" t="s">
        <v>2230</v>
      </c>
      <c r="P3545" s="196" t="s">
        <v>2270</v>
      </c>
      <c r="Q3545" s="217" t="s">
        <v>4642</v>
      </c>
      <c r="R3545" s="218"/>
      <c r="S3545" s="218"/>
      <c r="T3545" s="334"/>
      <c r="U3545" s="252"/>
      <c r="V3545" s="197" t="s">
        <v>776</v>
      </c>
      <c r="W3545" s="220">
        <v>1</v>
      </c>
      <c r="X3545" s="223">
        <v>910</v>
      </c>
      <c r="Y3545" s="223">
        <v>882</v>
      </c>
      <c r="Z3545" s="223">
        <v>827</v>
      </c>
      <c r="AA3545" s="223">
        <v>777</v>
      </c>
      <c r="AB3545" s="5"/>
      <c r="AC3545" s="224">
        <f t="shared" si="130"/>
        <v>0</v>
      </c>
      <c r="AD3545" s="270">
        <f t="shared" si="131"/>
        <v>0</v>
      </c>
      <c r="AE3545" s="198"/>
      <c r="AF3545" s="199"/>
      <c r="AG3545" s="200"/>
      <c r="AH3545" s="200"/>
      <c r="AI3545" s="169" t="str">
        <f>IF(AB3545/W3545=0,"",IF(MOD(AB3545,W3545)&gt;0,"ОШИБКА!!! неверная кратность на сорт",""))</f>
        <v/>
      </c>
    </row>
    <row r="3546" spans="2:35" ht="14.4" customHeight="1">
      <c r="B3546" s="251"/>
      <c r="C3546" s="168" t="s">
        <v>2271</v>
      </c>
      <c r="D3546" s="267"/>
      <c r="E3546" s="267"/>
      <c r="F3546" s="267"/>
      <c r="G3546" s="267"/>
      <c r="H3546" s="267"/>
      <c r="I3546" s="267"/>
      <c r="J3546" s="267"/>
      <c r="K3546" s="267"/>
      <c r="L3546" s="196" t="s">
        <v>37</v>
      </c>
      <c r="M3546" s="332" t="s">
        <v>1466</v>
      </c>
      <c r="N3546" s="332" t="s">
        <v>2231</v>
      </c>
      <c r="O3546" s="332" t="s">
        <v>2230</v>
      </c>
      <c r="P3546" s="332" t="s">
        <v>2272</v>
      </c>
      <c r="Q3546" s="338" t="s">
        <v>4642</v>
      </c>
      <c r="R3546" s="334"/>
      <c r="S3546" s="334"/>
      <c r="T3546" s="334"/>
      <c r="U3546" s="252"/>
      <c r="V3546" s="197" t="s">
        <v>776</v>
      </c>
      <c r="W3546" s="220">
        <v>1</v>
      </c>
      <c r="X3546" s="223">
        <v>910</v>
      </c>
      <c r="Y3546" s="223">
        <v>882</v>
      </c>
      <c r="Z3546" s="223">
        <v>827</v>
      </c>
      <c r="AA3546" s="223">
        <v>777</v>
      </c>
      <c r="AB3546" s="5"/>
      <c r="AC3546" s="224">
        <f t="shared" si="130"/>
        <v>0</v>
      </c>
      <c r="AD3546" s="270">
        <f t="shared" si="131"/>
        <v>0</v>
      </c>
      <c r="AE3546" s="198" t="s">
        <v>4484</v>
      </c>
      <c r="AF3546" s="199"/>
      <c r="AG3546" s="200"/>
      <c r="AH3546" s="200"/>
      <c r="AI3546" s="169" t="str">
        <f>IF(AB3546/W3546=0,"",IF(MOD(AB3546,W3546)&gt;0,"ОШИБКА!!! неверная кратность на сорт",""))</f>
        <v/>
      </c>
    </row>
    <row r="3547" spans="2:35" ht="14.4" customHeight="1">
      <c r="B3547" s="251"/>
      <c r="C3547" s="168" t="s">
        <v>2273</v>
      </c>
      <c r="D3547" s="267"/>
      <c r="E3547" s="267"/>
      <c r="F3547" s="267"/>
      <c r="G3547" s="267"/>
      <c r="H3547" s="267"/>
      <c r="I3547" s="267"/>
      <c r="J3547" s="267"/>
      <c r="K3547" s="267"/>
      <c r="L3547" s="196" t="s">
        <v>37</v>
      </c>
      <c r="M3547" s="332" t="s">
        <v>1466</v>
      </c>
      <c r="N3547" s="332" t="s">
        <v>2231</v>
      </c>
      <c r="O3547" s="332" t="s">
        <v>2230</v>
      </c>
      <c r="P3547" s="332" t="s">
        <v>2274</v>
      </c>
      <c r="Q3547" s="338" t="s">
        <v>4642</v>
      </c>
      <c r="R3547" s="334"/>
      <c r="S3547" s="334"/>
      <c r="T3547" s="334"/>
      <c r="U3547" s="252"/>
      <c r="V3547" s="197" t="s">
        <v>776</v>
      </c>
      <c r="W3547" s="220">
        <v>1</v>
      </c>
      <c r="X3547" s="223">
        <v>910</v>
      </c>
      <c r="Y3547" s="223">
        <v>882</v>
      </c>
      <c r="Z3547" s="223">
        <v>827</v>
      </c>
      <c r="AA3547" s="223">
        <v>777</v>
      </c>
      <c r="AB3547" s="5"/>
      <c r="AC3547" s="224">
        <f t="shared" si="130"/>
        <v>0</v>
      </c>
      <c r="AD3547" s="270">
        <f t="shared" si="131"/>
        <v>0</v>
      </c>
      <c r="AE3547" s="198" t="s">
        <v>4484</v>
      </c>
      <c r="AF3547" s="199"/>
      <c r="AG3547" s="200"/>
      <c r="AH3547" s="200"/>
      <c r="AI3547" s="169" t="str">
        <f>IF(AB3547/W3547=0,"",IF(MOD(AB3547,W3547)&gt;0,"ОШИБКА!!! неверная кратность на сорт",""))</f>
        <v/>
      </c>
    </row>
    <row r="3548" spans="2:35" ht="14.4" customHeight="1">
      <c r="B3548" s="251"/>
      <c r="C3548" s="168" t="s">
        <v>2275</v>
      </c>
      <c r="D3548" s="267">
        <v>6</v>
      </c>
      <c r="E3548" s="267"/>
      <c r="F3548" s="267"/>
      <c r="G3548" s="267"/>
      <c r="H3548" s="267"/>
      <c r="I3548" s="267"/>
      <c r="J3548" s="267"/>
      <c r="K3548" s="267"/>
      <c r="L3548" s="196" t="s">
        <v>37</v>
      </c>
      <c r="M3548" s="196" t="s">
        <v>1466</v>
      </c>
      <c r="N3548" s="196" t="s">
        <v>2231</v>
      </c>
      <c r="O3548" s="196" t="s">
        <v>2230</v>
      </c>
      <c r="P3548" s="196" t="s">
        <v>2276</v>
      </c>
      <c r="Q3548" s="217" t="s">
        <v>4642</v>
      </c>
      <c r="R3548" s="218"/>
      <c r="S3548" s="218"/>
      <c r="T3548" s="218"/>
      <c r="U3548" s="252"/>
      <c r="V3548" s="197" t="s">
        <v>776</v>
      </c>
      <c r="W3548" s="220">
        <v>1</v>
      </c>
      <c r="X3548" s="223">
        <v>910</v>
      </c>
      <c r="Y3548" s="223">
        <v>882</v>
      </c>
      <c r="Z3548" s="223">
        <v>827</v>
      </c>
      <c r="AA3548" s="223">
        <v>777</v>
      </c>
      <c r="AB3548" s="5"/>
      <c r="AC3548" s="224">
        <f t="shared" ref="AC3548:AC3611" si="132">X3548*AB3548</f>
        <v>0</v>
      </c>
      <c r="AD3548" s="270">
        <f t="shared" ref="AD3548:AD3611" si="133">IF(Y3548&lt;&gt;"",IF(AND($AC$25&gt;=200000,AB3548&gt;=20),AB3548*AA3548,IF(AND($AC$25&gt;=200000,AB3548&lt;20),AB3548*Z3548,IF(AND($AC$25&lt;200000,AB3548&gt;=20),AB3548*Y3548,AB3548*X3548))),IF($AC$25&gt;=200000,AB3548*Z3548,AB3548*X3548))</f>
        <v>0</v>
      </c>
      <c r="AE3548" s="198"/>
      <c r="AF3548" s="199"/>
      <c r="AG3548" s="200"/>
      <c r="AH3548" s="200"/>
      <c r="AI3548" s="169" t="str">
        <f>IF(AB3548/W3548=0,"",IF(MOD(AB3548,W3548)&gt;0,"ОШИБКА!!! неверная кратность на сорт",""))</f>
        <v/>
      </c>
    </row>
    <row r="3549" spans="2:35" ht="14.4" customHeight="1">
      <c r="B3549" s="251"/>
      <c r="C3549" s="168" t="s">
        <v>2277</v>
      </c>
      <c r="D3549" s="267"/>
      <c r="E3549" s="267"/>
      <c r="F3549" s="267"/>
      <c r="G3549" s="267"/>
      <c r="H3549" s="267"/>
      <c r="I3549" s="267"/>
      <c r="J3549" s="267"/>
      <c r="K3549" s="267"/>
      <c r="L3549" s="196" t="s">
        <v>37</v>
      </c>
      <c r="M3549" s="332" t="s">
        <v>1466</v>
      </c>
      <c r="N3549" s="332" t="s">
        <v>2231</v>
      </c>
      <c r="O3549" s="332" t="s">
        <v>2230</v>
      </c>
      <c r="P3549" s="332" t="s">
        <v>2278</v>
      </c>
      <c r="Q3549" s="338" t="s">
        <v>543</v>
      </c>
      <c r="R3549" s="334"/>
      <c r="S3549" s="334"/>
      <c r="T3549" s="334"/>
      <c r="U3549" s="252"/>
      <c r="V3549" s="197" t="s">
        <v>776</v>
      </c>
      <c r="W3549" s="220">
        <v>1</v>
      </c>
      <c r="X3549" s="223">
        <v>2319</v>
      </c>
      <c r="Y3549" s="223">
        <v>2248</v>
      </c>
      <c r="Z3549" s="223">
        <v>2108</v>
      </c>
      <c r="AA3549" s="223">
        <v>1982</v>
      </c>
      <c r="AB3549" s="5"/>
      <c r="AC3549" s="224">
        <f t="shared" si="132"/>
        <v>0</v>
      </c>
      <c r="AD3549" s="270">
        <f t="shared" si="133"/>
        <v>0</v>
      </c>
      <c r="AE3549" s="198" t="s">
        <v>4484</v>
      </c>
      <c r="AF3549" s="199"/>
      <c r="AG3549" s="200"/>
      <c r="AH3549" s="200"/>
      <c r="AI3549" s="169" t="str">
        <f>IF(AB3549/W3549=0,"",IF(MOD(AB3549,W3549)&gt;0,"ОШИБКА!!! неверная кратность на сорт",""))</f>
        <v/>
      </c>
    </row>
    <row r="3550" spans="2:35" ht="14.4" customHeight="1">
      <c r="B3550" s="251"/>
      <c r="C3550" s="168" t="s">
        <v>2279</v>
      </c>
      <c r="D3550" s="267"/>
      <c r="E3550" s="267"/>
      <c r="F3550" s="267"/>
      <c r="G3550" s="267"/>
      <c r="H3550" s="267"/>
      <c r="I3550" s="267"/>
      <c r="J3550" s="267"/>
      <c r="K3550" s="267"/>
      <c r="L3550" s="196" t="s">
        <v>37</v>
      </c>
      <c r="M3550" s="332" t="s">
        <v>1466</v>
      </c>
      <c r="N3550" s="332" t="s">
        <v>2231</v>
      </c>
      <c r="O3550" s="332" t="s">
        <v>2230</v>
      </c>
      <c r="P3550" s="332" t="s">
        <v>2280</v>
      </c>
      <c r="Q3550" s="338" t="s">
        <v>4642</v>
      </c>
      <c r="R3550" s="334"/>
      <c r="S3550" s="334"/>
      <c r="T3550" s="334"/>
      <c r="U3550" s="252"/>
      <c r="V3550" s="197" t="s">
        <v>776</v>
      </c>
      <c r="W3550" s="220">
        <v>1</v>
      </c>
      <c r="X3550" s="223">
        <v>910</v>
      </c>
      <c r="Y3550" s="223">
        <v>882</v>
      </c>
      <c r="Z3550" s="223">
        <v>827</v>
      </c>
      <c r="AA3550" s="223">
        <v>777</v>
      </c>
      <c r="AB3550" s="5"/>
      <c r="AC3550" s="224">
        <f t="shared" si="132"/>
        <v>0</v>
      </c>
      <c r="AD3550" s="270">
        <f t="shared" si="133"/>
        <v>0</v>
      </c>
      <c r="AE3550" s="198" t="s">
        <v>4484</v>
      </c>
      <c r="AF3550" s="199"/>
      <c r="AG3550" s="200"/>
      <c r="AH3550" s="200"/>
      <c r="AI3550" s="169" t="str">
        <f>IF(AB3550/W3550=0,"",IF(MOD(AB3550,W3550)&gt;0,"ОШИБКА!!! неверная кратность на сорт",""))</f>
        <v/>
      </c>
    </row>
    <row r="3551" spans="2:35" ht="14.4" customHeight="1">
      <c r="B3551" s="251"/>
      <c r="C3551" s="168" t="s">
        <v>2281</v>
      </c>
      <c r="D3551" s="267"/>
      <c r="E3551" s="267"/>
      <c r="F3551" s="267"/>
      <c r="G3551" s="267"/>
      <c r="H3551" s="267"/>
      <c r="I3551" s="267"/>
      <c r="J3551" s="267"/>
      <c r="K3551" s="267"/>
      <c r="L3551" s="196" t="s">
        <v>37</v>
      </c>
      <c r="M3551" s="332" t="s">
        <v>1466</v>
      </c>
      <c r="N3551" s="332" t="s">
        <v>2231</v>
      </c>
      <c r="O3551" s="332" t="s">
        <v>2230</v>
      </c>
      <c r="P3551" s="332" t="s">
        <v>2282</v>
      </c>
      <c r="Q3551" s="338" t="s">
        <v>4642</v>
      </c>
      <c r="R3551" s="334"/>
      <c r="S3551" s="334"/>
      <c r="T3551" s="334"/>
      <c r="U3551" s="252"/>
      <c r="V3551" s="197" t="s">
        <v>776</v>
      </c>
      <c r="W3551" s="220">
        <v>1</v>
      </c>
      <c r="X3551" s="223">
        <v>910</v>
      </c>
      <c r="Y3551" s="223">
        <v>882</v>
      </c>
      <c r="Z3551" s="223">
        <v>827</v>
      </c>
      <c r="AA3551" s="223">
        <v>777</v>
      </c>
      <c r="AB3551" s="5"/>
      <c r="AC3551" s="224">
        <f t="shared" si="132"/>
        <v>0</v>
      </c>
      <c r="AD3551" s="270">
        <f t="shared" si="133"/>
        <v>0</v>
      </c>
      <c r="AE3551" s="198" t="s">
        <v>4484</v>
      </c>
      <c r="AF3551" s="199"/>
      <c r="AG3551" s="200"/>
      <c r="AH3551" s="200"/>
      <c r="AI3551" s="169" t="str">
        <f>IF(AB3551/W3551=0,"",IF(MOD(AB3551,W3551)&gt;0,"ОШИБКА!!! неверная кратность на сорт",""))</f>
        <v/>
      </c>
    </row>
    <row r="3552" spans="2:35" ht="14.4" customHeight="1">
      <c r="B3552" s="251"/>
      <c r="C3552" s="168" t="s">
        <v>3578</v>
      </c>
      <c r="D3552" s="267"/>
      <c r="E3552" s="267"/>
      <c r="F3552" s="267"/>
      <c r="G3552" s="267"/>
      <c r="H3552" s="267"/>
      <c r="I3552" s="267"/>
      <c r="J3552" s="267"/>
      <c r="K3552" s="267"/>
      <c r="L3552" s="196" t="s">
        <v>37</v>
      </c>
      <c r="M3552" s="332" t="s">
        <v>1466</v>
      </c>
      <c r="N3552" s="332" t="s">
        <v>2231</v>
      </c>
      <c r="O3552" s="332" t="s">
        <v>2230</v>
      </c>
      <c r="P3552" s="332" t="s">
        <v>3934</v>
      </c>
      <c r="Q3552" s="338" t="s">
        <v>4642</v>
      </c>
      <c r="R3552" s="334"/>
      <c r="S3552" s="334"/>
      <c r="T3552" s="334"/>
      <c r="U3552" s="252"/>
      <c r="V3552" s="197" t="s">
        <v>776</v>
      </c>
      <c r="W3552" s="220">
        <v>1</v>
      </c>
      <c r="X3552" s="223">
        <v>586</v>
      </c>
      <c r="Y3552" s="223">
        <v>568</v>
      </c>
      <c r="Z3552" s="223">
        <v>533</v>
      </c>
      <c r="AA3552" s="223">
        <v>501</v>
      </c>
      <c r="AB3552" s="5"/>
      <c r="AC3552" s="224">
        <f t="shared" si="132"/>
        <v>0</v>
      </c>
      <c r="AD3552" s="270">
        <f t="shared" si="133"/>
        <v>0</v>
      </c>
      <c r="AE3552" s="198" t="s">
        <v>4484</v>
      </c>
      <c r="AF3552" s="199"/>
      <c r="AG3552" s="200"/>
      <c r="AH3552" s="200"/>
      <c r="AI3552" s="169" t="str">
        <f>IF(AB3552/W3552=0,"",IF(MOD(AB3552,W3552)&gt;0,"ОШИБКА!!! неверная кратность на сорт",""))</f>
        <v/>
      </c>
    </row>
    <row r="3553" spans="2:35" ht="14.4" customHeight="1">
      <c r="B3553" s="251"/>
      <c r="C3553" s="168" t="s">
        <v>3579</v>
      </c>
      <c r="D3553" s="267"/>
      <c r="E3553" s="267"/>
      <c r="F3553" s="267"/>
      <c r="G3553" s="267"/>
      <c r="H3553" s="267"/>
      <c r="I3553" s="267"/>
      <c r="J3553" s="267"/>
      <c r="K3553" s="267"/>
      <c r="L3553" s="196" t="s">
        <v>37</v>
      </c>
      <c r="M3553" s="332" t="s">
        <v>1466</v>
      </c>
      <c r="N3553" s="332" t="s">
        <v>2231</v>
      </c>
      <c r="O3553" s="332" t="s">
        <v>2230</v>
      </c>
      <c r="P3553" s="332" t="s">
        <v>3934</v>
      </c>
      <c r="Q3553" s="338" t="s">
        <v>4642</v>
      </c>
      <c r="R3553" s="334"/>
      <c r="S3553" s="334"/>
      <c r="T3553" s="334"/>
      <c r="U3553" s="252"/>
      <c r="V3553" s="197" t="s">
        <v>776</v>
      </c>
      <c r="W3553" s="220">
        <v>1</v>
      </c>
      <c r="X3553" s="223">
        <v>2319</v>
      </c>
      <c r="Y3553" s="223">
        <v>2248</v>
      </c>
      <c r="Z3553" s="223">
        <v>2108</v>
      </c>
      <c r="AA3553" s="223">
        <v>1982</v>
      </c>
      <c r="AB3553" s="5"/>
      <c r="AC3553" s="224">
        <f t="shared" si="132"/>
        <v>0</v>
      </c>
      <c r="AD3553" s="270">
        <f t="shared" si="133"/>
        <v>0</v>
      </c>
      <c r="AE3553" s="198" t="s">
        <v>4484</v>
      </c>
      <c r="AF3553" s="199"/>
      <c r="AG3553" s="200"/>
      <c r="AH3553" s="200"/>
      <c r="AI3553" s="169" t="str">
        <f>IF(AB3553/W3553=0,"",IF(MOD(AB3553,W3553)&gt;0,"ОШИБКА!!! неверная кратность на сорт",""))</f>
        <v/>
      </c>
    </row>
    <row r="3554" spans="2:35" ht="14.4" customHeight="1">
      <c r="B3554" s="251"/>
      <c r="C3554" s="168" t="s">
        <v>2283</v>
      </c>
      <c r="D3554" s="267"/>
      <c r="E3554" s="267"/>
      <c r="F3554" s="267"/>
      <c r="G3554" s="267"/>
      <c r="H3554" s="267"/>
      <c r="I3554" s="267"/>
      <c r="J3554" s="267"/>
      <c r="K3554" s="267"/>
      <c r="L3554" s="196" t="s">
        <v>37</v>
      </c>
      <c r="M3554" s="332" t="s">
        <v>1466</v>
      </c>
      <c r="N3554" s="332" t="s">
        <v>2285</v>
      </c>
      <c r="O3554" s="332" t="s">
        <v>2284</v>
      </c>
      <c r="P3554" s="332" t="s">
        <v>2286</v>
      </c>
      <c r="Q3554" s="332" t="s">
        <v>19</v>
      </c>
      <c r="R3554" s="334"/>
      <c r="S3554" s="334"/>
      <c r="T3554" s="334"/>
      <c r="U3554" s="219"/>
      <c r="V3554" s="197" t="s">
        <v>776</v>
      </c>
      <c r="W3554" s="220">
        <v>1</v>
      </c>
      <c r="X3554" s="223">
        <v>863</v>
      </c>
      <c r="Y3554" s="223">
        <v>837</v>
      </c>
      <c r="Z3554" s="223">
        <v>785</v>
      </c>
      <c r="AA3554" s="223">
        <v>738</v>
      </c>
      <c r="AB3554" s="5"/>
      <c r="AC3554" s="224">
        <f t="shared" si="132"/>
        <v>0</v>
      </c>
      <c r="AD3554" s="270">
        <f t="shared" si="133"/>
        <v>0</v>
      </c>
      <c r="AE3554" s="198" t="s">
        <v>4484</v>
      </c>
      <c r="AF3554" s="199"/>
      <c r="AG3554" s="200"/>
      <c r="AH3554" s="200"/>
      <c r="AI3554" s="169" t="str">
        <f>IF(AB3554/W3554=0,"",IF(MOD(AB3554,W3554)&gt;0,"ОШИБКА!!! неверная кратность на сорт",""))</f>
        <v/>
      </c>
    </row>
    <row r="3555" spans="2:35" ht="14.4" customHeight="1">
      <c r="B3555" s="251"/>
      <c r="C3555" s="168" t="s">
        <v>2287</v>
      </c>
      <c r="D3555" s="267"/>
      <c r="E3555" s="267"/>
      <c r="F3555" s="267"/>
      <c r="G3555" s="267"/>
      <c r="H3555" s="267"/>
      <c r="I3555" s="267"/>
      <c r="J3555" s="267">
        <v>1</v>
      </c>
      <c r="K3555" s="267"/>
      <c r="L3555" s="196" t="s">
        <v>37</v>
      </c>
      <c r="M3555" s="196" t="s">
        <v>1466</v>
      </c>
      <c r="N3555" s="196" t="s">
        <v>2289</v>
      </c>
      <c r="O3555" s="196" t="s">
        <v>2288</v>
      </c>
      <c r="P3555" s="196" t="s">
        <v>2290</v>
      </c>
      <c r="Q3555" s="217" t="s">
        <v>4642</v>
      </c>
      <c r="R3555" s="218"/>
      <c r="S3555" s="218"/>
      <c r="T3555" s="334"/>
      <c r="U3555" s="252"/>
      <c r="V3555" s="197" t="s">
        <v>776</v>
      </c>
      <c r="W3555" s="220">
        <v>1</v>
      </c>
      <c r="X3555" s="223">
        <v>1901</v>
      </c>
      <c r="Y3555" s="223">
        <v>1844</v>
      </c>
      <c r="Z3555" s="223">
        <v>1728</v>
      </c>
      <c r="AA3555" s="223">
        <v>1625</v>
      </c>
      <c r="AB3555" s="5"/>
      <c r="AC3555" s="224">
        <f t="shared" si="132"/>
        <v>0</v>
      </c>
      <c r="AD3555" s="270">
        <f t="shared" si="133"/>
        <v>0</v>
      </c>
      <c r="AE3555" s="198"/>
      <c r="AF3555" s="199"/>
      <c r="AG3555" s="200"/>
      <c r="AH3555" s="200"/>
      <c r="AI3555" s="169" t="str">
        <f>IF(AB3555/W3555=0,"",IF(MOD(AB3555,W3555)&gt;0,"ОШИБКА!!! неверная кратность на сорт",""))</f>
        <v/>
      </c>
    </row>
    <row r="3556" spans="2:35" ht="14.4" customHeight="1">
      <c r="B3556" s="251"/>
      <c r="C3556" s="168" t="s">
        <v>2291</v>
      </c>
      <c r="D3556" s="267"/>
      <c r="E3556" s="267"/>
      <c r="F3556" s="267"/>
      <c r="G3556" s="267"/>
      <c r="H3556" s="267"/>
      <c r="I3556" s="267"/>
      <c r="J3556" s="267"/>
      <c r="K3556" s="267"/>
      <c r="L3556" s="196" t="s">
        <v>37</v>
      </c>
      <c r="M3556" s="332" t="s">
        <v>1466</v>
      </c>
      <c r="N3556" s="332" t="s">
        <v>2289</v>
      </c>
      <c r="O3556" s="332" t="s">
        <v>2288</v>
      </c>
      <c r="P3556" s="332" t="s">
        <v>2292</v>
      </c>
      <c r="Q3556" s="338" t="s">
        <v>4642</v>
      </c>
      <c r="R3556" s="334"/>
      <c r="S3556" s="334"/>
      <c r="T3556" s="334"/>
      <c r="U3556" s="252"/>
      <c r="V3556" s="197" t="s">
        <v>776</v>
      </c>
      <c r="W3556" s="220">
        <v>1</v>
      </c>
      <c r="X3556" s="223">
        <v>1901</v>
      </c>
      <c r="Y3556" s="223">
        <v>1844</v>
      </c>
      <c r="Z3556" s="223">
        <v>1728</v>
      </c>
      <c r="AA3556" s="223">
        <v>1625</v>
      </c>
      <c r="AB3556" s="5"/>
      <c r="AC3556" s="224">
        <f t="shared" si="132"/>
        <v>0</v>
      </c>
      <c r="AD3556" s="270">
        <f t="shared" si="133"/>
        <v>0</v>
      </c>
      <c r="AE3556" s="198" t="s">
        <v>4484</v>
      </c>
      <c r="AF3556" s="199"/>
      <c r="AG3556" s="200"/>
      <c r="AH3556" s="200"/>
      <c r="AI3556" s="169" t="str">
        <f>IF(AB3556/W3556=0,"",IF(MOD(AB3556,W3556)&gt;0,"ОШИБКА!!! неверная кратность на сорт",""))</f>
        <v/>
      </c>
    </row>
    <row r="3557" spans="2:35" ht="14.4" customHeight="1">
      <c r="B3557" s="251"/>
      <c r="C3557" s="168" t="s">
        <v>2293</v>
      </c>
      <c r="D3557" s="267"/>
      <c r="E3557" s="267"/>
      <c r="F3557" s="267"/>
      <c r="G3557" s="267"/>
      <c r="H3557" s="267"/>
      <c r="I3557" s="267"/>
      <c r="J3557" s="267"/>
      <c r="K3557" s="267"/>
      <c r="L3557" s="196" t="s">
        <v>37</v>
      </c>
      <c r="M3557" s="332" t="s">
        <v>1466</v>
      </c>
      <c r="N3557" s="332" t="s">
        <v>2295</v>
      </c>
      <c r="O3557" s="332" t="s">
        <v>2294</v>
      </c>
      <c r="P3557" s="332" t="s">
        <v>2296</v>
      </c>
      <c r="Q3557" s="332" t="s">
        <v>141</v>
      </c>
      <c r="R3557" s="334" t="s">
        <v>5</v>
      </c>
      <c r="S3557" s="334"/>
      <c r="T3557" s="334"/>
      <c r="U3557" s="219"/>
      <c r="V3557" s="197" t="s">
        <v>157</v>
      </c>
      <c r="W3557" s="220">
        <v>1</v>
      </c>
      <c r="X3557" s="223">
        <v>510</v>
      </c>
      <c r="Y3557" s="223">
        <v>495</v>
      </c>
      <c r="Z3557" s="223">
        <v>464</v>
      </c>
      <c r="AA3557" s="223">
        <v>436</v>
      </c>
      <c r="AB3557" s="5"/>
      <c r="AC3557" s="224">
        <f t="shared" si="132"/>
        <v>0</v>
      </c>
      <c r="AD3557" s="270">
        <f t="shared" si="133"/>
        <v>0</v>
      </c>
      <c r="AE3557" s="198" t="s">
        <v>4484</v>
      </c>
      <c r="AF3557" s="199"/>
      <c r="AG3557" s="200"/>
      <c r="AH3557" s="200"/>
      <c r="AI3557" s="169" t="str">
        <f>IF(AB3557/W3557=0,"",IF(MOD(AB3557,W3557)&gt;0,"ОШИБКА!!! неверная кратность на сорт",""))</f>
        <v/>
      </c>
    </row>
    <row r="3558" spans="2:35" ht="14.4" customHeight="1">
      <c r="B3558" s="251"/>
      <c r="C3558" s="168" t="s">
        <v>2297</v>
      </c>
      <c r="D3558" s="267"/>
      <c r="E3558" s="267"/>
      <c r="F3558" s="267"/>
      <c r="G3558" s="267"/>
      <c r="H3558" s="267"/>
      <c r="I3558" s="267"/>
      <c r="J3558" s="267"/>
      <c r="K3558" s="267"/>
      <c r="L3558" s="196" t="s">
        <v>37</v>
      </c>
      <c r="M3558" s="332" t="s">
        <v>1466</v>
      </c>
      <c r="N3558" s="332" t="s">
        <v>2295</v>
      </c>
      <c r="O3558" s="332" t="s">
        <v>2294</v>
      </c>
      <c r="P3558" s="332" t="s">
        <v>2298</v>
      </c>
      <c r="Q3558" s="338" t="s">
        <v>4642</v>
      </c>
      <c r="R3558" s="334"/>
      <c r="S3558" s="334"/>
      <c r="T3558" s="334"/>
      <c r="U3558" s="252"/>
      <c r="V3558" s="197" t="s">
        <v>776</v>
      </c>
      <c r="W3558" s="220">
        <v>1</v>
      </c>
      <c r="X3558" s="223">
        <v>910</v>
      </c>
      <c r="Y3558" s="223">
        <v>882</v>
      </c>
      <c r="Z3558" s="223">
        <v>827</v>
      </c>
      <c r="AA3558" s="223">
        <v>777</v>
      </c>
      <c r="AB3558" s="5"/>
      <c r="AC3558" s="224">
        <f t="shared" si="132"/>
        <v>0</v>
      </c>
      <c r="AD3558" s="270">
        <f t="shared" si="133"/>
        <v>0</v>
      </c>
      <c r="AE3558" s="198" t="s">
        <v>4484</v>
      </c>
      <c r="AF3558" s="199"/>
      <c r="AG3558" s="200"/>
      <c r="AH3558" s="200"/>
      <c r="AI3558" s="169" t="str">
        <f>IF(AB3558/W3558=0,"",IF(MOD(AB3558,W3558)&gt;0,"ОШИБКА!!! неверная кратность на сорт",""))</f>
        <v/>
      </c>
    </row>
    <row r="3559" spans="2:35" ht="14.4" customHeight="1">
      <c r="B3559" s="251"/>
      <c r="C3559" s="168" t="s">
        <v>2299</v>
      </c>
      <c r="D3559" s="267"/>
      <c r="E3559" s="267"/>
      <c r="F3559" s="267"/>
      <c r="G3559" s="267"/>
      <c r="H3559" s="267"/>
      <c r="I3559" s="267"/>
      <c r="J3559" s="267">
        <v>7</v>
      </c>
      <c r="K3559" s="267"/>
      <c r="L3559" s="196" t="s">
        <v>37</v>
      </c>
      <c r="M3559" s="196" t="s">
        <v>1466</v>
      </c>
      <c r="N3559" s="196" t="s">
        <v>2295</v>
      </c>
      <c r="O3559" s="196" t="s">
        <v>2294</v>
      </c>
      <c r="P3559" s="196" t="s">
        <v>2300</v>
      </c>
      <c r="Q3559" s="217" t="s">
        <v>4642</v>
      </c>
      <c r="R3559" s="218"/>
      <c r="S3559" s="218"/>
      <c r="T3559" s="334"/>
      <c r="U3559" s="252"/>
      <c r="V3559" s="197" t="s">
        <v>776</v>
      </c>
      <c r="W3559" s="220">
        <v>1</v>
      </c>
      <c r="X3559" s="223">
        <v>1905</v>
      </c>
      <c r="Y3559" s="223">
        <v>1847</v>
      </c>
      <c r="Z3559" s="223">
        <v>1731</v>
      </c>
      <c r="AA3559" s="223">
        <v>1628</v>
      </c>
      <c r="AB3559" s="5"/>
      <c r="AC3559" s="224">
        <f t="shared" si="132"/>
        <v>0</v>
      </c>
      <c r="AD3559" s="270">
        <f t="shared" si="133"/>
        <v>0</v>
      </c>
      <c r="AE3559" s="198"/>
      <c r="AF3559" s="199"/>
      <c r="AG3559" s="200"/>
      <c r="AH3559" s="200"/>
      <c r="AI3559" s="169" t="str">
        <f>IF(AB3559/W3559=0,"",IF(MOD(AB3559,W3559)&gt;0,"ОШИБКА!!! неверная кратность на сорт",""))</f>
        <v/>
      </c>
    </row>
    <row r="3560" spans="2:35" ht="14.4" customHeight="1">
      <c r="B3560" s="251"/>
      <c r="C3560" s="168" t="s">
        <v>2301</v>
      </c>
      <c r="D3560" s="267"/>
      <c r="E3560" s="267"/>
      <c r="F3560" s="267"/>
      <c r="G3560" s="267"/>
      <c r="H3560" s="267"/>
      <c r="I3560" s="267"/>
      <c r="J3560" s="267">
        <v>5</v>
      </c>
      <c r="K3560" s="267"/>
      <c r="L3560" s="196" t="s">
        <v>37</v>
      </c>
      <c r="M3560" s="196" t="s">
        <v>1466</v>
      </c>
      <c r="N3560" s="196" t="s">
        <v>2295</v>
      </c>
      <c r="O3560" s="196" t="s">
        <v>2294</v>
      </c>
      <c r="P3560" s="196" t="s">
        <v>2302</v>
      </c>
      <c r="Q3560" s="217" t="s">
        <v>4642</v>
      </c>
      <c r="R3560" s="218"/>
      <c r="S3560" s="218"/>
      <c r="T3560" s="334"/>
      <c r="U3560" s="252"/>
      <c r="V3560" s="197" t="s">
        <v>776</v>
      </c>
      <c r="W3560" s="220">
        <v>1</v>
      </c>
      <c r="X3560" s="223">
        <v>906</v>
      </c>
      <c r="Y3560" s="223">
        <v>879</v>
      </c>
      <c r="Z3560" s="223">
        <v>824</v>
      </c>
      <c r="AA3560" s="223">
        <v>775</v>
      </c>
      <c r="AB3560" s="5"/>
      <c r="AC3560" s="224">
        <f t="shared" si="132"/>
        <v>0</v>
      </c>
      <c r="AD3560" s="270">
        <f t="shared" si="133"/>
        <v>0</v>
      </c>
      <c r="AE3560" s="198"/>
      <c r="AF3560" s="199"/>
      <c r="AG3560" s="200"/>
      <c r="AH3560" s="200"/>
      <c r="AI3560" s="169" t="str">
        <f>IF(AB3560/W3560=0,"",IF(MOD(AB3560,W3560)&gt;0,"ОШИБКА!!! неверная кратность на сорт",""))</f>
        <v/>
      </c>
    </row>
    <row r="3561" spans="2:35" ht="14.4" customHeight="1">
      <c r="B3561" s="251"/>
      <c r="C3561" s="168" t="s">
        <v>2303</v>
      </c>
      <c r="D3561" s="267">
        <v>10</v>
      </c>
      <c r="E3561" s="267"/>
      <c r="F3561" s="267"/>
      <c r="G3561" s="267"/>
      <c r="H3561" s="267"/>
      <c r="I3561" s="267"/>
      <c r="J3561" s="267">
        <v>2</v>
      </c>
      <c r="K3561" s="267"/>
      <c r="L3561" s="196" t="s">
        <v>37</v>
      </c>
      <c r="M3561" s="196" t="s">
        <v>1466</v>
      </c>
      <c r="N3561" s="196" t="s">
        <v>2295</v>
      </c>
      <c r="O3561" s="196" t="s">
        <v>2294</v>
      </c>
      <c r="P3561" s="196" t="s">
        <v>2304</v>
      </c>
      <c r="Q3561" s="217" t="s">
        <v>4642</v>
      </c>
      <c r="R3561" s="218"/>
      <c r="S3561" s="218"/>
      <c r="T3561" s="218"/>
      <c r="U3561" s="252"/>
      <c r="V3561" s="197" t="s">
        <v>776</v>
      </c>
      <c r="W3561" s="220">
        <v>1</v>
      </c>
      <c r="X3561" s="223">
        <v>906</v>
      </c>
      <c r="Y3561" s="223">
        <v>879</v>
      </c>
      <c r="Z3561" s="223">
        <v>824</v>
      </c>
      <c r="AA3561" s="223">
        <v>775</v>
      </c>
      <c r="AB3561" s="5"/>
      <c r="AC3561" s="224">
        <f t="shared" si="132"/>
        <v>0</v>
      </c>
      <c r="AD3561" s="270">
        <f t="shared" si="133"/>
        <v>0</v>
      </c>
      <c r="AE3561" s="198"/>
      <c r="AF3561" s="199"/>
      <c r="AG3561" s="200"/>
      <c r="AH3561" s="200"/>
      <c r="AI3561" s="169" t="str">
        <f>IF(AB3561/W3561=0,"",IF(MOD(AB3561,W3561)&gt;0,"ОШИБКА!!! неверная кратность на сорт",""))</f>
        <v/>
      </c>
    </row>
    <row r="3562" spans="2:35" ht="14.4" customHeight="1">
      <c r="B3562" s="251"/>
      <c r="C3562" s="168" t="s">
        <v>3580</v>
      </c>
      <c r="D3562" s="267"/>
      <c r="E3562" s="267"/>
      <c r="F3562" s="267"/>
      <c r="G3562" s="267"/>
      <c r="H3562" s="267"/>
      <c r="I3562" s="267"/>
      <c r="J3562" s="267"/>
      <c r="K3562" s="267"/>
      <c r="L3562" s="196" t="s">
        <v>37</v>
      </c>
      <c r="M3562" s="332" t="s">
        <v>1466</v>
      </c>
      <c r="N3562" s="332" t="s">
        <v>2295</v>
      </c>
      <c r="O3562" s="332" t="s">
        <v>2294</v>
      </c>
      <c r="P3562" s="332" t="s">
        <v>3935</v>
      </c>
      <c r="Q3562" s="332" t="s">
        <v>141</v>
      </c>
      <c r="R3562" s="334" t="s">
        <v>5</v>
      </c>
      <c r="S3562" s="334"/>
      <c r="T3562" s="334"/>
      <c r="U3562" s="219"/>
      <c r="V3562" s="197" t="s">
        <v>157</v>
      </c>
      <c r="W3562" s="220">
        <v>1</v>
      </c>
      <c r="X3562" s="223">
        <v>799</v>
      </c>
      <c r="Y3562" s="223">
        <v>775</v>
      </c>
      <c r="Z3562" s="223">
        <v>726</v>
      </c>
      <c r="AA3562" s="223">
        <v>683</v>
      </c>
      <c r="AB3562" s="5"/>
      <c r="AC3562" s="224">
        <f t="shared" si="132"/>
        <v>0</v>
      </c>
      <c r="AD3562" s="270">
        <f t="shared" si="133"/>
        <v>0</v>
      </c>
      <c r="AE3562" s="198" t="s">
        <v>4484</v>
      </c>
      <c r="AF3562" s="199"/>
      <c r="AG3562" s="200"/>
      <c r="AH3562" s="200"/>
      <c r="AI3562" s="169" t="str">
        <f>IF(AB3562/W3562=0,"",IF(MOD(AB3562,W3562)&gt;0,"ОШИБКА!!! неверная кратность на сорт",""))</f>
        <v/>
      </c>
    </row>
    <row r="3563" spans="2:35" ht="14.4" customHeight="1">
      <c r="B3563" s="251"/>
      <c r="C3563" s="168" t="s">
        <v>2305</v>
      </c>
      <c r="D3563" s="267"/>
      <c r="E3563" s="267"/>
      <c r="F3563" s="267"/>
      <c r="G3563" s="267"/>
      <c r="H3563" s="267"/>
      <c r="I3563" s="267"/>
      <c r="J3563" s="267">
        <v>4</v>
      </c>
      <c r="K3563" s="267"/>
      <c r="L3563" s="196" t="s">
        <v>37</v>
      </c>
      <c r="M3563" s="196" t="s">
        <v>1466</v>
      </c>
      <c r="N3563" s="196" t="s">
        <v>2295</v>
      </c>
      <c r="O3563" s="196" t="s">
        <v>2294</v>
      </c>
      <c r="P3563" s="196" t="s">
        <v>2306</v>
      </c>
      <c r="Q3563" s="217" t="s">
        <v>4642</v>
      </c>
      <c r="R3563" s="218"/>
      <c r="S3563" s="218"/>
      <c r="T3563" s="334"/>
      <c r="U3563" s="252"/>
      <c r="V3563" s="197" t="s">
        <v>776</v>
      </c>
      <c r="W3563" s="220">
        <v>1</v>
      </c>
      <c r="X3563" s="223">
        <v>910</v>
      </c>
      <c r="Y3563" s="223">
        <v>882</v>
      </c>
      <c r="Z3563" s="223">
        <v>827</v>
      </c>
      <c r="AA3563" s="223">
        <v>777</v>
      </c>
      <c r="AB3563" s="5"/>
      <c r="AC3563" s="224">
        <f t="shared" si="132"/>
        <v>0</v>
      </c>
      <c r="AD3563" s="270">
        <f t="shared" si="133"/>
        <v>0</v>
      </c>
      <c r="AE3563" s="198"/>
      <c r="AF3563" s="199"/>
      <c r="AG3563" s="200"/>
      <c r="AH3563" s="200"/>
      <c r="AI3563" s="169" t="str">
        <f>IF(AB3563/W3563=0,"",IF(MOD(AB3563,W3563)&gt;0,"ОШИБКА!!! неверная кратность на сорт",""))</f>
        <v/>
      </c>
    </row>
    <row r="3564" spans="2:35" ht="14.4" customHeight="1">
      <c r="B3564" s="251"/>
      <c r="C3564" s="168" t="s">
        <v>2307</v>
      </c>
      <c r="D3564" s="267"/>
      <c r="E3564" s="267"/>
      <c r="F3564" s="267"/>
      <c r="G3564" s="267"/>
      <c r="H3564" s="267"/>
      <c r="I3564" s="267"/>
      <c r="J3564" s="267">
        <v>10</v>
      </c>
      <c r="K3564" s="267"/>
      <c r="L3564" s="196" t="s">
        <v>37</v>
      </c>
      <c r="M3564" s="196" t="s">
        <v>1466</v>
      </c>
      <c r="N3564" s="196" t="s">
        <v>2295</v>
      </c>
      <c r="O3564" s="196" t="s">
        <v>2294</v>
      </c>
      <c r="P3564" s="196" t="s">
        <v>2308</v>
      </c>
      <c r="Q3564" s="217" t="s">
        <v>4642</v>
      </c>
      <c r="R3564" s="218"/>
      <c r="S3564" s="218"/>
      <c r="T3564" s="218"/>
      <c r="U3564" s="252"/>
      <c r="V3564" s="197" t="s">
        <v>776</v>
      </c>
      <c r="W3564" s="220">
        <v>1</v>
      </c>
      <c r="X3564" s="223">
        <v>906</v>
      </c>
      <c r="Y3564" s="223">
        <v>879</v>
      </c>
      <c r="Z3564" s="223">
        <v>824</v>
      </c>
      <c r="AA3564" s="223">
        <v>775</v>
      </c>
      <c r="AB3564" s="5"/>
      <c r="AC3564" s="224">
        <f t="shared" si="132"/>
        <v>0</v>
      </c>
      <c r="AD3564" s="270">
        <f t="shared" si="133"/>
        <v>0</v>
      </c>
      <c r="AE3564" s="198"/>
      <c r="AF3564" s="199"/>
      <c r="AG3564" s="200"/>
      <c r="AH3564" s="200"/>
      <c r="AI3564" s="169" t="str">
        <f>IF(AB3564/W3564=0,"",IF(MOD(AB3564,W3564)&gt;0,"ОШИБКА!!! неверная кратность на сорт",""))</f>
        <v/>
      </c>
    </row>
    <row r="3565" spans="2:35" ht="14.4" customHeight="1">
      <c r="B3565" s="251"/>
      <c r="C3565" s="168" t="s">
        <v>2309</v>
      </c>
      <c r="D3565" s="267"/>
      <c r="E3565" s="267"/>
      <c r="F3565" s="267"/>
      <c r="G3565" s="267"/>
      <c r="H3565" s="267"/>
      <c r="I3565" s="267"/>
      <c r="J3565" s="267"/>
      <c r="K3565" s="267"/>
      <c r="L3565" s="196" t="s">
        <v>37</v>
      </c>
      <c r="M3565" s="332" t="s">
        <v>1466</v>
      </c>
      <c r="N3565" s="332" t="s">
        <v>2295</v>
      </c>
      <c r="O3565" s="332" t="s">
        <v>2294</v>
      </c>
      <c r="P3565" s="332" t="s">
        <v>2310</v>
      </c>
      <c r="Q3565" s="338" t="s">
        <v>4642</v>
      </c>
      <c r="R3565" s="334"/>
      <c r="S3565" s="334"/>
      <c r="T3565" s="334"/>
      <c r="U3565" s="252"/>
      <c r="V3565" s="197" t="s">
        <v>776</v>
      </c>
      <c r="W3565" s="220">
        <v>1</v>
      </c>
      <c r="X3565" s="223">
        <v>1372</v>
      </c>
      <c r="Y3565" s="223">
        <v>1330</v>
      </c>
      <c r="Z3565" s="223">
        <v>1247</v>
      </c>
      <c r="AA3565" s="223">
        <v>1172</v>
      </c>
      <c r="AB3565" s="5"/>
      <c r="AC3565" s="224">
        <f t="shared" si="132"/>
        <v>0</v>
      </c>
      <c r="AD3565" s="270">
        <f t="shared" si="133"/>
        <v>0</v>
      </c>
      <c r="AE3565" s="198" t="s">
        <v>4484</v>
      </c>
      <c r="AF3565" s="199"/>
      <c r="AG3565" s="200"/>
      <c r="AH3565" s="200"/>
      <c r="AI3565" s="169" t="str">
        <f>IF(AB3565/W3565=0,"",IF(MOD(AB3565,W3565)&gt;0,"ОШИБКА!!! неверная кратность на сорт",""))</f>
        <v/>
      </c>
    </row>
    <row r="3566" spans="2:35" ht="14.4" customHeight="1">
      <c r="B3566" s="251"/>
      <c r="C3566" s="168" t="s">
        <v>3581</v>
      </c>
      <c r="D3566" s="267"/>
      <c r="E3566" s="267"/>
      <c r="F3566" s="267"/>
      <c r="G3566" s="267"/>
      <c r="H3566" s="267"/>
      <c r="I3566" s="267"/>
      <c r="J3566" s="267"/>
      <c r="K3566" s="267"/>
      <c r="L3566" s="196" t="s">
        <v>37</v>
      </c>
      <c r="M3566" s="332" t="s">
        <v>1466</v>
      </c>
      <c r="N3566" s="332" t="s">
        <v>2295</v>
      </c>
      <c r="O3566" s="332" t="s">
        <v>2294</v>
      </c>
      <c r="P3566" s="332" t="s">
        <v>2312</v>
      </c>
      <c r="Q3566" s="338" t="s">
        <v>4642</v>
      </c>
      <c r="R3566" s="334"/>
      <c r="S3566" s="334"/>
      <c r="T3566" s="334"/>
      <c r="U3566" s="252"/>
      <c r="V3566" s="197" t="s">
        <v>776</v>
      </c>
      <c r="W3566" s="220">
        <v>1</v>
      </c>
      <c r="X3566" s="223">
        <v>908</v>
      </c>
      <c r="Y3566" s="223">
        <v>880</v>
      </c>
      <c r="Z3566" s="223">
        <v>825</v>
      </c>
      <c r="AA3566" s="223">
        <v>776</v>
      </c>
      <c r="AB3566" s="5"/>
      <c r="AC3566" s="224">
        <f t="shared" si="132"/>
        <v>0</v>
      </c>
      <c r="AD3566" s="270">
        <f t="shared" si="133"/>
        <v>0</v>
      </c>
      <c r="AE3566" s="198" t="s">
        <v>4484</v>
      </c>
      <c r="AF3566" s="199"/>
      <c r="AG3566" s="200"/>
      <c r="AH3566" s="200"/>
      <c r="AI3566" s="169" t="str">
        <f>IF(AB3566/W3566=0,"",IF(MOD(AB3566,W3566)&gt;0,"ОШИБКА!!! неверная кратность на сорт",""))</f>
        <v/>
      </c>
    </row>
    <row r="3567" spans="2:35" ht="14.4" customHeight="1">
      <c r="B3567" s="251"/>
      <c r="C3567" s="168" t="s">
        <v>2311</v>
      </c>
      <c r="D3567" s="267"/>
      <c r="E3567" s="267"/>
      <c r="F3567" s="267"/>
      <c r="G3567" s="267"/>
      <c r="H3567" s="267"/>
      <c r="I3567" s="267"/>
      <c r="J3567" s="267"/>
      <c r="K3567" s="267"/>
      <c r="L3567" s="196" t="s">
        <v>37</v>
      </c>
      <c r="M3567" s="332" t="s">
        <v>1466</v>
      </c>
      <c r="N3567" s="332" t="s">
        <v>2295</v>
      </c>
      <c r="O3567" s="332" t="s">
        <v>2294</v>
      </c>
      <c r="P3567" s="332" t="s">
        <v>2312</v>
      </c>
      <c r="Q3567" s="338" t="s">
        <v>543</v>
      </c>
      <c r="R3567" s="334"/>
      <c r="S3567" s="334"/>
      <c r="T3567" s="334"/>
      <c r="U3567" s="252"/>
      <c r="V3567" s="197" t="s">
        <v>776</v>
      </c>
      <c r="W3567" s="220">
        <v>1</v>
      </c>
      <c r="X3567" s="223">
        <v>1334</v>
      </c>
      <c r="Y3567" s="223">
        <v>1293</v>
      </c>
      <c r="Z3567" s="223">
        <v>1212</v>
      </c>
      <c r="AA3567" s="223">
        <v>1140</v>
      </c>
      <c r="AB3567" s="5"/>
      <c r="AC3567" s="224">
        <f t="shared" si="132"/>
        <v>0</v>
      </c>
      <c r="AD3567" s="270">
        <f t="shared" si="133"/>
        <v>0</v>
      </c>
      <c r="AE3567" s="198" t="s">
        <v>4484</v>
      </c>
      <c r="AF3567" s="199"/>
      <c r="AG3567" s="200"/>
      <c r="AH3567" s="200"/>
      <c r="AI3567" s="169" t="str">
        <f>IF(AB3567/W3567=0,"",IF(MOD(AB3567,W3567)&gt;0,"ОШИБКА!!! неверная кратность на сорт",""))</f>
        <v/>
      </c>
    </row>
    <row r="3568" spans="2:35" ht="14.4" customHeight="1">
      <c r="B3568" s="251"/>
      <c r="C3568" s="168" t="s">
        <v>2313</v>
      </c>
      <c r="D3568" s="267"/>
      <c r="E3568" s="267"/>
      <c r="F3568" s="267"/>
      <c r="G3568" s="267"/>
      <c r="H3568" s="267"/>
      <c r="I3568" s="267"/>
      <c r="J3568" s="267">
        <v>5</v>
      </c>
      <c r="K3568" s="267"/>
      <c r="L3568" s="196" t="s">
        <v>37</v>
      </c>
      <c r="M3568" s="196" t="s">
        <v>1466</v>
      </c>
      <c r="N3568" s="196" t="s">
        <v>2295</v>
      </c>
      <c r="O3568" s="196" t="s">
        <v>2294</v>
      </c>
      <c r="P3568" s="196" t="s">
        <v>2314</v>
      </c>
      <c r="Q3568" s="217" t="s">
        <v>4642</v>
      </c>
      <c r="R3568" s="218"/>
      <c r="S3568" s="218"/>
      <c r="T3568" s="334"/>
      <c r="U3568" s="252"/>
      <c r="V3568" s="197" t="s">
        <v>776</v>
      </c>
      <c r="W3568" s="220">
        <v>1</v>
      </c>
      <c r="X3568" s="223">
        <v>1436</v>
      </c>
      <c r="Y3568" s="223">
        <v>1392</v>
      </c>
      <c r="Z3568" s="223">
        <v>1305</v>
      </c>
      <c r="AA3568" s="223">
        <v>1227</v>
      </c>
      <c r="AB3568" s="5"/>
      <c r="AC3568" s="224">
        <f t="shared" si="132"/>
        <v>0</v>
      </c>
      <c r="AD3568" s="270">
        <f t="shared" si="133"/>
        <v>0</v>
      </c>
      <c r="AE3568" s="198"/>
      <c r="AF3568" s="199"/>
      <c r="AG3568" s="200"/>
      <c r="AH3568" s="200"/>
      <c r="AI3568" s="169" t="str">
        <f>IF(AB3568/W3568=0,"",IF(MOD(AB3568,W3568)&gt;0,"ОШИБКА!!! неверная кратность на сорт",""))</f>
        <v/>
      </c>
    </row>
    <row r="3569" spans="2:35" ht="14.4" customHeight="1">
      <c r="B3569" s="251"/>
      <c r="C3569" s="168" t="s">
        <v>2315</v>
      </c>
      <c r="D3569" s="267"/>
      <c r="E3569" s="267"/>
      <c r="F3569" s="267"/>
      <c r="G3569" s="267"/>
      <c r="H3569" s="267"/>
      <c r="I3569" s="267"/>
      <c r="J3569" s="267">
        <v>1</v>
      </c>
      <c r="K3569" s="267"/>
      <c r="L3569" s="196" t="s">
        <v>37</v>
      </c>
      <c r="M3569" s="196" t="s">
        <v>1466</v>
      </c>
      <c r="N3569" s="196" t="s">
        <v>2295</v>
      </c>
      <c r="O3569" s="196" t="s">
        <v>2294</v>
      </c>
      <c r="P3569" s="196" t="s">
        <v>2316</v>
      </c>
      <c r="Q3569" s="217" t="s">
        <v>4642</v>
      </c>
      <c r="R3569" s="218"/>
      <c r="S3569" s="218"/>
      <c r="T3569" s="334"/>
      <c r="U3569" s="252"/>
      <c r="V3569" s="197" t="s">
        <v>776</v>
      </c>
      <c r="W3569" s="220">
        <v>1</v>
      </c>
      <c r="X3569" s="223">
        <v>1380</v>
      </c>
      <c r="Y3569" s="223">
        <v>1338</v>
      </c>
      <c r="Z3569" s="223">
        <v>1254</v>
      </c>
      <c r="AA3569" s="223">
        <v>1179</v>
      </c>
      <c r="AB3569" s="5"/>
      <c r="AC3569" s="224">
        <f t="shared" si="132"/>
        <v>0</v>
      </c>
      <c r="AD3569" s="270">
        <f t="shared" si="133"/>
        <v>0</v>
      </c>
      <c r="AE3569" s="198"/>
      <c r="AF3569" s="199"/>
      <c r="AG3569" s="200"/>
      <c r="AH3569" s="200"/>
      <c r="AI3569" s="169" t="str">
        <f>IF(AB3569/W3569=0,"",IF(MOD(AB3569,W3569)&gt;0,"ОШИБКА!!! неверная кратность на сорт",""))</f>
        <v/>
      </c>
    </row>
    <row r="3570" spans="2:35" ht="14.4" customHeight="1">
      <c r="B3570" s="251"/>
      <c r="C3570" s="168" t="s">
        <v>2317</v>
      </c>
      <c r="D3570" s="267"/>
      <c r="E3570" s="267"/>
      <c r="F3570" s="267"/>
      <c r="G3570" s="267"/>
      <c r="H3570" s="267"/>
      <c r="I3570" s="267"/>
      <c r="J3570" s="267"/>
      <c r="K3570" s="267"/>
      <c r="L3570" s="196" t="s">
        <v>37</v>
      </c>
      <c r="M3570" s="332" t="s">
        <v>1466</v>
      </c>
      <c r="N3570" s="332" t="s">
        <v>2295</v>
      </c>
      <c r="O3570" s="332" t="s">
        <v>2294</v>
      </c>
      <c r="P3570" s="332" t="s">
        <v>2318</v>
      </c>
      <c r="Q3570" s="338" t="s">
        <v>4642</v>
      </c>
      <c r="R3570" s="334"/>
      <c r="S3570" s="334"/>
      <c r="T3570" s="334"/>
      <c r="U3570" s="252"/>
      <c r="V3570" s="197" t="s">
        <v>776</v>
      </c>
      <c r="W3570" s="220">
        <v>1</v>
      </c>
      <c r="X3570" s="223">
        <v>906</v>
      </c>
      <c r="Y3570" s="223">
        <v>879</v>
      </c>
      <c r="Z3570" s="223">
        <v>824</v>
      </c>
      <c r="AA3570" s="223">
        <v>775</v>
      </c>
      <c r="AB3570" s="5"/>
      <c r="AC3570" s="224">
        <f t="shared" si="132"/>
        <v>0</v>
      </c>
      <c r="AD3570" s="270">
        <f t="shared" si="133"/>
        <v>0</v>
      </c>
      <c r="AE3570" s="198" t="s">
        <v>4484</v>
      </c>
      <c r="AF3570" s="199"/>
      <c r="AG3570" s="200"/>
      <c r="AH3570" s="200"/>
      <c r="AI3570" s="169" t="str">
        <f>IF(AB3570/W3570=0,"",IF(MOD(AB3570,W3570)&gt;0,"ОШИБКА!!! неверная кратность на сорт",""))</f>
        <v/>
      </c>
    </row>
    <row r="3571" spans="2:35" ht="14.4" customHeight="1">
      <c r="B3571" s="251"/>
      <c r="C3571" s="168" t="s">
        <v>2319</v>
      </c>
      <c r="D3571" s="267">
        <v>6</v>
      </c>
      <c r="E3571" s="267"/>
      <c r="F3571" s="267"/>
      <c r="G3571" s="267"/>
      <c r="H3571" s="267"/>
      <c r="I3571" s="267"/>
      <c r="J3571" s="267"/>
      <c r="K3571" s="267"/>
      <c r="L3571" s="196" t="s">
        <v>37</v>
      </c>
      <c r="M3571" s="196" t="s">
        <v>1466</v>
      </c>
      <c r="N3571" s="196" t="s">
        <v>2295</v>
      </c>
      <c r="O3571" s="196" t="s">
        <v>2294</v>
      </c>
      <c r="P3571" s="196" t="s">
        <v>2318</v>
      </c>
      <c r="Q3571" s="217" t="s">
        <v>946</v>
      </c>
      <c r="R3571" s="218"/>
      <c r="S3571" s="218"/>
      <c r="T3571" s="218"/>
      <c r="U3571" s="219"/>
      <c r="V3571" s="197" t="s">
        <v>776</v>
      </c>
      <c r="W3571" s="220">
        <v>1</v>
      </c>
      <c r="X3571" s="223">
        <v>2779</v>
      </c>
      <c r="Y3571" s="223">
        <v>2695</v>
      </c>
      <c r="Z3571" s="223">
        <v>2526</v>
      </c>
      <c r="AA3571" s="223">
        <v>2375</v>
      </c>
      <c r="AB3571" s="5"/>
      <c r="AC3571" s="224">
        <f t="shared" si="132"/>
        <v>0</v>
      </c>
      <c r="AD3571" s="270">
        <f t="shared" si="133"/>
        <v>0</v>
      </c>
      <c r="AE3571" s="198"/>
      <c r="AF3571" s="199"/>
      <c r="AG3571" s="200"/>
      <c r="AH3571" s="200"/>
      <c r="AI3571" s="169" t="str">
        <f>IF(AB3571/W3571=0,"",IF(MOD(AB3571,W3571)&gt;0,"ОШИБКА!!! неверная кратность на сорт",""))</f>
        <v/>
      </c>
    </row>
    <row r="3572" spans="2:35" ht="14.4" customHeight="1">
      <c r="B3572" s="251"/>
      <c r="C3572" s="168" t="s">
        <v>2320</v>
      </c>
      <c r="D3572" s="267">
        <v>10</v>
      </c>
      <c r="E3572" s="267"/>
      <c r="F3572" s="267"/>
      <c r="G3572" s="267"/>
      <c r="H3572" s="267"/>
      <c r="I3572" s="267"/>
      <c r="J3572" s="267"/>
      <c r="K3572" s="267"/>
      <c r="L3572" s="196" t="s">
        <v>37</v>
      </c>
      <c r="M3572" s="196" t="s">
        <v>1466</v>
      </c>
      <c r="N3572" s="196" t="s">
        <v>2295</v>
      </c>
      <c r="O3572" s="196" t="s">
        <v>2294</v>
      </c>
      <c r="P3572" s="196" t="s">
        <v>2321</v>
      </c>
      <c r="Q3572" s="217" t="s">
        <v>4642</v>
      </c>
      <c r="R3572" s="218"/>
      <c r="S3572" s="218"/>
      <c r="T3572" s="218"/>
      <c r="U3572" s="252"/>
      <c r="V3572" s="197" t="s">
        <v>776</v>
      </c>
      <c r="W3572" s="220">
        <v>1</v>
      </c>
      <c r="X3572" s="223">
        <v>910</v>
      </c>
      <c r="Y3572" s="223">
        <v>882</v>
      </c>
      <c r="Z3572" s="223">
        <v>827</v>
      </c>
      <c r="AA3572" s="223">
        <v>777</v>
      </c>
      <c r="AB3572" s="5"/>
      <c r="AC3572" s="224">
        <f t="shared" si="132"/>
        <v>0</v>
      </c>
      <c r="AD3572" s="270">
        <f t="shared" si="133"/>
        <v>0</v>
      </c>
      <c r="AE3572" s="198"/>
      <c r="AF3572" s="199"/>
      <c r="AG3572" s="200"/>
      <c r="AH3572" s="200"/>
      <c r="AI3572" s="169" t="str">
        <f>IF(AB3572/W3572=0,"",IF(MOD(AB3572,W3572)&gt;0,"ОШИБКА!!! неверная кратность на сорт",""))</f>
        <v/>
      </c>
    </row>
    <row r="3573" spans="2:35" ht="14.4" customHeight="1">
      <c r="B3573" s="251"/>
      <c r="C3573" s="168" t="s">
        <v>2322</v>
      </c>
      <c r="D3573" s="267"/>
      <c r="E3573" s="267"/>
      <c r="F3573" s="267"/>
      <c r="G3573" s="267"/>
      <c r="H3573" s="267"/>
      <c r="I3573" s="267"/>
      <c r="J3573" s="267">
        <v>4</v>
      </c>
      <c r="K3573" s="267"/>
      <c r="L3573" s="196" t="s">
        <v>37</v>
      </c>
      <c r="M3573" s="196" t="s">
        <v>1466</v>
      </c>
      <c r="N3573" s="196" t="s">
        <v>2295</v>
      </c>
      <c r="O3573" s="196" t="s">
        <v>2294</v>
      </c>
      <c r="P3573" s="196" t="s">
        <v>2323</v>
      </c>
      <c r="Q3573" s="217" t="s">
        <v>4642</v>
      </c>
      <c r="R3573" s="218"/>
      <c r="S3573" s="218"/>
      <c r="T3573" s="334"/>
      <c r="U3573" s="252"/>
      <c r="V3573" s="197" t="s">
        <v>776</v>
      </c>
      <c r="W3573" s="220">
        <v>1</v>
      </c>
      <c r="X3573" s="223">
        <v>910</v>
      </c>
      <c r="Y3573" s="223">
        <v>882</v>
      </c>
      <c r="Z3573" s="223">
        <v>827</v>
      </c>
      <c r="AA3573" s="223">
        <v>777</v>
      </c>
      <c r="AB3573" s="5"/>
      <c r="AC3573" s="224">
        <f t="shared" si="132"/>
        <v>0</v>
      </c>
      <c r="AD3573" s="270">
        <f t="shared" si="133"/>
        <v>0</v>
      </c>
      <c r="AE3573" s="198"/>
      <c r="AF3573" s="199"/>
      <c r="AG3573" s="200"/>
      <c r="AH3573" s="200"/>
      <c r="AI3573" s="169" t="str">
        <f>IF(AB3573/W3573=0,"",IF(MOD(AB3573,W3573)&gt;0,"ОШИБКА!!! неверная кратность на сорт",""))</f>
        <v/>
      </c>
    </row>
    <row r="3574" spans="2:35" ht="14.4" customHeight="1">
      <c r="B3574" s="251"/>
      <c r="C3574" s="168" t="s">
        <v>2324</v>
      </c>
      <c r="D3574" s="267">
        <v>8</v>
      </c>
      <c r="E3574" s="267"/>
      <c r="F3574" s="267"/>
      <c r="G3574" s="267"/>
      <c r="H3574" s="267"/>
      <c r="I3574" s="267"/>
      <c r="J3574" s="267"/>
      <c r="K3574" s="267"/>
      <c r="L3574" s="196" t="s">
        <v>37</v>
      </c>
      <c r="M3574" s="196" t="s">
        <v>1466</v>
      </c>
      <c r="N3574" s="196" t="s">
        <v>2295</v>
      </c>
      <c r="O3574" s="196" t="s">
        <v>2294</v>
      </c>
      <c r="P3574" s="196" t="s">
        <v>2325</v>
      </c>
      <c r="Q3574" s="217" t="s">
        <v>4642</v>
      </c>
      <c r="R3574" s="218"/>
      <c r="S3574" s="218"/>
      <c r="T3574" s="218"/>
      <c r="U3574" s="252"/>
      <c r="V3574" s="197" t="s">
        <v>776</v>
      </c>
      <c r="W3574" s="220">
        <v>1</v>
      </c>
      <c r="X3574" s="223">
        <v>1385</v>
      </c>
      <c r="Y3574" s="223">
        <v>1343</v>
      </c>
      <c r="Z3574" s="223">
        <v>1259</v>
      </c>
      <c r="AA3574" s="223">
        <v>1183</v>
      </c>
      <c r="AB3574" s="5"/>
      <c r="AC3574" s="224">
        <f t="shared" si="132"/>
        <v>0</v>
      </c>
      <c r="AD3574" s="270">
        <f t="shared" si="133"/>
        <v>0</v>
      </c>
      <c r="AE3574" s="198"/>
      <c r="AF3574" s="199"/>
      <c r="AG3574" s="200"/>
      <c r="AH3574" s="200"/>
      <c r="AI3574" s="169" t="str">
        <f>IF(AB3574/W3574=0,"",IF(MOD(AB3574,W3574)&gt;0,"ОШИБКА!!! неверная кратность на сорт",""))</f>
        <v/>
      </c>
    </row>
    <row r="3575" spans="2:35" ht="14.4" customHeight="1">
      <c r="B3575" s="251"/>
      <c r="C3575" s="168" t="s">
        <v>2326</v>
      </c>
      <c r="D3575" s="267"/>
      <c r="E3575" s="267"/>
      <c r="F3575" s="267"/>
      <c r="G3575" s="267"/>
      <c r="H3575" s="267"/>
      <c r="I3575" s="267"/>
      <c r="J3575" s="267"/>
      <c r="K3575" s="267"/>
      <c r="L3575" s="196" t="s">
        <v>37</v>
      </c>
      <c r="M3575" s="332" t="s">
        <v>1466</v>
      </c>
      <c r="N3575" s="332" t="s">
        <v>2295</v>
      </c>
      <c r="O3575" s="332" t="s">
        <v>2294</v>
      </c>
      <c r="P3575" s="332" t="s">
        <v>2327</v>
      </c>
      <c r="Q3575" s="338" t="s">
        <v>4642</v>
      </c>
      <c r="R3575" s="334"/>
      <c r="S3575" s="334"/>
      <c r="T3575" s="334"/>
      <c r="U3575" s="252"/>
      <c r="V3575" s="197" t="s">
        <v>776</v>
      </c>
      <c r="W3575" s="220">
        <v>1</v>
      </c>
      <c r="X3575" s="223">
        <v>906</v>
      </c>
      <c r="Y3575" s="223">
        <v>879</v>
      </c>
      <c r="Z3575" s="223">
        <v>824</v>
      </c>
      <c r="AA3575" s="223">
        <v>775</v>
      </c>
      <c r="AB3575" s="5"/>
      <c r="AC3575" s="224">
        <f t="shared" si="132"/>
        <v>0</v>
      </c>
      <c r="AD3575" s="270">
        <f t="shared" si="133"/>
        <v>0</v>
      </c>
      <c r="AE3575" s="198" t="s">
        <v>4484</v>
      </c>
      <c r="AF3575" s="199"/>
      <c r="AG3575" s="200"/>
      <c r="AH3575" s="200"/>
      <c r="AI3575" s="169" t="str">
        <f>IF(AB3575/W3575=0,"",IF(MOD(AB3575,W3575)&gt;0,"ОШИБКА!!! неверная кратность на сорт",""))</f>
        <v/>
      </c>
    </row>
    <row r="3576" spans="2:35" ht="14.4" customHeight="1">
      <c r="B3576" s="251"/>
      <c r="C3576" s="168" t="s">
        <v>2328</v>
      </c>
      <c r="D3576" s="267"/>
      <c r="E3576" s="267"/>
      <c r="F3576" s="267"/>
      <c r="G3576" s="267"/>
      <c r="H3576" s="267"/>
      <c r="I3576" s="267"/>
      <c r="J3576" s="267"/>
      <c r="K3576" s="267"/>
      <c r="L3576" s="196" t="s">
        <v>37</v>
      </c>
      <c r="M3576" s="332" t="s">
        <v>1466</v>
      </c>
      <c r="N3576" s="332" t="s">
        <v>2295</v>
      </c>
      <c r="O3576" s="332" t="s">
        <v>2294</v>
      </c>
      <c r="P3576" s="332" t="s">
        <v>2329</v>
      </c>
      <c r="Q3576" s="332" t="s">
        <v>19</v>
      </c>
      <c r="R3576" s="334"/>
      <c r="S3576" s="334"/>
      <c r="T3576" s="334"/>
      <c r="U3576" s="219"/>
      <c r="V3576" s="197" t="s">
        <v>776</v>
      </c>
      <c r="W3576" s="220">
        <v>1</v>
      </c>
      <c r="X3576" s="223">
        <v>863</v>
      </c>
      <c r="Y3576" s="223">
        <v>837</v>
      </c>
      <c r="Z3576" s="223">
        <v>785</v>
      </c>
      <c r="AA3576" s="223">
        <v>738</v>
      </c>
      <c r="AB3576" s="5"/>
      <c r="AC3576" s="224">
        <f t="shared" si="132"/>
        <v>0</v>
      </c>
      <c r="AD3576" s="270">
        <f t="shared" si="133"/>
        <v>0</v>
      </c>
      <c r="AE3576" s="198" t="s">
        <v>4484</v>
      </c>
      <c r="AF3576" s="199"/>
      <c r="AG3576" s="200"/>
      <c r="AH3576" s="200"/>
      <c r="AI3576" s="169" t="str">
        <f>IF(AB3576/W3576=0,"",IF(MOD(AB3576,W3576)&gt;0,"ОШИБКА!!! неверная кратность на сорт",""))</f>
        <v/>
      </c>
    </row>
    <row r="3577" spans="2:35" ht="14.4" customHeight="1">
      <c r="B3577" s="251"/>
      <c r="C3577" s="168" t="s">
        <v>3582</v>
      </c>
      <c r="D3577" s="267">
        <v>1</v>
      </c>
      <c r="E3577" s="267"/>
      <c r="F3577" s="267"/>
      <c r="G3577" s="267"/>
      <c r="H3577" s="267"/>
      <c r="I3577" s="267"/>
      <c r="J3577" s="267"/>
      <c r="K3577" s="267"/>
      <c r="L3577" s="196" t="s">
        <v>37</v>
      </c>
      <c r="M3577" s="196" t="s">
        <v>1466</v>
      </c>
      <c r="N3577" s="196" t="s">
        <v>2295</v>
      </c>
      <c r="O3577" s="196" t="s">
        <v>2294</v>
      </c>
      <c r="P3577" s="196" t="s">
        <v>3936</v>
      </c>
      <c r="Q3577" s="217" t="s">
        <v>4642</v>
      </c>
      <c r="R3577" s="218"/>
      <c r="S3577" s="218"/>
      <c r="T3577" s="218"/>
      <c r="U3577" s="252"/>
      <c r="V3577" s="197" t="s">
        <v>776</v>
      </c>
      <c r="W3577" s="220">
        <v>1</v>
      </c>
      <c r="X3577" s="223">
        <v>908</v>
      </c>
      <c r="Y3577" s="223">
        <v>880</v>
      </c>
      <c r="Z3577" s="223">
        <v>825</v>
      </c>
      <c r="AA3577" s="223">
        <v>776</v>
      </c>
      <c r="AB3577" s="5"/>
      <c r="AC3577" s="224">
        <f t="shared" si="132"/>
        <v>0</v>
      </c>
      <c r="AD3577" s="270">
        <f t="shared" si="133"/>
        <v>0</v>
      </c>
      <c r="AE3577" s="198"/>
      <c r="AF3577" s="199"/>
      <c r="AG3577" s="200"/>
      <c r="AH3577" s="200"/>
      <c r="AI3577" s="169" t="str">
        <f>IF(AB3577/W3577=0,"",IF(MOD(AB3577,W3577)&gt;0,"ОШИБКА!!! неверная кратность на сорт",""))</f>
        <v/>
      </c>
    </row>
    <row r="3578" spans="2:35" ht="14.4" customHeight="1">
      <c r="B3578" s="251"/>
      <c r="C3578" s="168" t="s">
        <v>2330</v>
      </c>
      <c r="D3578" s="267"/>
      <c r="E3578" s="267"/>
      <c r="F3578" s="267"/>
      <c r="G3578" s="267"/>
      <c r="H3578" s="267"/>
      <c r="I3578" s="267"/>
      <c r="J3578" s="267"/>
      <c r="K3578" s="267"/>
      <c r="L3578" s="196" t="s">
        <v>37</v>
      </c>
      <c r="M3578" s="332" t="s">
        <v>1466</v>
      </c>
      <c r="N3578" s="332" t="s">
        <v>2295</v>
      </c>
      <c r="O3578" s="332" t="s">
        <v>2294</v>
      </c>
      <c r="P3578" s="332" t="s">
        <v>2331</v>
      </c>
      <c r="Q3578" s="332" t="s">
        <v>141</v>
      </c>
      <c r="R3578" s="334"/>
      <c r="S3578" s="334"/>
      <c r="T3578" s="334"/>
      <c r="U3578" s="219"/>
      <c r="V3578" s="197" t="s">
        <v>157</v>
      </c>
      <c r="W3578" s="220">
        <v>1</v>
      </c>
      <c r="X3578" s="223">
        <v>500</v>
      </c>
      <c r="Y3578" s="223">
        <v>485</v>
      </c>
      <c r="Z3578" s="223">
        <v>455</v>
      </c>
      <c r="AA3578" s="223">
        <v>428</v>
      </c>
      <c r="AB3578" s="5"/>
      <c r="AC3578" s="224">
        <f t="shared" si="132"/>
        <v>0</v>
      </c>
      <c r="AD3578" s="270">
        <f t="shared" si="133"/>
        <v>0</v>
      </c>
      <c r="AE3578" s="198" t="s">
        <v>4484</v>
      </c>
      <c r="AF3578" s="199"/>
      <c r="AG3578" s="200"/>
      <c r="AH3578" s="200"/>
      <c r="AI3578" s="169" t="str">
        <f>IF(AB3578/W3578=0,"",IF(MOD(AB3578,W3578)&gt;0,"ОШИБКА!!! неверная кратность на сорт",""))</f>
        <v/>
      </c>
    </row>
    <row r="3579" spans="2:35" ht="14.4" customHeight="1">
      <c r="B3579" s="251"/>
      <c r="C3579" s="168" t="s">
        <v>2332</v>
      </c>
      <c r="D3579" s="267"/>
      <c r="E3579" s="267"/>
      <c r="F3579" s="267"/>
      <c r="G3579" s="267"/>
      <c r="H3579" s="267"/>
      <c r="I3579" s="267"/>
      <c r="J3579" s="267">
        <v>5</v>
      </c>
      <c r="K3579" s="267"/>
      <c r="L3579" s="196" t="s">
        <v>37</v>
      </c>
      <c r="M3579" s="196" t="s">
        <v>1466</v>
      </c>
      <c r="N3579" s="196" t="s">
        <v>2295</v>
      </c>
      <c r="O3579" s="196" t="s">
        <v>2294</v>
      </c>
      <c r="P3579" s="196" t="s">
        <v>2333</v>
      </c>
      <c r="Q3579" s="217" t="s">
        <v>4642</v>
      </c>
      <c r="R3579" s="218"/>
      <c r="S3579" s="218"/>
      <c r="T3579" s="334"/>
      <c r="U3579" s="252"/>
      <c r="V3579" s="197" t="s">
        <v>776</v>
      </c>
      <c r="W3579" s="220">
        <v>1</v>
      </c>
      <c r="X3579" s="223">
        <v>910</v>
      </c>
      <c r="Y3579" s="223">
        <v>882</v>
      </c>
      <c r="Z3579" s="223">
        <v>827</v>
      </c>
      <c r="AA3579" s="223">
        <v>777</v>
      </c>
      <c r="AB3579" s="5"/>
      <c r="AC3579" s="224">
        <f t="shared" si="132"/>
        <v>0</v>
      </c>
      <c r="AD3579" s="270">
        <f t="shared" si="133"/>
        <v>0</v>
      </c>
      <c r="AE3579" s="198"/>
      <c r="AF3579" s="199"/>
      <c r="AG3579" s="200"/>
      <c r="AH3579" s="200"/>
      <c r="AI3579" s="169" t="str">
        <f>IF(AB3579/W3579=0,"",IF(MOD(AB3579,W3579)&gt;0,"ОШИБКА!!! неверная кратность на сорт",""))</f>
        <v/>
      </c>
    </row>
    <row r="3580" spans="2:35" ht="14.4" customHeight="1">
      <c r="B3580" s="251"/>
      <c r="C3580" s="168" t="s">
        <v>2337</v>
      </c>
      <c r="D3580" s="267">
        <v>10</v>
      </c>
      <c r="E3580" s="267"/>
      <c r="F3580" s="267"/>
      <c r="G3580" s="267"/>
      <c r="H3580" s="267"/>
      <c r="I3580" s="267"/>
      <c r="J3580" s="267"/>
      <c r="K3580" s="267"/>
      <c r="L3580" s="196" t="s">
        <v>37</v>
      </c>
      <c r="M3580" s="196" t="s">
        <v>1466</v>
      </c>
      <c r="N3580" s="196" t="s">
        <v>2336</v>
      </c>
      <c r="O3580" s="196" t="s">
        <v>2335</v>
      </c>
      <c r="P3580" s="196" t="s">
        <v>2338</v>
      </c>
      <c r="Q3580" s="217" t="s">
        <v>543</v>
      </c>
      <c r="R3580" s="218"/>
      <c r="S3580" s="218"/>
      <c r="T3580" s="218"/>
      <c r="U3580" s="252"/>
      <c r="V3580" s="197" t="s">
        <v>776</v>
      </c>
      <c r="W3580" s="220">
        <v>1</v>
      </c>
      <c r="X3580" s="223">
        <v>2086</v>
      </c>
      <c r="Y3580" s="223">
        <v>2023</v>
      </c>
      <c r="Z3580" s="223">
        <v>1896</v>
      </c>
      <c r="AA3580" s="223">
        <v>1783</v>
      </c>
      <c r="AB3580" s="5"/>
      <c r="AC3580" s="224">
        <f t="shared" si="132"/>
        <v>0</v>
      </c>
      <c r="AD3580" s="270">
        <f t="shared" si="133"/>
        <v>0</v>
      </c>
      <c r="AE3580" s="198"/>
      <c r="AF3580" s="199"/>
      <c r="AG3580" s="200"/>
      <c r="AH3580" s="200"/>
      <c r="AI3580" s="169" t="str">
        <f>IF(AB3580/W3580=0,"",IF(MOD(AB3580,W3580)&gt;0,"ОШИБКА!!! неверная кратность на сорт",""))</f>
        <v/>
      </c>
    </row>
    <row r="3581" spans="2:35" ht="14.4" customHeight="1">
      <c r="B3581" s="251"/>
      <c r="C3581" s="168" t="s">
        <v>2339</v>
      </c>
      <c r="D3581" s="267"/>
      <c r="E3581" s="267"/>
      <c r="F3581" s="267"/>
      <c r="G3581" s="267"/>
      <c r="H3581" s="267"/>
      <c r="I3581" s="267"/>
      <c r="J3581" s="267"/>
      <c r="K3581" s="267"/>
      <c r="L3581" s="196" t="s">
        <v>37</v>
      </c>
      <c r="M3581" s="332" t="s">
        <v>1466</v>
      </c>
      <c r="N3581" s="332" t="s">
        <v>2336</v>
      </c>
      <c r="O3581" s="332" t="s">
        <v>2335</v>
      </c>
      <c r="P3581" s="332" t="s">
        <v>2340</v>
      </c>
      <c r="Q3581" s="338" t="s">
        <v>4642</v>
      </c>
      <c r="R3581" s="334"/>
      <c r="S3581" s="334"/>
      <c r="T3581" s="334"/>
      <c r="U3581" s="252"/>
      <c r="V3581" s="197" t="s">
        <v>776</v>
      </c>
      <c r="W3581" s="220">
        <v>1</v>
      </c>
      <c r="X3581" s="223">
        <v>1307</v>
      </c>
      <c r="Y3581" s="223">
        <v>1268</v>
      </c>
      <c r="Z3581" s="223">
        <v>1188</v>
      </c>
      <c r="AA3581" s="223">
        <v>1117</v>
      </c>
      <c r="AB3581" s="5"/>
      <c r="AC3581" s="224">
        <f t="shared" si="132"/>
        <v>0</v>
      </c>
      <c r="AD3581" s="270">
        <f t="shared" si="133"/>
        <v>0</v>
      </c>
      <c r="AE3581" s="198" t="s">
        <v>4484</v>
      </c>
      <c r="AF3581" s="199"/>
      <c r="AG3581" s="200"/>
      <c r="AH3581" s="200"/>
      <c r="AI3581" s="169" t="str">
        <f>IF(AB3581/W3581=0,"",IF(MOD(AB3581,W3581)&gt;0,"ОШИБКА!!! неверная кратность на сорт",""))</f>
        <v/>
      </c>
    </row>
    <row r="3582" spans="2:35" ht="14.4" customHeight="1">
      <c r="B3582" s="251"/>
      <c r="C3582" s="168" t="s">
        <v>2341</v>
      </c>
      <c r="D3582" s="267"/>
      <c r="E3582" s="267"/>
      <c r="F3582" s="267"/>
      <c r="G3582" s="267"/>
      <c r="H3582" s="267"/>
      <c r="I3582" s="267"/>
      <c r="J3582" s="267"/>
      <c r="K3582" s="267"/>
      <c r="L3582" s="196" t="s">
        <v>37</v>
      </c>
      <c r="M3582" s="332" t="s">
        <v>1466</v>
      </c>
      <c r="N3582" s="332" t="s">
        <v>2336</v>
      </c>
      <c r="O3582" s="332" t="s">
        <v>2335</v>
      </c>
      <c r="P3582" s="332" t="s">
        <v>2342</v>
      </c>
      <c r="Q3582" s="338" t="s">
        <v>4642</v>
      </c>
      <c r="R3582" s="334"/>
      <c r="S3582" s="334"/>
      <c r="T3582" s="334"/>
      <c r="U3582" s="252"/>
      <c r="V3582" s="197" t="s">
        <v>776</v>
      </c>
      <c r="W3582" s="220">
        <v>1</v>
      </c>
      <c r="X3582" s="223">
        <v>910</v>
      </c>
      <c r="Y3582" s="223">
        <v>882</v>
      </c>
      <c r="Z3582" s="223">
        <v>827</v>
      </c>
      <c r="AA3582" s="223">
        <v>777</v>
      </c>
      <c r="AB3582" s="5"/>
      <c r="AC3582" s="224">
        <f t="shared" si="132"/>
        <v>0</v>
      </c>
      <c r="AD3582" s="270">
        <f t="shared" si="133"/>
        <v>0</v>
      </c>
      <c r="AE3582" s="198" t="s">
        <v>4484</v>
      </c>
      <c r="AF3582" s="199"/>
      <c r="AG3582" s="200"/>
      <c r="AH3582" s="200"/>
      <c r="AI3582" s="169" t="str">
        <f>IF(AB3582/W3582=0,"",IF(MOD(AB3582,W3582)&gt;0,"ОШИБКА!!! неверная кратность на сорт",""))</f>
        <v/>
      </c>
    </row>
    <row r="3583" spans="2:35" ht="14.4" customHeight="1">
      <c r="B3583" s="251"/>
      <c r="C3583" s="168" t="s">
        <v>2343</v>
      </c>
      <c r="D3583" s="267">
        <v>10</v>
      </c>
      <c r="E3583" s="267"/>
      <c r="F3583" s="267"/>
      <c r="G3583" s="267"/>
      <c r="H3583" s="267"/>
      <c r="I3583" s="267"/>
      <c r="J3583" s="267"/>
      <c r="K3583" s="267"/>
      <c r="L3583" s="196" t="s">
        <v>37</v>
      </c>
      <c r="M3583" s="196" t="s">
        <v>1466</v>
      </c>
      <c r="N3583" s="196" t="s">
        <v>2336</v>
      </c>
      <c r="O3583" s="196" t="s">
        <v>2335</v>
      </c>
      <c r="P3583" s="196" t="s">
        <v>2344</v>
      </c>
      <c r="Q3583" s="217" t="s">
        <v>543</v>
      </c>
      <c r="R3583" s="218"/>
      <c r="S3583" s="218"/>
      <c r="T3583" s="218"/>
      <c r="U3583" s="252"/>
      <c r="V3583" s="197" t="s">
        <v>776</v>
      </c>
      <c r="W3583" s="220">
        <v>1</v>
      </c>
      <c r="X3583" s="223">
        <v>1066</v>
      </c>
      <c r="Y3583" s="223">
        <v>1034</v>
      </c>
      <c r="Z3583" s="223">
        <v>969</v>
      </c>
      <c r="AA3583" s="223">
        <v>911</v>
      </c>
      <c r="AB3583" s="5"/>
      <c r="AC3583" s="224">
        <f t="shared" si="132"/>
        <v>0</v>
      </c>
      <c r="AD3583" s="270">
        <f t="shared" si="133"/>
        <v>0</v>
      </c>
      <c r="AE3583" s="198"/>
      <c r="AF3583" s="199"/>
      <c r="AG3583" s="200"/>
      <c r="AH3583" s="200"/>
      <c r="AI3583" s="169" t="str">
        <f>IF(AB3583/W3583=0,"",IF(MOD(AB3583,W3583)&gt;0,"ОШИБКА!!! неверная кратность на сорт",""))</f>
        <v/>
      </c>
    </row>
    <row r="3584" spans="2:35" ht="14.4" customHeight="1">
      <c r="B3584" s="251"/>
      <c r="C3584" s="168" t="s">
        <v>2345</v>
      </c>
      <c r="D3584" s="267"/>
      <c r="E3584" s="267"/>
      <c r="F3584" s="267"/>
      <c r="G3584" s="267"/>
      <c r="H3584" s="267"/>
      <c r="I3584" s="267"/>
      <c r="J3584" s="267"/>
      <c r="K3584" s="267"/>
      <c r="L3584" s="196" t="s">
        <v>37</v>
      </c>
      <c r="M3584" s="332" t="s">
        <v>1466</v>
      </c>
      <c r="N3584" s="332" t="s">
        <v>2336</v>
      </c>
      <c r="O3584" s="332" t="s">
        <v>2335</v>
      </c>
      <c r="P3584" s="332" t="s">
        <v>2346</v>
      </c>
      <c r="Q3584" s="338" t="s">
        <v>4642</v>
      </c>
      <c r="R3584" s="334"/>
      <c r="S3584" s="334"/>
      <c r="T3584" s="334"/>
      <c r="U3584" s="252"/>
      <c r="V3584" s="197" t="s">
        <v>776</v>
      </c>
      <c r="W3584" s="220">
        <v>1</v>
      </c>
      <c r="X3584" s="223">
        <v>1901</v>
      </c>
      <c r="Y3584" s="223">
        <v>1844</v>
      </c>
      <c r="Z3584" s="223">
        <v>1728</v>
      </c>
      <c r="AA3584" s="223">
        <v>1625</v>
      </c>
      <c r="AB3584" s="5"/>
      <c r="AC3584" s="224">
        <f t="shared" si="132"/>
        <v>0</v>
      </c>
      <c r="AD3584" s="270">
        <f t="shared" si="133"/>
        <v>0</v>
      </c>
      <c r="AE3584" s="198" t="s">
        <v>4484</v>
      </c>
      <c r="AF3584" s="199"/>
      <c r="AG3584" s="200"/>
      <c r="AH3584" s="200"/>
      <c r="AI3584" s="169" t="str">
        <f>IF(AB3584/W3584=0,"",IF(MOD(AB3584,W3584)&gt;0,"ОШИБКА!!! неверная кратность на сорт",""))</f>
        <v/>
      </c>
    </row>
    <row r="3585" spans="2:35" ht="14.4" customHeight="1">
      <c r="B3585" s="251"/>
      <c r="C3585" s="168" t="s">
        <v>2347</v>
      </c>
      <c r="D3585" s="267">
        <v>11</v>
      </c>
      <c r="E3585" s="267"/>
      <c r="F3585" s="267"/>
      <c r="G3585" s="267"/>
      <c r="H3585" s="267"/>
      <c r="I3585" s="267"/>
      <c r="J3585" s="267">
        <v>14</v>
      </c>
      <c r="K3585" s="267"/>
      <c r="L3585" s="196" t="s">
        <v>37</v>
      </c>
      <c r="M3585" s="196" t="s">
        <v>1466</v>
      </c>
      <c r="N3585" s="196" t="s">
        <v>2336</v>
      </c>
      <c r="O3585" s="196" t="s">
        <v>2335</v>
      </c>
      <c r="P3585" s="196" t="s">
        <v>2348</v>
      </c>
      <c r="Q3585" s="217" t="s">
        <v>543</v>
      </c>
      <c r="R3585" s="218"/>
      <c r="S3585" s="218"/>
      <c r="T3585" s="218"/>
      <c r="U3585" s="252"/>
      <c r="V3585" s="197" t="s">
        <v>776</v>
      </c>
      <c r="W3585" s="220">
        <v>1</v>
      </c>
      <c r="X3585" s="223">
        <v>1738</v>
      </c>
      <c r="Y3585" s="223">
        <v>1685</v>
      </c>
      <c r="Z3585" s="223">
        <v>1580</v>
      </c>
      <c r="AA3585" s="223">
        <v>1485</v>
      </c>
      <c r="AB3585" s="5"/>
      <c r="AC3585" s="224">
        <f t="shared" si="132"/>
        <v>0</v>
      </c>
      <c r="AD3585" s="270">
        <f t="shared" si="133"/>
        <v>0</v>
      </c>
      <c r="AE3585" s="198"/>
      <c r="AF3585" s="199"/>
      <c r="AG3585" s="200"/>
      <c r="AH3585" s="200"/>
      <c r="AI3585" s="169" t="str">
        <f>IF(AB3585/W3585=0,"",IF(MOD(AB3585,W3585)&gt;0,"ОШИБКА!!! неверная кратность на сорт",""))</f>
        <v/>
      </c>
    </row>
    <row r="3586" spans="2:35" ht="14.4" customHeight="1">
      <c r="B3586" s="251"/>
      <c r="C3586" s="168" t="s">
        <v>2349</v>
      </c>
      <c r="D3586" s="267"/>
      <c r="E3586" s="267"/>
      <c r="F3586" s="267"/>
      <c r="G3586" s="267"/>
      <c r="H3586" s="267"/>
      <c r="I3586" s="267"/>
      <c r="J3586" s="267"/>
      <c r="K3586" s="267"/>
      <c r="L3586" s="196" t="s">
        <v>37</v>
      </c>
      <c r="M3586" s="332" t="s">
        <v>1466</v>
      </c>
      <c r="N3586" s="332" t="s">
        <v>2336</v>
      </c>
      <c r="O3586" s="332" t="s">
        <v>2335</v>
      </c>
      <c r="P3586" s="332" t="s">
        <v>2350</v>
      </c>
      <c r="Q3586" s="332" t="s">
        <v>141</v>
      </c>
      <c r="R3586" s="334" t="s">
        <v>5</v>
      </c>
      <c r="S3586" s="334"/>
      <c r="T3586" s="334"/>
      <c r="U3586" s="219"/>
      <c r="V3586" s="197" t="s">
        <v>157</v>
      </c>
      <c r="W3586" s="220">
        <v>1</v>
      </c>
      <c r="X3586" s="223">
        <v>510</v>
      </c>
      <c r="Y3586" s="223">
        <v>495</v>
      </c>
      <c r="Z3586" s="223">
        <v>464</v>
      </c>
      <c r="AA3586" s="223">
        <v>436</v>
      </c>
      <c r="AB3586" s="5"/>
      <c r="AC3586" s="224">
        <f t="shared" si="132"/>
        <v>0</v>
      </c>
      <c r="AD3586" s="270">
        <f t="shared" si="133"/>
        <v>0</v>
      </c>
      <c r="AE3586" s="198" t="s">
        <v>4484</v>
      </c>
      <c r="AF3586" s="199"/>
      <c r="AG3586" s="200"/>
      <c r="AH3586" s="200"/>
      <c r="AI3586" s="169" t="str">
        <f>IF(AB3586/W3586=0,"",IF(MOD(AB3586,W3586)&gt;0,"ОШИБКА!!! неверная кратность на сорт",""))</f>
        <v/>
      </c>
    </row>
    <row r="3587" spans="2:35" ht="14.4" customHeight="1">
      <c r="B3587" s="251"/>
      <c r="C3587" s="168" t="s">
        <v>2351</v>
      </c>
      <c r="D3587" s="267"/>
      <c r="E3587" s="267"/>
      <c r="F3587" s="267"/>
      <c r="G3587" s="267"/>
      <c r="H3587" s="267"/>
      <c r="I3587" s="267"/>
      <c r="J3587" s="267"/>
      <c r="K3587" s="267"/>
      <c r="L3587" s="196" t="s">
        <v>37</v>
      </c>
      <c r="M3587" s="332" t="s">
        <v>1466</v>
      </c>
      <c r="N3587" s="332" t="s">
        <v>2336</v>
      </c>
      <c r="O3587" s="332" t="s">
        <v>2335</v>
      </c>
      <c r="P3587" s="332" t="s">
        <v>2352</v>
      </c>
      <c r="Q3587" s="338" t="s">
        <v>4642</v>
      </c>
      <c r="R3587" s="334"/>
      <c r="S3587" s="334"/>
      <c r="T3587" s="334"/>
      <c r="U3587" s="252"/>
      <c r="V3587" s="197" t="s">
        <v>776</v>
      </c>
      <c r="W3587" s="220">
        <v>1</v>
      </c>
      <c r="X3587" s="223">
        <v>910</v>
      </c>
      <c r="Y3587" s="223">
        <v>882</v>
      </c>
      <c r="Z3587" s="223">
        <v>827</v>
      </c>
      <c r="AA3587" s="223">
        <v>777</v>
      </c>
      <c r="AB3587" s="5"/>
      <c r="AC3587" s="224">
        <f t="shared" si="132"/>
        <v>0</v>
      </c>
      <c r="AD3587" s="270">
        <f t="shared" si="133"/>
        <v>0</v>
      </c>
      <c r="AE3587" s="198" t="s">
        <v>4484</v>
      </c>
      <c r="AF3587" s="199"/>
      <c r="AG3587" s="200"/>
      <c r="AH3587" s="200"/>
      <c r="AI3587" s="169" t="str">
        <f>IF(AB3587/W3587=0,"",IF(MOD(AB3587,W3587)&gt;0,"ОШИБКА!!! неверная кратность на сорт",""))</f>
        <v/>
      </c>
    </row>
    <row r="3588" spans="2:35" ht="14.4" customHeight="1">
      <c r="B3588" s="251"/>
      <c r="C3588" s="168" t="s">
        <v>2353</v>
      </c>
      <c r="D3588" s="267"/>
      <c r="E3588" s="267"/>
      <c r="F3588" s="267"/>
      <c r="G3588" s="267"/>
      <c r="H3588" s="267"/>
      <c r="I3588" s="267"/>
      <c r="J3588" s="267">
        <v>10</v>
      </c>
      <c r="K3588" s="267"/>
      <c r="L3588" s="196" t="s">
        <v>37</v>
      </c>
      <c r="M3588" s="196" t="s">
        <v>1466</v>
      </c>
      <c r="N3588" s="196" t="s">
        <v>2336</v>
      </c>
      <c r="O3588" s="196" t="s">
        <v>2335</v>
      </c>
      <c r="P3588" s="196" t="s">
        <v>2354</v>
      </c>
      <c r="Q3588" s="217" t="s">
        <v>4642</v>
      </c>
      <c r="R3588" s="218"/>
      <c r="S3588" s="218"/>
      <c r="T3588" s="218"/>
      <c r="U3588" s="252"/>
      <c r="V3588" s="197" t="s">
        <v>776</v>
      </c>
      <c r="W3588" s="220">
        <v>1</v>
      </c>
      <c r="X3588" s="223">
        <v>910</v>
      </c>
      <c r="Y3588" s="223">
        <v>882</v>
      </c>
      <c r="Z3588" s="223">
        <v>827</v>
      </c>
      <c r="AA3588" s="223">
        <v>777</v>
      </c>
      <c r="AB3588" s="5"/>
      <c r="AC3588" s="224">
        <f t="shared" si="132"/>
        <v>0</v>
      </c>
      <c r="AD3588" s="270">
        <f t="shared" si="133"/>
        <v>0</v>
      </c>
      <c r="AE3588" s="198"/>
      <c r="AF3588" s="199"/>
      <c r="AG3588" s="200"/>
      <c r="AH3588" s="200"/>
      <c r="AI3588" s="169" t="str">
        <f>IF(AB3588/W3588=0,"",IF(MOD(AB3588,W3588)&gt;0,"ОШИБКА!!! неверная кратность на сорт",""))</f>
        <v/>
      </c>
    </row>
    <row r="3589" spans="2:35" ht="14.4" customHeight="1">
      <c r="B3589" s="251"/>
      <c r="C3589" s="168" t="s">
        <v>2355</v>
      </c>
      <c r="D3589" s="267"/>
      <c r="E3589" s="267"/>
      <c r="F3589" s="267"/>
      <c r="G3589" s="267"/>
      <c r="H3589" s="267"/>
      <c r="I3589" s="267"/>
      <c r="J3589" s="267"/>
      <c r="K3589" s="267"/>
      <c r="L3589" s="196" t="s">
        <v>37</v>
      </c>
      <c r="M3589" s="332" t="s">
        <v>1466</v>
      </c>
      <c r="N3589" s="332" t="s">
        <v>2336</v>
      </c>
      <c r="O3589" s="332" t="s">
        <v>2335</v>
      </c>
      <c r="P3589" s="332" t="s">
        <v>2356</v>
      </c>
      <c r="Q3589" s="338" t="s">
        <v>4642</v>
      </c>
      <c r="R3589" s="334"/>
      <c r="S3589" s="334"/>
      <c r="T3589" s="334"/>
      <c r="U3589" s="252"/>
      <c r="V3589" s="197" t="s">
        <v>776</v>
      </c>
      <c r="W3589" s="220">
        <v>1</v>
      </c>
      <c r="X3589" s="223">
        <v>910</v>
      </c>
      <c r="Y3589" s="223">
        <v>882</v>
      </c>
      <c r="Z3589" s="223">
        <v>827</v>
      </c>
      <c r="AA3589" s="223">
        <v>777</v>
      </c>
      <c r="AB3589" s="5"/>
      <c r="AC3589" s="224">
        <f t="shared" si="132"/>
        <v>0</v>
      </c>
      <c r="AD3589" s="270">
        <f t="shared" si="133"/>
        <v>0</v>
      </c>
      <c r="AE3589" s="198" t="s">
        <v>4484</v>
      </c>
      <c r="AF3589" s="199"/>
      <c r="AG3589" s="200"/>
      <c r="AH3589" s="200"/>
      <c r="AI3589" s="169" t="str">
        <f>IF(AB3589/W3589=0,"",IF(MOD(AB3589,W3589)&gt;0,"ОШИБКА!!! неверная кратность на сорт",""))</f>
        <v/>
      </c>
    </row>
    <row r="3590" spans="2:35" ht="14.4" customHeight="1">
      <c r="B3590" s="251"/>
      <c r="C3590" s="168" t="s">
        <v>2357</v>
      </c>
      <c r="D3590" s="267"/>
      <c r="E3590" s="267"/>
      <c r="F3590" s="267"/>
      <c r="G3590" s="267"/>
      <c r="H3590" s="267"/>
      <c r="I3590" s="267"/>
      <c r="J3590" s="267"/>
      <c r="K3590" s="267"/>
      <c r="L3590" s="196" t="s">
        <v>37</v>
      </c>
      <c r="M3590" s="332" t="s">
        <v>1466</v>
      </c>
      <c r="N3590" s="332" t="s">
        <v>2336</v>
      </c>
      <c r="O3590" s="332" t="s">
        <v>2335</v>
      </c>
      <c r="P3590" s="332" t="s">
        <v>2358</v>
      </c>
      <c r="Q3590" s="338" t="s">
        <v>4642</v>
      </c>
      <c r="R3590" s="334"/>
      <c r="S3590" s="334"/>
      <c r="T3590" s="334"/>
      <c r="U3590" s="252"/>
      <c r="V3590" s="197" t="s">
        <v>776</v>
      </c>
      <c r="W3590" s="220">
        <v>1</v>
      </c>
      <c r="X3590" s="223">
        <v>910</v>
      </c>
      <c r="Y3590" s="223">
        <v>882</v>
      </c>
      <c r="Z3590" s="223">
        <v>827</v>
      </c>
      <c r="AA3590" s="223">
        <v>777</v>
      </c>
      <c r="AB3590" s="5"/>
      <c r="AC3590" s="224">
        <f t="shared" si="132"/>
        <v>0</v>
      </c>
      <c r="AD3590" s="270">
        <f t="shared" si="133"/>
        <v>0</v>
      </c>
      <c r="AE3590" s="198" t="s">
        <v>4484</v>
      </c>
      <c r="AF3590" s="199"/>
      <c r="AG3590" s="200"/>
      <c r="AH3590" s="200"/>
      <c r="AI3590" s="169" t="str">
        <f>IF(AB3590/W3590=0,"",IF(MOD(AB3590,W3590)&gt;0,"ОШИБКА!!! неверная кратность на сорт",""))</f>
        <v/>
      </c>
    </row>
    <row r="3591" spans="2:35" ht="14.4" customHeight="1">
      <c r="B3591" s="251"/>
      <c r="C3591" s="168" t="s">
        <v>2359</v>
      </c>
      <c r="D3591" s="267">
        <v>20</v>
      </c>
      <c r="E3591" s="267"/>
      <c r="F3591" s="267"/>
      <c r="G3591" s="267"/>
      <c r="H3591" s="267"/>
      <c r="I3591" s="267"/>
      <c r="J3591" s="267"/>
      <c r="K3591" s="267"/>
      <c r="L3591" s="196" t="s">
        <v>37</v>
      </c>
      <c r="M3591" s="196" t="s">
        <v>1466</v>
      </c>
      <c r="N3591" s="196" t="s">
        <v>2336</v>
      </c>
      <c r="O3591" s="196" t="s">
        <v>2335</v>
      </c>
      <c r="P3591" s="196" t="s">
        <v>2360</v>
      </c>
      <c r="Q3591" s="217" t="s">
        <v>4642</v>
      </c>
      <c r="R3591" s="218"/>
      <c r="S3591" s="218"/>
      <c r="T3591" s="218"/>
      <c r="U3591" s="252"/>
      <c r="V3591" s="197" t="s">
        <v>776</v>
      </c>
      <c r="W3591" s="220">
        <v>1</v>
      </c>
      <c r="X3591" s="223">
        <v>910</v>
      </c>
      <c r="Y3591" s="223">
        <v>882</v>
      </c>
      <c r="Z3591" s="223">
        <v>827</v>
      </c>
      <c r="AA3591" s="223">
        <v>777</v>
      </c>
      <c r="AB3591" s="5"/>
      <c r="AC3591" s="224">
        <f t="shared" si="132"/>
        <v>0</v>
      </c>
      <c r="AD3591" s="270">
        <f t="shared" si="133"/>
        <v>0</v>
      </c>
      <c r="AE3591" s="198"/>
      <c r="AF3591" s="199"/>
      <c r="AG3591" s="200"/>
      <c r="AH3591" s="200"/>
      <c r="AI3591" s="169" t="str">
        <f>IF(AB3591/W3591=0,"",IF(MOD(AB3591,W3591)&gt;0,"ОШИБКА!!! неверная кратность на сорт",""))</f>
        <v/>
      </c>
    </row>
    <row r="3592" spans="2:35" ht="14.4" customHeight="1">
      <c r="B3592" s="251"/>
      <c r="C3592" s="168" t="s">
        <v>2361</v>
      </c>
      <c r="D3592" s="267"/>
      <c r="E3592" s="267"/>
      <c r="F3592" s="267"/>
      <c r="G3592" s="267"/>
      <c r="H3592" s="267"/>
      <c r="I3592" s="267"/>
      <c r="J3592" s="267">
        <v>3</v>
      </c>
      <c r="K3592" s="267"/>
      <c r="L3592" s="196" t="s">
        <v>37</v>
      </c>
      <c r="M3592" s="196" t="s">
        <v>1466</v>
      </c>
      <c r="N3592" s="196" t="s">
        <v>2336</v>
      </c>
      <c r="O3592" s="196" t="s">
        <v>2335</v>
      </c>
      <c r="P3592" s="196" t="s">
        <v>2362</v>
      </c>
      <c r="Q3592" s="217" t="s">
        <v>4642</v>
      </c>
      <c r="R3592" s="218"/>
      <c r="S3592" s="218"/>
      <c r="T3592" s="218"/>
      <c r="U3592" s="252"/>
      <c r="V3592" s="197" t="s">
        <v>776</v>
      </c>
      <c r="W3592" s="220">
        <v>1</v>
      </c>
      <c r="X3592" s="223">
        <v>2075</v>
      </c>
      <c r="Y3592" s="223">
        <v>2012</v>
      </c>
      <c r="Z3592" s="223">
        <v>1886</v>
      </c>
      <c r="AA3592" s="223">
        <v>1773</v>
      </c>
      <c r="AB3592" s="5"/>
      <c r="AC3592" s="224">
        <f t="shared" si="132"/>
        <v>0</v>
      </c>
      <c r="AD3592" s="270">
        <f t="shared" si="133"/>
        <v>0</v>
      </c>
      <c r="AE3592" s="198"/>
      <c r="AF3592" s="199"/>
      <c r="AG3592" s="200"/>
      <c r="AH3592" s="200"/>
      <c r="AI3592" s="169" t="str">
        <f>IF(AB3592/W3592=0,"",IF(MOD(AB3592,W3592)&gt;0,"ОШИБКА!!! неверная кратность на сорт",""))</f>
        <v/>
      </c>
    </row>
    <row r="3593" spans="2:35" ht="14.4" customHeight="1">
      <c r="B3593" s="251"/>
      <c r="C3593" s="168" t="s">
        <v>2363</v>
      </c>
      <c r="D3593" s="267"/>
      <c r="E3593" s="267"/>
      <c r="F3593" s="267"/>
      <c r="G3593" s="267"/>
      <c r="H3593" s="267"/>
      <c r="I3593" s="267"/>
      <c r="J3593" s="267"/>
      <c r="K3593" s="267"/>
      <c r="L3593" s="196" t="s">
        <v>37</v>
      </c>
      <c r="M3593" s="332" t="s">
        <v>1466</v>
      </c>
      <c r="N3593" s="332" t="s">
        <v>2336</v>
      </c>
      <c r="O3593" s="332" t="s">
        <v>2335</v>
      </c>
      <c r="P3593" s="332" t="s">
        <v>2364</v>
      </c>
      <c r="Q3593" s="338" t="s">
        <v>4642</v>
      </c>
      <c r="R3593" s="334"/>
      <c r="S3593" s="334"/>
      <c r="T3593" s="334"/>
      <c r="U3593" s="252"/>
      <c r="V3593" s="197" t="s">
        <v>776</v>
      </c>
      <c r="W3593" s="220">
        <v>1</v>
      </c>
      <c r="X3593" s="223">
        <v>910</v>
      </c>
      <c r="Y3593" s="223">
        <v>882</v>
      </c>
      <c r="Z3593" s="223">
        <v>827</v>
      </c>
      <c r="AA3593" s="223">
        <v>777</v>
      </c>
      <c r="AB3593" s="5"/>
      <c r="AC3593" s="224">
        <f t="shared" si="132"/>
        <v>0</v>
      </c>
      <c r="AD3593" s="270">
        <f t="shared" si="133"/>
        <v>0</v>
      </c>
      <c r="AE3593" s="198" t="s">
        <v>4484</v>
      </c>
      <c r="AF3593" s="199"/>
      <c r="AG3593" s="200"/>
      <c r="AH3593" s="200"/>
      <c r="AI3593" s="169" t="str">
        <f>IF(AB3593/W3593=0,"",IF(MOD(AB3593,W3593)&gt;0,"ОШИБКА!!! неверная кратность на сорт",""))</f>
        <v/>
      </c>
    </row>
    <row r="3594" spans="2:35" ht="14.4" customHeight="1">
      <c r="B3594" s="251"/>
      <c r="C3594" s="168" t="s">
        <v>2365</v>
      </c>
      <c r="D3594" s="267"/>
      <c r="E3594" s="267"/>
      <c r="F3594" s="267"/>
      <c r="G3594" s="267"/>
      <c r="H3594" s="267"/>
      <c r="I3594" s="267"/>
      <c r="J3594" s="267"/>
      <c r="K3594" s="267"/>
      <c r="L3594" s="196" t="s">
        <v>37</v>
      </c>
      <c r="M3594" s="332" t="s">
        <v>1466</v>
      </c>
      <c r="N3594" s="332" t="s">
        <v>2336</v>
      </c>
      <c r="O3594" s="332" t="s">
        <v>2335</v>
      </c>
      <c r="P3594" s="332" t="s">
        <v>2366</v>
      </c>
      <c r="Q3594" s="338" t="s">
        <v>4642</v>
      </c>
      <c r="R3594" s="334"/>
      <c r="S3594" s="334"/>
      <c r="T3594" s="334"/>
      <c r="U3594" s="252"/>
      <c r="V3594" s="197" t="s">
        <v>776</v>
      </c>
      <c r="W3594" s="220">
        <v>1</v>
      </c>
      <c r="X3594" s="223">
        <v>906</v>
      </c>
      <c r="Y3594" s="223">
        <v>879</v>
      </c>
      <c r="Z3594" s="223">
        <v>824</v>
      </c>
      <c r="AA3594" s="223">
        <v>775</v>
      </c>
      <c r="AB3594" s="5"/>
      <c r="AC3594" s="224">
        <f t="shared" si="132"/>
        <v>0</v>
      </c>
      <c r="AD3594" s="270">
        <f t="shared" si="133"/>
        <v>0</v>
      </c>
      <c r="AE3594" s="198" t="s">
        <v>4484</v>
      </c>
      <c r="AF3594" s="199"/>
      <c r="AG3594" s="200"/>
      <c r="AH3594" s="200"/>
      <c r="AI3594" s="169" t="str">
        <f>IF(AB3594/W3594=0,"",IF(MOD(AB3594,W3594)&gt;0,"ОШИБКА!!! неверная кратность на сорт",""))</f>
        <v/>
      </c>
    </row>
    <row r="3595" spans="2:35" ht="14.4" customHeight="1">
      <c r="B3595" s="251"/>
      <c r="C3595" s="168" t="s">
        <v>2367</v>
      </c>
      <c r="D3595" s="267"/>
      <c r="E3595" s="267"/>
      <c r="F3595" s="267"/>
      <c r="G3595" s="267"/>
      <c r="H3595" s="267"/>
      <c r="I3595" s="267"/>
      <c r="J3595" s="267"/>
      <c r="K3595" s="267"/>
      <c r="L3595" s="196" t="s">
        <v>37</v>
      </c>
      <c r="M3595" s="332" t="s">
        <v>1466</v>
      </c>
      <c r="N3595" s="332" t="s">
        <v>2336</v>
      </c>
      <c r="O3595" s="332" t="s">
        <v>2335</v>
      </c>
      <c r="P3595" s="332" t="s">
        <v>2368</v>
      </c>
      <c r="Q3595" s="338" t="s">
        <v>4642</v>
      </c>
      <c r="R3595" s="334"/>
      <c r="S3595" s="334"/>
      <c r="T3595" s="334"/>
      <c r="U3595" s="252"/>
      <c r="V3595" s="197" t="s">
        <v>776</v>
      </c>
      <c r="W3595" s="220">
        <v>1</v>
      </c>
      <c r="X3595" s="223">
        <v>510</v>
      </c>
      <c r="Y3595" s="223">
        <v>495</v>
      </c>
      <c r="Z3595" s="223">
        <v>464</v>
      </c>
      <c r="AA3595" s="223">
        <v>436</v>
      </c>
      <c r="AB3595" s="5"/>
      <c r="AC3595" s="224">
        <f t="shared" si="132"/>
        <v>0</v>
      </c>
      <c r="AD3595" s="270">
        <f t="shared" si="133"/>
        <v>0</v>
      </c>
      <c r="AE3595" s="198" t="s">
        <v>4484</v>
      </c>
      <c r="AF3595" s="199"/>
      <c r="AG3595" s="200"/>
      <c r="AH3595" s="200"/>
      <c r="AI3595" s="169" t="str">
        <f>IF(AB3595/W3595=0,"",IF(MOD(AB3595,W3595)&gt;0,"ОШИБКА!!! неверная кратность на сорт",""))</f>
        <v/>
      </c>
    </row>
    <row r="3596" spans="2:35" ht="14.4" customHeight="1">
      <c r="B3596" s="251"/>
      <c r="C3596" s="168" t="s">
        <v>2369</v>
      </c>
      <c r="D3596" s="267"/>
      <c r="E3596" s="267"/>
      <c r="F3596" s="267"/>
      <c r="G3596" s="267"/>
      <c r="H3596" s="267"/>
      <c r="I3596" s="267"/>
      <c r="J3596" s="267">
        <v>6</v>
      </c>
      <c r="K3596" s="267"/>
      <c r="L3596" s="196" t="s">
        <v>37</v>
      </c>
      <c r="M3596" s="196" t="s">
        <v>1466</v>
      </c>
      <c r="N3596" s="196" t="s">
        <v>2336</v>
      </c>
      <c r="O3596" s="196" t="s">
        <v>2335</v>
      </c>
      <c r="P3596" s="196" t="s">
        <v>2370</v>
      </c>
      <c r="Q3596" s="217" t="s">
        <v>4642</v>
      </c>
      <c r="R3596" s="218"/>
      <c r="S3596" s="218"/>
      <c r="T3596" s="218"/>
      <c r="U3596" s="252"/>
      <c r="V3596" s="197" t="s">
        <v>776</v>
      </c>
      <c r="W3596" s="220">
        <v>1</v>
      </c>
      <c r="X3596" s="223">
        <v>906</v>
      </c>
      <c r="Y3596" s="223">
        <v>879</v>
      </c>
      <c r="Z3596" s="223">
        <v>824</v>
      </c>
      <c r="AA3596" s="223">
        <v>775</v>
      </c>
      <c r="AB3596" s="5"/>
      <c r="AC3596" s="224">
        <f t="shared" si="132"/>
        <v>0</v>
      </c>
      <c r="AD3596" s="270">
        <f t="shared" si="133"/>
        <v>0</v>
      </c>
      <c r="AE3596" s="198"/>
      <c r="AF3596" s="199"/>
      <c r="AG3596" s="200"/>
      <c r="AH3596" s="200"/>
      <c r="AI3596" s="169" t="str">
        <f>IF(AB3596/W3596=0,"",IF(MOD(AB3596,W3596)&gt;0,"ОШИБКА!!! неверная кратность на сорт",""))</f>
        <v/>
      </c>
    </row>
    <row r="3597" spans="2:35" ht="14.4" customHeight="1">
      <c r="B3597" s="251"/>
      <c r="C3597" s="168" t="s">
        <v>2371</v>
      </c>
      <c r="D3597" s="267">
        <v>10</v>
      </c>
      <c r="E3597" s="267"/>
      <c r="F3597" s="267"/>
      <c r="G3597" s="267"/>
      <c r="H3597" s="267"/>
      <c r="I3597" s="267"/>
      <c r="J3597" s="267"/>
      <c r="K3597" s="267"/>
      <c r="L3597" s="196" t="s">
        <v>37</v>
      </c>
      <c r="M3597" s="196" t="s">
        <v>1466</v>
      </c>
      <c r="N3597" s="196" t="s">
        <v>2336</v>
      </c>
      <c r="O3597" s="196" t="s">
        <v>2335</v>
      </c>
      <c r="P3597" s="196" t="s">
        <v>2372</v>
      </c>
      <c r="Q3597" s="217" t="s">
        <v>543</v>
      </c>
      <c r="R3597" s="218"/>
      <c r="S3597" s="218"/>
      <c r="T3597" s="218"/>
      <c r="U3597" s="252"/>
      <c r="V3597" s="197" t="s">
        <v>776</v>
      </c>
      <c r="W3597" s="220">
        <v>1</v>
      </c>
      <c r="X3597" s="223">
        <v>2271</v>
      </c>
      <c r="Y3597" s="223">
        <v>2202</v>
      </c>
      <c r="Z3597" s="223">
        <v>2064</v>
      </c>
      <c r="AA3597" s="223">
        <v>1941</v>
      </c>
      <c r="AB3597" s="5"/>
      <c r="AC3597" s="224">
        <f t="shared" si="132"/>
        <v>0</v>
      </c>
      <c r="AD3597" s="270">
        <f t="shared" si="133"/>
        <v>0</v>
      </c>
      <c r="AE3597" s="198"/>
      <c r="AF3597" s="199"/>
      <c r="AG3597" s="200"/>
      <c r="AH3597" s="200"/>
      <c r="AI3597" s="169" t="str">
        <f>IF(AB3597/W3597=0,"",IF(MOD(AB3597,W3597)&gt;0,"ОШИБКА!!! неверная кратность на сорт",""))</f>
        <v/>
      </c>
    </row>
    <row r="3598" spans="2:35" ht="14.4" customHeight="1">
      <c r="B3598" s="251"/>
      <c r="C3598" s="168" t="s">
        <v>2373</v>
      </c>
      <c r="D3598" s="267"/>
      <c r="E3598" s="267"/>
      <c r="F3598" s="267"/>
      <c r="G3598" s="267"/>
      <c r="H3598" s="267"/>
      <c r="I3598" s="267"/>
      <c r="J3598" s="267"/>
      <c r="K3598" s="267"/>
      <c r="L3598" s="196" t="s">
        <v>37</v>
      </c>
      <c r="M3598" s="332" t="s">
        <v>1466</v>
      </c>
      <c r="N3598" s="332" t="s">
        <v>2336</v>
      </c>
      <c r="O3598" s="332" t="s">
        <v>2335</v>
      </c>
      <c r="P3598" s="332" t="s">
        <v>2374</v>
      </c>
      <c r="Q3598" s="338" t="s">
        <v>4642</v>
      </c>
      <c r="R3598" s="334"/>
      <c r="S3598" s="334"/>
      <c r="T3598" s="334"/>
      <c r="U3598" s="252"/>
      <c r="V3598" s="197" t="s">
        <v>776</v>
      </c>
      <c r="W3598" s="220">
        <v>1</v>
      </c>
      <c r="X3598" s="223">
        <v>910</v>
      </c>
      <c r="Y3598" s="223">
        <v>882</v>
      </c>
      <c r="Z3598" s="223">
        <v>827</v>
      </c>
      <c r="AA3598" s="223">
        <v>777</v>
      </c>
      <c r="AB3598" s="5"/>
      <c r="AC3598" s="224">
        <f t="shared" si="132"/>
        <v>0</v>
      </c>
      <c r="AD3598" s="270">
        <f t="shared" si="133"/>
        <v>0</v>
      </c>
      <c r="AE3598" s="198" t="s">
        <v>4484</v>
      </c>
      <c r="AF3598" s="199"/>
      <c r="AG3598" s="200"/>
      <c r="AH3598" s="200"/>
      <c r="AI3598" s="169" t="str">
        <f>IF(AB3598/W3598=0,"",IF(MOD(AB3598,W3598)&gt;0,"ОШИБКА!!! неверная кратность на сорт",""))</f>
        <v/>
      </c>
    </row>
    <row r="3599" spans="2:35" ht="14.4" customHeight="1">
      <c r="B3599" s="251"/>
      <c r="C3599" s="168" t="s">
        <v>2375</v>
      </c>
      <c r="D3599" s="267">
        <v>10</v>
      </c>
      <c r="E3599" s="267"/>
      <c r="F3599" s="267"/>
      <c r="G3599" s="267"/>
      <c r="H3599" s="267"/>
      <c r="I3599" s="267"/>
      <c r="J3599" s="267"/>
      <c r="K3599" s="267"/>
      <c r="L3599" s="196" t="s">
        <v>37</v>
      </c>
      <c r="M3599" s="196" t="s">
        <v>1466</v>
      </c>
      <c r="N3599" s="196" t="s">
        <v>2336</v>
      </c>
      <c r="O3599" s="196" t="s">
        <v>2335</v>
      </c>
      <c r="P3599" s="196" t="s">
        <v>2376</v>
      </c>
      <c r="Q3599" s="217" t="s">
        <v>543</v>
      </c>
      <c r="R3599" s="218"/>
      <c r="S3599" s="218"/>
      <c r="T3599" s="218"/>
      <c r="U3599" s="252"/>
      <c r="V3599" s="197" t="s">
        <v>776</v>
      </c>
      <c r="W3599" s="220">
        <v>1</v>
      </c>
      <c r="X3599" s="223">
        <v>2075</v>
      </c>
      <c r="Y3599" s="223">
        <v>2012</v>
      </c>
      <c r="Z3599" s="223">
        <v>1886</v>
      </c>
      <c r="AA3599" s="223">
        <v>1773</v>
      </c>
      <c r="AB3599" s="5"/>
      <c r="AC3599" s="224">
        <f t="shared" si="132"/>
        <v>0</v>
      </c>
      <c r="AD3599" s="270">
        <f t="shared" si="133"/>
        <v>0</v>
      </c>
      <c r="AE3599" s="198"/>
      <c r="AF3599" s="199"/>
      <c r="AG3599" s="200"/>
      <c r="AH3599" s="200"/>
      <c r="AI3599" s="169" t="str">
        <f>IF(AB3599/W3599=0,"",IF(MOD(AB3599,W3599)&gt;0,"ОШИБКА!!! неверная кратность на сорт",""))</f>
        <v/>
      </c>
    </row>
    <row r="3600" spans="2:35" ht="14.4" customHeight="1">
      <c r="B3600" s="251"/>
      <c r="C3600" s="168" t="s">
        <v>2377</v>
      </c>
      <c r="D3600" s="267"/>
      <c r="E3600" s="267"/>
      <c r="F3600" s="267"/>
      <c r="G3600" s="267"/>
      <c r="H3600" s="267"/>
      <c r="I3600" s="267"/>
      <c r="J3600" s="267">
        <v>7</v>
      </c>
      <c r="K3600" s="267"/>
      <c r="L3600" s="196" t="s">
        <v>37</v>
      </c>
      <c r="M3600" s="196" t="s">
        <v>1466</v>
      </c>
      <c r="N3600" s="196" t="s">
        <v>2336</v>
      </c>
      <c r="O3600" s="196" t="s">
        <v>2335</v>
      </c>
      <c r="P3600" s="196" t="s">
        <v>2378</v>
      </c>
      <c r="Q3600" s="217" t="s">
        <v>4642</v>
      </c>
      <c r="R3600" s="218"/>
      <c r="S3600" s="218"/>
      <c r="T3600" s="218"/>
      <c r="U3600" s="252"/>
      <c r="V3600" s="197" t="s">
        <v>776</v>
      </c>
      <c r="W3600" s="220">
        <v>1</v>
      </c>
      <c r="X3600" s="223">
        <v>1738</v>
      </c>
      <c r="Y3600" s="223">
        <v>1685</v>
      </c>
      <c r="Z3600" s="223">
        <v>1580</v>
      </c>
      <c r="AA3600" s="223">
        <v>1485</v>
      </c>
      <c r="AB3600" s="5"/>
      <c r="AC3600" s="224">
        <f t="shared" si="132"/>
        <v>0</v>
      </c>
      <c r="AD3600" s="270">
        <f t="shared" si="133"/>
        <v>0</v>
      </c>
      <c r="AE3600" s="198"/>
      <c r="AF3600" s="199"/>
      <c r="AG3600" s="200"/>
      <c r="AH3600" s="200"/>
      <c r="AI3600" s="169" t="str">
        <f>IF(AB3600/W3600=0,"",IF(MOD(AB3600,W3600)&gt;0,"ОШИБКА!!! неверная кратность на сорт",""))</f>
        <v/>
      </c>
    </row>
    <row r="3601" spans="2:35" ht="14.4" customHeight="1">
      <c r="B3601" s="251"/>
      <c r="C3601" s="168" t="s">
        <v>2379</v>
      </c>
      <c r="D3601" s="267">
        <v>10</v>
      </c>
      <c r="E3601" s="267"/>
      <c r="F3601" s="267"/>
      <c r="G3601" s="267"/>
      <c r="H3601" s="267"/>
      <c r="I3601" s="267"/>
      <c r="J3601" s="267">
        <v>5</v>
      </c>
      <c r="K3601" s="267"/>
      <c r="L3601" s="196" t="s">
        <v>37</v>
      </c>
      <c r="M3601" s="196" t="s">
        <v>1466</v>
      </c>
      <c r="N3601" s="196" t="s">
        <v>2336</v>
      </c>
      <c r="O3601" s="196" t="s">
        <v>2335</v>
      </c>
      <c r="P3601" s="196" t="s">
        <v>2380</v>
      </c>
      <c r="Q3601" s="217" t="s">
        <v>543</v>
      </c>
      <c r="R3601" s="218"/>
      <c r="S3601" s="218"/>
      <c r="T3601" s="218"/>
      <c r="U3601" s="252"/>
      <c r="V3601" s="197" t="s">
        <v>776</v>
      </c>
      <c r="W3601" s="220">
        <v>1</v>
      </c>
      <c r="X3601" s="223">
        <v>2271</v>
      </c>
      <c r="Y3601" s="223">
        <v>2202</v>
      </c>
      <c r="Z3601" s="223">
        <v>2064</v>
      </c>
      <c r="AA3601" s="223">
        <v>1941</v>
      </c>
      <c r="AB3601" s="5"/>
      <c r="AC3601" s="224">
        <f t="shared" si="132"/>
        <v>0</v>
      </c>
      <c r="AD3601" s="270">
        <f t="shared" si="133"/>
        <v>0</v>
      </c>
      <c r="AE3601" s="198"/>
      <c r="AF3601" s="199"/>
      <c r="AG3601" s="200"/>
      <c r="AH3601" s="200"/>
      <c r="AI3601" s="169" t="str">
        <f>IF(AB3601/W3601=0,"",IF(MOD(AB3601,W3601)&gt;0,"ОШИБКА!!! неверная кратность на сорт",""))</f>
        <v/>
      </c>
    </row>
    <row r="3602" spans="2:35" ht="14.4" customHeight="1">
      <c r="B3602" s="251"/>
      <c r="C3602" s="168" t="s">
        <v>2381</v>
      </c>
      <c r="D3602" s="267">
        <v>3</v>
      </c>
      <c r="E3602" s="267"/>
      <c r="F3602" s="267"/>
      <c r="G3602" s="267"/>
      <c r="H3602" s="267"/>
      <c r="I3602" s="267"/>
      <c r="J3602" s="267"/>
      <c r="K3602" s="267"/>
      <c r="L3602" s="196" t="s">
        <v>37</v>
      </c>
      <c r="M3602" s="196" t="s">
        <v>1466</v>
      </c>
      <c r="N3602" s="196" t="s">
        <v>2336</v>
      </c>
      <c r="O3602" s="196" t="s">
        <v>2335</v>
      </c>
      <c r="P3602" s="196" t="s">
        <v>2382</v>
      </c>
      <c r="Q3602" s="217" t="s">
        <v>543</v>
      </c>
      <c r="R3602" s="218"/>
      <c r="S3602" s="218"/>
      <c r="T3602" s="218"/>
      <c r="U3602" s="252"/>
      <c r="V3602" s="197" t="s">
        <v>776</v>
      </c>
      <c r="W3602" s="220">
        <v>1</v>
      </c>
      <c r="X3602" s="223">
        <v>1901</v>
      </c>
      <c r="Y3602" s="223">
        <v>1844</v>
      </c>
      <c r="Z3602" s="223">
        <v>1728</v>
      </c>
      <c r="AA3602" s="223">
        <v>1625</v>
      </c>
      <c r="AB3602" s="5"/>
      <c r="AC3602" s="224">
        <f t="shared" si="132"/>
        <v>0</v>
      </c>
      <c r="AD3602" s="270">
        <f t="shared" si="133"/>
        <v>0</v>
      </c>
      <c r="AE3602" s="198"/>
      <c r="AF3602" s="199"/>
      <c r="AG3602" s="200"/>
      <c r="AH3602" s="200"/>
      <c r="AI3602" s="169" t="str">
        <f>IF(AB3602/W3602=0,"",IF(MOD(AB3602,W3602)&gt;0,"ОШИБКА!!! неверная кратность на сорт",""))</f>
        <v/>
      </c>
    </row>
    <row r="3603" spans="2:35" ht="14.4" customHeight="1">
      <c r="B3603" s="251"/>
      <c r="C3603" s="168" t="s">
        <v>2383</v>
      </c>
      <c r="D3603" s="267">
        <v>10</v>
      </c>
      <c r="E3603" s="267"/>
      <c r="F3603" s="267"/>
      <c r="G3603" s="267"/>
      <c r="H3603" s="267"/>
      <c r="I3603" s="267"/>
      <c r="J3603" s="267"/>
      <c r="K3603" s="267"/>
      <c r="L3603" s="196" t="s">
        <v>37</v>
      </c>
      <c r="M3603" s="196" t="s">
        <v>1466</v>
      </c>
      <c r="N3603" s="196" t="s">
        <v>2336</v>
      </c>
      <c r="O3603" s="196" t="s">
        <v>2335</v>
      </c>
      <c r="P3603" s="196" t="s">
        <v>2384</v>
      </c>
      <c r="Q3603" s="217" t="s">
        <v>543</v>
      </c>
      <c r="R3603" s="218"/>
      <c r="S3603" s="218"/>
      <c r="T3603" s="218"/>
      <c r="U3603" s="252"/>
      <c r="V3603" s="197" t="s">
        <v>776</v>
      </c>
      <c r="W3603" s="220">
        <v>1</v>
      </c>
      <c r="X3603" s="223">
        <v>910</v>
      </c>
      <c r="Y3603" s="223">
        <v>882</v>
      </c>
      <c r="Z3603" s="223">
        <v>827</v>
      </c>
      <c r="AA3603" s="223">
        <v>777</v>
      </c>
      <c r="AB3603" s="5"/>
      <c r="AC3603" s="224">
        <f t="shared" si="132"/>
        <v>0</v>
      </c>
      <c r="AD3603" s="270">
        <f t="shared" si="133"/>
        <v>0</v>
      </c>
      <c r="AE3603" s="198"/>
      <c r="AF3603" s="199"/>
      <c r="AG3603" s="200"/>
      <c r="AH3603" s="200"/>
      <c r="AI3603" s="169" t="str">
        <f>IF(AB3603/W3603=0,"",IF(MOD(AB3603,W3603)&gt;0,"ОШИБКА!!! неверная кратность на сорт",""))</f>
        <v/>
      </c>
    </row>
    <row r="3604" spans="2:35" ht="14.4" customHeight="1">
      <c r="B3604" s="251"/>
      <c r="C3604" s="168" t="s">
        <v>2385</v>
      </c>
      <c r="D3604" s="267"/>
      <c r="E3604" s="267"/>
      <c r="F3604" s="267"/>
      <c r="G3604" s="267"/>
      <c r="H3604" s="267"/>
      <c r="I3604" s="267"/>
      <c r="J3604" s="267">
        <v>16</v>
      </c>
      <c r="K3604" s="267"/>
      <c r="L3604" s="196" t="s">
        <v>37</v>
      </c>
      <c r="M3604" s="196" t="s">
        <v>1466</v>
      </c>
      <c r="N3604" s="196" t="s">
        <v>2336</v>
      </c>
      <c r="O3604" s="196" t="s">
        <v>2335</v>
      </c>
      <c r="P3604" s="196" t="s">
        <v>2386</v>
      </c>
      <c r="Q3604" s="217" t="s">
        <v>4642</v>
      </c>
      <c r="R3604" s="218"/>
      <c r="S3604" s="218"/>
      <c r="T3604" s="218"/>
      <c r="U3604" s="252"/>
      <c r="V3604" s="197" t="s">
        <v>776</v>
      </c>
      <c r="W3604" s="220">
        <v>1</v>
      </c>
      <c r="X3604" s="223">
        <v>1372</v>
      </c>
      <c r="Y3604" s="223">
        <v>1330</v>
      </c>
      <c r="Z3604" s="223">
        <v>1247</v>
      </c>
      <c r="AA3604" s="223">
        <v>1172</v>
      </c>
      <c r="AB3604" s="5"/>
      <c r="AC3604" s="224">
        <f t="shared" si="132"/>
        <v>0</v>
      </c>
      <c r="AD3604" s="270">
        <f t="shared" si="133"/>
        <v>0</v>
      </c>
      <c r="AE3604" s="198"/>
      <c r="AF3604" s="199"/>
      <c r="AG3604" s="200"/>
      <c r="AH3604" s="200"/>
      <c r="AI3604" s="169" t="str">
        <f>IF(AB3604/W3604=0,"",IF(MOD(AB3604,W3604)&gt;0,"ОШИБКА!!! неверная кратность на сорт",""))</f>
        <v/>
      </c>
    </row>
    <row r="3605" spans="2:35" ht="14.4" customHeight="1">
      <c r="B3605" s="251"/>
      <c r="C3605" s="168" t="s">
        <v>2387</v>
      </c>
      <c r="D3605" s="267"/>
      <c r="E3605" s="267"/>
      <c r="F3605" s="267"/>
      <c r="G3605" s="267"/>
      <c r="H3605" s="267"/>
      <c r="I3605" s="267"/>
      <c r="J3605" s="267"/>
      <c r="K3605" s="267"/>
      <c r="L3605" s="196" t="s">
        <v>37</v>
      </c>
      <c r="M3605" s="332" t="s">
        <v>1466</v>
      </c>
      <c r="N3605" s="332" t="s">
        <v>2336</v>
      </c>
      <c r="O3605" s="332" t="s">
        <v>2335</v>
      </c>
      <c r="P3605" s="332" t="s">
        <v>2388</v>
      </c>
      <c r="Q3605" s="338" t="s">
        <v>4642</v>
      </c>
      <c r="R3605" s="334"/>
      <c r="S3605" s="334"/>
      <c r="T3605" s="334"/>
      <c r="U3605" s="252"/>
      <c r="V3605" s="197" t="s">
        <v>776</v>
      </c>
      <c r="W3605" s="220">
        <v>1</v>
      </c>
      <c r="X3605" s="223">
        <v>2271</v>
      </c>
      <c r="Y3605" s="223">
        <v>2202</v>
      </c>
      <c r="Z3605" s="223">
        <v>2064</v>
      </c>
      <c r="AA3605" s="223">
        <v>1941</v>
      </c>
      <c r="AB3605" s="5"/>
      <c r="AC3605" s="224">
        <f t="shared" si="132"/>
        <v>0</v>
      </c>
      <c r="AD3605" s="270">
        <f t="shared" si="133"/>
        <v>0</v>
      </c>
      <c r="AE3605" s="198" t="s">
        <v>4484</v>
      </c>
      <c r="AF3605" s="199"/>
      <c r="AG3605" s="200"/>
      <c r="AH3605" s="200"/>
      <c r="AI3605" s="169" t="str">
        <f>IF(AB3605/W3605=0,"",IF(MOD(AB3605,W3605)&gt;0,"ОШИБКА!!! неверная кратность на сорт",""))</f>
        <v/>
      </c>
    </row>
    <row r="3606" spans="2:35" ht="14.4" customHeight="1">
      <c r="B3606" s="251"/>
      <c r="C3606" s="168" t="s">
        <v>2389</v>
      </c>
      <c r="D3606" s="267">
        <v>10</v>
      </c>
      <c r="E3606" s="267"/>
      <c r="F3606" s="267"/>
      <c r="G3606" s="267"/>
      <c r="H3606" s="267"/>
      <c r="I3606" s="267"/>
      <c r="J3606" s="267"/>
      <c r="K3606" s="267"/>
      <c r="L3606" s="196" t="s">
        <v>37</v>
      </c>
      <c r="M3606" s="196" t="s">
        <v>1466</v>
      </c>
      <c r="N3606" s="196" t="s">
        <v>2336</v>
      </c>
      <c r="O3606" s="196" t="s">
        <v>2335</v>
      </c>
      <c r="P3606" s="196" t="s">
        <v>2390</v>
      </c>
      <c r="Q3606" s="217" t="s">
        <v>543</v>
      </c>
      <c r="R3606" s="218"/>
      <c r="S3606" s="218"/>
      <c r="T3606" s="218"/>
      <c r="U3606" s="252"/>
      <c r="V3606" s="197" t="s">
        <v>776</v>
      </c>
      <c r="W3606" s="220">
        <v>1</v>
      </c>
      <c r="X3606" s="223">
        <v>1901</v>
      </c>
      <c r="Y3606" s="223">
        <v>1844</v>
      </c>
      <c r="Z3606" s="223">
        <v>1728</v>
      </c>
      <c r="AA3606" s="223">
        <v>1625</v>
      </c>
      <c r="AB3606" s="5"/>
      <c r="AC3606" s="224">
        <f t="shared" si="132"/>
        <v>0</v>
      </c>
      <c r="AD3606" s="270">
        <f t="shared" si="133"/>
        <v>0</v>
      </c>
      <c r="AE3606" s="198"/>
      <c r="AF3606" s="199"/>
      <c r="AG3606" s="200"/>
      <c r="AH3606" s="200"/>
      <c r="AI3606" s="169" t="str">
        <f>IF(AB3606/W3606=0,"",IF(MOD(AB3606,W3606)&gt;0,"ОШИБКА!!! неверная кратность на сорт",""))</f>
        <v/>
      </c>
    </row>
    <row r="3607" spans="2:35" ht="14.4" customHeight="1">
      <c r="B3607" s="251"/>
      <c r="C3607" s="168" t="s">
        <v>2391</v>
      </c>
      <c r="D3607" s="267">
        <v>8</v>
      </c>
      <c r="E3607" s="267"/>
      <c r="F3607" s="267"/>
      <c r="G3607" s="267"/>
      <c r="H3607" s="267"/>
      <c r="I3607" s="267"/>
      <c r="J3607" s="267"/>
      <c r="K3607" s="267"/>
      <c r="L3607" s="196" t="s">
        <v>37</v>
      </c>
      <c r="M3607" s="196" t="s">
        <v>1466</v>
      </c>
      <c r="N3607" s="196" t="s">
        <v>2336</v>
      </c>
      <c r="O3607" s="196" t="s">
        <v>2335</v>
      </c>
      <c r="P3607" s="196" t="s">
        <v>2392</v>
      </c>
      <c r="Q3607" s="217" t="s">
        <v>4642</v>
      </c>
      <c r="R3607" s="218"/>
      <c r="S3607" s="218"/>
      <c r="T3607" s="218"/>
      <c r="U3607" s="252"/>
      <c r="V3607" s="197" t="s">
        <v>776</v>
      </c>
      <c r="W3607" s="220">
        <v>1</v>
      </c>
      <c r="X3607" s="223">
        <v>1738</v>
      </c>
      <c r="Y3607" s="223">
        <v>1685</v>
      </c>
      <c r="Z3607" s="223">
        <v>1580</v>
      </c>
      <c r="AA3607" s="223">
        <v>1485</v>
      </c>
      <c r="AB3607" s="5"/>
      <c r="AC3607" s="224">
        <f t="shared" si="132"/>
        <v>0</v>
      </c>
      <c r="AD3607" s="270">
        <f t="shared" si="133"/>
        <v>0</v>
      </c>
      <c r="AE3607" s="198"/>
      <c r="AF3607" s="199"/>
      <c r="AG3607" s="200"/>
      <c r="AH3607" s="200"/>
      <c r="AI3607" s="169" t="str">
        <f>IF(AB3607/W3607=0,"",IF(MOD(AB3607,W3607)&gt;0,"ОШИБКА!!! неверная кратность на сорт",""))</f>
        <v/>
      </c>
    </row>
    <row r="3608" spans="2:35" ht="14.4" customHeight="1">
      <c r="B3608" s="251"/>
      <c r="C3608" s="168" t="s">
        <v>3584</v>
      </c>
      <c r="D3608" s="267"/>
      <c r="E3608" s="267"/>
      <c r="F3608" s="267"/>
      <c r="G3608" s="267"/>
      <c r="H3608" s="267"/>
      <c r="I3608" s="267"/>
      <c r="J3608" s="267"/>
      <c r="K3608" s="267"/>
      <c r="L3608" s="196" t="s">
        <v>37</v>
      </c>
      <c r="M3608" s="332" t="s">
        <v>1466</v>
      </c>
      <c r="N3608" s="332" t="s">
        <v>2336</v>
      </c>
      <c r="O3608" s="332" t="s">
        <v>2335</v>
      </c>
      <c r="P3608" s="332" t="s">
        <v>3937</v>
      </c>
      <c r="Q3608" s="338" t="s">
        <v>4642</v>
      </c>
      <c r="R3608" s="334"/>
      <c r="S3608" s="334"/>
      <c r="T3608" s="334"/>
      <c r="U3608" s="252"/>
      <c r="V3608" s="197" t="s">
        <v>776</v>
      </c>
      <c r="W3608" s="220">
        <v>1</v>
      </c>
      <c r="X3608" s="223">
        <v>908</v>
      </c>
      <c r="Y3608" s="223">
        <v>880</v>
      </c>
      <c r="Z3608" s="223">
        <v>825</v>
      </c>
      <c r="AA3608" s="223">
        <v>776</v>
      </c>
      <c r="AB3608" s="5"/>
      <c r="AC3608" s="224">
        <f t="shared" si="132"/>
        <v>0</v>
      </c>
      <c r="AD3608" s="270">
        <f t="shared" si="133"/>
        <v>0</v>
      </c>
      <c r="AE3608" s="198" t="s">
        <v>4484</v>
      </c>
      <c r="AF3608" s="199"/>
      <c r="AG3608" s="200"/>
      <c r="AH3608" s="200"/>
      <c r="AI3608" s="169" t="str">
        <f>IF(AB3608/W3608=0,"",IF(MOD(AB3608,W3608)&gt;0,"ОШИБКА!!! неверная кратность на сорт",""))</f>
        <v/>
      </c>
    </row>
    <row r="3609" spans="2:35" ht="14.4" customHeight="1">
      <c r="B3609" s="251"/>
      <c r="C3609" s="168" t="s">
        <v>2393</v>
      </c>
      <c r="D3609" s="267"/>
      <c r="E3609" s="267"/>
      <c r="F3609" s="267"/>
      <c r="G3609" s="267"/>
      <c r="H3609" s="267"/>
      <c r="I3609" s="267"/>
      <c r="J3609" s="267"/>
      <c r="K3609" s="267"/>
      <c r="L3609" s="196" t="s">
        <v>37</v>
      </c>
      <c r="M3609" s="332" t="s">
        <v>1466</v>
      </c>
      <c r="N3609" s="332" t="s">
        <v>2336</v>
      </c>
      <c r="O3609" s="332" t="s">
        <v>2335</v>
      </c>
      <c r="P3609" s="332" t="s">
        <v>2394</v>
      </c>
      <c r="Q3609" s="338" t="s">
        <v>4642</v>
      </c>
      <c r="R3609" s="334"/>
      <c r="S3609" s="334"/>
      <c r="T3609" s="334"/>
      <c r="U3609" s="252"/>
      <c r="V3609" s="197" t="s">
        <v>776</v>
      </c>
      <c r="W3609" s="220">
        <v>1</v>
      </c>
      <c r="X3609" s="223">
        <v>910</v>
      </c>
      <c r="Y3609" s="223">
        <v>882</v>
      </c>
      <c r="Z3609" s="223">
        <v>827</v>
      </c>
      <c r="AA3609" s="223">
        <v>777</v>
      </c>
      <c r="AB3609" s="5"/>
      <c r="AC3609" s="224">
        <f t="shared" si="132"/>
        <v>0</v>
      </c>
      <c r="AD3609" s="270">
        <f t="shared" si="133"/>
        <v>0</v>
      </c>
      <c r="AE3609" s="198" t="s">
        <v>4484</v>
      </c>
      <c r="AF3609" s="199"/>
      <c r="AG3609" s="200"/>
      <c r="AH3609" s="200"/>
      <c r="AI3609" s="169" t="str">
        <f>IF(AB3609/W3609=0,"",IF(MOD(AB3609,W3609)&gt;0,"ОШИБКА!!! неверная кратность на сорт",""))</f>
        <v/>
      </c>
    </row>
    <row r="3610" spans="2:35" ht="14.4" customHeight="1">
      <c r="B3610" s="251"/>
      <c r="C3610" s="168" t="s">
        <v>2395</v>
      </c>
      <c r="D3610" s="267"/>
      <c r="E3610" s="267"/>
      <c r="F3610" s="267"/>
      <c r="G3610" s="267"/>
      <c r="H3610" s="267"/>
      <c r="I3610" s="267"/>
      <c r="J3610" s="267"/>
      <c r="K3610" s="267"/>
      <c r="L3610" s="196" t="s">
        <v>37</v>
      </c>
      <c r="M3610" s="332" t="s">
        <v>1466</v>
      </c>
      <c r="N3610" s="332" t="s">
        <v>2336</v>
      </c>
      <c r="O3610" s="332" t="s">
        <v>2335</v>
      </c>
      <c r="P3610" s="332" t="s">
        <v>2396</v>
      </c>
      <c r="Q3610" s="338" t="s">
        <v>4642</v>
      </c>
      <c r="R3610" s="334"/>
      <c r="S3610" s="334"/>
      <c r="T3610" s="334"/>
      <c r="U3610" s="252"/>
      <c r="V3610" s="197" t="s">
        <v>776</v>
      </c>
      <c r="W3610" s="220">
        <v>1</v>
      </c>
      <c r="X3610" s="223">
        <v>1438</v>
      </c>
      <c r="Y3610" s="223">
        <v>1394</v>
      </c>
      <c r="Z3610" s="223">
        <v>1307</v>
      </c>
      <c r="AA3610" s="223">
        <v>1229</v>
      </c>
      <c r="AB3610" s="5"/>
      <c r="AC3610" s="224">
        <f t="shared" si="132"/>
        <v>0</v>
      </c>
      <c r="AD3610" s="270">
        <f t="shared" si="133"/>
        <v>0</v>
      </c>
      <c r="AE3610" s="198" t="s">
        <v>4484</v>
      </c>
      <c r="AF3610" s="199"/>
      <c r="AG3610" s="200"/>
      <c r="AH3610" s="200"/>
      <c r="AI3610" s="169" t="str">
        <f>IF(AB3610/W3610=0,"",IF(MOD(AB3610,W3610)&gt;0,"ОШИБКА!!! неверная кратность на сорт",""))</f>
        <v/>
      </c>
    </row>
    <row r="3611" spans="2:35" ht="14.4" customHeight="1">
      <c r="B3611" s="251"/>
      <c r="C3611" s="168" t="s">
        <v>2397</v>
      </c>
      <c r="D3611" s="267"/>
      <c r="E3611" s="267"/>
      <c r="F3611" s="267"/>
      <c r="G3611" s="267"/>
      <c r="H3611" s="267"/>
      <c r="I3611" s="267"/>
      <c r="J3611" s="267"/>
      <c r="K3611" s="267"/>
      <c r="L3611" s="196" t="s">
        <v>37</v>
      </c>
      <c r="M3611" s="332" t="s">
        <v>1466</v>
      </c>
      <c r="N3611" s="332" t="s">
        <v>2336</v>
      </c>
      <c r="O3611" s="332" t="s">
        <v>2335</v>
      </c>
      <c r="P3611" s="332" t="s">
        <v>2398</v>
      </c>
      <c r="Q3611" s="332" t="s">
        <v>141</v>
      </c>
      <c r="R3611" s="334" t="s">
        <v>5</v>
      </c>
      <c r="S3611" s="334"/>
      <c r="T3611" s="334"/>
      <c r="U3611" s="219"/>
      <c r="V3611" s="197" t="s">
        <v>157</v>
      </c>
      <c r="W3611" s="220">
        <v>1</v>
      </c>
      <c r="X3611" s="223">
        <v>510</v>
      </c>
      <c r="Y3611" s="223">
        <v>495</v>
      </c>
      <c r="Z3611" s="223">
        <v>464</v>
      </c>
      <c r="AA3611" s="223">
        <v>436</v>
      </c>
      <c r="AB3611" s="5"/>
      <c r="AC3611" s="224">
        <f t="shared" si="132"/>
        <v>0</v>
      </c>
      <c r="AD3611" s="270">
        <f t="shared" si="133"/>
        <v>0</v>
      </c>
      <c r="AE3611" s="198" t="s">
        <v>4484</v>
      </c>
      <c r="AF3611" s="199"/>
      <c r="AG3611" s="200"/>
      <c r="AH3611" s="200"/>
      <c r="AI3611" s="169" t="str">
        <f>IF(AB3611/W3611=0,"",IF(MOD(AB3611,W3611)&gt;0,"ОШИБКА!!! неверная кратность на сорт",""))</f>
        <v/>
      </c>
    </row>
    <row r="3612" spans="2:35" ht="14.4" customHeight="1">
      <c r="B3612" s="251"/>
      <c r="C3612" s="168" t="s">
        <v>2399</v>
      </c>
      <c r="D3612" s="267"/>
      <c r="E3612" s="267"/>
      <c r="F3612" s="267"/>
      <c r="G3612" s="267"/>
      <c r="H3612" s="267"/>
      <c r="I3612" s="267"/>
      <c r="J3612" s="267">
        <v>9</v>
      </c>
      <c r="K3612" s="267"/>
      <c r="L3612" s="196" t="s">
        <v>37</v>
      </c>
      <c r="M3612" s="196" t="s">
        <v>1466</v>
      </c>
      <c r="N3612" s="196" t="s">
        <v>2336</v>
      </c>
      <c r="O3612" s="196" t="s">
        <v>2335</v>
      </c>
      <c r="P3612" s="196" t="s">
        <v>2400</v>
      </c>
      <c r="Q3612" s="217" t="s">
        <v>4642</v>
      </c>
      <c r="R3612" s="218"/>
      <c r="S3612" s="218"/>
      <c r="T3612" s="218"/>
      <c r="U3612" s="252"/>
      <c r="V3612" s="197" t="s">
        <v>776</v>
      </c>
      <c r="W3612" s="220">
        <v>1</v>
      </c>
      <c r="X3612" s="223">
        <v>910</v>
      </c>
      <c r="Y3612" s="223">
        <v>882</v>
      </c>
      <c r="Z3612" s="223">
        <v>827</v>
      </c>
      <c r="AA3612" s="223">
        <v>777</v>
      </c>
      <c r="AB3612" s="5"/>
      <c r="AC3612" s="224">
        <f t="shared" ref="AC3612:AC3675" si="134">X3612*AB3612</f>
        <v>0</v>
      </c>
      <c r="AD3612" s="270">
        <f t="shared" ref="AD3612:AD3675" si="135">IF(Y3612&lt;&gt;"",IF(AND($AC$25&gt;=200000,AB3612&gt;=20),AB3612*AA3612,IF(AND($AC$25&gt;=200000,AB3612&lt;20),AB3612*Z3612,IF(AND($AC$25&lt;200000,AB3612&gt;=20),AB3612*Y3612,AB3612*X3612))),IF($AC$25&gt;=200000,AB3612*Z3612,AB3612*X3612))</f>
        <v>0</v>
      </c>
      <c r="AE3612" s="198"/>
      <c r="AF3612" s="199"/>
      <c r="AG3612" s="200"/>
      <c r="AH3612" s="200"/>
      <c r="AI3612" s="169" t="str">
        <f>IF(AB3612/W3612=0,"",IF(MOD(AB3612,W3612)&gt;0,"ОШИБКА!!! неверная кратность на сорт",""))</f>
        <v/>
      </c>
    </row>
    <row r="3613" spans="2:35" ht="14.4" customHeight="1">
      <c r="B3613" s="251"/>
      <c r="C3613" s="168" t="s">
        <v>3585</v>
      </c>
      <c r="D3613" s="267"/>
      <c r="E3613" s="267"/>
      <c r="F3613" s="267"/>
      <c r="G3613" s="267"/>
      <c r="H3613" s="267"/>
      <c r="I3613" s="267"/>
      <c r="J3613" s="267"/>
      <c r="K3613" s="267"/>
      <c r="L3613" s="196" t="s">
        <v>37</v>
      </c>
      <c r="M3613" s="332" t="s">
        <v>1466</v>
      </c>
      <c r="N3613" s="332" t="s">
        <v>2336</v>
      </c>
      <c r="O3613" s="332" t="s">
        <v>2335</v>
      </c>
      <c r="P3613" s="332" t="s">
        <v>3938</v>
      </c>
      <c r="Q3613" s="338" t="s">
        <v>4642</v>
      </c>
      <c r="R3613" s="334"/>
      <c r="S3613" s="334"/>
      <c r="T3613" s="334"/>
      <c r="U3613" s="252"/>
      <c r="V3613" s="197" t="s">
        <v>776</v>
      </c>
      <c r="W3613" s="220">
        <v>1</v>
      </c>
      <c r="X3613" s="223">
        <v>908</v>
      </c>
      <c r="Y3613" s="223">
        <v>880</v>
      </c>
      <c r="Z3613" s="223">
        <v>825</v>
      </c>
      <c r="AA3613" s="223">
        <v>776</v>
      </c>
      <c r="AB3613" s="5"/>
      <c r="AC3613" s="224">
        <f t="shared" si="134"/>
        <v>0</v>
      </c>
      <c r="AD3613" s="270">
        <f t="shared" si="135"/>
        <v>0</v>
      </c>
      <c r="AE3613" s="198" t="s">
        <v>4484</v>
      </c>
      <c r="AF3613" s="199"/>
      <c r="AG3613" s="200"/>
      <c r="AH3613" s="200"/>
      <c r="AI3613" s="169" t="str">
        <f>IF(AB3613/W3613=0,"",IF(MOD(AB3613,W3613)&gt;0,"ОШИБКА!!! неверная кратность на сорт",""))</f>
        <v/>
      </c>
    </row>
    <row r="3614" spans="2:35" ht="14.4" customHeight="1">
      <c r="B3614" s="251"/>
      <c r="C3614" s="168" t="s">
        <v>2401</v>
      </c>
      <c r="D3614" s="267">
        <v>10</v>
      </c>
      <c r="E3614" s="267"/>
      <c r="F3614" s="267"/>
      <c r="G3614" s="267"/>
      <c r="H3614" s="267"/>
      <c r="I3614" s="267"/>
      <c r="J3614" s="267">
        <v>9</v>
      </c>
      <c r="K3614" s="267"/>
      <c r="L3614" s="196" t="s">
        <v>37</v>
      </c>
      <c r="M3614" s="196" t="s">
        <v>1466</v>
      </c>
      <c r="N3614" s="196" t="s">
        <v>2336</v>
      </c>
      <c r="O3614" s="196" t="s">
        <v>2335</v>
      </c>
      <c r="P3614" s="196" t="s">
        <v>2402</v>
      </c>
      <c r="Q3614" s="217" t="s">
        <v>4642</v>
      </c>
      <c r="R3614" s="218"/>
      <c r="S3614" s="218"/>
      <c r="T3614" s="218"/>
      <c r="U3614" s="252"/>
      <c r="V3614" s="197" t="s">
        <v>776</v>
      </c>
      <c r="W3614" s="220">
        <v>1</v>
      </c>
      <c r="X3614" s="223">
        <v>910</v>
      </c>
      <c r="Y3614" s="223">
        <v>882</v>
      </c>
      <c r="Z3614" s="223">
        <v>827</v>
      </c>
      <c r="AA3614" s="223">
        <v>777</v>
      </c>
      <c r="AB3614" s="5"/>
      <c r="AC3614" s="224">
        <f t="shared" si="134"/>
        <v>0</v>
      </c>
      <c r="AD3614" s="270">
        <f t="shared" si="135"/>
        <v>0</v>
      </c>
      <c r="AE3614" s="198"/>
      <c r="AF3614" s="199"/>
      <c r="AG3614" s="200"/>
      <c r="AH3614" s="200"/>
      <c r="AI3614" s="169" t="str">
        <f>IF(AB3614/W3614=0,"",IF(MOD(AB3614,W3614)&gt;0,"ОШИБКА!!! неверная кратность на сорт",""))</f>
        <v/>
      </c>
    </row>
    <row r="3615" spans="2:35" ht="14.4" customHeight="1">
      <c r="B3615" s="251"/>
      <c r="C3615" s="168" t="s">
        <v>2403</v>
      </c>
      <c r="D3615" s="267"/>
      <c r="E3615" s="267"/>
      <c r="F3615" s="267"/>
      <c r="G3615" s="267"/>
      <c r="H3615" s="267"/>
      <c r="I3615" s="267"/>
      <c r="J3615" s="267"/>
      <c r="K3615" s="267"/>
      <c r="L3615" s="196" t="s">
        <v>37</v>
      </c>
      <c r="M3615" s="332" t="s">
        <v>1466</v>
      </c>
      <c r="N3615" s="332" t="s">
        <v>2336</v>
      </c>
      <c r="O3615" s="332" t="s">
        <v>2335</v>
      </c>
      <c r="P3615" s="332" t="s">
        <v>2404</v>
      </c>
      <c r="Q3615" s="338" t="s">
        <v>4642</v>
      </c>
      <c r="R3615" s="334"/>
      <c r="S3615" s="334"/>
      <c r="T3615" s="334"/>
      <c r="U3615" s="252"/>
      <c r="V3615" s="197" t="s">
        <v>776</v>
      </c>
      <c r="W3615" s="220">
        <v>1</v>
      </c>
      <c r="X3615" s="223">
        <v>910</v>
      </c>
      <c r="Y3615" s="223">
        <v>882</v>
      </c>
      <c r="Z3615" s="223">
        <v>827</v>
      </c>
      <c r="AA3615" s="223">
        <v>777</v>
      </c>
      <c r="AB3615" s="5"/>
      <c r="AC3615" s="224">
        <f t="shared" si="134"/>
        <v>0</v>
      </c>
      <c r="AD3615" s="270">
        <f t="shared" si="135"/>
        <v>0</v>
      </c>
      <c r="AE3615" s="198" t="s">
        <v>4484</v>
      </c>
      <c r="AF3615" s="199"/>
      <c r="AG3615" s="200"/>
      <c r="AH3615" s="200"/>
      <c r="AI3615" s="169" t="str">
        <f>IF(AB3615/W3615=0,"",IF(MOD(AB3615,W3615)&gt;0,"ОШИБКА!!! неверная кратность на сорт",""))</f>
        <v/>
      </c>
    </row>
    <row r="3616" spans="2:35" ht="14.4" customHeight="1">
      <c r="B3616" s="251"/>
      <c r="C3616" s="168" t="s">
        <v>2405</v>
      </c>
      <c r="D3616" s="267"/>
      <c r="E3616" s="267"/>
      <c r="F3616" s="267"/>
      <c r="G3616" s="267"/>
      <c r="H3616" s="267"/>
      <c r="I3616" s="267"/>
      <c r="J3616" s="267"/>
      <c r="K3616" s="267"/>
      <c r="L3616" s="196" t="s">
        <v>37</v>
      </c>
      <c r="M3616" s="332" t="s">
        <v>1466</v>
      </c>
      <c r="N3616" s="332" t="s">
        <v>2336</v>
      </c>
      <c r="O3616" s="332" t="s">
        <v>2335</v>
      </c>
      <c r="P3616" s="332" t="s">
        <v>2406</v>
      </c>
      <c r="Q3616" s="338" t="s">
        <v>4642</v>
      </c>
      <c r="R3616" s="334"/>
      <c r="S3616" s="334"/>
      <c r="T3616" s="334"/>
      <c r="U3616" s="252"/>
      <c r="V3616" s="197" t="s">
        <v>776</v>
      </c>
      <c r="W3616" s="220">
        <v>1</v>
      </c>
      <c r="X3616" s="223">
        <v>910</v>
      </c>
      <c r="Y3616" s="223">
        <v>882</v>
      </c>
      <c r="Z3616" s="223">
        <v>827</v>
      </c>
      <c r="AA3616" s="223">
        <v>777</v>
      </c>
      <c r="AB3616" s="5"/>
      <c r="AC3616" s="224">
        <f t="shared" si="134"/>
        <v>0</v>
      </c>
      <c r="AD3616" s="270">
        <f t="shared" si="135"/>
        <v>0</v>
      </c>
      <c r="AE3616" s="198" t="s">
        <v>4484</v>
      </c>
      <c r="AF3616" s="199"/>
      <c r="AG3616" s="200"/>
      <c r="AH3616" s="200"/>
      <c r="AI3616" s="169" t="str">
        <f>IF(AB3616/W3616=0,"",IF(MOD(AB3616,W3616)&gt;0,"ОШИБКА!!! неверная кратность на сорт",""))</f>
        <v/>
      </c>
    </row>
    <row r="3617" spans="2:35" ht="14.4" customHeight="1">
      <c r="B3617" s="251"/>
      <c r="C3617" s="168" t="s">
        <v>2407</v>
      </c>
      <c r="D3617" s="267">
        <v>4</v>
      </c>
      <c r="E3617" s="267"/>
      <c r="F3617" s="267"/>
      <c r="G3617" s="267"/>
      <c r="H3617" s="267"/>
      <c r="I3617" s="267"/>
      <c r="J3617" s="267">
        <v>10</v>
      </c>
      <c r="K3617" s="267"/>
      <c r="L3617" s="196" t="s">
        <v>37</v>
      </c>
      <c r="M3617" s="196" t="s">
        <v>1466</v>
      </c>
      <c r="N3617" s="196" t="s">
        <v>2336</v>
      </c>
      <c r="O3617" s="196" t="s">
        <v>2335</v>
      </c>
      <c r="P3617" s="196" t="s">
        <v>2408</v>
      </c>
      <c r="Q3617" s="217" t="s">
        <v>543</v>
      </c>
      <c r="R3617" s="218"/>
      <c r="S3617" s="218"/>
      <c r="T3617" s="218"/>
      <c r="U3617" s="252"/>
      <c r="V3617" s="197" t="s">
        <v>776</v>
      </c>
      <c r="W3617" s="220">
        <v>1</v>
      </c>
      <c r="X3617" s="223">
        <v>1901</v>
      </c>
      <c r="Y3617" s="223">
        <v>1844</v>
      </c>
      <c r="Z3617" s="223">
        <v>1728</v>
      </c>
      <c r="AA3617" s="223">
        <v>1625</v>
      </c>
      <c r="AB3617" s="5"/>
      <c r="AC3617" s="224">
        <f t="shared" si="134"/>
        <v>0</v>
      </c>
      <c r="AD3617" s="270">
        <f t="shared" si="135"/>
        <v>0</v>
      </c>
      <c r="AE3617" s="198"/>
      <c r="AF3617" s="199"/>
      <c r="AG3617" s="200"/>
      <c r="AH3617" s="200"/>
      <c r="AI3617" s="169" t="str">
        <f>IF(AB3617/W3617=0,"",IF(MOD(AB3617,W3617)&gt;0,"ОШИБКА!!! неверная кратность на сорт",""))</f>
        <v/>
      </c>
    </row>
    <row r="3618" spans="2:35" ht="14.4" customHeight="1">
      <c r="B3618" s="251"/>
      <c r="C3618" s="168" t="s">
        <v>2409</v>
      </c>
      <c r="D3618" s="267"/>
      <c r="E3618" s="267"/>
      <c r="F3618" s="267"/>
      <c r="G3618" s="267"/>
      <c r="H3618" s="267"/>
      <c r="I3618" s="267"/>
      <c r="J3618" s="267">
        <v>3</v>
      </c>
      <c r="K3618" s="267"/>
      <c r="L3618" s="196" t="s">
        <v>37</v>
      </c>
      <c r="M3618" s="196" t="s">
        <v>1466</v>
      </c>
      <c r="N3618" s="196" t="s">
        <v>2336</v>
      </c>
      <c r="O3618" s="196" t="s">
        <v>2335</v>
      </c>
      <c r="P3618" s="196" t="s">
        <v>2410</v>
      </c>
      <c r="Q3618" s="217" t="s">
        <v>4642</v>
      </c>
      <c r="R3618" s="218"/>
      <c r="S3618" s="218"/>
      <c r="T3618" s="334"/>
      <c r="U3618" s="252"/>
      <c r="V3618" s="197" t="s">
        <v>776</v>
      </c>
      <c r="W3618" s="220">
        <v>1</v>
      </c>
      <c r="X3618" s="223">
        <v>1901</v>
      </c>
      <c r="Y3618" s="223">
        <v>1844</v>
      </c>
      <c r="Z3618" s="223">
        <v>1728</v>
      </c>
      <c r="AA3618" s="223">
        <v>1625</v>
      </c>
      <c r="AB3618" s="5"/>
      <c r="AC3618" s="224">
        <f t="shared" si="134"/>
        <v>0</v>
      </c>
      <c r="AD3618" s="270">
        <f t="shared" si="135"/>
        <v>0</v>
      </c>
      <c r="AE3618" s="198"/>
      <c r="AF3618" s="199"/>
      <c r="AG3618" s="200"/>
      <c r="AH3618" s="200"/>
      <c r="AI3618" s="169" t="str">
        <f>IF(AB3618/W3618=0,"",IF(MOD(AB3618,W3618)&gt;0,"ОШИБКА!!! неверная кратность на сорт",""))</f>
        <v/>
      </c>
    </row>
    <row r="3619" spans="2:35" ht="14.4" customHeight="1">
      <c r="B3619" s="251"/>
      <c r="C3619" s="168" t="s">
        <v>2411</v>
      </c>
      <c r="D3619" s="267">
        <v>7</v>
      </c>
      <c r="E3619" s="267"/>
      <c r="F3619" s="267"/>
      <c r="G3619" s="267"/>
      <c r="H3619" s="267"/>
      <c r="I3619" s="267"/>
      <c r="J3619" s="267"/>
      <c r="K3619" s="267"/>
      <c r="L3619" s="196" t="s">
        <v>37</v>
      </c>
      <c r="M3619" s="196" t="s">
        <v>1466</v>
      </c>
      <c r="N3619" s="196" t="s">
        <v>2336</v>
      </c>
      <c r="O3619" s="196" t="s">
        <v>2335</v>
      </c>
      <c r="P3619" s="196" t="s">
        <v>2412</v>
      </c>
      <c r="Q3619" s="217" t="s">
        <v>4642</v>
      </c>
      <c r="R3619" s="218"/>
      <c r="S3619" s="218"/>
      <c r="T3619" s="218"/>
      <c r="U3619" s="252"/>
      <c r="V3619" s="197" t="s">
        <v>776</v>
      </c>
      <c r="W3619" s="220">
        <v>1</v>
      </c>
      <c r="X3619" s="223">
        <v>1901</v>
      </c>
      <c r="Y3619" s="223">
        <v>1844</v>
      </c>
      <c r="Z3619" s="223">
        <v>1728</v>
      </c>
      <c r="AA3619" s="223">
        <v>1625</v>
      </c>
      <c r="AB3619" s="5"/>
      <c r="AC3619" s="224">
        <f t="shared" si="134"/>
        <v>0</v>
      </c>
      <c r="AD3619" s="270">
        <f t="shared" si="135"/>
        <v>0</v>
      </c>
      <c r="AE3619" s="198"/>
      <c r="AF3619" s="199"/>
      <c r="AG3619" s="200"/>
      <c r="AH3619" s="200"/>
      <c r="AI3619" s="169" t="str">
        <f>IF(AB3619/W3619=0,"",IF(MOD(AB3619,W3619)&gt;0,"ОШИБКА!!! неверная кратность на сорт",""))</f>
        <v/>
      </c>
    </row>
    <row r="3620" spans="2:35" ht="14.4" customHeight="1">
      <c r="B3620" s="251"/>
      <c r="C3620" s="168" t="s">
        <v>2413</v>
      </c>
      <c r="D3620" s="267"/>
      <c r="E3620" s="267"/>
      <c r="F3620" s="267"/>
      <c r="G3620" s="267"/>
      <c r="H3620" s="267"/>
      <c r="I3620" s="267"/>
      <c r="J3620" s="267"/>
      <c r="K3620" s="267"/>
      <c r="L3620" s="196" t="s">
        <v>37</v>
      </c>
      <c r="M3620" s="332" t="s">
        <v>1466</v>
      </c>
      <c r="N3620" s="332" t="s">
        <v>2336</v>
      </c>
      <c r="O3620" s="332" t="s">
        <v>2335</v>
      </c>
      <c r="P3620" s="332" t="s">
        <v>2414</v>
      </c>
      <c r="Q3620" s="338" t="s">
        <v>4642</v>
      </c>
      <c r="R3620" s="334"/>
      <c r="S3620" s="334"/>
      <c r="T3620" s="334"/>
      <c r="U3620" s="252"/>
      <c r="V3620" s="197" t="s">
        <v>776</v>
      </c>
      <c r="W3620" s="220">
        <v>1</v>
      </c>
      <c r="X3620" s="223">
        <v>910</v>
      </c>
      <c r="Y3620" s="223">
        <v>882</v>
      </c>
      <c r="Z3620" s="223">
        <v>827</v>
      </c>
      <c r="AA3620" s="223">
        <v>777</v>
      </c>
      <c r="AB3620" s="5"/>
      <c r="AC3620" s="224">
        <f t="shared" si="134"/>
        <v>0</v>
      </c>
      <c r="AD3620" s="270">
        <f t="shared" si="135"/>
        <v>0</v>
      </c>
      <c r="AE3620" s="198" t="s">
        <v>4484</v>
      </c>
      <c r="AF3620" s="199"/>
      <c r="AG3620" s="200"/>
      <c r="AH3620" s="200"/>
      <c r="AI3620" s="169" t="str">
        <f>IF(AB3620/W3620=0,"",IF(MOD(AB3620,W3620)&gt;0,"ОШИБКА!!! неверная кратность на сорт",""))</f>
        <v/>
      </c>
    </row>
    <row r="3621" spans="2:35" ht="14.4" customHeight="1">
      <c r="B3621" s="251"/>
      <c r="C3621" s="168" t="s">
        <v>2415</v>
      </c>
      <c r="D3621" s="267">
        <v>6</v>
      </c>
      <c r="E3621" s="267"/>
      <c r="F3621" s="267"/>
      <c r="G3621" s="267"/>
      <c r="H3621" s="267"/>
      <c r="I3621" s="267"/>
      <c r="J3621" s="267">
        <v>2</v>
      </c>
      <c r="K3621" s="267"/>
      <c r="L3621" s="196" t="s">
        <v>37</v>
      </c>
      <c r="M3621" s="196" t="s">
        <v>1466</v>
      </c>
      <c r="N3621" s="196" t="s">
        <v>2336</v>
      </c>
      <c r="O3621" s="196" t="s">
        <v>2335</v>
      </c>
      <c r="P3621" s="196" t="s">
        <v>2416</v>
      </c>
      <c r="Q3621" s="217" t="s">
        <v>4642</v>
      </c>
      <c r="R3621" s="218"/>
      <c r="S3621" s="218"/>
      <c r="T3621" s="218"/>
      <c r="U3621" s="252"/>
      <c r="V3621" s="197" t="s">
        <v>776</v>
      </c>
      <c r="W3621" s="220">
        <v>1</v>
      </c>
      <c r="X3621" s="223">
        <v>1555</v>
      </c>
      <c r="Y3621" s="223">
        <v>1508</v>
      </c>
      <c r="Z3621" s="223">
        <v>1413</v>
      </c>
      <c r="AA3621" s="223">
        <v>1329</v>
      </c>
      <c r="AB3621" s="5"/>
      <c r="AC3621" s="224">
        <f t="shared" si="134"/>
        <v>0</v>
      </c>
      <c r="AD3621" s="270">
        <f t="shared" si="135"/>
        <v>0</v>
      </c>
      <c r="AE3621" s="198"/>
      <c r="AF3621" s="199"/>
      <c r="AG3621" s="200"/>
      <c r="AH3621" s="200"/>
      <c r="AI3621" s="169" t="str">
        <f>IF(AB3621/W3621=0,"",IF(MOD(AB3621,W3621)&gt;0,"ОШИБКА!!! неверная кратность на сорт",""))</f>
        <v/>
      </c>
    </row>
    <row r="3622" spans="2:35" ht="14.4" customHeight="1">
      <c r="B3622" s="251"/>
      <c r="C3622" s="168" t="s">
        <v>2417</v>
      </c>
      <c r="D3622" s="267">
        <v>19</v>
      </c>
      <c r="E3622" s="267"/>
      <c r="F3622" s="267"/>
      <c r="G3622" s="267"/>
      <c r="H3622" s="267"/>
      <c r="I3622" s="267"/>
      <c r="J3622" s="267"/>
      <c r="K3622" s="267"/>
      <c r="L3622" s="196" t="s">
        <v>37</v>
      </c>
      <c r="M3622" s="196" t="s">
        <v>1466</v>
      </c>
      <c r="N3622" s="196" t="s">
        <v>2336</v>
      </c>
      <c r="O3622" s="196" t="s">
        <v>2335</v>
      </c>
      <c r="P3622" s="196" t="s">
        <v>2418</v>
      </c>
      <c r="Q3622" s="217" t="s">
        <v>543</v>
      </c>
      <c r="R3622" s="218"/>
      <c r="S3622" s="218"/>
      <c r="T3622" s="218"/>
      <c r="U3622" s="252"/>
      <c r="V3622" s="197" t="s">
        <v>776</v>
      </c>
      <c r="W3622" s="220">
        <v>1</v>
      </c>
      <c r="X3622" s="223">
        <v>1566</v>
      </c>
      <c r="Y3622" s="223">
        <v>1519</v>
      </c>
      <c r="Z3622" s="223">
        <v>1424</v>
      </c>
      <c r="AA3622" s="223">
        <v>1339</v>
      </c>
      <c r="AB3622" s="5"/>
      <c r="AC3622" s="224">
        <f t="shared" si="134"/>
        <v>0</v>
      </c>
      <c r="AD3622" s="270">
        <f t="shared" si="135"/>
        <v>0</v>
      </c>
      <c r="AE3622" s="198"/>
      <c r="AF3622" s="199"/>
      <c r="AG3622" s="200"/>
      <c r="AH3622" s="200"/>
      <c r="AI3622" s="169" t="str">
        <f>IF(AB3622/W3622=0,"",IF(MOD(AB3622,W3622)&gt;0,"ОШИБКА!!! неверная кратность на сорт",""))</f>
        <v/>
      </c>
    </row>
    <row r="3623" spans="2:35" ht="14.4" customHeight="1">
      <c r="B3623" s="251"/>
      <c r="C3623" s="168" t="s">
        <v>2419</v>
      </c>
      <c r="D3623" s="267"/>
      <c r="E3623" s="267"/>
      <c r="F3623" s="267"/>
      <c r="G3623" s="267"/>
      <c r="H3623" s="267"/>
      <c r="I3623" s="267"/>
      <c r="J3623" s="267">
        <v>9</v>
      </c>
      <c r="K3623" s="267"/>
      <c r="L3623" s="196" t="s">
        <v>37</v>
      </c>
      <c r="M3623" s="196" t="s">
        <v>1466</v>
      </c>
      <c r="N3623" s="196" t="s">
        <v>2336</v>
      </c>
      <c r="O3623" s="196" t="s">
        <v>2335</v>
      </c>
      <c r="P3623" s="196" t="s">
        <v>2420</v>
      </c>
      <c r="Q3623" s="217" t="s">
        <v>543</v>
      </c>
      <c r="R3623" s="218"/>
      <c r="S3623" s="218"/>
      <c r="T3623" s="218"/>
      <c r="U3623" s="252"/>
      <c r="V3623" s="197" t="s">
        <v>776</v>
      </c>
      <c r="W3623" s="220">
        <v>1</v>
      </c>
      <c r="X3623" s="223">
        <v>1901</v>
      </c>
      <c r="Y3623" s="223">
        <v>1844</v>
      </c>
      <c r="Z3623" s="223">
        <v>1728</v>
      </c>
      <c r="AA3623" s="223">
        <v>1625</v>
      </c>
      <c r="AB3623" s="5"/>
      <c r="AC3623" s="224">
        <f t="shared" si="134"/>
        <v>0</v>
      </c>
      <c r="AD3623" s="270">
        <f t="shared" si="135"/>
        <v>0</v>
      </c>
      <c r="AE3623" s="198"/>
      <c r="AF3623" s="199"/>
      <c r="AG3623" s="200"/>
      <c r="AH3623" s="200"/>
      <c r="AI3623" s="169" t="str">
        <f>IF(AB3623/W3623=0,"",IF(MOD(AB3623,W3623)&gt;0,"ОШИБКА!!! неверная кратность на сорт",""))</f>
        <v/>
      </c>
    </row>
    <row r="3624" spans="2:35" ht="14.4" customHeight="1">
      <c r="B3624" s="251"/>
      <c r="C3624" s="168" t="s">
        <v>2421</v>
      </c>
      <c r="D3624" s="267">
        <v>11</v>
      </c>
      <c r="E3624" s="267"/>
      <c r="F3624" s="267"/>
      <c r="G3624" s="267"/>
      <c r="H3624" s="267"/>
      <c r="I3624" s="267"/>
      <c r="J3624" s="267">
        <v>2</v>
      </c>
      <c r="K3624" s="267"/>
      <c r="L3624" s="196" t="s">
        <v>37</v>
      </c>
      <c r="M3624" s="196" t="s">
        <v>1466</v>
      </c>
      <c r="N3624" s="196" t="s">
        <v>2336</v>
      </c>
      <c r="O3624" s="196" t="s">
        <v>2335</v>
      </c>
      <c r="P3624" s="196" t="s">
        <v>2422</v>
      </c>
      <c r="Q3624" s="217" t="s">
        <v>543</v>
      </c>
      <c r="R3624" s="218"/>
      <c r="S3624" s="218"/>
      <c r="T3624" s="218"/>
      <c r="U3624" s="252"/>
      <c r="V3624" s="197" t="s">
        <v>776</v>
      </c>
      <c r="W3624" s="220">
        <v>1</v>
      </c>
      <c r="X3624" s="223">
        <v>1334</v>
      </c>
      <c r="Y3624" s="223">
        <v>1293</v>
      </c>
      <c r="Z3624" s="223">
        <v>1212</v>
      </c>
      <c r="AA3624" s="223">
        <v>1140</v>
      </c>
      <c r="AB3624" s="5"/>
      <c r="AC3624" s="224">
        <f t="shared" si="134"/>
        <v>0</v>
      </c>
      <c r="AD3624" s="270">
        <f t="shared" si="135"/>
        <v>0</v>
      </c>
      <c r="AE3624" s="198"/>
      <c r="AF3624" s="199"/>
      <c r="AG3624" s="200"/>
      <c r="AH3624" s="200"/>
      <c r="AI3624" s="169" t="str">
        <f>IF(AB3624/W3624=0,"",IF(MOD(AB3624,W3624)&gt;0,"ОШИБКА!!! неверная кратность на сорт",""))</f>
        <v/>
      </c>
    </row>
    <row r="3625" spans="2:35" ht="14.4" customHeight="1">
      <c r="B3625" s="251"/>
      <c r="C3625" s="168" t="s">
        <v>2423</v>
      </c>
      <c r="D3625" s="267"/>
      <c r="E3625" s="267"/>
      <c r="F3625" s="267"/>
      <c r="G3625" s="267"/>
      <c r="H3625" s="267"/>
      <c r="I3625" s="267"/>
      <c r="J3625" s="267"/>
      <c r="K3625" s="267"/>
      <c r="L3625" s="196" t="s">
        <v>37</v>
      </c>
      <c r="M3625" s="332" t="s">
        <v>1466</v>
      </c>
      <c r="N3625" s="332" t="s">
        <v>2336</v>
      </c>
      <c r="O3625" s="332" t="s">
        <v>2335</v>
      </c>
      <c r="P3625" s="332" t="s">
        <v>2424</v>
      </c>
      <c r="Q3625" s="338" t="s">
        <v>4642</v>
      </c>
      <c r="R3625" s="334"/>
      <c r="S3625" s="334"/>
      <c r="T3625" s="334"/>
      <c r="U3625" s="252"/>
      <c r="V3625" s="197" t="s">
        <v>776</v>
      </c>
      <c r="W3625" s="220">
        <v>1</v>
      </c>
      <c r="X3625" s="223">
        <v>910</v>
      </c>
      <c r="Y3625" s="223">
        <v>882</v>
      </c>
      <c r="Z3625" s="223">
        <v>827</v>
      </c>
      <c r="AA3625" s="223">
        <v>777</v>
      </c>
      <c r="AB3625" s="5"/>
      <c r="AC3625" s="224">
        <f t="shared" si="134"/>
        <v>0</v>
      </c>
      <c r="AD3625" s="270">
        <f t="shared" si="135"/>
        <v>0</v>
      </c>
      <c r="AE3625" s="198" t="s">
        <v>4484</v>
      </c>
      <c r="AF3625" s="199"/>
      <c r="AG3625" s="200"/>
      <c r="AH3625" s="200"/>
      <c r="AI3625" s="169" t="str">
        <f>IF(AB3625/W3625=0,"",IF(MOD(AB3625,W3625)&gt;0,"ОШИБКА!!! неверная кратность на сорт",""))</f>
        <v/>
      </c>
    </row>
    <row r="3626" spans="2:35" ht="14.4" customHeight="1">
      <c r="B3626" s="251"/>
      <c r="C3626" s="168" t="s">
        <v>2425</v>
      </c>
      <c r="D3626" s="267"/>
      <c r="E3626" s="267"/>
      <c r="F3626" s="267"/>
      <c r="G3626" s="267"/>
      <c r="H3626" s="267"/>
      <c r="I3626" s="267"/>
      <c r="J3626" s="267">
        <v>8</v>
      </c>
      <c r="K3626" s="267"/>
      <c r="L3626" s="196" t="s">
        <v>37</v>
      </c>
      <c r="M3626" s="196" t="s">
        <v>1466</v>
      </c>
      <c r="N3626" s="196" t="s">
        <v>2336</v>
      </c>
      <c r="O3626" s="196" t="s">
        <v>2335</v>
      </c>
      <c r="P3626" s="196" t="s">
        <v>2426</v>
      </c>
      <c r="Q3626" s="217" t="s">
        <v>4642</v>
      </c>
      <c r="R3626" s="218"/>
      <c r="S3626" s="218"/>
      <c r="T3626" s="218"/>
      <c r="U3626" s="252"/>
      <c r="V3626" s="197" t="s">
        <v>776</v>
      </c>
      <c r="W3626" s="220">
        <v>1</v>
      </c>
      <c r="X3626" s="223">
        <v>910</v>
      </c>
      <c r="Y3626" s="223">
        <v>882</v>
      </c>
      <c r="Z3626" s="223">
        <v>827</v>
      </c>
      <c r="AA3626" s="223">
        <v>777</v>
      </c>
      <c r="AB3626" s="5"/>
      <c r="AC3626" s="224">
        <f t="shared" si="134"/>
        <v>0</v>
      </c>
      <c r="AD3626" s="270">
        <f t="shared" si="135"/>
        <v>0</v>
      </c>
      <c r="AE3626" s="198"/>
      <c r="AF3626" s="199"/>
      <c r="AG3626" s="200"/>
      <c r="AH3626" s="200"/>
      <c r="AI3626" s="169" t="str">
        <f>IF(AB3626/W3626=0,"",IF(MOD(AB3626,W3626)&gt;0,"ОШИБКА!!! неверная кратность на сорт",""))</f>
        <v/>
      </c>
    </row>
    <row r="3627" spans="2:35" ht="14.4" customHeight="1">
      <c r="B3627" s="251"/>
      <c r="C3627" s="168" t="s">
        <v>2427</v>
      </c>
      <c r="D3627" s="267">
        <v>1</v>
      </c>
      <c r="E3627" s="267"/>
      <c r="F3627" s="267"/>
      <c r="G3627" s="267"/>
      <c r="H3627" s="267"/>
      <c r="I3627" s="267"/>
      <c r="J3627" s="267"/>
      <c r="K3627" s="267"/>
      <c r="L3627" s="196" t="s">
        <v>37</v>
      </c>
      <c r="M3627" s="196" t="s">
        <v>1466</v>
      </c>
      <c r="N3627" s="196" t="s">
        <v>2336</v>
      </c>
      <c r="O3627" s="196" t="s">
        <v>2335</v>
      </c>
      <c r="P3627" s="196" t="s">
        <v>2428</v>
      </c>
      <c r="Q3627" s="217" t="s">
        <v>4642</v>
      </c>
      <c r="R3627" s="218"/>
      <c r="S3627" s="218"/>
      <c r="T3627" s="218"/>
      <c r="U3627" s="252"/>
      <c r="V3627" s="197" t="s">
        <v>776</v>
      </c>
      <c r="W3627" s="220">
        <v>1</v>
      </c>
      <c r="X3627" s="223">
        <v>1901</v>
      </c>
      <c r="Y3627" s="223">
        <v>1844</v>
      </c>
      <c r="Z3627" s="223">
        <v>1728</v>
      </c>
      <c r="AA3627" s="223">
        <v>1625</v>
      </c>
      <c r="AB3627" s="5"/>
      <c r="AC3627" s="224">
        <f t="shared" si="134"/>
        <v>0</v>
      </c>
      <c r="AD3627" s="270">
        <f t="shared" si="135"/>
        <v>0</v>
      </c>
      <c r="AE3627" s="198"/>
      <c r="AF3627" s="199"/>
      <c r="AG3627" s="200"/>
      <c r="AH3627" s="200"/>
      <c r="AI3627" s="169" t="str">
        <f>IF(AB3627/W3627=0,"",IF(MOD(AB3627,W3627)&gt;0,"ОШИБКА!!! неверная кратность на сорт",""))</f>
        <v/>
      </c>
    </row>
    <row r="3628" spans="2:35" ht="14.4" customHeight="1">
      <c r="B3628" s="251"/>
      <c r="C3628" s="168" t="s">
        <v>2429</v>
      </c>
      <c r="D3628" s="267"/>
      <c r="E3628" s="267"/>
      <c r="F3628" s="267"/>
      <c r="G3628" s="267"/>
      <c r="H3628" s="267"/>
      <c r="I3628" s="267"/>
      <c r="J3628" s="267">
        <v>2</v>
      </c>
      <c r="K3628" s="267"/>
      <c r="L3628" s="196" t="s">
        <v>37</v>
      </c>
      <c r="M3628" s="196" t="s">
        <v>1466</v>
      </c>
      <c r="N3628" s="196" t="s">
        <v>2336</v>
      </c>
      <c r="O3628" s="196" t="s">
        <v>2335</v>
      </c>
      <c r="P3628" s="196" t="s">
        <v>2430</v>
      </c>
      <c r="Q3628" s="217" t="s">
        <v>4642</v>
      </c>
      <c r="R3628" s="218"/>
      <c r="S3628" s="218"/>
      <c r="T3628" s="334"/>
      <c r="U3628" s="252"/>
      <c r="V3628" s="197" t="s">
        <v>776</v>
      </c>
      <c r="W3628" s="220">
        <v>1</v>
      </c>
      <c r="X3628" s="223">
        <v>910</v>
      </c>
      <c r="Y3628" s="223">
        <v>882</v>
      </c>
      <c r="Z3628" s="223">
        <v>827</v>
      </c>
      <c r="AA3628" s="223">
        <v>777</v>
      </c>
      <c r="AB3628" s="5"/>
      <c r="AC3628" s="224">
        <f t="shared" si="134"/>
        <v>0</v>
      </c>
      <c r="AD3628" s="270">
        <f t="shared" si="135"/>
        <v>0</v>
      </c>
      <c r="AE3628" s="198"/>
      <c r="AF3628" s="199"/>
      <c r="AG3628" s="200"/>
      <c r="AH3628" s="200"/>
      <c r="AI3628" s="169" t="str">
        <f>IF(AB3628/W3628=0,"",IF(MOD(AB3628,W3628)&gt;0,"ОШИБКА!!! неверная кратность на сорт",""))</f>
        <v/>
      </c>
    </row>
    <row r="3629" spans="2:35" ht="14.4" customHeight="1">
      <c r="B3629" s="251"/>
      <c r="C3629" s="168" t="s">
        <v>2431</v>
      </c>
      <c r="D3629" s="267">
        <v>15</v>
      </c>
      <c r="E3629" s="267"/>
      <c r="F3629" s="267"/>
      <c r="G3629" s="267"/>
      <c r="H3629" s="267"/>
      <c r="I3629" s="267"/>
      <c r="J3629" s="267"/>
      <c r="K3629" s="267"/>
      <c r="L3629" s="196" t="s">
        <v>37</v>
      </c>
      <c r="M3629" s="196" t="s">
        <v>1466</v>
      </c>
      <c r="N3629" s="196" t="s">
        <v>2336</v>
      </c>
      <c r="O3629" s="196" t="s">
        <v>2335</v>
      </c>
      <c r="P3629" s="196" t="s">
        <v>2432</v>
      </c>
      <c r="Q3629" s="217" t="s">
        <v>543</v>
      </c>
      <c r="R3629" s="218"/>
      <c r="S3629" s="218"/>
      <c r="T3629" s="218"/>
      <c r="U3629" s="252"/>
      <c r="V3629" s="197" t="s">
        <v>776</v>
      </c>
      <c r="W3629" s="220">
        <v>1</v>
      </c>
      <c r="X3629" s="223">
        <v>1738</v>
      </c>
      <c r="Y3629" s="223">
        <v>1685</v>
      </c>
      <c r="Z3629" s="223">
        <v>1580</v>
      </c>
      <c r="AA3629" s="223">
        <v>1485</v>
      </c>
      <c r="AB3629" s="5"/>
      <c r="AC3629" s="224">
        <f t="shared" si="134"/>
        <v>0</v>
      </c>
      <c r="AD3629" s="270">
        <f t="shared" si="135"/>
        <v>0</v>
      </c>
      <c r="AE3629" s="198"/>
      <c r="AF3629" s="199"/>
      <c r="AG3629" s="200"/>
      <c r="AH3629" s="200"/>
      <c r="AI3629" s="169" t="str">
        <f>IF(AB3629/W3629=0,"",IF(MOD(AB3629,W3629)&gt;0,"ОШИБКА!!! неверная кратность на сорт",""))</f>
        <v/>
      </c>
    </row>
    <row r="3630" spans="2:35" ht="14.4" customHeight="1">
      <c r="B3630" s="251"/>
      <c r="C3630" s="168" t="s">
        <v>2433</v>
      </c>
      <c r="D3630" s="267"/>
      <c r="E3630" s="267"/>
      <c r="F3630" s="267"/>
      <c r="G3630" s="267"/>
      <c r="H3630" s="267"/>
      <c r="I3630" s="267"/>
      <c r="J3630" s="267"/>
      <c r="K3630" s="267"/>
      <c r="L3630" s="196" t="s">
        <v>37</v>
      </c>
      <c r="M3630" s="332" t="s">
        <v>1466</v>
      </c>
      <c r="N3630" s="332" t="s">
        <v>2336</v>
      </c>
      <c r="O3630" s="332" t="s">
        <v>2335</v>
      </c>
      <c r="P3630" s="332" t="s">
        <v>2434</v>
      </c>
      <c r="Q3630" s="338" t="s">
        <v>4642</v>
      </c>
      <c r="R3630" s="334"/>
      <c r="S3630" s="334"/>
      <c r="T3630" s="334"/>
      <c r="U3630" s="252"/>
      <c r="V3630" s="197" t="s">
        <v>776</v>
      </c>
      <c r="W3630" s="220">
        <v>1</v>
      </c>
      <c r="X3630" s="223">
        <v>910</v>
      </c>
      <c r="Y3630" s="223">
        <v>882</v>
      </c>
      <c r="Z3630" s="223">
        <v>827</v>
      </c>
      <c r="AA3630" s="223">
        <v>777</v>
      </c>
      <c r="AB3630" s="5"/>
      <c r="AC3630" s="224">
        <f t="shared" si="134"/>
        <v>0</v>
      </c>
      <c r="AD3630" s="270">
        <f t="shared" si="135"/>
        <v>0</v>
      </c>
      <c r="AE3630" s="198" t="s">
        <v>4484</v>
      </c>
      <c r="AF3630" s="199"/>
      <c r="AG3630" s="200"/>
      <c r="AH3630" s="200"/>
      <c r="AI3630" s="169" t="str">
        <f>IF(AB3630/W3630=0,"",IF(MOD(AB3630,W3630)&gt;0,"ОШИБКА!!! неверная кратность на сорт",""))</f>
        <v/>
      </c>
    </row>
    <row r="3631" spans="2:35" ht="14.4" customHeight="1">
      <c r="B3631" s="251"/>
      <c r="C3631" s="168" t="s">
        <v>2435</v>
      </c>
      <c r="D3631" s="267"/>
      <c r="E3631" s="267"/>
      <c r="F3631" s="267"/>
      <c r="G3631" s="267"/>
      <c r="H3631" s="267"/>
      <c r="I3631" s="267"/>
      <c r="J3631" s="267"/>
      <c r="K3631" s="267"/>
      <c r="L3631" s="196" t="s">
        <v>37</v>
      </c>
      <c r="M3631" s="332" t="s">
        <v>1466</v>
      </c>
      <c r="N3631" s="332" t="s">
        <v>2336</v>
      </c>
      <c r="O3631" s="332" t="s">
        <v>2335</v>
      </c>
      <c r="P3631" s="332" t="s">
        <v>2436</v>
      </c>
      <c r="Q3631" s="338" t="s">
        <v>4642</v>
      </c>
      <c r="R3631" s="334"/>
      <c r="S3631" s="334"/>
      <c r="T3631" s="334"/>
      <c r="U3631" s="252"/>
      <c r="V3631" s="197" t="s">
        <v>776</v>
      </c>
      <c r="W3631" s="220">
        <v>1</v>
      </c>
      <c r="X3631" s="223">
        <v>1738</v>
      </c>
      <c r="Y3631" s="223">
        <v>1685</v>
      </c>
      <c r="Z3631" s="223">
        <v>1580</v>
      </c>
      <c r="AA3631" s="223">
        <v>1485</v>
      </c>
      <c r="AB3631" s="5"/>
      <c r="AC3631" s="224">
        <f t="shared" si="134"/>
        <v>0</v>
      </c>
      <c r="AD3631" s="270">
        <f t="shared" si="135"/>
        <v>0</v>
      </c>
      <c r="AE3631" s="198" t="s">
        <v>4484</v>
      </c>
      <c r="AF3631" s="199"/>
      <c r="AG3631" s="200"/>
      <c r="AH3631" s="200"/>
      <c r="AI3631" s="169" t="str">
        <f>IF(AB3631/W3631=0,"",IF(MOD(AB3631,W3631)&gt;0,"ОШИБКА!!! неверная кратность на сорт",""))</f>
        <v/>
      </c>
    </row>
    <row r="3632" spans="2:35" ht="14.4" customHeight="1">
      <c r="B3632" s="251"/>
      <c r="C3632" s="168" t="s">
        <v>2437</v>
      </c>
      <c r="D3632" s="267"/>
      <c r="E3632" s="267"/>
      <c r="F3632" s="267"/>
      <c r="G3632" s="267"/>
      <c r="H3632" s="267"/>
      <c r="I3632" s="267"/>
      <c r="J3632" s="267"/>
      <c r="K3632" s="267"/>
      <c r="L3632" s="196" t="s">
        <v>37</v>
      </c>
      <c r="M3632" s="332" t="s">
        <v>1466</v>
      </c>
      <c r="N3632" s="332" t="s">
        <v>2336</v>
      </c>
      <c r="O3632" s="332" t="s">
        <v>2335</v>
      </c>
      <c r="P3632" s="332" t="s">
        <v>2438</v>
      </c>
      <c r="Q3632" s="338" t="s">
        <v>4642</v>
      </c>
      <c r="R3632" s="334"/>
      <c r="S3632" s="334"/>
      <c r="T3632" s="334"/>
      <c r="U3632" s="252"/>
      <c r="V3632" s="197" t="s">
        <v>776</v>
      </c>
      <c r="W3632" s="220">
        <v>1</v>
      </c>
      <c r="X3632" s="223">
        <v>1373</v>
      </c>
      <c r="Y3632" s="223">
        <v>1332</v>
      </c>
      <c r="Z3632" s="223">
        <v>1248</v>
      </c>
      <c r="AA3632" s="223">
        <v>1174</v>
      </c>
      <c r="AB3632" s="5"/>
      <c r="AC3632" s="224">
        <f t="shared" si="134"/>
        <v>0</v>
      </c>
      <c r="AD3632" s="270">
        <f t="shared" si="135"/>
        <v>0</v>
      </c>
      <c r="AE3632" s="198" t="s">
        <v>4484</v>
      </c>
      <c r="AF3632" s="199"/>
      <c r="AG3632" s="200"/>
      <c r="AH3632" s="200"/>
      <c r="AI3632" s="169" t="str">
        <f>IF(AB3632/W3632=0,"",IF(MOD(AB3632,W3632)&gt;0,"ОШИБКА!!! неверная кратность на сорт",""))</f>
        <v/>
      </c>
    </row>
    <row r="3633" spans="2:35" ht="14.4" customHeight="1">
      <c r="B3633" s="251"/>
      <c r="C3633" s="168" t="s">
        <v>2439</v>
      </c>
      <c r="D3633" s="267"/>
      <c r="E3633" s="267"/>
      <c r="F3633" s="267"/>
      <c r="G3633" s="267"/>
      <c r="H3633" s="267"/>
      <c r="I3633" s="267"/>
      <c r="J3633" s="267"/>
      <c r="K3633" s="267"/>
      <c r="L3633" s="196" t="s">
        <v>37</v>
      </c>
      <c r="M3633" s="332" t="s">
        <v>1466</v>
      </c>
      <c r="N3633" s="332" t="s">
        <v>2336</v>
      </c>
      <c r="O3633" s="332" t="s">
        <v>2335</v>
      </c>
      <c r="P3633" s="332" t="s">
        <v>2440</v>
      </c>
      <c r="Q3633" s="338" t="s">
        <v>4642</v>
      </c>
      <c r="R3633" s="334"/>
      <c r="S3633" s="334"/>
      <c r="T3633" s="334"/>
      <c r="U3633" s="252"/>
      <c r="V3633" s="197" t="s">
        <v>776</v>
      </c>
      <c r="W3633" s="220">
        <v>1</v>
      </c>
      <c r="X3633" s="223">
        <v>1738</v>
      </c>
      <c r="Y3633" s="223">
        <v>1685</v>
      </c>
      <c r="Z3633" s="223">
        <v>1580</v>
      </c>
      <c r="AA3633" s="223">
        <v>1485</v>
      </c>
      <c r="AB3633" s="5"/>
      <c r="AC3633" s="224">
        <f t="shared" si="134"/>
        <v>0</v>
      </c>
      <c r="AD3633" s="270">
        <f t="shared" si="135"/>
        <v>0</v>
      </c>
      <c r="AE3633" s="198" t="s">
        <v>4484</v>
      </c>
      <c r="AF3633" s="199"/>
      <c r="AG3633" s="200"/>
      <c r="AH3633" s="200"/>
      <c r="AI3633" s="169" t="str">
        <f>IF(AB3633/W3633=0,"",IF(MOD(AB3633,W3633)&gt;0,"ОШИБКА!!! неверная кратность на сорт",""))</f>
        <v/>
      </c>
    </row>
    <row r="3634" spans="2:35" ht="14.4" customHeight="1">
      <c r="B3634" s="251"/>
      <c r="C3634" s="168" t="s">
        <v>3586</v>
      </c>
      <c r="D3634" s="267"/>
      <c r="E3634" s="267"/>
      <c r="F3634" s="267"/>
      <c r="G3634" s="267"/>
      <c r="H3634" s="267"/>
      <c r="I3634" s="267"/>
      <c r="J3634" s="267"/>
      <c r="K3634" s="267"/>
      <c r="L3634" s="196" t="s">
        <v>37</v>
      </c>
      <c r="M3634" s="332" t="s">
        <v>1466</v>
      </c>
      <c r="N3634" s="332" t="s">
        <v>2336</v>
      </c>
      <c r="O3634" s="332" t="s">
        <v>2335</v>
      </c>
      <c r="P3634" s="332" t="s">
        <v>3939</v>
      </c>
      <c r="Q3634" s="338" t="s">
        <v>4642</v>
      </c>
      <c r="R3634" s="334"/>
      <c r="S3634" s="334"/>
      <c r="T3634" s="334"/>
      <c r="U3634" s="252"/>
      <c r="V3634" s="197" t="s">
        <v>776</v>
      </c>
      <c r="W3634" s="220">
        <v>1</v>
      </c>
      <c r="X3634" s="223">
        <v>908</v>
      </c>
      <c r="Y3634" s="223">
        <v>880</v>
      </c>
      <c r="Z3634" s="223">
        <v>825</v>
      </c>
      <c r="AA3634" s="223">
        <v>776</v>
      </c>
      <c r="AB3634" s="5"/>
      <c r="AC3634" s="224">
        <f t="shared" si="134"/>
        <v>0</v>
      </c>
      <c r="AD3634" s="270">
        <f t="shared" si="135"/>
        <v>0</v>
      </c>
      <c r="AE3634" s="198" t="s">
        <v>4484</v>
      </c>
      <c r="AF3634" s="199"/>
      <c r="AG3634" s="200"/>
      <c r="AH3634" s="200"/>
      <c r="AI3634" s="169" t="str">
        <f>IF(AB3634/W3634=0,"",IF(MOD(AB3634,W3634)&gt;0,"ОШИБКА!!! неверная кратность на сорт",""))</f>
        <v/>
      </c>
    </row>
    <row r="3635" spans="2:35" ht="14.4" customHeight="1">
      <c r="B3635" s="251"/>
      <c r="C3635" s="168" t="s">
        <v>2441</v>
      </c>
      <c r="D3635" s="267"/>
      <c r="E3635" s="267"/>
      <c r="F3635" s="267"/>
      <c r="G3635" s="267"/>
      <c r="H3635" s="267"/>
      <c r="I3635" s="267"/>
      <c r="J3635" s="267">
        <v>4</v>
      </c>
      <c r="K3635" s="267"/>
      <c r="L3635" s="196" t="s">
        <v>37</v>
      </c>
      <c r="M3635" s="196" t="s">
        <v>1466</v>
      </c>
      <c r="N3635" s="196" t="s">
        <v>2336</v>
      </c>
      <c r="O3635" s="196" t="s">
        <v>2335</v>
      </c>
      <c r="P3635" s="196" t="s">
        <v>2442</v>
      </c>
      <c r="Q3635" s="217" t="s">
        <v>4642</v>
      </c>
      <c r="R3635" s="218"/>
      <c r="S3635" s="218"/>
      <c r="T3635" s="334"/>
      <c r="U3635" s="252"/>
      <c r="V3635" s="197" t="s">
        <v>776</v>
      </c>
      <c r="W3635" s="220">
        <v>1</v>
      </c>
      <c r="X3635" s="223">
        <v>1901</v>
      </c>
      <c r="Y3635" s="223">
        <v>1844</v>
      </c>
      <c r="Z3635" s="223">
        <v>1728</v>
      </c>
      <c r="AA3635" s="223">
        <v>1625</v>
      </c>
      <c r="AB3635" s="5"/>
      <c r="AC3635" s="224">
        <f t="shared" si="134"/>
        <v>0</v>
      </c>
      <c r="AD3635" s="270">
        <f t="shared" si="135"/>
        <v>0</v>
      </c>
      <c r="AE3635" s="198"/>
      <c r="AF3635" s="199"/>
      <c r="AG3635" s="200"/>
      <c r="AH3635" s="200"/>
      <c r="AI3635" s="169" t="str">
        <f>IF(AB3635/W3635=0,"",IF(MOD(AB3635,W3635)&gt;0,"ОШИБКА!!! неверная кратность на сорт",""))</f>
        <v/>
      </c>
    </row>
    <row r="3636" spans="2:35" ht="14.4" customHeight="1">
      <c r="B3636" s="251"/>
      <c r="C3636" s="168" t="s">
        <v>2443</v>
      </c>
      <c r="D3636" s="267"/>
      <c r="E3636" s="267"/>
      <c r="F3636" s="267"/>
      <c r="G3636" s="267"/>
      <c r="H3636" s="267"/>
      <c r="I3636" s="267"/>
      <c r="J3636" s="267"/>
      <c r="K3636" s="267"/>
      <c r="L3636" s="196" t="s">
        <v>37</v>
      </c>
      <c r="M3636" s="332" t="s">
        <v>1466</v>
      </c>
      <c r="N3636" s="332" t="s">
        <v>2336</v>
      </c>
      <c r="O3636" s="332" t="s">
        <v>2335</v>
      </c>
      <c r="P3636" s="332" t="s">
        <v>2444</v>
      </c>
      <c r="Q3636" s="338" t="s">
        <v>4642</v>
      </c>
      <c r="R3636" s="334"/>
      <c r="S3636" s="334"/>
      <c r="T3636" s="334"/>
      <c r="U3636" s="252"/>
      <c r="V3636" s="197" t="s">
        <v>776</v>
      </c>
      <c r="W3636" s="220">
        <v>1</v>
      </c>
      <c r="X3636" s="223">
        <v>910</v>
      </c>
      <c r="Y3636" s="223">
        <v>882</v>
      </c>
      <c r="Z3636" s="223">
        <v>827</v>
      </c>
      <c r="AA3636" s="223">
        <v>777</v>
      </c>
      <c r="AB3636" s="5"/>
      <c r="AC3636" s="224">
        <f t="shared" si="134"/>
        <v>0</v>
      </c>
      <c r="AD3636" s="270">
        <f t="shared" si="135"/>
        <v>0</v>
      </c>
      <c r="AE3636" s="198" t="s">
        <v>4484</v>
      </c>
      <c r="AF3636" s="199"/>
      <c r="AG3636" s="200"/>
      <c r="AH3636" s="200"/>
      <c r="AI3636" s="169" t="str">
        <f>IF(AB3636/W3636=0,"",IF(MOD(AB3636,W3636)&gt;0,"ОШИБКА!!! неверная кратность на сорт",""))</f>
        <v/>
      </c>
    </row>
    <row r="3637" spans="2:35" ht="14.4" customHeight="1">
      <c r="B3637" s="251"/>
      <c r="C3637" s="168" t="s">
        <v>2445</v>
      </c>
      <c r="D3637" s="267"/>
      <c r="E3637" s="267"/>
      <c r="F3637" s="267"/>
      <c r="G3637" s="267"/>
      <c r="H3637" s="267"/>
      <c r="I3637" s="267"/>
      <c r="J3637" s="267"/>
      <c r="K3637" s="267"/>
      <c r="L3637" s="196" t="s">
        <v>37</v>
      </c>
      <c r="M3637" s="332" t="s">
        <v>1466</v>
      </c>
      <c r="N3637" s="332" t="s">
        <v>2336</v>
      </c>
      <c r="O3637" s="332" t="s">
        <v>2335</v>
      </c>
      <c r="P3637" s="332" t="s">
        <v>2446</v>
      </c>
      <c r="Q3637" s="332" t="s">
        <v>141</v>
      </c>
      <c r="R3637" s="334" t="s">
        <v>5</v>
      </c>
      <c r="S3637" s="334"/>
      <c r="T3637" s="334"/>
      <c r="U3637" s="219"/>
      <c r="V3637" s="197" t="s">
        <v>157</v>
      </c>
      <c r="W3637" s="220">
        <v>1</v>
      </c>
      <c r="X3637" s="223">
        <v>537</v>
      </c>
      <c r="Y3637" s="223">
        <v>520</v>
      </c>
      <c r="Z3637" s="223">
        <v>488</v>
      </c>
      <c r="AA3637" s="223">
        <v>459</v>
      </c>
      <c r="AB3637" s="5"/>
      <c r="AC3637" s="224">
        <f t="shared" si="134"/>
        <v>0</v>
      </c>
      <c r="AD3637" s="270">
        <f t="shared" si="135"/>
        <v>0</v>
      </c>
      <c r="AE3637" s="198" t="s">
        <v>4484</v>
      </c>
      <c r="AF3637" s="199"/>
      <c r="AG3637" s="200"/>
      <c r="AH3637" s="200"/>
      <c r="AI3637" s="169" t="str">
        <f>IF(AB3637/W3637=0,"",IF(MOD(AB3637,W3637)&gt;0,"ОШИБКА!!! неверная кратность на сорт",""))</f>
        <v/>
      </c>
    </row>
    <row r="3638" spans="2:35" ht="14.4" customHeight="1">
      <c r="B3638" s="251"/>
      <c r="C3638" s="168" t="s">
        <v>2447</v>
      </c>
      <c r="D3638" s="267">
        <v>7</v>
      </c>
      <c r="E3638" s="267"/>
      <c r="F3638" s="267"/>
      <c r="G3638" s="267"/>
      <c r="H3638" s="267"/>
      <c r="I3638" s="267"/>
      <c r="J3638" s="267"/>
      <c r="K3638" s="267"/>
      <c r="L3638" s="196" t="s">
        <v>37</v>
      </c>
      <c r="M3638" s="196" t="s">
        <v>1466</v>
      </c>
      <c r="N3638" s="196" t="s">
        <v>2336</v>
      </c>
      <c r="O3638" s="196" t="s">
        <v>2335</v>
      </c>
      <c r="P3638" s="196" t="s">
        <v>2448</v>
      </c>
      <c r="Q3638" s="217" t="s">
        <v>4642</v>
      </c>
      <c r="R3638" s="218"/>
      <c r="S3638" s="218"/>
      <c r="T3638" s="218"/>
      <c r="U3638" s="252"/>
      <c r="V3638" s="197" t="s">
        <v>776</v>
      </c>
      <c r="W3638" s="220">
        <v>1</v>
      </c>
      <c r="X3638" s="223">
        <v>906</v>
      </c>
      <c r="Y3638" s="223">
        <v>879</v>
      </c>
      <c r="Z3638" s="223">
        <v>824</v>
      </c>
      <c r="AA3638" s="223">
        <v>775</v>
      </c>
      <c r="AB3638" s="5"/>
      <c r="AC3638" s="224">
        <f t="shared" si="134"/>
        <v>0</v>
      </c>
      <c r="AD3638" s="270">
        <f t="shared" si="135"/>
        <v>0</v>
      </c>
      <c r="AE3638" s="198"/>
      <c r="AF3638" s="199"/>
      <c r="AG3638" s="200"/>
      <c r="AH3638" s="200"/>
      <c r="AI3638" s="169" t="str">
        <f>IF(AB3638/W3638=0,"",IF(MOD(AB3638,W3638)&gt;0,"ОШИБКА!!! неверная кратность на сорт",""))</f>
        <v/>
      </c>
    </row>
    <row r="3639" spans="2:35" ht="14.4" customHeight="1">
      <c r="B3639" s="251"/>
      <c r="C3639" s="168" t="s">
        <v>2449</v>
      </c>
      <c r="D3639" s="267">
        <v>1</v>
      </c>
      <c r="E3639" s="267"/>
      <c r="F3639" s="267"/>
      <c r="G3639" s="267"/>
      <c r="H3639" s="267"/>
      <c r="I3639" s="267"/>
      <c r="J3639" s="267">
        <v>5</v>
      </c>
      <c r="K3639" s="267"/>
      <c r="L3639" s="196" t="s">
        <v>37</v>
      </c>
      <c r="M3639" s="196" t="s">
        <v>1466</v>
      </c>
      <c r="N3639" s="196" t="s">
        <v>2336</v>
      </c>
      <c r="O3639" s="196" t="s">
        <v>2335</v>
      </c>
      <c r="P3639" s="196" t="s">
        <v>2450</v>
      </c>
      <c r="Q3639" s="217" t="s">
        <v>4642</v>
      </c>
      <c r="R3639" s="218"/>
      <c r="S3639" s="218"/>
      <c r="T3639" s="218"/>
      <c r="U3639" s="252"/>
      <c r="V3639" s="197" t="s">
        <v>776</v>
      </c>
      <c r="W3639" s="220">
        <v>1</v>
      </c>
      <c r="X3639" s="223">
        <v>910</v>
      </c>
      <c r="Y3639" s="223">
        <v>882</v>
      </c>
      <c r="Z3639" s="223">
        <v>827</v>
      </c>
      <c r="AA3639" s="223">
        <v>777</v>
      </c>
      <c r="AB3639" s="5"/>
      <c r="AC3639" s="224">
        <f t="shared" si="134"/>
        <v>0</v>
      </c>
      <c r="AD3639" s="270">
        <f t="shared" si="135"/>
        <v>0</v>
      </c>
      <c r="AE3639" s="198"/>
      <c r="AF3639" s="199"/>
      <c r="AG3639" s="200"/>
      <c r="AH3639" s="200"/>
      <c r="AI3639" s="169" t="str">
        <f>IF(AB3639/W3639=0,"",IF(MOD(AB3639,W3639)&gt;0,"ОШИБКА!!! неверная кратность на сорт",""))</f>
        <v/>
      </c>
    </row>
    <row r="3640" spans="2:35" ht="14.4" customHeight="1">
      <c r="B3640" s="251"/>
      <c r="C3640" s="168" t="s">
        <v>2451</v>
      </c>
      <c r="D3640" s="267"/>
      <c r="E3640" s="267"/>
      <c r="F3640" s="267"/>
      <c r="G3640" s="267"/>
      <c r="H3640" s="267"/>
      <c r="I3640" s="267"/>
      <c r="J3640" s="267"/>
      <c r="K3640" s="267"/>
      <c r="L3640" s="196" t="s">
        <v>37</v>
      </c>
      <c r="M3640" s="332" t="s">
        <v>1466</v>
      </c>
      <c r="N3640" s="332" t="s">
        <v>2336</v>
      </c>
      <c r="O3640" s="332" t="s">
        <v>2335</v>
      </c>
      <c r="P3640" s="332" t="s">
        <v>2452</v>
      </c>
      <c r="Q3640" s="338" t="s">
        <v>4642</v>
      </c>
      <c r="R3640" s="334"/>
      <c r="S3640" s="334"/>
      <c r="T3640" s="334"/>
      <c r="U3640" s="252"/>
      <c r="V3640" s="197" t="s">
        <v>776</v>
      </c>
      <c r="W3640" s="220">
        <v>1</v>
      </c>
      <c r="X3640" s="223">
        <v>910</v>
      </c>
      <c r="Y3640" s="223">
        <v>882</v>
      </c>
      <c r="Z3640" s="223">
        <v>827</v>
      </c>
      <c r="AA3640" s="223">
        <v>777</v>
      </c>
      <c r="AB3640" s="5"/>
      <c r="AC3640" s="224">
        <f t="shared" si="134"/>
        <v>0</v>
      </c>
      <c r="AD3640" s="270">
        <f t="shared" si="135"/>
        <v>0</v>
      </c>
      <c r="AE3640" s="198" t="s">
        <v>4484</v>
      </c>
      <c r="AF3640" s="199"/>
      <c r="AG3640" s="200"/>
      <c r="AH3640" s="200"/>
      <c r="AI3640" s="169" t="str">
        <f>IF(AB3640/W3640=0,"",IF(MOD(AB3640,W3640)&gt;0,"ОШИБКА!!! неверная кратность на сорт",""))</f>
        <v/>
      </c>
    </row>
    <row r="3641" spans="2:35" ht="14.4" customHeight="1">
      <c r="B3641" s="251"/>
      <c r="C3641" s="168" t="s">
        <v>2453</v>
      </c>
      <c r="D3641" s="267">
        <v>15</v>
      </c>
      <c r="E3641" s="267"/>
      <c r="F3641" s="267"/>
      <c r="G3641" s="267"/>
      <c r="H3641" s="267"/>
      <c r="I3641" s="267"/>
      <c r="J3641" s="267"/>
      <c r="K3641" s="267"/>
      <c r="L3641" s="196" t="s">
        <v>37</v>
      </c>
      <c r="M3641" s="196" t="s">
        <v>1466</v>
      </c>
      <c r="N3641" s="196" t="s">
        <v>2336</v>
      </c>
      <c r="O3641" s="196" t="s">
        <v>2335</v>
      </c>
      <c r="P3641" s="196" t="s">
        <v>2452</v>
      </c>
      <c r="Q3641" s="217" t="s">
        <v>543</v>
      </c>
      <c r="R3641" s="218"/>
      <c r="S3641" s="218"/>
      <c r="T3641" s="218"/>
      <c r="U3641" s="252"/>
      <c r="V3641" s="197" t="s">
        <v>776</v>
      </c>
      <c r="W3641" s="220">
        <v>1</v>
      </c>
      <c r="X3641" s="223">
        <v>1332</v>
      </c>
      <c r="Y3641" s="223">
        <v>1292</v>
      </c>
      <c r="Z3641" s="223">
        <v>1211</v>
      </c>
      <c r="AA3641" s="223">
        <v>1138</v>
      </c>
      <c r="AB3641" s="5"/>
      <c r="AC3641" s="224">
        <f t="shared" si="134"/>
        <v>0</v>
      </c>
      <c r="AD3641" s="270">
        <f t="shared" si="135"/>
        <v>0</v>
      </c>
      <c r="AE3641" s="198"/>
      <c r="AF3641" s="199"/>
      <c r="AG3641" s="200"/>
      <c r="AH3641" s="200"/>
      <c r="AI3641" s="169" t="str">
        <f>IF(AB3641/W3641=0,"",IF(MOD(AB3641,W3641)&gt;0,"ОШИБКА!!! неверная кратность на сорт",""))</f>
        <v/>
      </c>
    </row>
    <row r="3642" spans="2:35" ht="14.4" customHeight="1">
      <c r="B3642" s="251"/>
      <c r="C3642" s="168" t="s">
        <v>2454</v>
      </c>
      <c r="D3642" s="267">
        <v>15</v>
      </c>
      <c r="E3642" s="267"/>
      <c r="F3642" s="267"/>
      <c r="G3642" s="267"/>
      <c r="H3642" s="267"/>
      <c r="I3642" s="267"/>
      <c r="J3642" s="267"/>
      <c r="K3642" s="267"/>
      <c r="L3642" s="196" t="s">
        <v>37</v>
      </c>
      <c r="M3642" s="196" t="s">
        <v>1466</v>
      </c>
      <c r="N3642" s="196" t="s">
        <v>2336</v>
      </c>
      <c r="O3642" s="196" t="s">
        <v>2335</v>
      </c>
      <c r="P3642" s="196" t="s">
        <v>2455</v>
      </c>
      <c r="Q3642" s="217" t="s">
        <v>543</v>
      </c>
      <c r="R3642" s="218"/>
      <c r="S3642" s="218"/>
      <c r="T3642" s="218"/>
      <c r="U3642" s="252"/>
      <c r="V3642" s="197" t="s">
        <v>776</v>
      </c>
      <c r="W3642" s="220">
        <v>1</v>
      </c>
      <c r="X3642" s="223">
        <v>1901</v>
      </c>
      <c r="Y3642" s="223">
        <v>1844</v>
      </c>
      <c r="Z3642" s="223">
        <v>1728</v>
      </c>
      <c r="AA3642" s="223">
        <v>1625</v>
      </c>
      <c r="AB3642" s="5"/>
      <c r="AC3642" s="224">
        <f t="shared" si="134"/>
        <v>0</v>
      </c>
      <c r="AD3642" s="270">
        <f t="shared" si="135"/>
        <v>0</v>
      </c>
      <c r="AE3642" s="198"/>
      <c r="AF3642" s="199"/>
      <c r="AG3642" s="200"/>
      <c r="AH3642" s="200"/>
      <c r="AI3642" s="169" t="str">
        <f>IF(AB3642/W3642=0,"",IF(MOD(AB3642,W3642)&gt;0,"ОШИБКА!!! неверная кратность на сорт",""))</f>
        <v/>
      </c>
    </row>
    <row r="3643" spans="2:35" ht="14.4" customHeight="1">
      <c r="B3643" s="251"/>
      <c r="C3643" s="168" t="s">
        <v>3587</v>
      </c>
      <c r="D3643" s="267"/>
      <c r="E3643" s="267"/>
      <c r="F3643" s="267"/>
      <c r="G3643" s="267"/>
      <c r="H3643" s="267"/>
      <c r="I3643" s="267"/>
      <c r="J3643" s="267"/>
      <c r="K3643" s="267"/>
      <c r="L3643" s="196" t="s">
        <v>37</v>
      </c>
      <c r="M3643" s="332" t="s">
        <v>1466</v>
      </c>
      <c r="N3643" s="332" t="s">
        <v>2336</v>
      </c>
      <c r="O3643" s="332" t="s">
        <v>2335</v>
      </c>
      <c r="P3643" s="332" t="s">
        <v>3940</v>
      </c>
      <c r="Q3643" s="338" t="s">
        <v>4642</v>
      </c>
      <c r="R3643" s="334"/>
      <c r="S3643" s="334"/>
      <c r="T3643" s="334"/>
      <c r="U3643" s="252"/>
      <c r="V3643" s="197" t="s">
        <v>776</v>
      </c>
      <c r="W3643" s="220">
        <v>1</v>
      </c>
      <c r="X3643" s="223">
        <v>908</v>
      </c>
      <c r="Y3643" s="223">
        <v>880</v>
      </c>
      <c r="Z3643" s="223">
        <v>825</v>
      </c>
      <c r="AA3643" s="223">
        <v>776</v>
      </c>
      <c r="AB3643" s="5"/>
      <c r="AC3643" s="224">
        <f t="shared" si="134"/>
        <v>0</v>
      </c>
      <c r="AD3643" s="270">
        <f t="shared" si="135"/>
        <v>0</v>
      </c>
      <c r="AE3643" s="198" t="s">
        <v>4484</v>
      </c>
      <c r="AF3643" s="199"/>
      <c r="AG3643" s="200"/>
      <c r="AH3643" s="200"/>
      <c r="AI3643" s="169" t="str">
        <f>IF(AB3643/W3643=0,"",IF(MOD(AB3643,W3643)&gt;0,"ОШИБКА!!! неверная кратность на сорт",""))</f>
        <v/>
      </c>
    </row>
    <row r="3644" spans="2:35" ht="14.4" customHeight="1">
      <c r="B3644" s="251"/>
      <c r="C3644" s="168" t="s">
        <v>2456</v>
      </c>
      <c r="D3644" s="267">
        <v>10</v>
      </c>
      <c r="E3644" s="267"/>
      <c r="F3644" s="267"/>
      <c r="G3644" s="267"/>
      <c r="H3644" s="267"/>
      <c r="I3644" s="267"/>
      <c r="J3644" s="267"/>
      <c r="K3644" s="267"/>
      <c r="L3644" s="196" t="s">
        <v>37</v>
      </c>
      <c r="M3644" s="196" t="s">
        <v>1466</v>
      </c>
      <c r="N3644" s="196" t="s">
        <v>2336</v>
      </c>
      <c r="O3644" s="196" t="s">
        <v>2335</v>
      </c>
      <c r="P3644" s="196" t="s">
        <v>2457</v>
      </c>
      <c r="Q3644" s="217" t="s">
        <v>543</v>
      </c>
      <c r="R3644" s="218"/>
      <c r="S3644" s="218"/>
      <c r="T3644" s="218"/>
      <c r="U3644" s="252"/>
      <c r="V3644" s="197" t="s">
        <v>776</v>
      </c>
      <c r="W3644" s="220">
        <v>1</v>
      </c>
      <c r="X3644" s="223">
        <v>1738</v>
      </c>
      <c r="Y3644" s="223">
        <v>1685</v>
      </c>
      <c r="Z3644" s="223">
        <v>1580</v>
      </c>
      <c r="AA3644" s="223">
        <v>1485</v>
      </c>
      <c r="AB3644" s="5"/>
      <c r="AC3644" s="224">
        <f t="shared" si="134"/>
        <v>0</v>
      </c>
      <c r="AD3644" s="270">
        <f t="shared" si="135"/>
        <v>0</v>
      </c>
      <c r="AE3644" s="198"/>
      <c r="AF3644" s="199"/>
      <c r="AG3644" s="200"/>
      <c r="AH3644" s="200"/>
      <c r="AI3644" s="169" t="str">
        <f>IF(AB3644/W3644=0,"",IF(MOD(AB3644,W3644)&gt;0,"ОШИБКА!!! неверная кратность на сорт",""))</f>
        <v/>
      </c>
    </row>
    <row r="3645" spans="2:35" ht="14.4" customHeight="1">
      <c r="B3645" s="251"/>
      <c r="C3645" s="168" t="s">
        <v>3588</v>
      </c>
      <c r="D3645" s="267"/>
      <c r="E3645" s="267"/>
      <c r="F3645" s="267"/>
      <c r="G3645" s="267"/>
      <c r="H3645" s="267"/>
      <c r="I3645" s="267"/>
      <c r="J3645" s="267"/>
      <c r="K3645" s="267"/>
      <c r="L3645" s="196" t="s">
        <v>37</v>
      </c>
      <c r="M3645" s="332" t="s">
        <v>1466</v>
      </c>
      <c r="N3645" s="332" t="s">
        <v>2336</v>
      </c>
      <c r="O3645" s="332" t="s">
        <v>2335</v>
      </c>
      <c r="P3645" s="332" t="s">
        <v>3941</v>
      </c>
      <c r="Q3645" s="338" t="s">
        <v>4642</v>
      </c>
      <c r="R3645" s="334"/>
      <c r="S3645" s="334"/>
      <c r="T3645" s="334"/>
      <c r="U3645" s="252"/>
      <c r="V3645" s="197" t="s">
        <v>776</v>
      </c>
      <c r="W3645" s="220">
        <v>1</v>
      </c>
      <c r="X3645" s="223">
        <v>908</v>
      </c>
      <c r="Y3645" s="223">
        <v>880</v>
      </c>
      <c r="Z3645" s="223">
        <v>825</v>
      </c>
      <c r="AA3645" s="223">
        <v>776</v>
      </c>
      <c r="AB3645" s="5"/>
      <c r="AC3645" s="224">
        <f t="shared" si="134"/>
        <v>0</v>
      </c>
      <c r="AD3645" s="270">
        <f t="shared" si="135"/>
        <v>0</v>
      </c>
      <c r="AE3645" s="198" t="s">
        <v>4484</v>
      </c>
      <c r="AF3645" s="199"/>
      <c r="AG3645" s="200"/>
      <c r="AH3645" s="200"/>
      <c r="AI3645" s="169" t="str">
        <f>IF(AB3645/W3645=0,"",IF(MOD(AB3645,W3645)&gt;0,"ОШИБКА!!! неверная кратность на сорт",""))</f>
        <v/>
      </c>
    </row>
    <row r="3646" spans="2:35" ht="14.4" customHeight="1">
      <c r="B3646" s="251"/>
      <c r="C3646" s="168" t="s">
        <v>2458</v>
      </c>
      <c r="D3646" s="267">
        <v>10</v>
      </c>
      <c r="E3646" s="267"/>
      <c r="F3646" s="267"/>
      <c r="G3646" s="267"/>
      <c r="H3646" s="267"/>
      <c r="I3646" s="267"/>
      <c r="J3646" s="267">
        <v>2</v>
      </c>
      <c r="K3646" s="267"/>
      <c r="L3646" s="196" t="s">
        <v>37</v>
      </c>
      <c r="M3646" s="196" t="s">
        <v>1466</v>
      </c>
      <c r="N3646" s="196" t="s">
        <v>2336</v>
      </c>
      <c r="O3646" s="196" t="s">
        <v>2335</v>
      </c>
      <c r="P3646" s="196" t="s">
        <v>2459</v>
      </c>
      <c r="Q3646" s="217" t="s">
        <v>4642</v>
      </c>
      <c r="R3646" s="218"/>
      <c r="S3646" s="218"/>
      <c r="T3646" s="218"/>
      <c r="U3646" s="252"/>
      <c r="V3646" s="197" t="s">
        <v>776</v>
      </c>
      <c r="W3646" s="220">
        <v>1</v>
      </c>
      <c r="X3646" s="223">
        <v>910</v>
      </c>
      <c r="Y3646" s="223">
        <v>882</v>
      </c>
      <c r="Z3646" s="223">
        <v>827</v>
      </c>
      <c r="AA3646" s="223">
        <v>777</v>
      </c>
      <c r="AB3646" s="5"/>
      <c r="AC3646" s="224">
        <f t="shared" si="134"/>
        <v>0</v>
      </c>
      <c r="AD3646" s="270">
        <f t="shared" si="135"/>
        <v>0</v>
      </c>
      <c r="AE3646" s="198"/>
      <c r="AF3646" s="199"/>
      <c r="AG3646" s="200"/>
      <c r="AH3646" s="200"/>
      <c r="AI3646" s="169" t="str">
        <f>IF(AB3646/W3646=0,"",IF(MOD(AB3646,W3646)&gt;0,"ОШИБКА!!! неверная кратность на сорт",""))</f>
        <v/>
      </c>
    </row>
    <row r="3647" spans="2:35" ht="14.4" customHeight="1">
      <c r="B3647" s="251"/>
      <c r="C3647" s="168" t="s">
        <v>2460</v>
      </c>
      <c r="D3647" s="267"/>
      <c r="E3647" s="267"/>
      <c r="F3647" s="267"/>
      <c r="G3647" s="267"/>
      <c r="H3647" s="267"/>
      <c r="I3647" s="267"/>
      <c r="J3647" s="267"/>
      <c r="K3647" s="267"/>
      <c r="L3647" s="196" t="s">
        <v>37</v>
      </c>
      <c r="M3647" s="332" t="s">
        <v>1466</v>
      </c>
      <c r="N3647" s="332" t="s">
        <v>2336</v>
      </c>
      <c r="O3647" s="332" t="s">
        <v>2335</v>
      </c>
      <c r="P3647" s="332" t="s">
        <v>2461</v>
      </c>
      <c r="Q3647" s="338" t="s">
        <v>4642</v>
      </c>
      <c r="R3647" s="334"/>
      <c r="S3647" s="334"/>
      <c r="T3647" s="334"/>
      <c r="U3647" s="252"/>
      <c r="V3647" s="197" t="s">
        <v>776</v>
      </c>
      <c r="W3647" s="220">
        <v>1</v>
      </c>
      <c r="X3647" s="223">
        <v>910</v>
      </c>
      <c r="Y3647" s="223">
        <v>882</v>
      </c>
      <c r="Z3647" s="223">
        <v>827</v>
      </c>
      <c r="AA3647" s="223">
        <v>777</v>
      </c>
      <c r="AB3647" s="5"/>
      <c r="AC3647" s="224">
        <f t="shared" si="134"/>
        <v>0</v>
      </c>
      <c r="AD3647" s="270">
        <f t="shared" si="135"/>
        <v>0</v>
      </c>
      <c r="AE3647" s="198" t="s">
        <v>4484</v>
      </c>
      <c r="AF3647" s="199"/>
      <c r="AG3647" s="200"/>
      <c r="AH3647" s="200"/>
      <c r="AI3647" s="169" t="str">
        <f>IF(AB3647/W3647=0,"",IF(MOD(AB3647,W3647)&gt;0,"ОШИБКА!!! неверная кратность на сорт",""))</f>
        <v/>
      </c>
    </row>
    <row r="3648" spans="2:35" ht="14.4" customHeight="1">
      <c r="B3648" s="251"/>
      <c r="C3648" s="168" t="s">
        <v>2462</v>
      </c>
      <c r="D3648" s="267"/>
      <c r="E3648" s="267"/>
      <c r="F3648" s="267"/>
      <c r="G3648" s="267"/>
      <c r="H3648" s="267"/>
      <c r="I3648" s="267"/>
      <c r="J3648" s="267">
        <v>5</v>
      </c>
      <c r="K3648" s="267"/>
      <c r="L3648" s="196" t="s">
        <v>37</v>
      </c>
      <c r="M3648" s="196" t="s">
        <v>1466</v>
      </c>
      <c r="N3648" s="196" t="s">
        <v>2336</v>
      </c>
      <c r="O3648" s="196" t="s">
        <v>2335</v>
      </c>
      <c r="P3648" s="196" t="s">
        <v>2463</v>
      </c>
      <c r="Q3648" s="217" t="s">
        <v>4642</v>
      </c>
      <c r="R3648" s="218"/>
      <c r="S3648" s="218"/>
      <c r="T3648" s="334"/>
      <c r="U3648" s="252"/>
      <c r="V3648" s="197" t="s">
        <v>776</v>
      </c>
      <c r="W3648" s="220">
        <v>1</v>
      </c>
      <c r="X3648" s="223">
        <v>1307</v>
      </c>
      <c r="Y3648" s="223">
        <v>1268</v>
      </c>
      <c r="Z3648" s="223">
        <v>1188</v>
      </c>
      <c r="AA3648" s="223">
        <v>1117</v>
      </c>
      <c r="AB3648" s="5"/>
      <c r="AC3648" s="224">
        <f t="shared" si="134"/>
        <v>0</v>
      </c>
      <c r="AD3648" s="270">
        <f t="shared" si="135"/>
        <v>0</v>
      </c>
      <c r="AE3648" s="198"/>
      <c r="AF3648" s="199"/>
      <c r="AG3648" s="200"/>
      <c r="AH3648" s="200"/>
      <c r="AI3648" s="169" t="str">
        <f>IF(AB3648/W3648=0,"",IF(MOD(AB3648,W3648)&gt;0,"ОШИБКА!!! неверная кратность на сорт",""))</f>
        <v/>
      </c>
    </row>
    <row r="3649" spans="2:35" ht="14.4" customHeight="1">
      <c r="B3649" s="251"/>
      <c r="C3649" s="168" t="s">
        <v>2464</v>
      </c>
      <c r="D3649" s="267"/>
      <c r="E3649" s="267"/>
      <c r="F3649" s="267"/>
      <c r="G3649" s="267"/>
      <c r="H3649" s="267"/>
      <c r="I3649" s="267"/>
      <c r="J3649" s="267">
        <v>5</v>
      </c>
      <c r="K3649" s="267"/>
      <c r="L3649" s="196" t="s">
        <v>37</v>
      </c>
      <c r="M3649" s="196" t="s">
        <v>1466</v>
      </c>
      <c r="N3649" s="196" t="s">
        <v>2336</v>
      </c>
      <c r="O3649" s="196" t="s">
        <v>2335</v>
      </c>
      <c r="P3649" s="196" t="s">
        <v>2465</v>
      </c>
      <c r="Q3649" s="217" t="s">
        <v>4642</v>
      </c>
      <c r="R3649" s="218"/>
      <c r="S3649" s="218"/>
      <c r="T3649" s="334"/>
      <c r="U3649" s="252"/>
      <c r="V3649" s="197" t="s">
        <v>776</v>
      </c>
      <c r="W3649" s="220">
        <v>1</v>
      </c>
      <c r="X3649" s="223">
        <v>1334</v>
      </c>
      <c r="Y3649" s="223">
        <v>1293</v>
      </c>
      <c r="Z3649" s="223">
        <v>1212</v>
      </c>
      <c r="AA3649" s="223">
        <v>1140</v>
      </c>
      <c r="AB3649" s="5"/>
      <c r="AC3649" s="224">
        <f t="shared" si="134"/>
        <v>0</v>
      </c>
      <c r="AD3649" s="270">
        <f t="shared" si="135"/>
        <v>0</v>
      </c>
      <c r="AE3649" s="198"/>
      <c r="AF3649" s="199"/>
      <c r="AG3649" s="200"/>
      <c r="AH3649" s="200"/>
      <c r="AI3649" s="169" t="str">
        <f>IF(AB3649/W3649=0,"",IF(MOD(AB3649,W3649)&gt;0,"ОШИБКА!!! неверная кратность на сорт",""))</f>
        <v/>
      </c>
    </row>
    <row r="3650" spans="2:35" ht="14.4" customHeight="1">
      <c r="B3650" s="251"/>
      <c r="C3650" s="168" t="s">
        <v>2334</v>
      </c>
      <c r="D3650" s="267"/>
      <c r="E3650" s="267"/>
      <c r="F3650" s="267"/>
      <c r="G3650" s="267"/>
      <c r="H3650" s="267"/>
      <c r="I3650" s="267"/>
      <c r="J3650" s="267"/>
      <c r="K3650" s="267"/>
      <c r="L3650" s="196" t="s">
        <v>37</v>
      </c>
      <c r="M3650" s="332" t="s">
        <v>1466</v>
      </c>
      <c r="N3650" s="332" t="s">
        <v>2991</v>
      </c>
      <c r="O3650" s="332" t="s">
        <v>2335</v>
      </c>
      <c r="P3650" s="332" t="s">
        <v>4479</v>
      </c>
      <c r="Q3650" s="338" t="s">
        <v>4642</v>
      </c>
      <c r="R3650" s="334"/>
      <c r="S3650" s="334"/>
      <c r="T3650" s="334"/>
      <c r="U3650" s="252"/>
      <c r="V3650" s="197" t="s">
        <v>776</v>
      </c>
      <c r="W3650" s="220">
        <v>1</v>
      </c>
      <c r="X3650" s="223">
        <v>596</v>
      </c>
      <c r="Y3650" s="223">
        <v>578</v>
      </c>
      <c r="Z3650" s="223">
        <v>542</v>
      </c>
      <c r="AA3650" s="223">
        <v>510</v>
      </c>
      <c r="AB3650" s="5"/>
      <c r="AC3650" s="224">
        <f t="shared" si="134"/>
        <v>0</v>
      </c>
      <c r="AD3650" s="270">
        <f t="shared" si="135"/>
        <v>0</v>
      </c>
      <c r="AE3650" s="198" t="s">
        <v>4484</v>
      </c>
      <c r="AF3650" s="199"/>
      <c r="AG3650" s="200"/>
      <c r="AH3650" s="200"/>
      <c r="AI3650" s="169" t="str">
        <f>IF(AB3650/W3650=0,"",IF(MOD(AB3650,W3650)&gt;0,"ОШИБКА!!! неверная кратность на сорт",""))</f>
        <v/>
      </c>
    </row>
    <row r="3651" spans="2:35" ht="14.4" customHeight="1">
      <c r="B3651" s="251"/>
      <c r="C3651" s="168" t="s">
        <v>3583</v>
      </c>
      <c r="D3651" s="267"/>
      <c r="E3651" s="267"/>
      <c r="F3651" s="267"/>
      <c r="G3651" s="267"/>
      <c r="H3651" s="267"/>
      <c r="I3651" s="267"/>
      <c r="J3651" s="267"/>
      <c r="K3651" s="267"/>
      <c r="L3651" s="196" t="s">
        <v>37</v>
      </c>
      <c r="M3651" s="332" t="s">
        <v>1466</v>
      </c>
      <c r="N3651" s="332" t="s">
        <v>2991</v>
      </c>
      <c r="O3651" s="332" t="s">
        <v>2335</v>
      </c>
      <c r="P3651" s="332" t="s">
        <v>4479</v>
      </c>
      <c r="Q3651" s="338" t="s">
        <v>543</v>
      </c>
      <c r="R3651" s="334"/>
      <c r="S3651" s="334"/>
      <c r="T3651" s="334"/>
      <c r="U3651" s="252"/>
      <c r="V3651" s="197" t="s">
        <v>776</v>
      </c>
      <c r="W3651" s="220">
        <v>1</v>
      </c>
      <c r="X3651" s="223">
        <v>596</v>
      </c>
      <c r="Y3651" s="223">
        <v>578</v>
      </c>
      <c r="Z3651" s="223">
        <v>542</v>
      </c>
      <c r="AA3651" s="223">
        <v>510</v>
      </c>
      <c r="AB3651" s="5"/>
      <c r="AC3651" s="224">
        <f t="shared" si="134"/>
        <v>0</v>
      </c>
      <c r="AD3651" s="270">
        <f t="shared" si="135"/>
        <v>0</v>
      </c>
      <c r="AE3651" s="198" t="s">
        <v>4484</v>
      </c>
      <c r="AF3651" s="199"/>
      <c r="AG3651" s="200"/>
      <c r="AH3651" s="200"/>
      <c r="AI3651" s="169" t="str">
        <f>IF(AB3651/W3651=0,"",IF(MOD(AB3651,W3651)&gt;0,"ОШИБКА!!! неверная кратность на сорт",""))</f>
        <v/>
      </c>
    </row>
    <row r="3652" spans="2:35" ht="14.4" customHeight="1">
      <c r="B3652" s="251"/>
      <c r="C3652" s="168" t="s">
        <v>2473</v>
      </c>
      <c r="D3652" s="267">
        <v>10</v>
      </c>
      <c r="E3652" s="267"/>
      <c r="F3652" s="267"/>
      <c r="G3652" s="267"/>
      <c r="H3652" s="267"/>
      <c r="I3652" s="267"/>
      <c r="J3652" s="267">
        <v>1</v>
      </c>
      <c r="K3652" s="267"/>
      <c r="L3652" s="196" t="s">
        <v>37</v>
      </c>
      <c r="M3652" s="196" t="s">
        <v>1466</v>
      </c>
      <c r="N3652" s="196" t="s">
        <v>2468</v>
      </c>
      <c r="O3652" s="196" t="s">
        <v>2471</v>
      </c>
      <c r="P3652" s="196" t="s">
        <v>2474</v>
      </c>
      <c r="Q3652" s="217" t="s">
        <v>4642</v>
      </c>
      <c r="R3652" s="218"/>
      <c r="S3652" s="218"/>
      <c r="T3652" s="218"/>
      <c r="U3652" s="252"/>
      <c r="V3652" s="197" t="s">
        <v>776</v>
      </c>
      <c r="W3652" s="220">
        <v>1</v>
      </c>
      <c r="X3652" s="223">
        <v>910</v>
      </c>
      <c r="Y3652" s="223">
        <v>882</v>
      </c>
      <c r="Z3652" s="223">
        <v>827</v>
      </c>
      <c r="AA3652" s="223">
        <v>777</v>
      </c>
      <c r="AB3652" s="5"/>
      <c r="AC3652" s="224">
        <f t="shared" si="134"/>
        <v>0</v>
      </c>
      <c r="AD3652" s="270">
        <f t="shared" si="135"/>
        <v>0</v>
      </c>
      <c r="AE3652" s="198"/>
      <c r="AF3652" s="199"/>
      <c r="AG3652" s="200"/>
      <c r="AH3652" s="200"/>
      <c r="AI3652" s="169" t="str">
        <f>IF(AB3652/W3652=0,"",IF(MOD(AB3652,W3652)&gt;0,"ОШИБКА!!! неверная кратность на сорт",""))</f>
        <v/>
      </c>
    </row>
    <row r="3653" spans="2:35" ht="14.4" customHeight="1">
      <c r="B3653" s="251"/>
      <c r="C3653" s="168" t="s">
        <v>2475</v>
      </c>
      <c r="D3653" s="267">
        <v>10</v>
      </c>
      <c r="E3653" s="267"/>
      <c r="F3653" s="267"/>
      <c r="G3653" s="267"/>
      <c r="H3653" s="267"/>
      <c r="I3653" s="267"/>
      <c r="J3653" s="267">
        <v>15</v>
      </c>
      <c r="K3653" s="267"/>
      <c r="L3653" s="196" t="s">
        <v>37</v>
      </c>
      <c r="M3653" s="196" t="s">
        <v>1466</v>
      </c>
      <c r="N3653" s="196" t="s">
        <v>2468</v>
      </c>
      <c r="O3653" s="196" t="s">
        <v>2471</v>
      </c>
      <c r="P3653" s="196" t="s">
        <v>2476</v>
      </c>
      <c r="Q3653" s="217" t="s">
        <v>946</v>
      </c>
      <c r="R3653" s="218"/>
      <c r="S3653" s="218"/>
      <c r="T3653" s="218"/>
      <c r="U3653" s="219"/>
      <c r="V3653" s="197" t="s">
        <v>776</v>
      </c>
      <c r="W3653" s="220">
        <v>1</v>
      </c>
      <c r="X3653" s="223">
        <v>3028</v>
      </c>
      <c r="Y3653" s="223">
        <v>2936</v>
      </c>
      <c r="Z3653" s="223">
        <v>2753</v>
      </c>
      <c r="AA3653" s="223">
        <v>2588</v>
      </c>
      <c r="AB3653" s="5"/>
      <c r="AC3653" s="224">
        <f t="shared" si="134"/>
        <v>0</v>
      </c>
      <c r="AD3653" s="270">
        <f t="shared" si="135"/>
        <v>0</v>
      </c>
      <c r="AE3653" s="198"/>
      <c r="AF3653" s="199"/>
      <c r="AG3653" s="200"/>
      <c r="AH3653" s="200"/>
      <c r="AI3653" s="169" t="str">
        <f>IF(AB3653/W3653=0,"",IF(MOD(AB3653,W3653)&gt;0,"ОШИБКА!!! неверная кратность на сорт",""))</f>
        <v/>
      </c>
    </row>
    <row r="3654" spans="2:35" ht="14.4" customHeight="1">
      <c r="B3654" s="251"/>
      <c r="C3654" s="168" t="s">
        <v>2477</v>
      </c>
      <c r="D3654" s="267"/>
      <c r="E3654" s="267"/>
      <c r="F3654" s="267"/>
      <c r="G3654" s="267"/>
      <c r="H3654" s="267"/>
      <c r="I3654" s="267"/>
      <c r="J3654" s="267"/>
      <c r="K3654" s="267"/>
      <c r="L3654" s="196" t="s">
        <v>37</v>
      </c>
      <c r="M3654" s="332" t="s">
        <v>1466</v>
      </c>
      <c r="N3654" s="332" t="s">
        <v>2468</v>
      </c>
      <c r="O3654" s="332" t="s">
        <v>2471</v>
      </c>
      <c r="P3654" s="332" t="s">
        <v>2478</v>
      </c>
      <c r="Q3654" s="338" t="s">
        <v>4642</v>
      </c>
      <c r="R3654" s="334"/>
      <c r="S3654" s="334"/>
      <c r="T3654" s="334"/>
      <c r="U3654" s="252"/>
      <c r="V3654" s="197" t="s">
        <v>776</v>
      </c>
      <c r="W3654" s="220">
        <v>1</v>
      </c>
      <c r="X3654" s="223">
        <v>910</v>
      </c>
      <c r="Y3654" s="223">
        <v>882</v>
      </c>
      <c r="Z3654" s="223">
        <v>827</v>
      </c>
      <c r="AA3654" s="223">
        <v>777</v>
      </c>
      <c r="AB3654" s="5"/>
      <c r="AC3654" s="224">
        <f t="shared" si="134"/>
        <v>0</v>
      </c>
      <c r="AD3654" s="270">
        <f t="shared" si="135"/>
        <v>0</v>
      </c>
      <c r="AE3654" s="198" t="s">
        <v>4484</v>
      </c>
      <c r="AF3654" s="199"/>
      <c r="AG3654" s="200"/>
      <c r="AH3654" s="200"/>
      <c r="AI3654" s="169" t="str">
        <f>IF(AB3654/W3654=0,"",IF(MOD(AB3654,W3654)&gt;0,"ОШИБКА!!! неверная кратность на сорт",""))</f>
        <v/>
      </c>
    </row>
    <row r="3655" spans="2:35" ht="14.4" customHeight="1">
      <c r="B3655" s="251"/>
      <c r="C3655" s="168" t="s">
        <v>2479</v>
      </c>
      <c r="D3655" s="267">
        <v>3</v>
      </c>
      <c r="E3655" s="267"/>
      <c r="F3655" s="267"/>
      <c r="G3655" s="267"/>
      <c r="H3655" s="267"/>
      <c r="I3655" s="267"/>
      <c r="J3655" s="267"/>
      <c r="K3655" s="267"/>
      <c r="L3655" s="196" t="s">
        <v>37</v>
      </c>
      <c r="M3655" s="196" t="s">
        <v>1466</v>
      </c>
      <c r="N3655" s="196" t="s">
        <v>2468</v>
      </c>
      <c r="O3655" s="196" t="s">
        <v>2471</v>
      </c>
      <c r="P3655" s="196" t="s">
        <v>2480</v>
      </c>
      <c r="Q3655" s="217" t="s">
        <v>543</v>
      </c>
      <c r="R3655" s="218"/>
      <c r="S3655" s="218"/>
      <c r="T3655" s="218"/>
      <c r="U3655" s="252"/>
      <c r="V3655" s="197" t="s">
        <v>776</v>
      </c>
      <c r="W3655" s="220">
        <v>1</v>
      </c>
      <c r="X3655" s="223">
        <v>2086</v>
      </c>
      <c r="Y3655" s="223">
        <v>2023</v>
      </c>
      <c r="Z3655" s="223">
        <v>1896</v>
      </c>
      <c r="AA3655" s="223">
        <v>1783</v>
      </c>
      <c r="AB3655" s="5"/>
      <c r="AC3655" s="224">
        <f t="shared" si="134"/>
        <v>0</v>
      </c>
      <c r="AD3655" s="270">
        <f t="shared" si="135"/>
        <v>0</v>
      </c>
      <c r="AE3655" s="198"/>
      <c r="AF3655" s="199"/>
      <c r="AG3655" s="200"/>
      <c r="AH3655" s="200"/>
      <c r="AI3655" s="169" t="str">
        <f>IF(AB3655/W3655=0,"",IF(MOD(AB3655,W3655)&gt;0,"ОШИБКА!!! неверная кратность на сорт",""))</f>
        <v/>
      </c>
    </row>
    <row r="3656" spans="2:35" ht="14.4" customHeight="1">
      <c r="B3656" s="251"/>
      <c r="C3656" s="168" t="s">
        <v>2481</v>
      </c>
      <c r="D3656" s="267"/>
      <c r="E3656" s="267"/>
      <c r="F3656" s="267"/>
      <c r="G3656" s="267"/>
      <c r="H3656" s="267"/>
      <c r="I3656" s="267"/>
      <c r="J3656" s="267"/>
      <c r="K3656" s="267"/>
      <c r="L3656" s="196" t="s">
        <v>37</v>
      </c>
      <c r="M3656" s="332" t="s">
        <v>1466</v>
      </c>
      <c r="N3656" s="332" t="s">
        <v>2468</v>
      </c>
      <c r="O3656" s="332" t="s">
        <v>2471</v>
      </c>
      <c r="P3656" s="332" t="s">
        <v>2482</v>
      </c>
      <c r="Q3656" s="338" t="s">
        <v>4642</v>
      </c>
      <c r="R3656" s="334"/>
      <c r="S3656" s="334"/>
      <c r="T3656" s="334"/>
      <c r="U3656" s="252"/>
      <c r="V3656" s="197" t="s">
        <v>776</v>
      </c>
      <c r="W3656" s="220">
        <v>1</v>
      </c>
      <c r="X3656" s="223">
        <v>910</v>
      </c>
      <c r="Y3656" s="223">
        <v>882</v>
      </c>
      <c r="Z3656" s="223">
        <v>827</v>
      </c>
      <c r="AA3656" s="223">
        <v>777</v>
      </c>
      <c r="AB3656" s="5"/>
      <c r="AC3656" s="224">
        <f t="shared" si="134"/>
        <v>0</v>
      </c>
      <c r="AD3656" s="270">
        <f t="shared" si="135"/>
        <v>0</v>
      </c>
      <c r="AE3656" s="198" t="s">
        <v>4484</v>
      </c>
      <c r="AF3656" s="199"/>
      <c r="AG3656" s="200"/>
      <c r="AH3656" s="200"/>
      <c r="AI3656" s="169" t="str">
        <f>IF(AB3656/W3656=0,"",IF(MOD(AB3656,W3656)&gt;0,"ОШИБКА!!! неверная кратность на сорт",""))</f>
        <v/>
      </c>
    </row>
    <row r="3657" spans="2:35" ht="14.4" customHeight="1">
      <c r="B3657" s="251"/>
      <c r="C3657" s="168" t="s">
        <v>2483</v>
      </c>
      <c r="D3657" s="267"/>
      <c r="E3657" s="267"/>
      <c r="F3657" s="267"/>
      <c r="G3657" s="267"/>
      <c r="H3657" s="267"/>
      <c r="I3657" s="267"/>
      <c r="J3657" s="267">
        <v>4</v>
      </c>
      <c r="K3657" s="267"/>
      <c r="L3657" s="196" t="s">
        <v>37</v>
      </c>
      <c r="M3657" s="196" t="s">
        <v>1466</v>
      </c>
      <c r="N3657" s="196" t="s">
        <v>2468</v>
      </c>
      <c r="O3657" s="196" t="s">
        <v>2471</v>
      </c>
      <c r="P3657" s="196" t="s">
        <v>2484</v>
      </c>
      <c r="Q3657" s="217" t="s">
        <v>4642</v>
      </c>
      <c r="R3657" s="218"/>
      <c r="S3657" s="218"/>
      <c r="T3657" s="334"/>
      <c r="U3657" s="252"/>
      <c r="V3657" s="197" t="s">
        <v>776</v>
      </c>
      <c r="W3657" s="220">
        <v>1</v>
      </c>
      <c r="X3657" s="223">
        <v>910</v>
      </c>
      <c r="Y3657" s="223">
        <v>882</v>
      </c>
      <c r="Z3657" s="223">
        <v>827</v>
      </c>
      <c r="AA3657" s="223">
        <v>777</v>
      </c>
      <c r="AB3657" s="5"/>
      <c r="AC3657" s="224">
        <f t="shared" si="134"/>
        <v>0</v>
      </c>
      <c r="AD3657" s="270">
        <f t="shared" si="135"/>
        <v>0</v>
      </c>
      <c r="AE3657" s="198"/>
      <c r="AF3657" s="199"/>
      <c r="AG3657" s="200"/>
      <c r="AH3657" s="200"/>
      <c r="AI3657" s="169" t="str">
        <f>IF(AB3657/W3657=0,"",IF(MOD(AB3657,W3657)&gt;0,"ОШИБКА!!! неверная кратность на сорт",""))</f>
        <v/>
      </c>
    </row>
    <row r="3658" spans="2:35" ht="14.4" customHeight="1">
      <c r="B3658" s="251"/>
      <c r="C3658" s="168" t="s">
        <v>3589</v>
      </c>
      <c r="D3658" s="267"/>
      <c r="E3658" s="267"/>
      <c r="F3658" s="267"/>
      <c r="G3658" s="267"/>
      <c r="H3658" s="267"/>
      <c r="I3658" s="267"/>
      <c r="J3658" s="267"/>
      <c r="K3658" s="267"/>
      <c r="L3658" s="196" t="s">
        <v>37</v>
      </c>
      <c r="M3658" s="332" t="s">
        <v>1466</v>
      </c>
      <c r="N3658" s="332" t="s">
        <v>2468</v>
      </c>
      <c r="O3658" s="332" t="s">
        <v>2471</v>
      </c>
      <c r="P3658" s="332" t="s">
        <v>2486</v>
      </c>
      <c r="Q3658" s="338" t="s">
        <v>4642</v>
      </c>
      <c r="R3658" s="334"/>
      <c r="S3658" s="334"/>
      <c r="T3658" s="334"/>
      <c r="U3658" s="252"/>
      <c r="V3658" s="197" t="s">
        <v>776</v>
      </c>
      <c r="W3658" s="220">
        <v>1</v>
      </c>
      <c r="X3658" s="223">
        <v>908</v>
      </c>
      <c r="Y3658" s="223">
        <v>880</v>
      </c>
      <c r="Z3658" s="223">
        <v>825</v>
      </c>
      <c r="AA3658" s="223">
        <v>776</v>
      </c>
      <c r="AB3658" s="5"/>
      <c r="AC3658" s="224">
        <f t="shared" si="134"/>
        <v>0</v>
      </c>
      <c r="AD3658" s="270">
        <f t="shared" si="135"/>
        <v>0</v>
      </c>
      <c r="AE3658" s="198" t="s">
        <v>4484</v>
      </c>
      <c r="AF3658" s="199"/>
      <c r="AG3658" s="200"/>
      <c r="AH3658" s="200"/>
      <c r="AI3658" s="169" t="str">
        <f>IF(AB3658/W3658=0,"",IF(MOD(AB3658,W3658)&gt;0,"ОШИБКА!!! неверная кратность на сорт",""))</f>
        <v/>
      </c>
    </row>
    <row r="3659" spans="2:35" ht="14.4" customHeight="1">
      <c r="B3659" s="251"/>
      <c r="C3659" s="168" t="s">
        <v>2485</v>
      </c>
      <c r="D3659" s="267">
        <v>10</v>
      </c>
      <c r="E3659" s="267"/>
      <c r="F3659" s="267"/>
      <c r="G3659" s="267"/>
      <c r="H3659" s="267"/>
      <c r="I3659" s="267"/>
      <c r="J3659" s="267"/>
      <c r="K3659" s="267"/>
      <c r="L3659" s="196" t="s">
        <v>37</v>
      </c>
      <c r="M3659" s="196" t="s">
        <v>1466</v>
      </c>
      <c r="N3659" s="196" t="s">
        <v>2468</v>
      </c>
      <c r="O3659" s="196" t="s">
        <v>2471</v>
      </c>
      <c r="P3659" s="196" t="s">
        <v>2486</v>
      </c>
      <c r="Q3659" s="217" t="s">
        <v>543</v>
      </c>
      <c r="R3659" s="218"/>
      <c r="S3659" s="218"/>
      <c r="T3659" s="218"/>
      <c r="U3659" s="252"/>
      <c r="V3659" s="197" t="s">
        <v>776</v>
      </c>
      <c r="W3659" s="220">
        <v>1</v>
      </c>
      <c r="X3659" s="223">
        <v>2474</v>
      </c>
      <c r="Y3659" s="223">
        <v>2399</v>
      </c>
      <c r="Z3659" s="223">
        <v>2249</v>
      </c>
      <c r="AA3659" s="223">
        <v>2114</v>
      </c>
      <c r="AB3659" s="5"/>
      <c r="AC3659" s="224">
        <f t="shared" si="134"/>
        <v>0</v>
      </c>
      <c r="AD3659" s="270">
        <f t="shared" si="135"/>
        <v>0</v>
      </c>
      <c r="AE3659" s="198"/>
      <c r="AF3659" s="199"/>
      <c r="AG3659" s="200"/>
      <c r="AH3659" s="200"/>
      <c r="AI3659" s="169" t="str">
        <f>IF(AB3659/W3659=0,"",IF(MOD(AB3659,W3659)&gt;0,"ОШИБКА!!! неверная кратность на сорт",""))</f>
        <v/>
      </c>
    </row>
    <row r="3660" spans="2:35" ht="14.4" customHeight="1">
      <c r="B3660" s="251"/>
      <c r="C3660" s="168" t="s">
        <v>3590</v>
      </c>
      <c r="D3660" s="267">
        <v>4</v>
      </c>
      <c r="E3660" s="267"/>
      <c r="F3660" s="267"/>
      <c r="G3660" s="267"/>
      <c r="H3660" s="267"/>
      <c r="I3660" s="267"/>
      <c r="J3660" s="267"/>
      <c r="K3660" s="267"/>
      <c r="L3660" s="196" t="s">
        <v>37</v>
      </c>
      <c r="M3660" s="196" t="s">
        <v>1466</v>
      </c>
      <c r="N3660" s="196" t="s">
        <v>2468</v>
      </c>
      <c r="O3660" s="196" t="s">
        <v>2471</v>
      </c>
      <c r="P3660" s="196" t="s">
        <v>3942</v>
      </c>
      <c r="Q3660" s="217" t="s">
        <v>4642</v>
      </c>
      <c r="R3660" s="218"/>
      <c r="S3660" s="218"/>
      <c r="T3660" s="218"/>
      <c r="U3660" s="252"/>
      <c r="V3660" s="197" t="s">
        <v>776</v>
      </c>
      <c r="W3660" s="220">
        <v>1</v>
      </c>
      <c r="X3660" s="223">
        <v>586</v>
      </c>
      <c r="Y3660" s="223">
        <v>568</v>
      </c>
      <c r="Z3660" s="223">
        <v>533</v>
      </c>
      <c r="AA3660" s="223">
        <v>501</v>
      </c>
      <c r="AB3660" s="5"/>
      <c r="AC3660" s="224">
        <f t="shared" si="134"/>
        <v>0</v>
      </c>
      <c r="AD3660" s="270">
        <f t="shared" si="135"/>
        <v>0</v>
      </c>
      <c r="AE3660" s="198"/>
      <c r="AF3660" s="199"/>
      <c r="AG3660" s="200"/>
      <c r="AH3660" s="200"/>
      <c r="AI3660" s="169" t="str">
        <f>IF(AB3660/W3660=0,"",IF(MOD(AB3660,W3660)&gt;0,"ОШИБКА!!! неверная кратность на сорт",""))</f>
        <v/>
      </c>
    </row>
    <row r="3661" spans="2:35" ht="14.4" customHeight="1">
      <c r="B3661" s="251"/>
      <c r="C3661" s="168" t="s">
        <v>2487</v>
      </c>
      <c r="D3661" s="267">
        <v>14</v>
      </c>
      <c r="E3661" s="267"/>
      <c r="F3661" s="267"/>
      <c r="G3661" s="267"/>
      <c r="H3661" s="267"/>
      <c r="I3661" s="267"/>
      <c r="J3661" s="267"/>
      <c r="K3661" s="267"/>
      <c r="L3661" s="196" t="s">
        <v>37</v>
      </c>
      <c r="M3661" s="196" t="s">
        <v>1466</v>
      </c>
      <c r="N3661" s="196" t="s">
        <v>2468</v>
      </c>
      <c r="O3661" s="196" t="s">
        <v>2471</v>
      </c>
      <c r="P3661" s="196" t="s">
        <v>2488</v>
      </c>
      <c r="Q3661" s="217" t="s">
        <v>4642</v>
      </c>
      <c r="R3661" s="218"/>
      <c r="S3661" s="218"/>
      <c r="T3661" s="218"/>
      <c r="U3661" s="252"/>
      <c r="V3661" s="197" t="s">
        <v>776</v>
      </c>
      <c r="W3661" s="220">
        <v>1</v>
      </c>
      <c r="X3661" s="223">
        <v>910</v>
      </c>
      <c r="Y3661" s="223">
        <v>882</v>
      </c>
      <c r="Z3661" s="223">
        <v>827</v>
      </c>
      <c r="AA3661" s="223">
        <v>777</v>
      </c>
      <c r="AB3661" s="5"/>
      <c r="AC3661" s="224">
        <f t="shared" si="134"/>
        <v>0</v>
      </c>
      <c r="AD3661" s="270">
        <f t="shared" si="135"/>
        <v>0</v>
      </c>
      <c r="AE3661" s="198"/>
      <c r="AF3661" s="199"/>
      <c r="AG3661" s="200"/>
      <c r="AH3661" s="200"/>
      <c r="AI3661" s="169" t="str">
        <f>IF(AB3661/W3661=0,"",IF(MOD(AB3661,W3661)&gt;0,"ОШИБКА!!! неверная кратность на сорт",""))</f>
        <v/>
      </c>
    </row>
    <row r="3662" spans="2:35" ht="14.4" customHeight="1">
      <c r="B3662" s="251"/>
      <c r="C3662" s="168" t="s">
        <v>2489</v>
      </c>
      <c r="D3662" s="267">
        <v>12</v>
      </c>
      <c r="E3662" s="267"/>
      <c r="F3662" s="267"/>
      <c r="G3662" s="267"/>
      <c r="H3662" s="267"/>
      <c r="I3662" s="267"/>
      <c r="J3662" s="267"/>
      <c r="K3662" s="267"/>
      <c r="L3662" s="196" t="s">
        <v>37</v>
      </c>
      <c r="M3662" s="196" t="s">
        <v>1466</v>
      </c>
      <c r="N3662" s="196" t="s">
        <v>2468</v>
      </c>
      <c r="O3662" s="196" t="s">
        <v>2471</v>
      </c>
      <c r="P3662" s="196" t="s">
        <v>2490</v>
      </c>
      <c r="Q3662" s="217" t="s">
        <v>4642</v>
      </c>
      <c r="R3662" s="218"/>
      <c r="S3662" s="218"/>
      <c r="T3662" s="218"/>
      <c r="U3662" s="252"/>
      <c r="V3662" s="197" t="s">
        <v>776</v>
      </c>
      <c r="W3662" s="220">
        <v>1</v>
      </c>
      <c r="X3662" s="223">
        <v>2076</v>
      </c>
      <c r="Y3662" s="223">
        <v>2013</v>
      </c>
      <c r="Z3662" s="223">
        <v>1887</v>
      </c>
      <c r="AA3662" s="223">
        <v>1774</v>
      </c>
      <c r="AB3662" s="5"/>
      <c r="AC3662" s="224">
        <f t="shared" si="134"/>
        <v>0</v>
      </c>
      <c r="AD3662" s="270">
        <f t="shared" si="135"/>
        <v>0</v>
      </c>
      <c r="AE3662" s="198"/>
      <c r="AF3662" s="199"/>
      <c r="AG3662" s="200"/>
      <c r="AH3662" s="200"/>
      <c r="AI3662" s="169" t="str">
        <f>IF(AB3662/W3662=0,"",IF(MOD(AB3662,W3662)&gt;0,"ОШИБКА!!! неверная кратность на сорт",""))</f>
        <v/>
      </c>
    </row>
    <row r="3663" spans="2:35" ht="14.4" customHeight="1">
      <c r="B3663" s="251"/>
      <c r="C3663" s="168" t="s">
        <v>2491</v>
      </c>
      <c r="D3663" s="267">
        <v>20</v>
      </c>
      <c r="E3663" s="267"/>
      <c r="F3663" s="267"/>
      <c r="G3663" s="267"/>
      <c r="H3663" s="267"/>
      <c r="I3663" s="267"/>
      <c r="J3663" s="267">
        <v>4</v>
      </c>
      <c r="K3663" s="267"/>
      <c r="L3663" s="196" t="s">
        <v>37</v>
      </c>
      <c r="M3663" s="196" t="s">
        <v>1466</v>
      </c>
      <c r="N3663" s="196" t="s">
        <v>2468</v>
      </c>
      <c r="O3663" s="196" t="s">
        <v>2471</v>
      </c>
      <c r="P3663" s="196" t="s">
        <v>2490</v>
      </c>
      <c r="Q3663" s="217" t="s">
        <v>543</v>
      </c>
      <c r="R3663" s="218"/>
      <c r="S3663" s="218"/>
      <c r="T3663" s="218"/>
      <c r="U3663" s="252"/>
      <c r="V3663" s="197" t="s">
        <v>776</v>
      </c>
      <c r="W3663" s="220">
        <v>1</v>
      </c>
      <c r="X3663" s="223">
        <v>1332</v>
      </c>
      <c r="Y3663" s="223">
        <v>1292</v>
      </c>
      <c r="Z3663" s="223">
        <v>1211</v>
      </c>
      <c r="AA3663" s="223">
        <v>1138</v>
      </c>
      <c r="AB3663" s="5"/>
      <c r="AC3663" s="224">
        <f t="shared" si="134"/>
        <v>0</v>
      </c>
      <c r="AD3663" s="270">
        <f t="shared" si="135"/>
        <v>0</v>
      </c>
      <c r="AE3663" s="198"/>
      <c r="AF3663" s="199"/>
      <c r="AG3663" s="200"/>
      <c r="AH3663" s="200"/>
      <c r="AI3663" s="169" t="str">
        <f>IF(AB3663/W3663=0,"",IF(MOD(AB3663,W3663)&gt;0,"ОШИБКА!!! неверная кратность на сорт",""))</f>
        <v/>
      </c>
    </row>
    <row r="3664" spans="2:35" ht="14.4" customHeight="1">
      <c r="B3664" s="251"/>
      <c r="C3664" s="168" t="s">
        <v>3591</v>
      </c>
      <c r="D3664" s="267"/>
      <c r="E3664" s="267"/>
      <c r="F3664" s="267"/>
      <c r="G3664" s="267"/>
      <c r="H3664" s="267"/>
      <c r="I3664" s="267"/>
      <c r="J3664" s="267"/>
      <c r="K3664" s="267"/>
      <c r="L3664" s="196" t="s">
        <v>37</v>
      </c>
      <c r="M3664" s="332" t="s">
        <v>1466</v>
      </c>
      <c r="N3664" s="332" t="s">
        <v>2468</v>
      </c>
      <c r="O3664" s="332" t="s">
        <v>2471</v>
      </c>
      <c r="P3664" s="332" t="s">
        <v>2493</v>
      </c>
      <c r="Q3664" s="338" t="s">
        <v>4642</v>
      </c>
      <c r="R3664" s="334"/>
      <c r="S3664" s="334"/>
      <c r="T3664" s="334"/>
      <c r="U3664" s="252"/>
      <c r="V3664" s="197" t="s">
        <v>776</v>
      </c>
      <c r="W3664" s="220">
        <v>1</v>
      </c>
      <c r="X3664" s="223">
        <v>908</v>
      </c>
      <c r="Y3664" s="223">
        <v>880</v>
      </c>
      <c r="Z3664" s="223">
        <v>825</v>
      </c>
      <c r="AA3664" s="223">
        <v>776</v>
      </c>
      <c r="AB3664" s="5"/>
      <c r="AC3664" s="224">
        <f t="shared" si="134"/>
        <v>0</v>
      </c>
      <c r="AD3664" s="270">
        <f t="shared" si="135"/>
        <v>0</v>
      </c>
      <c r="AE3664" s="198" t="s">
        <v>4484</v>
      </c>
      <c r="AF3664" s="199"/>
      <c r="AG3664" s="200"/>
      <c r="AH3664" s="200"/>
      <c r="AI3664" s="169" t="str">
        <f>IF(AB3664/W3664=0,"",IF(MOD(AB3664,W3664)&gt;0,"ОШИБКА!!! неверная кратность на сорт",""))</f>
        <v/>
      </c>
    </row>
    <row r="3665" spans="2:35" ht="14.4" customHeight="1">
      <c r="B3665" s="251"/>
      <c r="C3665" s="168" t="s">
        <v>2492</v>
      </c>
      <c r="D3665" s="267"/>
      <c r="E3665" s="267"/>
      <c r="F3665" s="267"/>
      <c r="G3665" s="267"/>
      <c r="H3665" s="267"/>
      <c r="I3665" s="267"/>
      <c r="J3665" s="267">
        <v>9</v>
      </c>
      <c r="K3665" s="267"/>
      <c r="L3665" s="196" t="s">
        <v>37</v>
      </c>
      <c r="M3665" s="196" t="s">
        <v>1466</v>
      </c>
      <c r="N3665" s="196" t="s">
        <v>2468</v>
      </c>
      <c r="O3665" s="196" t="s">
        <v>2471</v>
      </c>
      <c r="P3665" s="196" t="s">
        <v>2493</v>
      </c>
      <c r="Q3665" s="217" t="s">
        <v>543</v>
      </c>
      <c r="R3665" s="218"/>
      <c r="S3665" s="218"/>
      <c r="T3665" s="218"/>
      <c r="U3665" s="252"/>
      <c r="V3665" s="197" t="s">
        <v>776</v>
      </c>
      <c r="W3665" s="220">
        <v>1</v>
      </c>
      <c r="X3665" s="223">
        <v>1334</v>
      </c>
      <c r="Y3665" s="223">
        <v>1293</v>
      </c>
      <c r="Z3665" s="223">
        <v>1212</v>
      </c>
      <c r="AA3665" s="223">
        <v>1140</v>
      </c>
      <c r="AB3665" s="5"/>
      <c r="AC3665" s="224">
        <f t="shared" si="134"/>
        <v>0</v>
      </c>
      <c r="AD3665" s="270">
        <f t="shared" si="135"/>
        <v>0</v>
      </c>
      <c r="AE3665" s="198"/>
      <c r="AF3665" s="199"/>
      <c r="AG3665" s="200"/>
      <c r="AH3665" s="200"/>
      <c r="AI3665" s="169" t="str">
        <f>IF(AB3665/W3665=0,"",IF(MOD(AB3665,W3665)&gt;0,"ОШИБКА!!! неверная кратность на сорт",""))</f>
        <v/>
      </c>
    </row>
    <row r="3666" spans="2:35" ht="14.4" customHeight="1">
      <c r="B3666" s="251"/>
      <c r="C3666" s="168" t="s">
        <v>3592</v>
      </c>
      <c r="D3666" s="267"/>
      <c r="E3666" s="267"/>
      <c r="F3666" s="267"/>
      <c r="G3666" s="267"/>
      <c r="H3666" s="267"/>
      <c r="I3666" s="267"/>
      <c r="J3666" s="267"/>
      <c r="K3666" s="267"/>
      <c r="L3666" s="196" t="s">
        <v>37</v>
      </c>
      <c r="M3666" s="332" t="s">
        <v>1466</v>
      </c>
      <c r="N3666" s="332" t="s">
        <v>2468</v>
      </c>
      <c r="O3666" s="332" t="s">
        <v>2471</v>
      </c>
      <c r="P3666" s="332" t="s">
        <v>2495</v>
      </c>
      <c r="Q3666" s="338" t="s">
        <v>4642</v>
      </c>
      <c r="R3666" s="334"/>
      <c r="S3666" s="334"/>
      <c r="T3666" s="334"/>
      <c r="U3666" s="252"/>
      <c r="V3666" s="197" t="s">
        <v>776</v>
      </c>
      <c r="W3666" s="220">
        <v>1</v>
      </c>
      <c r="X3666" s="223">
        <v>586</v>
      </c>
      <c r="Y3666" s="223">
        <v>568</v>
      </c>
      <c r="Z3666" s="223">
        <v>533</v>
      </c>
      <c r="AA3666" s="223">
        <v>501</v>
      </c>
      <c r="AB3666" s="5"/>
      <c r="AC3666" s="224">
        <f t="shared" si="134"/>
        <v>0</v>
      </c>
      <c r="AD3666" s="270">
        <f t="shared" si="135"/>
        <v>0</v>
      </c>
      <c r="AE3666" s="198" t="s">
        <v>4484</v>
      </c>
      <c r="AF3666" s="199"/>
      <c r="AG3666" s="200"/>
      <c r="AH3666" s="200"/>
      <c r="AI3666" s="169" t="str">
        <f>IF(AB3666/W3666=0,"",IF(MOD(AB3666,W3666)&gt;0,"ОШИБКА!!! неверная кратность на сорт",""))</f>
        <v/>
      </c>
    </row>
    <row r="3667" spans="2:35" ht="14.4" customHeight="1">
      <c r="B3667" s="251"/>
      <c r="C3667" s="168" t="s">
        <v>2494</v>
      </c>
      <c r="D3667" s="267"/>
      <c r="E3667" s="267"/>
      <c r="F3667" s="267"/>
      <c r="G3667" s="267"/>
      <c r="H3667" s="267"/>
      <c r="I3667" s="267"/>
      <c r="J3667" s="267"/>
      <c r="K3667" s="267"/>
      <c r="L3667" s="196" t="s">
        <v>37</v>
      </c>
      <c r="M3667" s="332" t="s">
        <v>1466</v>
      </c>
      <c r="N3667" s="332" t="s">
        <v>2468</v>
      </c>
      <c r="O3667" s="332" t="s">
        <v>2471</v>
      </c>
      <c r="P3667" s="332" t="s">
        <v>2495</v>
      </c>
      <c r="Q3667" s="338" t="s">
        <v>4642</v>
      </c>
      <c r="R3667" s="334"/>
      <c r="S3667" s="334"/>
      <c r="T3667" s="334"/>
      <c r="U3667" s="252"/>
      <c r="V3667" s="197" t="s">
        <v>776</v>
      </c>
      <c r="W3667" s="220">
        <v>1</v>
      </c>
      <c r="X3667" s="223">
        <v>910</v>
      </c>
      <c r="Y3667" s="223">
        <v>882</v>
      </c>
      <c r="Z3667" s="223">
        <v>827</v>
      </c>
      <c r="AA3667" s="223">
        <v>777</v>
      </c>
      <c r="AB3667" s="5"/>
      <c r="AC3667" s="224">
        <f t="shared" si="134"/>
        <v>0</v>
      </c>
      <c r="AD3667" s="270">
        <f t="shared" si="135"/>
        <v>0</v>
      </c>
      <c r="AE3667" s="198" t="s">
        <v>4484</v>
      </c>
      <c r="AF3667" s="199"/>
      <c r="AG3667" s="200"/>
      <c r="AH3667" s="200"/>
      <c r="AI3667" s="169" t="str">
        <f>IF(AB3667/W3667=0,"",IF(MOD(AB3667,W3667)&gt;0,"ОШИБКА!!! неверная кратность на сорт",""))</f>
        <v/>
      </c>
    </row>
    <row r="3668" spans="2:35" ht="14.4" customHeight="1">
      <c r="B3668" s="251"/>
      <c r="C3668" s="168" t="s">
        <v>2496</v>
      </c>
      <c r="D3668" s="267"/>
      <c r="E3668" s="267"/>
      <c r="F3668" s="267"/>
      <c r="G3668" s="267"/>
      <c r="H3668" s="267"/>
      <c r="I3668" s="267"/>
      <c r="J3668" s="267"/>
      <c r="K3668" s="267"/>
      <c r="L3668" s="196" t="s">
        <v>37</v>
      </c>
      <c r="M3668" s="332" t="s">
        <v>1466</v>
      </c>
      <c r="N3668" s="332" t="s">
        <v>2468</v>
      </c>
      <c r="O3668" s="332" t="s">
        <v>2471</v>
      </c>
      <c r="P3668" s="332" t="s">
        <v>2497</v>
      </c>
      <c r="Q3668" s="338" t="s">
        <v>4642</v>
      </c>
      <c r="R3668" s="334"/>
      <c r="S3668" s="334"/>
      <c r="T3668" s="334"/>
      <c r="U3668" s="252"/>
      <c r="V3668" s="197" t="s">
        <v>776</v>
      </c>
      <c r="W3668" s="220">
        <v>1</v>
      </c>
      <c r="X3668" s="223">
        <v>910</v>
      </c>
      <c r="Y3668" s="223">
        <v>882</v>
      </c>
      <c r="Z3668" s="223">
        <v>827</v>
      </c>
      <c r="AA3668" s="223">
        <v>777</v>
      </c>
      <c r="AB3668" s="5"/>
      <c r="AC3668" s="224">
        <f t="shared" si="134"/>
        <v>0</v>
      </c>
      <c r="AD3668" s="270">
        <f t="shared" si="135"/>
        <v>0</v>
      </c>
      <c r="AE3668" s="198" t="s">
        <v>4484</v>
      </c>
      <c r="AF3668" s="199"/>
      <c r="AG3668" s="200"/>
      <c r="AH3668" s="200"/>
      <c r="AI3668" s="169" t="str">
        <f>IF(AB3668/W3668=0,"",IF(MOD(AB3668,W3668)&gt;0,"ОШИБКА!!! неверная кратность на сорт",""))</f>
        <v/>
      </c>
    </row>
    <row r="3669" spans="2:35" ht="14.4" customHeight="1">
      <c r="B3669" s="251"/>
      <c r="C3669" s="168" t="s">
        <v>2498</v>
      </c>
      <c r="D3669" s="267"/>
      <c r="E3669" s="267"/>
      <c r="F3669" s="267"/>
      <c r="G3669" s="267"/>
      <c r="H3669" s="267"/>
      <c r="I3669" s="267"/>
      <c r="J3669" s="267"/>
      <c r="K3669" s="267"/>
      <c r="L3669" s="196" t="s">
        <v>37</v>
      </c>
      <c r="M3669" s="332" t="s">
        <v>1466</v>
      </c>
      <c r="N3669" s="332" t="s">
        <v>2468</v>
      </c>
      <c r="O3669" s="332" t="s">
        <v>2471</v>
      </c>
      <c r="P3669" s="332" t="s">
        <v>2499</v>
      </c>
      <c r="Q3669" s="338" t="s">
        <v>4642</v>
      </c>
      <c r="R3669" s="334"/>
      <c r="S3669" s="334"/>
      <c r="T3669" s="334"/>
      <c r="U3669" s="252"/>
      <c r="V3669" s="197" t="s">
        <v>776</v>
      </c>
      <c r="W3669" s="220">
        <v>1</v>
      </c>
      <c r="X3669" s="223">
        <v>910</v>
      </c>
      <c r="Y3669" s="223">
        <v>882</v>
      </c>
      <c r="Z3669" s="223">
        <v>827</v>
      </c>
      <c r="AA3669" s="223">
        <v>777</v>
      </c>
      <c r="AB3669" s="5"/>
      <c r="AC3669" s="224">
        <f t="shared" si="134"/>
        <v>0</v>
      </c>
      <c r="AD3669" s="270">
        <f t="shared" si="135"/>
        <v>0</v>
      </c>
      <c r="AE3669" s="198" t="s">
        <v>4484</v>
      </c>
      <c r="AF3669" s="199"/>
      <c r="AG3669" s="200"/>
      <c r="AH3669" s="200"/>
      <c r="AI3669" s="169" t="str">
        <f>IF(AB3669/W3669=0,"",IF(MOD(AB3669,W3669)&gt;0,"ОШИБКА!!! неверная кратность на сорт",""))</f>
        <v/>
      </c>
    </row>
    <row r="3670" spans="2:35" ht="14.4" customHeight="1">
      <c r="B3670" s="251"/>
      <c r="C3670" s="168" t="s">
        <v>2500</v>
      </c>
      <c r="D3670" s="267"/>
      <c r="E3670" s="267"/>
      <c r="F3670" s="267"/>
      <c r="G3670" s="267"/>
      <c r="H3670" s="267"/>
      <c r="I3670" s="267"/>
      <c r="J3670" s="267">
        <v>2</v>
      </c>
      <c r="K3670" s="267"/>
      <c r="L3670" s="196" t="s">
        <v>37</v>
      </c>
      <c r="M3670" s="196" t="s">
        <v>1466</v>
      </c>
      <c r="N3670" s="196" t="s">
        <v>2468</v>
      </c>
      <c r="O3670" s="196" t="s">
        <v>2471</v>
      </c>
      <c r="P3670" s="196" t="s">
        <v>2501</v>
      </c>
      <c r="Q3670" s="217" t="s">
        <v>4642</v>
      </c>
      <c r="R3670" s="218"/>
      <c r="S3670" s="218"/>
      <c r="T3670" s="334"/>
      <c r="U3670" s="252"/>
      <c r="V3670" s="197" t="s">
        <v>776</v>
      </c>
      <c r="W3670" s="220">
        <v>1</v>
      </c>
      <c r="X3670" s="223">
        <v>910</v>
      </c>
      <c r="Y3670" s="223">
        <v>882</v>
      </c>
      <c r="Z3670" s="223">
        <v>827</v>
      </c>
      <c r="AA3670" s="223">
        <v>777</v>
      </c>
      <c r="AB3670" s="5"/>
      <c r="AC3670" s="224">
        <f t="shared" si="134"/>
        <v>0</v>
      </c>
      <c r="AD3670" s="270">
        <f t="shared" si="135"/>
        <v>0</v>
      </c>
      <c r="AE3670" s="198"/>
      <c r="AF3670" s="199"/>
      <c r="AG3670" s="200"/>
      <c r="AH3670" s="200"/>
      <c r="AI3670" s="169" t="str">
        <f>IF(AB3670/W3670=0,"",IF(MOD(AB3670,W3670)&gt;0,"ОШИБКА!!! неверная кратность на сорт",""))</f>
        <v/>
      </c>
    </row>
    <row r="3671" spans="2:35" ht="14.4" customHeight="1">
      <c r="B3671" s="251"/>
      <c r="C3671" s="168" t="s">
        <v>2502</v>
      </c>
      <c r="D3671" s="267">
        <v>6</v>
      </c>
      <c r="E3671" s="267"/>
      <c r="F3671" s="267"/>
      <c r="G3671" s="267"/>
      <c r="H3671" s="267"/>
      <c r="I3671" s="267"/>
      <c r="J3671" s="267"/>
      <c r="K3671" s="267"/>
      <c r="L3671" s="196" t="s">
        <v>37</v>
      </c>
      <c r="M3671" s="196" t="s">
        <v>1466</v>
      </c>
      <c r="N3671" s="196" t="s">
        <v>2468</v>
      </c>
      <c r="O3671" s="196" t="s">
        <v>2471</v>
      </c>
      <c r="P3671" s="196" t="s">
        <v>1132</v>
      </c>
      <c r="Q3671" s="217" t="s">
        <v>543</v>
      </c>
      <c r="R3671" s="218"/>
      <c r="S3671" s="218"/>
      <c r="T3671" s="218"/>
      <c r="U3671" s="252"/>
      <c r="V3671" s="197" t="s">
        <v>776</v>
      </c>
      <c r="W3671" s="220">
        <v>1</v>
      </c>
      <c r="X3671" s="223">
        <v>2474</v>
      </c>
      <c r="Y3671" s="223">
        <v>2399</v>
      </c>
      <c r="Z3671" s="223">
        <v>2249</v>
      </c>
      <c r="AA3671" s="223">
        <v>2114</v>
      </c>
      <c r="AB3671" s="5"/>
      <c r="AC3671" s="224">
        <f t="shared" si="134"/>
        <v>0</v>
      </c>
      <c r="AD3671" s="270">
        <f t="shared" si="135"/>
        <v>0</v>
      </c>
      <c r="AE3671" s="198"/>
      <c r="AF3671" s="199"/>
      <c r="AG3671" s="200"/>
      <c r="AH3671" s="200"/>
      <c r="AI3671" s="169" t="str">
        <f>IF(AB3671/W3671=0,"",IF(MOD(AB3671,W3671)&gt;0,"ОШИБКА!!! неверная кратность на сорт",""))</f>
        <v/>
      </c>
    </row>
    <row r="3672" spans="2:35" ht="14.4" customHeight="1">
      <c r="B3672" s="251"/>
      <c r="C3672" s="168" t="s">
        <v>2503</v>
      </c>
      <c r="D3672" s="267"/>
      <c r="E3672" s="267"/>
      <c r="F3672" s="267"/>
      <c r="G3672" s="267"/>
      <c r="H3672" s="267"/>
      <c r="I3672" s="267"/>
      <c r="J3672" s="267"/>
      <c r="K3672" s="267"/>
      <c r="L3672" s="196" t="s">
        <v>37</v>
      </c>
      <c r="M3672" s="332" t="s">
        <v>1466</v>
      </c>
      <c r="N3672" s="332" t="s">
        <v>2468</v>
      </c>
      <c r="O3672" s="332" t="s">
        <v>2471</v>
      </c>
      <c r="P3672" s="332" t="s">
        <v>2504</v>
      </c>
      <c r="Q3672" s="338" t="s">
        <v>4642</v>
      </c>
      <c r="R3672" s="334"/>
      <c r="S3672" s="334"/>
      <c r="T3672" s="334"/>
      <c r="U3672" s="252"/>
      <c r="V3672" s="197" t="s">
        <v>776</v>
      </c>
      <c r="W3672" s="220">
        <v>1</v>
      </c>
      <c r="X3672" s="223">
        <v>910</v>
      </c>
      <c r="Y3672" s="223">
        <v>882</v>
      </c>
      <c r="Z3672" s="223">
        <v>827</v>
      </c>
      <c r="AA3672" s="223">
        <v>777</v>
      </c>
      <c r="AB3672" s="5"/>
      <c r="AC3672" s="224">
        <f t="shared" si="134"/>
        <v>0</v>
      </c>
      <c r="AD3672" s="270">
        <f t="shared" si="135"/>
        <v>0</v>
      </c>
      <c r="AE3672" s="198" t="s">
        <v>4484</v>
      </c>
      <c r="AF3672" s="199"/>
      <c r="AG3672" s="200"/>
      <c r="AH3672" s="200"/>
      <c r="AI3672" s="169" t="str">
        <f>IF(AB3672/W3672=0,"",IF(MOD(AB3672,W3672)&gt;0,"ОШИБКА!!! неверная кратность на сорт",""))</f>
        <v/>
      </c>
    </row>
    <row r="3673" spans="2:35" ht="14.4" customHeight="1">
      <c r="B3673" s="251"/>
      <c r="C3673" s="168" t="s">
        <v>2505</v>
      </c>
      <c r="D3673" s="267">
        <v>7</v>
      </c>
      <c r="E3673" s="267"/>
      <c r="F3673" s="267"/>
      <c r="G3673" s="267"/>
      <c r="H3673" s="267"/>
      <c r="I3673" s="267"/>
      <c r="J3673" s="267"/>
      <c r="K3673" s="267"/>
      <c r="L3673" s="196" t="s">
        <v>37</v>
      </c>
      <c r="M3673" s="196" t="s">
        <v>1466</v>
      </c>
      <c r="N3673" s="196" t="s">
        <v>2468</v>
      </c>
      <c r="O3673" s="196" t="s">
        <v>2471</v>
      </c>
      <c r="P3673" s="196" t="s">
        <v>2506</v>
      </c>
      <c r="Q3673" s="217" t="s">
        <v>543</v>
      </c>
      <c r="R3673" s="218"/>
      <c r="S3673" s="218"/>
      <c r="T3673" s="218"/>
      <c r="U3673" s="252"/>
      <c r="V3673" s="197" t="s">
        <v>776</v>
      </c>
      <c r="W3673" s="220">
        <v>1</v>
      </c>
      <c r="X3673" s="223">
        <v>1334</v>
      </c>
      <c r="Y3673" s="223">
        <v>1293</v>
      </c>
      <c r="Z3673" s="223">
        <v>1212</v>
      </c>
      <c r="AA3673" s="223">
        <v>1140</v>
      </c>
      <c r="AB3673" s="5"/>
      <c r="AC3673" s="224">
        <f t="shared" si="134"/>
        <v>0</v>
      </c>
      <c r="AD3673" s="270">
        <f t="shared" si="135"/>
        <v>0</v>
      </c>
      <c r="AE3673" s="198"/>
      <c r="AF3673" s="199"/>
      <c r="AG3673" s="200"/>
      <c r="AH3673" s="200"/>
      <c r="AI3673" s="169" t="str">
        <f>IF(AB3673/W3673=0,"",IF(MOD(AB3673,W3673)&gt;0,"ОШИБКА!!! неверная кратность на сорт",""))</f>
        <v/>
      </c>
    </row>
    <row r="3674" spans="2:35" ht="14.4" customHeight="1">
      <c r="B3674" s="251"/>
      <c r="C3674" s="168" t="s">
        <v>2507</v>
      </c>
      <c r="D3674" s="267"/>
      <c r="E3674" s="267"/>
      <c r="F3674" s="267"/>
      <c r="G3674" s="267"/>
      <c r="H3674" s="267"/>
      <c r="I3674" s="267"/>
      <c r="J3674" s="267">
        <v>3</v>
      </c>
      <c r="K3674" s="267"/>
      <c r="L3674" s="196" t="s">
        <v>37</v>
      </c>
      <c r="M3674" s="196" t="s">
        <v>1466</v>
      </c>
      <c r="N3674" s="196" t="s">
        <v>2468</v>
      </c>
      <c r="O3674" s="196" t="s">
        <v>2471</v>
      </c>
      <c r="P3674" s="196" t="s">
        <v>2508</v>
      </c>
      <c r="Q3674" s="217" t="s">
        <v>4642</v>
      </c>
      <c r="R3674" s="218"/>
      <c r="S3674" s="218"/>
      <c r="T3674" s="218"/>
      <c r="U3674" s="252"/>
      <c r="V3674" s="197" t="s">
        <v>776</v>
      </c>
      <c r="W3674" s="220">
        <v>1</v>
      </c>
      <c r="X3674" s="223">
        <v>910</v>
      </c>
      <c r="Y3674" s="223">
        <v>882</v>
      </c>
      <c r="Z3674" s="223">
        <v>827</v>
      </c>
      <c r="AA3674" s="223">
        <v>777</v>
      </c>
      <c r="AB3674" s="5"/>
      <c r="AC3674" s="224">
        <f t="shared" si="134"/>
        <v>0</v>
      </c>
      <c r="AD3674" s="270">
        <f t="shared" si="135"/>
        <v>0</v>
      </c>
      <c r="AE3674" s="198"/>
      <c r="AF3674" s="199"/>
      <c r="AG3674" s="200"/>
      <c r="AH3674" s="200"/>
      <c r="AI3674" s="169" t="str">
        <f>IF(AB3674/W3674=0,"",IF(MOD(AB3674,W3674)&gt;0,"ОШИБКА!!! неверная кратность на сорт",""))</f>
        <v/>
      </c>
    </row>
    <row r="3675" spans="2:35" ht="14.4" customHeight="1">
      <c r="B3675" s="251"/>
      <c r="C3675" s="168" t="s">
        <v>2509</v>
      </c>
      <c r="D3675" s="267"/>
      <c r="E3675" s="267"/>
      <c r="F3675" s="267"/>
      <c r="G3675" s="267"/>
      <c r="H3675" s="267"/>
      <c r="I3675" s="267"/>
      <c r="J3675" s="267"/>
      <c r="K3675" s="267"/>
      <c r="L3675" s="196" t="s">
        <v>37</v>
      </c>
      <c r="M3675" s="332" t="s">
        <v>1466</v>
      </c>
      <c r="N3675" s="332" t="s">
        <v>2468</v>
      </c>
      <c r="O3675" s="332" t="s">
        <v>2471</v>
      </c>
      <c r="P3675" s="332" t="s">
        <v>2510</v>
      </c>
      <c r="Q3675" s="338" t="s">
        <v>4642</v>
      </c>
      <c r="R3675" s="334"/>
      <c r="S3675" s="334"/>
      <c r="T3675" s="334"/>
      <c r="U3675" s="252"/>
      <c r="V3675" s="197" t="s">
        <v>776</v>
      </c>
      <c r="W3675" s="220">
        <v>1</v>
      </c>
      <c r="X3675" s="223">
        <v>910</v>
      </c>
      <c r="Y3675" s="223">
        <v>882</v>
      </c>
      <c r="Z3675" s="223">
        <v>827</v>
      </c>
      <c r="AA3675" s="223">
        <v>777</v>
      </c>
      <c r="AB3675" s="5"/>
      <c r="AC3675" s="224">
        <f t="shared" si="134"/>
        <v>0</v>
      </c>
      <c r="AD3675" s="270">
        <f t="shared" si="135"/>
        <v>0</v>
      </c>
      <c r="AE3675" s="198" t="s">
        <v>4484</v>
      </c>
      <c r="AF3675" s="199"/>
      <c r="AG3675" s="200"/>
      <c r="AH3675" s="200"/>
      <c r="AI3675" s="169" t="str">
        <f>IF(AB3675/W3675=0,"",IF(MOD(AB3675,W3675)&gt;0,"ОШИБКА!!! неверная кратность на сорт",""))</f>
        <v/>
      </c>
    </row>
    <row r="3676" spans="2:35" ht="14.4" customHeight="1">
      <c r="B3676" s="251"/>
      <c r="C3676" s="168" t="s">
        <v>2511</v>
      </c>
      <c r="D3676" s="267"/>
      <c r="E3676" s="267"/>
      <c r="F3676" s="267"/>
      <c r="G3676" s="267"/>
      <c r="H3676" s="267"/>
      <c r="I3676" s="267"/>
      <c r="J3676" s="267"/>
      <c r="K3676" s="267"/>
      <c r="L3676" s="196" t="s">
        <v>37</v>
      </c>
      <c r="M3676" s="332" t="s">
        <v>1466</v>
      </c>
      <c r="N3676" s="332" t="s">
        <v>2468</v>
      </c>
      <c r="O3676" s="332" t="s">
        <v>2471</v>
      </c>
      <c r="P3676" s="332" t="s">
        <v>2512</v>
      </c>
      <c r="Q3676" s="338" t="s">
        <v>946</v>
      </c>
      <c r="R3676" s="334"/>
      <c r="S3676" s="334"/>
      <c r="T3676" s="334"/>
      <c r="U3676" s="219"/>
      <c r="V3676" s="197" t="s">
        <v>776</v>
      </c>
      <c r="W3676" s="220">
        <v>1</v>
      </c>
      <c r="X3676" s="223">
        <v>2779</v>
      </c>
      <c r="Y3676" s="223">
        <v>2695</v>
      </c>
      <c r="Z3676" s="223">
        <v>2526</v>
      </c>
      <c r="AA3676" s="223">
        <v>2375</v>
      </c>
      <c r="AB3676" s="5"/>
      <c r="AC3676" s="224">
        <f t="shared" ref="AC3676:AC3739" si="136">X3676*AB3676</f>
        <v>0</v>
      </c>
      <c r="AD3676" s="270">
        <f t="shared" ref="AD3676:AD3739" si="137">IF(Y3676&lt;&gt;"",IF(AND($AC$25&gt;=200000,AB3676&gt;=20),AB3676*AA3676,IF(AND($AC$25&gt;=200000,AB3676&lt;20),AB3676*Z3676,IF(AND($AC$25&lt;200000,AB3676&gt;=20),AB3676*Y3676,AB3676*X3676))),IF($AC$25&gt;=200000,AB3676*Z3676,AB3676*X3676))</f>
        <v>0</v>
      </c>
      <c r="AE3676" s="198" t="s">
        <v>4484</v>
      </c>
      <c r="AF3676" s="199"/>
      <c r="AG3676" s="200"/>
      <c r="AH3676" s="200"/>
      <c r="AI3676" s="169" t="str">
        <f>IF(AB3676/W3676=0,"",IF(MOD(AB3676,W3676)&gt;0,"ОШИБКА!!! неверная кратность на сорт",""))</f>
        <v/>
      </c>
    </row>
    <row r="3677" spans="2:35" ht="14.4" customHeight="1">
      <c r="B3677" s="251"/>
      <c r="C3677" s="168" t="s">
        <v>2513</v>
      </c>
      <c r="D3677" s="267"/>
      <c r="E3677" s="267"/>
      <c r="F3677" s="267"/>
      <c r="G3677" s="267"/>
      <c r="H3677" s="267"/>
      <c r="I3677" s="267"/>
      <c r="J3677" s="267"/>
      <c r="K3677" s="267"/>
      <c r="L3677" s="196" t="s">
        <v>37</v>
      </c>
      <c r="M3677" s="332" t="s">
        <v>1466</v>
      </c>
      <c r="N3677" s="332" t="s">
        <v>2468</v>
      </c>
      <c r="O3677" s="332" t="s">
        <v>2471</v>
      </c>
      <c r="P3677" s="332" t="s">
        <v>2514</v>
      </c>
      <c r="Q3677" s="338" t="s">
        <v>543</v>
      </c>
      <c r="R3677" s="334"/>
      <c r="S3677" s="334"/>
      <c r="T3677" s="334"/>
      <c r="U3677" s="252"/>
      <c r="V3677" s="197" t="s">
        <v>776</v>
      </c>
      <c r="W3677" s="220">
        <v>1</v>
      </c>
      <c r="X3677" s="223">
        <v>2474</v>
      </c>
      <c r="Y3677" s="223">
        <v>2399</v>
      </c>
      <c r="Z3677" s="223">
        <v>2249</v>
      </c>
      <c r="AA3677" s="223">
        <v>2114</v>
      </c>
      <c r="AB3677" s="5"/>
      <c r="AC3677" s="224">
        <f t="shared" si="136"/>
        <v>0</v>
      </c>
      <c r="AD3677" s="270">
        <f t="shared" si="137"/>
        <v>0</v>
      </c>
      <c r="AE3677" s="198" t="s">
        <v>4484</v>
      </c>
      <c r="AF3677" s="199"/>
      <c r="AG3677" s="200"/>
      <c r="AH3677" s="200"/>
      <c r="AI3677" s="169" t="str">
        <f>IF(AB3677/W3677=0,"",IF(MOD(AB3677,W3677)&gt;0,"ОШИБКА!!! неверная кратность на сорт",""))</f>
        <v/>
      </c>
    </row>
    <row r="3678" spans="2:35" ht="14.4" customHeight="1">
      <c r="B3678" s="251"/>
      <c r="C3678" s="168" t="s">
        <v>3593</v>
      </c>
      <c r="D3678" s="267">
        <v>5</v>
      </c>
      <c r="E3678" s="267"/>
      <c r="F3678" s="267"/>
      <c r="G3678" s="267"/>
      <c r="H3678" s="267"/>
      <c r="I3678" s="267"/>
      <c r="J3678" s="267"/>
      <c r="K3678" s="267"/>
      <c r="L3678" s="196" t="s">
        <v>37</v>
      </c>
      <c r="M3678" s="196" t="s">
        <v>1466</v>
      </c>
      <c r="N3678" s="196" t="s">
        <v>2468</v>
      </c>
      <c r="O3678" s="196" t="s">
        <v>2471</v>
      </c>
      <c r="P3678" s="196" t="s">
        <v>2516</v>
      </c>
      <c r="Q3678" s="217" t="s">
        <v>4642</v>
      </c>
      <c r="R3678" s="218"/>
      <c r="S3678" s="218"/>
      <c r="T3678" s="218"/>
      <c r="U3678" s="252"/>
      <c r="V3678" s="197" t="s">
        <v>776</v>
      </c>
      <c r="W3678" s="220">
        <v>1</v>
      </c>
      <c r="X3678" s="223">
        <v>586</v>
      </c>
      <c r="Y3678" s="223">
        <v>568</v>
      </c>
      <c r="Z3678" s="223">
        <v>533</v>
      </c>
      <c r="AA3678" s="223">
        <v>501</v>
      </c>
      <c r="AB3678" s="5"/>
      <c r="AC3678" s="224">
        <f t="shared" si="136"/>
        <v>0</v>
      </c>
      <c r="AD3678" s="270">
        <f t="shared" si="137"/>
        <v>0</v>
      </c>
      <c r="AE3678" s="198"/>
      <c r="AF3678" s="199"/>
      <c r="AG3678" s="200"/>
      <c r="AH3678" s="200"/>
      <c r="AI3678" s="169" t="str">
        <f>IF(AB3678/W3678=0,"",IF(MOD(AB3678,W3678)&gt;0,"ОШИБКА!!! неверная кратность на сорт",""))</f>
        <v/>
      </c>
    </row>
    <row r="3679" spans="2:35" ht="14.4" customHeight="1">
      <c r="B3679" s="251"/>
      <c r="C3679" s="168" t="s">
        <v>2515</v>
      </c>
      <c r="D3679" s="267">
        <v>10</v>
      </c>
      <c r="E3679" s="267"/>
      <c r="F3679" s="267"/>
      <c r="G3679" s="267"/>
      <c r="H3679" s="267"/>
      <c r="I3679" s="267"/>
      <c r="J3679" s="267">
        <v>8</v>
      </c>
      <c r="K3679" s="267"/>
      <c r="L3679" s="196" t="s">
        <v>37</v>
      </c>
      <c r="M3679" s="196" t="s">
        <v>1466</v>
      </c>
      <c r="N3679" s="196" t="s">
        <v>2468</v>
      </c>
      <c r="O3679" s="196" t="s">
        <v>2471</v>
      </c>
      <c r="P3679" s="196" t="s">
        <v>2516</v>
      </c>
      <c r="Q3679" s="217" t="s">
        <v>4642</v>
      </c>
      <c r="R3679" s="218"/>
      <c r="S3679" s="218"/>
      <c r="T3679" s="218"/>
      <c r="U3679" s="252"/>
      <c r="V3679" s="197" t="s">
        <v>776</v>
      </c>
      <c r="W3679" s="220">
        <v>1</v>
      </c>
      <c r="X3679" s="223">
        <v>910</v>
      </c>
      <c r="Y3679" s="223">
        <v>882</v>
      </c>
      <c r="Z3679" s="223">
        <v>827</v>
      </c>
      <c r="AA3679" s="223">
        <v>777</v>
      </c>
      <c r="AB3679" s="5"/>
      <c r="AC3679" s="224">
        <f t="shared" si="136"/>
        <v>0</v>
      </c>
      <c r="AD3679" s="270">
        <f t="shared" si="137"/>
        <v>0</v>
      </c>
      <c r="AE3679" s="198"/>
      <c r="AF3679" s="199"/>
      <c r="AG3679" s="200"/>
      <c r="AH3679" s="200"/>
      <c r="AI3679" s="169" t="str">
        <f>IF(AB3679/W3679=0,"",IF(MOD(AB3679,W3679)&gt;0,"ОШИБКА!!! неверная кратность на сорт",""))</f>
        <v/>
      </c>
    </row>
    <row r="3680" spans="2:35" ht="14.4" customHeight="1">
      <c r="B3680" s="251"/>
      <c r="C3680" s="168" t="s">
        <v>2517</v>
      </c>
      <c r="D3680" s="267">
        <v>12</v>
      </c>
      <c r="E3680" s="267"/>
      <c r="F3680" s="267"/>
      <c r="G3680" s="267"/>
      <c r="H3680" s="267"/>
      <c r="I3680" s="267"/>
      <c r="J3680" s="267">
        <v>8</v>
      </c>
      <c r="K3680" s="267"/>
      <c r="L3680" s="196" t="s">
        <v>37</v>
      </c>
      <c r="M3680" s="196" t="s">
        <v>1466</v>
      </c>
      <c r="N3680" s="196" t="s">
        <v>2468</v>
      </c>
      <c r="O3680" s="196" t="s">
        <v>2471</v>
      </c>
      <c r="P3680" s="196" t="s">
        <v>2518</v>
      </c>
      <c r="Q3680" s="217" t="s">
        <v>4642</v>
      </c>
      <c r="R3680" s="218"/>
      <c r="S3680" s="218"/>
      <c r="T3680" s="218"/>
      <c r="U3680" s="252"/>
      <c r="V3680" s="197" t="s">
        <v>776</v>
      </c>
      <c r="W3680" s="220">
        <v>1</v>
      </c>
      <c r="X3680" s="223">
        <v>910</v>
      </c>
      <c r="Y3680" s="223">
        <v>882</v>
      </c>
      <c r="Z3680" s="223">
        <v>827</v>
      </c>
      <c r="AA3680" s="223">
        <v>777</v>
      </c>
      <c r="AB3680" s="5"/>
      <c r="AC3680" s="224">
        <f t="shared" si="136"/>
        <v>0</v>
      </c>
      <c r="AD3680" s="270">
        <f t="shared" si="137"/>
        <v>0</v>
      </c>
      <c r="AE3680" s="198"/>
      <c r="AF3680" s="199"/>
      <c r="AG3680" s="200"/>
      <c r="AH3680" s="200"/>
      <c r="AI3680" s="169" t="str">
        <f>IF(AB3680/W3680=0,"",IF(MOD(AB3680,W3680)&gt;0,"ОШИБКА!!! неверная кратность на сорт",""))</f>
        <v/>
      </c>
    </row>
    <row r="3681" spans="2:35" ht="14.4" customHeight="1">
      <c r="B3681" s="251"/>
      <c r="C3681" s="168" t="s">
        <v>2519</v>
      </c>
      <c r="D3681" s="267">
        <v>9</v>
      </c>
      <c r="E3681" s="267"/>
      <c r="F3681" s="267"/>
      <c r="G3681" s="267"/>
      <c r="H3681" s="267"/>
      <c r="I3681" s="267"/>
      <c r="J3681" s="267">
        <v>1</v>
      </c>
      <c r="K3681" s="267"/>
      <c r="L3681" s="196" t="s">
        <v>37</v>
      </c>
      <c r="M3681" s="196" t="s">
        <v>1466</v>
      </c>
      <c r="N3681" s="196" t="s">
        <v>2468</v>
      </c>
      <c r="O3681" s="196" t="s">
        <v>2471</v>
      </c>
      <c r="P3681" s="196" t="s">
        <v>2520</v>
      </c>
      <c r="Q3681" s="217" t="s">
        <v>4642</v>
      </c>
      <c r="R3681" s="218"/>
      <c r="S3681" s="218"/>
      <c r="T3681" s="218"/>
      <c r="U3681" s="252"/>
      <c r="V3681" s="197" t="s">
        <v>776</v>
      </c>
      <c r="W3681" s="220">
        <v>1</v>
      </c>
      <c r="X3681" s="223">
        <v>910</v>
      </c>
      <c r="Y3681" s="223">
        <v>882</v>
      </c>
      <c r="Z3681" s="223">
        <v>827</v>
      </c>
      <c r="AA3681" s="223">
        <v>777</v>
      </c>
      <c r="AB3681" s="5"/>
      <c r="AC3681" s="224">
        <f t="shared" si="136"/>
        <v>0</v>
      </c>
      <c r="AD3681" s="270">
        <f t="shared" si="137"/>
        <v>0</v>
      </c>
      <c r="AE3681" s="198"/>
      <c r="AF3681" s="199"/>
      <c r="AG3681" s="200"/>
      <c r="AH3681" s="200"/>
      <c r="AI3681" s="169" t="str">
        <f>IF(AB3681/W3681=0,"",IF(MOD(AB3681,W3681)&gt;0,"ОШИБКА!!! неверная кратность на сорт",""))</f>
        <v/>
      </c>
    </row>
    <row r="3682" spans="2:35" ht="14.4" customHeight="1">
      <c r="B3682" s="251"/>
      <c r="C3682" s="168" t="s">
        <v>2521</v>
      </c>
      <c r="D3682" s="267">
        <v>8</v>
      </c>
      <c r="E3682" s="267"/>
      <c r="F3682" s="267"/>
      <c r="G3682" s="267"/>
      <c r="H3682" s="267"/>
      <c r="I3682" s="267"/>
      <c r="J3682" s="267"/>
      <c r="K3682" s="267"/>
      <c r="L3682" s="196" t="s">
        <v>37</v>
      </c>
      <c r="M3682" s="196" t="s">
        <v>1466</v>
      </c>
      <c r="N3682" s="196" t="s">
        <v>2468</v>
      </c>
      <c r="O3682" s="196" t="s">
        <v>2471</v>
      </c>
      <c r="P3682" s="196" t="s">
        <v>2522</v>
      </c>
      <c r="Q3682" s="217" t="s">
        <v>543</v>
      </c>
      <c r="R3682" s="218"/>
      <c r="S3682" s="218"/>
      <c r="T3682" s="218"/>
      <c r="U3682" s="252"/>
      <c r="V3682" s="197" t="s">
        <v>776</v>
      </c>
      <c r="W3682" s="220">
        <v>1</v>
      </c>
      <c r="X3682" s="223">
        <v>1438</v>
      </c>
      <c r="Y3682" s="223">
        <v>1394</v>
      </c>
      <c r="Z3682" s="223">
        <v>1307</v>
      </c>
      <c r="AA3682" s="223">
        <v>1229</v>
      </c>
      <c r="AB3682" s="5"/>
      <c r="AC3682" s="224">
        <f t="shared" si="136"/>
        <v>0</v>
      </c>
      <c r="AD3682" s="270">
        <f t="shared" si="137"/>
        <v>0</v>
      </c>
      <c r="AE3682" s="198"/>
      <c r="AF3682" s="199"/>
      <c r="AG3682" s="200"/>
      <c r="AH3682" s="200"/>
      <c r="AI3682" s="169" t="str">
        <f>IF(AB3682/W3682=0,"",IF(MOD(AB3682,W3682)&gt;0,"ОШИБКА!!! неверная кратность на сорт",""))</f>
        <v/>
      </c>
    </row>
    <row r="3683" spans="2:35" ht="14.4" customHeight="1">
      <c r="B3683" s="251"/>
      <c r="C3683" s="168" t="s">
        <v>2523</v>
      </c>
      <c r="D3683" s="267">
        <v>3</v>
      </c>
      <c r="E3683" s="267"/>
      <c r="F3683" s="267"/>
      <c r="G3683" s="267"/>
      <c r="H3683" s="267"/>
      <c r="I3683" s="267"/>
      <c r="J3683" s="267"/>
      <c r="K3683" s="267"/>
      <c r="L3683" s="196" t="s">
        <v>37</v>
      </c>
      <c r="M3683" s="196" t="s">
        <v>1466</v>
      </c>
      <c r="N3683" s="196" t="s">
        <v>2468</v>
      </c>
      <c r="O3683" s="196" t="s">
        <v>2471</v>
      </c>
      <c r="P3683" s="196" t="s">
        <v>2524</v>
      </c>
      <c r="Q3683" s="217" t="s">
        <v>4642</v>
      </c>
      <c r="R3683" s="218"/>
      <c r="S3683" s="218"/>
      <c r="T3683" s="218"/>
      <c r="U3683" s="252"/>
      <c r="V3683" s="197" t="s">
        <v>776</v>
      </c>
      <c r="W3683" s="220">
        <v>1</v>
      </c>
      <c r="X3683" s="223">
        <v>910</v>
      </c>
      <c r="Y3683" s="223">
        <v>882</v>
      </c>
      <c r="Z3683" s="223">
        <v>827</v>
      </c>
      <c r="AA3683" s="223">
        <v>777</v>
      </c>
      <c r="AB3683" s="5"/>
      <c r="AC3683" s="224">
        <f t="shared" si="136"/>
        <v>0</v>
      </c>
      <c r="AD3683" s="270">
        <f t="shared" si="137"/>
        <v>0</v>
      </c>
      <c r="AE3683" s="198"/>
      <c r="AF3683" s="199"/>
      <c r="AG3683" s="200"/>
      <c r="AH3683" s="200"/>
      <c r="AI3683" s="169" t="str">
        <f>IF(AB3683/W3683=0,"",IF(MOD(AB3683,W3683)&gt;0,"ОШИБКА!!! неверная кратность на сорт",""))</f>
        <v/>
      </c>
    </row>
    <row r="3684" spans="2:35" ht="14.4" customHeight="1">
      <c r="B3684" s="251"/>
      <c r="C3684" s="168" t="s">
        <v>2525</v>
      </c>
      <c r="D3684" s="267">
        <v>13</v>
      </c>
      <c r="E3684" s="267"/>
      <c r="F3684" s="267"/>
      <c r="G3684" s="267"/>
      <c r="H3684" s="267"/>
      <c r="I3684" s="267"/>
      <c r="J3684" s="267">
        <v>1</v>
      </c>
      <c r="K3684" s="267"/>
      <c r="L3684" s="196" t="s">
        <v>37</v>
      </c>
      <c r="M3684" s="196" t="s">
        <v>1466</v>
      </c>
      <c r="N3684" s="196" t="s">
        <v>2468</v>
      </c>
      <c r="O3684" s="196" t="s">
        <v>2471</v>
      </c>
      <c r="P3684" s="196" t="s">
        <v>2526</v>
      </c>
      <c r="Q3684" s="217" t="s">
        <v>4642</v>
      </c>
      <c r="R3684" s="218"/>
      <c r="S3684" s="218"/>
      <c r="T3684" s="218"/>
      <c r="U3684" s="252"/>
      <c r="V3684" s="197" t="s">
        <v>776</v>
      </c>
      <c r="W3684" s="220">
        <v>1</v>
      </c>
      <c r="X3684" s="223">
        <v>910</v>
      </c>
      <c r="Y3684" s="223">
        <v>882</v>
      </c>
      <c r="Z3684" s="223">
        <v>827</v>
      </c>
      <c r="AA3684" s="223">
        <v>777</v>
      </c>
      <c r="AB3684" s="5"/>
      <c r="AC3684" s="224">
        <f t="shared" si="136"/>
        <v>0</v>
      </c>
      <c r="AD3684" s="270">
        <f t="shared" si="137"/>
        <v>0</v>
      </c>
      <c r="AE3684" s="198"/>
      <c r="AF3684" s="199"/>
      <c r="AG3684" s="200"/>
      <c r="AH3684" s="200"/>
      <c r="AI3684" s="169" t="str">
        <f>IF(AB3684/W3684=0,"",IF(MOD(AB3684,W3684)&gt;0,"ОШИБКА!!! неверная кратность на сорт",""))</f>
        <v/>
      </c>
    </row>
    <row r="3685" spans="2:35" ht="14.4" customHeight="1">
      <c r="B3685" s="251"/>
      <c r="C3685" s="168" t="s">
        <v>2527</v>
      </c>
      <c r="D3685" s="267">
        <v>12</v>
      </c>
      <c r="E3685" s="267"/>
      <c r="F3685" s="267"/>
      <c r="G3685" s="267"/>
      <c r="H3685" s="267"/>
      <c r="I3685" s="267"/>
      <c r="J3685" s="267">
        <v>1</v>
      </c>
      <c r="K3685" s="267"/>
      <c r="L3685" s="196" t="s">
        <v>37</v>
      </c>
      <c r="M3685" s="196" t="s">
        <v>1466</v>
      </c>
      <c r="N3685" s="196" t="s">
        <v>2468</v>
      </c>
      <c r="O3685" s="196" t="s">
        <v>2471</v>
      </c>
      <c r="P3685" s="196" t="s">
        <v>2528</v>
      </c>
      <c r="Q3685" s="217" t="s">
        <v>4642</v>
      </c>
      <c r="R3685" s="218"/>
      <c r="S3685" s="218"/>
      <c r="T3685" s="218"/>
      <c r="U3685" s="252"/>
      <c r="V3685" s="197" t="s">
        <v>776</v>
      </c>
      <c r="W3685" s="220">
        <v>1</v>
      </c>
      <c r="X3685" s="223">
        <v>910</v>
      </c>
      <c r="Y3685" s="223">
        <v>882</v>
      </c>
      <c r="Z3685" s="223">
        <v>827</v>
      </c>
      <c r="AA3685" s="223">
        <v>777</v>
      </c>
      <c r="AB3685" s="5"/>
      <c r="AC3685" s="224">
        <f t="shared" si="136"/>
        <v>0</v>
      </c>
      <c r="AD3685" s="270">
        <f t="shared" si="137"/>
        <v>0</v>
      </c>
      <c r="AE3685" s="198"/>
      <c r="AF3685" s="199"/>
      <c r="AG3685" s="200"/>
      <c r="AH3685" s="200"/>
      <c r="AI3685" s="169" t="str">
        <f>IF(AB3685/W3685=0,"",IF(MOD(AB3685,W3685)&gt;0,"ОШИБКА!!! неверная кратность на сорт",""))</f>
        <v/>
      </c>
    </row>
    <row r="3686" spans="2:35" ht="14.4" customHeight="1">
      <c r="B3686" s="251"/>
      <c r="C3686" s="168" t="s">
        <v>2529</v>
      </c>
      <c r="D3686" s="267"/>
      <c r="E3686" s="267"/>
      <c r="F3686" s="267"/>
      <c r="G3686" s="267"/>
      <c r="H3686" s="267"/>
      <c r="I3686" s="267"/>
      <c r="J3686" s="267"/>
      <c r="K3686" s="267"/>
      <c r="L3686" s="196" t="s">
        <v>37</v>
      </c>
      <c r="M3686" s="332" t="s">
        <v>1466</v>
      </c>
      <c r="N3686" s="332" t="s">
        <v>2468</v>
      </c>
      <c r="O3686" s="332" t="s">
        <v>2471</v>
      </c>
      <c r="P3686" s="332" t="s">
        <v>2530</v>
      </c>
      <c r="Q3686" s="338" t="s">
        <v>4642</v>
      </c>
      <c r="R3686" s="334"/>
      <c r="S3686" s="334"/>
      <c r="T3686" s="334"/>
      <c r="U3686" s="252"/>
      <c r="V3686" s="197" t="s">
        <v>776</v>
      </c>
      <c r="W3686" s="220">
        <v>1</v>
      </c>
      <c r="X3686" s="223">
        <v>2076</v>
      </c>
      <c r="Y3686" s="223">
        <v>2013</v>
      </c>
      <c r="Z3686" s="223">
        <v>1887</v>
      </c>
      <c r="AA3686" s="223">
        <v>1774</v>
      </c>
      <c r="AB3686" s="5"/>
      <c r="AC3686" s="224">
        <f t="shared" si="136"/>
        <v>0</v>
      </c>
      <c r="AD3686" s="270">
        <f t="shared" si="137"/>
        <v>0</v>
      </c>
      <c r="AE3686" s="198" t="s">
        <v>4484</v>
      </c>
      <c r="AF3686" s="199"/>
      <c r="AG3686" s="200"/>
      <c r="AH3686" s="200"/>
      <c r="AI3686" s="169" t="str">
        <f>IF(AB3686/W3686=0,"",IF(MOD(AB3686,W3686)&gt;0,"ОШИБКА!!! неверная кратность на сорт",""))</f>
        <v/>
      </c>
    </row>
    <row r="3687" spans="2:35" ht="14.4" customHeight="1">
      <c r="B3687" s="251"/>
      <c r="C3687" s="168" t="s">
        <v>2531</v>
      </c>
      <c r="D3687" s="267">
        <v>5</v>
      </c>
      <c r="E3687" s="267"/>
      <c r="F3687" s="267"/>
      <c r="G3687" s="267"/>
      <c r="H3687" s="267"/>
      <c r="I3687" s="267"/>
      <c r="J3687" s="267">
        <v>11</v>
      </c>
      <c r="K3687" s="267"/>
      <c r="L3687" s="196" t="s">
        <v>37</v>
      </c>
      <c r="M3687" s="196" t="s">
        <v>1466</v>
      </c>
      <c r="N3687" s="196" t="s">
        <v>2468</v>
      </c>
      <c r="O3687" s="196" t="s">
        <v>2471</v>
      </c>
      <c r="P3687" s="196" t="s">
        <v>2532</v>
      </c>
      <c r="Q3687" s="217" t="s">
        <v>543</v>
      </c>
      <c r="R3687" s="218"/>
      <c r="S3687" s="218"/>
      <c r="T3687" s="218"/>
      <c r="U3687" s="252"/>
      <c r="V3687" s="197" t="s">
        <v>776</v>
      </c>
      <c r="W3687" s="220">
        <v>1</v>
      </c>
      <c r="X3687" s="223">
        <v>1385</v>
      </c>
      <c r="Y3687" s="223">
        <v>1343</v>
      </c>
      <c r="Z3687" s="223">
        <v>1259</v>
      </c>
      <c r="AA3687" s="223">
        <v>1183</v>
      </c>
      <c r="AB3687" s="5"/>
      <c r="AC3687" s="224">
        <f t="shared" si="136"/>
        <v>0</v>
      </c>
      <c r="AD3687" s="270">
        <f t="shared" si="137"/>
        <v>0</v>
      </c>
      <c r="AE3687" s="198"/>
      <c r="AF3687" s="199"/>
      <c r="AG3687" s="200"/>
      <c r="AH3687" s="200"/>
      <c r="AI3687" s="169" t="str">
        <f>IF(AB3687/W3687=0,"",IF(MOD(AB3687,W3687)&gt;0,"ОШИБКА!!! неверная кратность на сорт",""))</f>
        <v/>
      </c>
    </row>
    <row r="3688" spans="2:35" ht="14.4" customHeight="1">
      <c r="B3688" s="251"/>
      <c r="C3688" s="168" t="s">
        <v>3594</v>
      </c>
      <c r="D3688" s="267"/>
      <c r="E3688" s="267"/>
      <c r="F3688" s="267"/>
      <c r="G3688" s="267"/>
      <c r="H3688" s="267"/>
      <c r="I3688" s="267"/>
      <c r="J3688" s="267"/>
      <c r="K3688" s="267"/>
      <c r="L3688" s="196" t="s">
        <v>37</v>
      </c>
      <c r="M3688" s="332" t="s">
        <v>1466</v>
      </c>
      <c r="N3688" s="332" t="s">
        <v>2468</v>
      </c>
      <c r="O3688" s="332" t="s">
        <v>2471</v>
      </c>
      <c r="P3688" s="332" t="s">
        <v>2534</v>
      </c>
      <c r="Q3688" s="338" t="s">
        <v>4642</v>
      </c>
      <c r="R3688" s="334"/>
      <c r="S3688" s="334"/>
      <c r="T3688" s="334"/>
      <c r="U3688" s="252"/>
      <c r="V3688" s="197" t="s">
        <v>776</v>
      </c>
      <c r="W3688" s="220">
        <v>1</v>
      </c>
      <c r="X3688" s="223">
        <v>908</v>
      </c>
      <c r="Y3688" s="223">
        <v>880</v>
      </c>
      <c r="Z3688" s="223">
        <v>825</v>
      </c>
      <c r="AA3688" s="223">
        <v>776</v>
      </c>
      <c r="AB3688" s="5"/>
      <c r="AC3688" s="224">
        <f t="shared" si="136"/>
        <v>0</v>
      </c>
      <c r="AD3688" s="270">
        <f t="shared" si="137"/>
        <v>0</v>
      </c>
      <c r="AE3688" s="198" t="s">
        <v>4484</v>
      </c>
      <c r="AF3688" s="199"/>
      <c r="AG3688" s="200"/>
      <c r="AH3688" s="200"/>
      <c r="AI3688" s="169" t="str">
        <f>IF(AB3688/W3688=0,"",IF(MOD(AB3688,W3688)&gt;0,"ОШИБКА!!! неверная кратность на сорт",""))</f>
        <v/>
      </c>
    </row>
    <row r="3689" spans="2:35" ht="14.4" customHeight="1">
      <c r="B3689" s="251"/>
      <c r="C3689" s="168" t="s">
        <v>2533</v>
      </c>
      <c r="D3689" s="267">
        <v>4</v>
      </c>
      <c r="E3689" s="267"/>
      <c r="F3689" s="267"/>
      <c r="G3689" s="267"/>
      <c r="H3689" s="267"/>
      <c r="I3689" s="267"/>
      <c r="J3689" s="267"/>
      <c r="K3689" s="267"/>
      <c r="L3689" s="196" t="s">
        <v>37</v>
      </c>
      <c r="M3689" s="196" t="s">
        <v>1466</v>
      </c>
      <c r="N3689" s="196" t="s">
        <v>2468</v>
      </c>
      <c r="O3689" s="196" t="s">
        <v>2471</v>
      </c>
      <c r="P3689" s="196" t="s">
        <v>2534</v>
      </c>
      <c r="Q3689" s="217" t="s">
        <v>543</v>
      </c>
      <c r="R3689" s="218"/>
      <c r="S3689" s="218"/>
      <c r="T3689" s="218"/>
      <c r="U3689" s="252"/>
      <c r="V3689" s="197" t="s">
        <v>776</v>
      </c>
      <c r="W3689" s="220">
        <v>1</v>
      </c>
      <c r="X3689" s="223">
        <v>910</v>
      </c>
      <c r="Y3689" s="223">
        <v>882</v>
      </c>
      <c r="Z3689" s="223">
        <v>827</v>
      </c>
      <c r="AA3689" s="223">
        <v>777</v>
      </c>
      <c r="AB3689" s="5"/>
      <c r="AC3689" s="224">
        <f t="shared" si="136"/>
        <v>0</v>
      </c>
      <c r="AD3689" s="270">
        <f t="shared" si="137"/>
        <v>0</v>
      </c>
      <c r="AE3689" s="198"/>
      <c r="AF3689" s="199"/>
      <c r="AG3689" s="200"/>
      <c r="AH3689" s="200"/>
      <c r="AI3689" s="169" t="str">
        <f>IF(AB3689/W3689=0,"",IF(MOD(AB3689,W3689)&gt;0,"ОШИБКА!!! неверная кратность на сорт",""))</f>
        <v/>
      </c>
    </row>
    <row r="3690" spans="2:35" ht="14.4" customHeight="1">
      <c r="B3690" s="251"/>
      <c r="C3690" s="168" t="s">
        <v>2535</v>
      </c>
      <c r="D3690" s="267"/>
      <c r="E3690" s="267"/>
      <c r="F3690" s="267"/>
      <c r="G3690" s="267"/>
      <c r="H3690" s="267"/>
      <c r="I3690" s="267"/>
      <c r="J3690" s="267"/>
      <c r="K3690" s="267"/>
      <c r="L3690" s="196" t="s">
        <v>37</v>
      </c>
      <c r="M3690" s="332" t="s">
        <v>1466</v>
      </c>
      <c r="N3690" s="332" t="s">
        <v>2468</v>
      </c>
      <c r="O3690" s="332" t="s">
        <v>2471</v>
      </c>
      <c r="P3690" s="332" t="s">
        <v>2536</v>
      </c>
      <c r="Q3690" s="338" t="s">
        <v>4642</v>
      </c>
      <c r="R3690" s="334"/>
      <c r="S3690" s="334"/>
      <c r="T3690" s="334"/>
      <c r="U3690" s="252"/>
      <c r="V3690" s="197" t="s">
        <v>776</v>
      </c>
      <c r="W3690" s="220">
        <v>1</v>
      </c>
      <c r="X3690" s="223">
        <v>910</v>
      </c>
      <c r="Y3690" s="223">
        <v>882</v>
      </c>
      <c r="Z3690" s="223">
        <v>827</v>
      </c>
      <c r="AA3690" s="223">
        <v>777</v>
      </c>
      <c r="AB3690" s="5"/>
      <c r="AC3690" s="224">
        <f t="shared" si="136"/>
        <v>0</v>
      </c>
      <c r="AD3690" s="270">
        <f t="shared" si="137"/>
        <v>0</v>
      </c>
      <c r="AE3690" s="198" t="s">
        <v>4484</v>
      </c>
      <c r="AF3690" s="199"/>
      <c r="AG3690" s="200"/>
      <c r="AH3690" s="200"/>
      <c r="AI3690" s="169" t="str">
        <f>IF(AB3690/W3690=0,"",IF(MOD(AB3690,W3690)&gt;0,"ОШИБКА!!! неверная кратность на сорт",""))</f>
        <v/>
      </c>
    </row>
    <row r="3691" spans="2:35" ht="14.4" customHeight="1">
      <c r="B3691" s="251"/>
      <c r="C3691" s="168" t="s">
        <v>3595</v>
      </c>
      <c r="D3691" s="267"/>
      <c r="E3691" s="267"/>
      <c r="F3691" s="267"/>
      <c r="G3691" s="267"/>
      <c r="H3691" s="267"/>
      <c r="I3691" s="267"/>
      <c r="J3691" s="267"/>
      <c r="K3691" s="267"/>
      <c r="L3691" s="196" t="s">
        <v>37</v>
      </c>
      <c r="M3691" s="332" t="s">
        <v>1466</v>
      </c>
      <c r="N3691" s="332" t="s">
        <v>2468</v>
      </c>
      <c r="O3691" s="332" t="s">
        <v>2471</v>
      </c>
      <c r="P3691" s="332" t="s">
        <v>3943</v>
      </c>
      <c r="Q3691" s="338" t="s">
        <v>4642</v>
      </c>
      <c r="R3691" s="334"/>
      <c r="S3691" s="334"/>
      <c r="T3691" s="334"/>
      <c r="U3691" s="252"/>
      <c r="V3691" s="197" t="s">
        <v>776</v>
      </c>
      <c r="W3691" s="220">
        <v>1</v>
      </c>
      <c r="X3691" s="223">
        <v>697</v>
      </c>
      <c r="Y3691" s="223">
        <v>676</v>
      </c>
      <c r="Z3691" s="223">
        <v>633</v>
      </c>
      <c r="AA3691" s="223">
        <v>596</v>
      </c>
      <c r="AB3691" s="5"/>
      <c r="AC3691" s="224">
        <f t="shared" si="136"/>
        <v>0</v>
      </c>
      <c r="AD3691" s="270">
        <f t="shared" si="137"/>
        <v>0</v>
      </c>
      <c r="AE3691" s="198" t="s">
        <v>4484</v>
      </c>
      <c r="AF3691" s="199"/>
      <c r="AG3691" s="200"/>
      <c r="AH3691" s="200"/>
      <c r="AI3691" s="169" t="str">
        <f>IF(AB3691/W3691=0,"",IF(MOD(AB3691,W3691)&gt;0,"ОШИБКА!!! неверная кратность на сорт",""))</f>
        <v/>
      </c>
    </row>
    <row r="3692" spans="2:35" ht="14.4" customHeight="1">
      <c r="B3692" s="251"/>
      <c r="C3692" s="168" t="s">
        <v>3596</v>
      </c>
      <c r="D3692" s="267"/>
      <c r="E3692" s="267"/>
      <c r="F3692" s="267"/>
      <c r="G3692" s="267"/>
      <c r="H3692" s="267"/>
      <c r="I3692" s="267"/>
      <c r="J3692" s="267"/>
      <c r="K3692" s="267"/>
      <c r="L3692" s="196" t="s">
        <v>37</v>
      </c>
      <c r="M3692" s="332" t="s">
        <v>1466</v>
      </c>
      <c r="N3692" s="332" t="s">
        <v>2468</v>
      </c>
      <c r="O3692" s="332" t="s">
        <v>2471</v>
      </c>
      <c r="P3692" s="332" t="s">
        <v>3943</v>
      </c>
      <c r="Q3692" s="338" t="s">
        <v>4642</v>
      </c>
      <c r="R3692" s="334"/>
      <c r="S3692" s="334"/>
      <c r="T3692" s="334"/>
      <c r="U3692" s="252"/>
      <c r="V3692" s="197" t="s">
        <v>776</v>
      </c>
      <c r="W3692" s="220">
        <v>1</v>
      </c>
      <c r="X3692" s="223">
        <v>908</v>
      </c>
      <c r="Y3692" s="223">
        <v>880</v>
      </c>
      <c r="Z3692" s="223">
        <v>825</v>
      </c>
      <c r="AA3692" s="223">
        <v>776</v>
      </c>
      <c r="AB3692" s="5"/>
      <c r="AC3692" s="224">
        <f t="shared" si="136"/>
        <v>0</v>
      </c>
      <c r="AD3692" s="270">
        <f t="shared" si="137"/>
        <v>0</v>
      </c>
      <c r="AE3692" s="198" t="s">
        <v>4484</v>
      </c>
      <c r="AF3692" s="199"/>
      <c r="AG3692" s="200"/>
      <c r="AH3692" s="200"/>
      <c r="AI3692" s="169" t="str">
        <f>IF(AB3692/W3692=0,"",IF(MOD(AB3692,W3692)&gt;0,"ОШИБКА!!! неверная кратность на сорт",""))</f>
        <v/>
      </c>
    </row>
    <row r="3693" spans="2:35" ht="14.4" customHeight="1">
      <c r="B3693" s="251"/>
      <c r="C3693" s="168" t="s">
        <v>2537</v>
      </c>
      <c r="D3693" s="267"/>
      <c r="E3693" s="267"/>
      <c r="F3693" s="267"/>
      <c r="G3693" s="267"/>
      <c r="H3693" s="267"/>
      <c r="I3693" s="267"/>
      <c r="J3693" s="267">
        <v>1</v>
      </c>
      <c r="K3693" s="267"/>
      <c r="L3693" s="196" t="s">
        <v>37</v>
      </c>
      <c r="M3693" s="196" t="s">
        <v>1466</v>
      </c>
      <c r="N3693" s="196" t="s">
        <v>2468</v>
      </c>
      <c r="O3693" s="196" t="s">
        <v>2471</v>
      </c>
      <c r="P3693" s="196" t="s">
        <v>2538</v>
      </c>
      <c r="Q3693" s="217" t="s">
        <v>4642</v>
      </c>
      <c r="R3693" s="218"/>
      <c r="S3693" s="218"/>
      <c r="T3693" s="334"/>
      <c r="U3693" s="252"/>
      <c r="V3693" s="197" t="s">
        <v>776</v>
      </c>
      <c r="W3693" s="220">
        <v>1</v>
      </c>
      <c r="X3693" s="223">
        <v>910</v>
      </c>
      <c r="Y3693" s="223">
        <v>882</v>
      </c>
      <c r="Z3693" s="223">
        <v>827</v>
      </c>
      <c r="AA3693" s="223">
        <v>777</v>
      </c>
      <c r="AB3693" s="5"/>
      <c r="AC3693" s="224">
        <f t="shared" si="136"/>
        <v>0</v>
      </c>
      <c r="AD3693" s="270">
        <f t="shared" si="137"/>
        <v>0</v>
      </c>
      <c r="AE3693" s="198"/>
      <c r="AF3693" s="199"/>
      <c r="AG3693" s="200"/>
      <c r="AH3693" s="200"/>
      <c r="AI3693" s="169" t="str">
        <f>IF(AB3693/W3693=0,"",IF(MOD(AB3693,W3693)&gt;0,"ОШИБКА!!! неверная кратность на сорт",""))</f>
        <v/>
      </c>
    </row>
    <row r="3694" spans="2:35" ht="14.4" customHeight="1">
      <c r="B3694" s="251"/>
      <c r="C3694" s="168" t="s">
        <v>2539</v>
      </c>
      <c r="D3694" s="267"/>
      <c r="E3694" s="267"/>
      <c r="F3694" s="267"/>
      <c r="G3694" s="267"/>
      <c r="H3694" s="267"/>
      <c r="I3694" s="267"/>
      <c r="J3694" s="267">
        <v>4</v>
      </c>
      <c r="K3694" s="267"/>
      <c r="L3694" s="196" t="s">
        <v>37</v>
      </c>
      <c r="M3694" s="196" t="s">
        <v>1466</v>
      </c>
      <c r="N3694" s="196" t="s">
        <v>2468</v>
      </c>
      <c r="O3694" s="196" t="s">
        <v>2471</v>
      </c>
      <c r="P3694" s="196" t="s">
        <v>2540</v>
      </c>
      <c r="Q3694" s="217" t="s">
        <v>4642</v>
      </c>
      <c r="R3694" s="218"/>
      <c r="S3694" s="218"/>
      <c r="T3694" s="218"/>
      <c r="U3694" s="252"/>
      <c r="V3694" s="197" t="s">
        <v>776</v>
      </c>
      <c r="W3694" s="220">
        <v>1</v>
      </c>
      <c r="X3694" s="223">
        <v>910</v>
      </c>
      <c r="Y3694" s="223">
        <v>882</v>
      </c>
      <c r="Z3694" s="223">
        <v>827</v>
      </c>
      <c r="AA3694" s="223">
        <v>777</v>
      </c>
      <c r="AB3694" s="5"/>
      <c r="AC3694" s="224">
        <f t="shared" si="136"/>
        <v>0</v>
      </c>
      <c r="AD3694" s="270">
        <f t="shared" si="137"/>
        <v>0</v>
      </c>
      <c r="AE3694" s="198"/>
      <c r="AF3694" s="199"/>
      <c r="AG3694" s="200"/>
      <c r="AH3694" s="200"/>
      <c r="AI3694" s="169" t="str">
        <f>IF(AB3694/W3694=0,"",IF(MOD(AB3694,W3694)&gt;0,"ОШИБКА!!! неверная кратность на сорт",""))</f>
        <v/>
      </c>
    </row>
    <row r="3695" spans="2:35" ht="14.4" customHeight="1">
      <c r="B3695" s="251"/>
      <c r="C3695" s="168" t="s">
        <v>2541</v>
      </c>
      <c r="D3695" s="267"/>
      <c r="E3695" s="267"/>
      <c r="F3695" s="267"/>
      <c r="G3695" s="267"/>
      <c r="H3695" s="267"/>
      <c r="I3695" s="267"/>
      <c r="J3695" s="267"/>
      <c r="K3695" s="267"/>
      <c r="L3695" s="196" t="s">
        <v>37</v>
      </c>
      <c r="M3695" s="332" t="s">
        <v>1466</v>
      </c>
      <c r="N3695" s="332" t="s">
        <v>2468</v>
      </c>
      <c r="O3695" s="332" t="s">
        <v>2471</v>
      </c>
      <c r="P3695" s="332" t="s">
        <v>2542</v>
      </c>
      <c r="Q3695" s="338" t="s">
        <v>6150</v>
      </c>
      <c r="R3695" s="334"/>
      <c r="S3695" s="334"/>
      <c r="T3695" s="334"/>
      <c r="U3695" s="219"/>
      <c r="V3695" s="197" t="s">
        <v>776</v>
      </c>
      <c r="W3695" s="220">
        <v>1</v>
      </c>
      <c r="X3695" s="223">
        <v>3028</v>
      </c>
      <c r="Y3695" s="223">
        <v>2936</v>
      </c>
      <c r="Z3695" s="223">
        <v>2753</v>
      </c>
      <c r="AA3695" s="223">
        <v>2588</v>
      </c>
      <c r="AB3695" s="5"/>
      <c r="AC3695" s="224">
        <f t="shared" si="136"/>
        <v>0</v>
      </c>
      <c r="AD3695" s="270">
        <f t="shared" si="137"/>
        <v>0</v>
      </c>
      <c r="AE3695" s="198" t="s">
        <v>4484</v>
      </c>
      <c r="AF3695" s="199"/>
      <c r="AG3695" s="200"/>
      <c r="AH3695" s="200"/>
      <c r="AI3695" s="169" t="str">
        <f>IF(AB3695/W3695=0,"",IF(MOD(AB3695,W3695)&gt;0,"ОШИБКА!!! неверная кратность на сорт",""))</f>
        <v/>
      </c>
    </row>
    <row r="3696" spans="2:35" ht="14.4" customHeight="1">
      <c r="B3696" s="251"/>
      <c r="C3696" s="168" t="s">
        <v>2543</v>
      </c>
      <c r="D3696" s="267">
        <v>5</v>
      </c>
      <c r="E3696" s="267"/>
      <c r="F3696" s="267"/>
      <c r="G3696" s="267"/>
      <c r="H3696" s="267"/>
      <c r="I3696" s="267"/>
      <c r="J3696" s="267">
        <v>3</v>
      </c>
      <c r="K3696" s="267"/>
      <c r="L3696" s="196" t="s">
        <v>37</v>
      </c>
      <c r="M3696" s="196" t="s">
        <v>1466</v>
      </c>
      <c r="N3696" s="196" t="s">
        <v>2468</v>
      </c>
      <c r="O3696" s="196" t="s">
        <v>2471</v>
      </c>
      <c r="P3696" s="196" t="s">
        <v>2544</v>
      </c>
      <c r="Q3696" s="217" t="s">
        <v>4642</v>
      </c>
      <c r="R3696" s="218"/>
      <c r="S3696" s="218"/>
      <c r="T3696" s="218"/>
      <c r="U3696" s="252"/>
      <c r="V3696" s="197" t="s">
        <v>776</v>
      </c>
      <c r="W3696" s="220">
        <v>1</v>
      </c>
      <c r="X3696" s="223">
        <v>910</v>
      </c>
      <c r="Y3696" s="223">
        <v>882</v>
      </c>
      <c r="Z3696" s="223">
        <v>827</v>
      </c>
      <c r="AA3696" s="223">
        <v>777</v>
      </c>
      <c r="AB3696" s="5"/>
      <c r="AC3696" s="224">
        <f t="shared" si="136"/>
        <v>0</v>
      </c>
      <c r="AD3696" s="270">
        <f t="shared" si="137"/>
        <v>0</v>
      </c>
      <c r="AE3696" s="198"/>
      <c r="AF3696" s="199"/>
      <c r="AG3696" s="200"/>
      <c r="AH3696" s="200"/>
      <c r="AI3696" s="169" t="str">
        <f>IF(AB3696/W3696=0,"",IF(MOD(AB3696,W3696)&gt;0,"ОШИБКА!!! неверная кратность на сорт",""))</f>
        <v/>
      </c>
    </row>
    <row r="3697" spans="2:35" ht="14.4" customHeight="1">
      <c r="B3697" s="251"/>
      <c r="C3697" s="168" t="s">
        <v>2545</v>
      </c>
      <c r="D3697" s="267"/>
      <c r="E3697" s="267"/>
      <c r="F3697" s="267"/>
      <c r="G3697" s="267"/>
      <c r="H3697" s="267"/>
      <c r="I3697" s="267"/>
      <c r="J3697" s="267"/>
      <c r="K3697" s="267"/>
      <c r="L3697" s="196" t="s">
        <v>37</v>
      </c>
      <c r="M3697" s="332" t="s">
        <v>1466</v>
      </c>
      <c r="N3697" s="332" t="s">
        <v>2468</v>
      </c>
      <c r="O3697" s="332" t="s">
        <v>2471</v>
      </c>
      <c r="P3697" s="332" t="s">
        <v>2546</v>
      </c>
      <c r="Q3697" s="338" t="s">
        <v>4642</v>
      </c>
      <c r="R3697" s="334"/>
      <c r="S3697" s="334"/>
      <c r="T3697" s="334"/>
      <c r="U3697" s="252"/>
      <c r="V3697" s="197" t="s">
        <v>776</v>
      </c>
      <c r="W3697" s="220">
        <v>1</v>
      </c>
      <c r="X3697" s="223">
        <v>1632</v>
      </c>
      <c r="Y3697" s="223">
        <v>1583</v>
      </c>
      <c r="Z3697" s="223">
        <v>1484</v>
      </c>
      <c r="AA3697" s="223">
        <v>1395</v>
      </c>
      <c r="AB3697" s="5"/>
      <c r="AC3697" s="224">
        <f t="shared" si="136"/>
        <v>0</v>
      </c>
      <c r="AD3697" s="270">
        <f t="shared" si="137"/>
        <v>0</v>
      </c>
      <c r="AE3697" s="198" t="s">
        <v>4484</v>
      </c>
      <c r="AF3697" s="199"/>
      <c r="AG3697" s="200"/>
      <c r="AH3697" s="200"/>
      <c r="AI3697" s="169" t="str">
        <f>IF(AB3697/W3697=0,"",IF(MOD(AB3697,W3697)&gt;0,"ОШИБКА!!! неверная кратность на сорт",""))</f>
        <v/>
      </c>
    </row>
    <row r="3698" spans="2:35" ht="14.4" customHeight="1">
      <c r="B3698" s="251"/>
      <c r="C3698" s="168" t="s">
        <v>2547</v>
      </c>
      <c r="D3698" s="267">
        <v>10</v>
      </c>
      <c r="E3698" s="267"/>
      <c r="F3698" s="267"/>
      <c r="G3698" s="267"/>
      <c r="H3698" s="267"/>
      <c r="I3698" s="267"/>
      <c r="J3698" s="267"/>
      <c r="K3698" s="267"/>
      <c r="L3698" s="196" t="s">
        <v>37</v>
      </c>
      <c r="M3698" s="196" t="s">
        <v>1466</v>
      </c>
      <c r="N3698" s="196" t="s">
        <v>2468</v>
      </c>
      <c r="O3698" s="196" t="s">
        <v>2471</v>
      </c>
      <c r="P3698" s="196" t="s">
        <v>2548</v>
      </c>
      <c r="Q3698" s="217" t="s">
        <v>4642</v>
      </c>
      <c r="R3698" s="218"/>
      <c r="S3698" s="218"/>
      <c r="T3698" s="218"/>
      <c r="U3698" s="252"/>
      <c r="V3698" s="197" t="s">
        <v>776</v>
      </c>
      <c r="W3698" s="220">
        <v>1</v>
      </c>
      <c r="X3698" s="223">
        <v>910</v>
      </c>
      <c r="Y3698" s="223">
        <v>882</v>
      </c>
      <c r="Z3698" s="223">
        <v>827</v>
      </c>
      <c r="AA3698" s="223">
        <v>777</v>
      </c>
      <c r="AB3698" s="5"/>
      <c r="AC3698" s="224">
        <f t="shared" si="136"/>
        <v>0</v>
      </c>
      <c r="AD3698" s="270">
        <f t="shared" si="137"/>
        <v>0</v>
      </c>
      <c r="AE3698" s="198"/>
      <c r="AF3698" s="199"/>
      <c r="AG3698" s="200"/>
      <c r="AH3698" s="200"/>
      <c r="AI3698" s="169" t="str">
        <f>IF(AB3698/W3698=0,"",IF(MOD(AB3698,W3698)&gt;0,"ОШИБКА!!! неверная кратность на сорт",""))</f>
        <v/>
      </c>
    </row>
    <row r="3699" spans="2:35" ht="14.4" customHeight="1">
      <c r="B3699" s="251"/>
      <c r="C3699" s="168" t="s">
        <v>3597</v>
      </c>
      <c r="D3699" s="267">
        <v>1</v>
      </c>
      <c r="E3699" s="267"/>
      <c r="F3699" s="267"/>
      <c r="G3699" s="267"/>
      <c r="H3699" s="267"/>
      <c r="I3699" s="267"/>
      <c r="J3699" s="267"/>
      <c r="K3699" s="267"/>
      <c r="L3699" s="196" t="s">
        <v>37</v>
      </c>
      <c r="M3699" s="196" t="s">
        <v>1466</v>
      </c>
      <c r="N3699" s="196" t="s">
        <v>2468</v>
      </c>
      <c r="O3699" s="196" t="s">
        <v>2471</v>
      </c>
      <c r="P3699" s="196" t="s">
        <v>3944</v>
      </c>
      <c r="Q3699" s="217" t="s">
        <v>4642</v>
      </c>
      <c r="R3699" s="218"/>
      <c r="S3699" s="218"/>
      <c r="T3699" s="218"/>
      <c r="U3699" s="252"/>
      <c r="V3699" s="197" t="s">
        <v>776</v>
      </c>
      <c r="W3699" s="220">
        <v>1</v>
      </c>
      <c r="X3699" s="223">
        <v>908</v>
      </c>
      <c r="Y3699" s="223">
        <v>880</v>
      </c>
      <c r="Z3699" s="223">
        <v>825</v>
      </c>
      <c r="AA3699" s="223">
        <v>776</v>
      </c>
      <c r="AB3699" s="5"/>
      <c r="AC3699" s="224">
        <f t="shared" si="136"/>
        <v>0</v>
      </c>
      <c r="AD3699" s="270">
        <f t="shared" si="137"/>
        <v>0</v>
      </c>
      <c r="AE3699" s="198"/>
      <c r="AF3699" s="199"/>
      <c r="AG3699" s="200"/>
      <c r="AH3699" s="200"/>
      <c r="AI3699" s="169" t="str">
        <f>IF(AB3699/W3699=0,"",IF(MOD(AB3699,W3699)&gt;0,"ОШИБКА!!! неверная кратность на сорт",""))</f>
        <v/>
      </c>
    </row>
    <row r="3700" spans="2:35" ht="14.4" customHeight="1">
      <c r="B3700" s="251"/>
      <c r="C3700" s="168" t="s">
        <v>2549</v>
      </c>
      <c r="D3700" s="267">
        <v>12</v>
      </c>
      <c r="E3700" s="267"/>
      <c r="F3700" s="267"/>
      <c r="G3700" s="267"/>
      <c r="H3700" s="267"/>
      <c r="I3700" s="267"/>
      <c r="J3700" s="267">
        <v>2</v>
      </c>
      <c r="K3700" s="267"/>
      <c r="L3700" s="196" t="s">
        <v>37</v>
      </c>
      <c r="M3700" s="196" t="s">
        <v>1466</v>
      </c>
      <c r="N3700" s="196" t="s">
        <v>2468</v>
      </c>
      <c r="O3700" s="196" t="s">
        <v>2471</v>
      </c>
      <c r="P3700" s="196" t="s">
        <v>2550</v>
      </c>
      <c r="Q3700" s="217" t="s">
        <v>4642</v>
      </c>
      <c r="R3700" s="218"/>
      <c r="S3700" s="218"/>
      <c r="T3700" s="218"/>
      <c r="U3700" s="252"/>
      <c r="V3700" s="197" t="s">
        <v>776</v>
      </c>
      <c r="W3700" s="220">
        <v>1</v>
      </c>
      <c r="X3700" s="223">
        <v>906</v>
      </c>
      <c r="Y3700" s="223">
        <v>879</v>
      </c>
      <c r="Z3700" s="223">
        <v>824</v>
      </c>
      <c r="AA3700" s="223">
        <v>775</v>
      </c>
      <c r="AB3700" s="5"/>
      <c r="AC3700" s="224">
        <f t="shared" si="136"/>
        <v>0</v>
      </c>
      <c r="AD3700" s="270">
        <f t="shared" si="137"/>
        <v>0</v>
      </c>
      <c r="AE3700" s="198"/>
      <c r="AF3700" s="199"/>
      <c r="AG3700" s="200"/>
      <c r="AH3700" s="200"/>
      <c r="AI3700" s="169" t="str">
        <f>IF(AB3700/W3700=0,"",IF(MOD(AB3700,W3700)&gt;0,"ОШИБКА!!! неверная кратность на сорт",""))</f>
        <v/>
      </c>
    </row>
    <row r="3701" spans="2:35" ht="14.4" customHeight="1">
      <c r="B3701" s="251"/>
      <c r="C3701" s="168" t="s">
        <v>2551</v>
      </c>
      <c r="D3701" s="267"/>
      <c r="E3701" s="267"/>
      <c r="F3701" s="267"/>
      <c r="G3701" s="267"/>
      <c r="H3701" s="267"/>
      <c r="I3701" s="267"/>
      <c r="J3701" s="267">
        <v>2</v>
      </c>
      <c r="K3701" s="267"/>
      <c r="L3701" s="196" t="s">
        <v>37</v>
      </c>
      <c r="M3701" s="196" t="s">
        <v>1466</v>
      </c>
      <c r="N3701" s="196" t="s">
        <v>2468</v>
      </c>
      <c r="O3701" s="196" t="s">
        <v>2471</v>
      </c>
      <c r="P3701" s="196" t="s">
        <v>2552</v>
      </c>
      <c r="Q3701" s="217" t="s">
        <v>4642</v>
      </c>
      <c r="R3701" s="218"/>
      <c r="S3701" s="218"/>
      <c r="T3701" s="218"/>
      <c r="U3701" s="252"/>
      <c r="V3701" s="197" t="s">
        <v>776</v>
      </c>
      <c r="W3701" s="220">
        <v>1</v>
      </c>
      <c r="X3701" s="223">
        <v>906</v>
      </c>
      <c r="Y3701" s="223">
        <v>879</v>
      </c>
      <c r="Z3701" s="223">
        <v>824</v>
      </c>
      <c r="AA3701" s="223">
        <v>775</v>
      </c>
      <c r="AB3701" s="5"/>
      <c r="AC3701" s="224">
        <f t="shared" si="136"/>
        <v>0</v>
      </c>
      <c r="AD3701" s="270">
        <f t="shared" si="137"/>
        <v>0</v>
      </c>
      <c r="AE3701" s="198"/>
      <c r="AF3701" s="199"/>
      <c r="AG3701" s="200"/>
      <c r="AH3701" s="200"/>
      <c r="AI3701" s="169" t="str">
        <f>IF(AB3701/W3701=0,"",IF(MOD(AB3701,W3701)&gt;0,"ОШИБКА!!! неверная кратность на сорт",""))</f>
        <v/>
      </c>
    </row>
    <row r="3702" spans="2:35" ht="14.4" customHeight="1">
      <c r="B3702" s="251"/>
      <c r="C3702" s="168" t="s">
        <v>2553</v>
      </c>
      <c r="D3702" s="267">
        <v>5</v>
      </c>
      <c r="E3702" s="267"/>
      <c r="F3702" s="267"/>
      <c r="G3702" s="267"/>
      <c r="H3702" s="267"/>
      <c r="I3702" s="267"/>
      <c r="J3702" s="267">
        <v>6</v>
      </c>
      <c r="K3702" s="267"/>
      <c r="L3702" s="196" t="s">
        <v>37</v>
      </c>
      <c r="M3702" s="196" t="s">
        <v>1466</v>
      </c>
      <c r="N3702" s="196" t="s">
        <v>2468</v>
      </c>
      <c r="O3702" s="196" t="s">
        <v>2471</v>
      </c>
      <c r="P3702" s="196" t="s">
        <v>2554</v>
      </c>
      <c r="Q3702" s="217" t="s">
        <v>4642</v>
      </c>
      <c r="R3702" s="218"/>
      <c r="S3702" s="218"/>
      <c r="T3702" s="218"/>
      <c r="U3702" s="252"/>
      <c r="V3702" s="197" t="s">
        <v>776</v>
      </c>
      <c r="W3702" s="220">
        <v>1</v>
      </c>
      <c r="X3702" s="223">
        <v>906</v>
      </c>
      <c r="Y3702" s="223">
        <v>879</v>
      </c>
      <c r="Z3702" s="223">
        <v>824</v>
      </c>
      <c r="AA3702" s="223">
        <v>775</v>
      </c>
      <c r="AB3702" s="5"/>
      <c r="AC3702" s="224">
        <f t="shared" si="136"/>
        <v>0</v>
      </c>
      <c r="AD3702" s="270">
        <f t="shared" si="137"/>
        <v>0</v>
      </c>
      <c r="AE3702" s="198"/>
      <c r="AF3702" s="199"/>
      <c r="AG3702" s="200"/>
      <c r="AH3702" s="200"/>
      <c r="AI3702" s="169" t="str">
        <f>IF(AB3702/W3702=0,"",IF(MOD(AB3702,W3702)&gt;0,"ОШИБКА!!! неверная кратность на сорт",""))</f>
        <v/>
      </c>
    </row>
    <row r="3703" spans="2:35" ht="14.4" customHeight="1">
      <c r="B3703" s="251"/>
      <c r="C3703" s="168" t="s">
        <v>2555</v>
      </c>
      <c r="D3703" s="267">
        <v>10</v>
      </c>
      <c r="E3703" s="267"/>
      <c r="F3703" s="267"/>
      <c r="G3703" s="267"/>
      <c r="H3703" s="267"/>
      <c r="I3703" s="267"/>
      <c r="J3703" s="267">
        <v>2</v>
      </c>
      <c r="K3703" s="267"/>
      <c r="L3703" s="196" t="s">
        <v>37</v>
      </c>
      <c r="M3703" s="196" t="s">
        <v>1466</v>
      </c>
      <c r="N3703" s="196" t="s">
        <v>2468</v>
      </c>
      <c r="O3703" s="196" t="s">
        <v>2471</v>
      </c>
      <c r="P3703" s="196" t="s">
        <v>2556</v>
      </c>
      <c r="Q3703" s="217" t="s">
        <v>4642</v>
      </c>
      <c r="R3703" s="218"/>
      <c r="S3703" s="218"/>
      <c r="T3703" s="218"/>
      <c r="U3703" s="252"/>
      <c r="V3703" s="197" t="s">
        <v>776</v>
      </c>
      <c r="W3703" s="220">
        <v>1</v>
      </c>
      <c r="X3703" s="223">
        <v>910</v>
      </c>
      <c r="Y3703" s="223">
        <v>882</v>
      </c>
      <c r="Z3703" s="223">
        <v>827</v>
      </c>
      <c r="AA3703" s="223">
        <v>777</v>
      </c>
      <c r="AB3703" s="5"/>
      <c r="AC3703" s="224">
        <f t="shared" si="136"/>
        <v>0</v>
      </c>
      <c r="AD3703" s="270">
        <f t="shared" si="137"/>
        <v>0</v>
      </c>
      <c r="AE3703" s="198"/>
      <c r="AF3703" s="199"/>
      <c r="AG3703" s="200"/>
      <c r="AH3703" s="200"/>
      <c r="AI3703" s="169" t="str">
        <f>IF(AB3703/W3703=0,"",IF(MOD(AB3703,W3703)&gt;0,"ОШИБКА!!! неверная кратность на сорт",""))</f>
        <v/>
      </c>
    </row>
    <row r="3704" spans="2:35" ht="14.4" customHeight="1">
      <c r="B3704" s="251"/>
      <c r="C3704" s="168" t="s">
        <v>2557</v>
      </c>
      <c r="D3704" s="267"/>
      <c r="E3704" s="267"/>
      <c r="F3704" s="267"/>
      <c r="G3704" s="267"/>
      <c r="H3704" s="267"/>
      <c r="I3704" s="267"/>
      <c r="J3704" s="267"/>
      <c r="K3704" s="267"/>
      <c r="L3704" s="196" t="s">
        <v>37</v>
      </c>
      <c r="M3704" s="332" t="s">
        <v>1466</v>
      </c>
      <c r="N3704" s="332" t="s">
        <v>2468</v>
      </c>
      <c r="O3704" s="332" t="s">
        <v>2471</v>
      </c>
      <c r="P3704" s="332" t="s">
        <v>2558</v>
      </c>
      <c r="Q3704" s="338" t="s">
        <v>4642</v>
      </c>
      <c r="R3704" s="334"/>
      <c r="S3704" s="334"/>
      <c r="T3704" s="334"/>
      <c r="U3704" s="252"/>
      <c r="V3704" s="197" t="s">
        <v>776</v>
      </c>
      <c r="W3704" s="220">
        <v>1</v>
      </c>
      <c r="X3704" s="223">
        <v>910</v>
      </c>
      <c r="Y3704" s="223">
        <v>882</v>
      </c>
      <c r="Z3704" s="223">
        <v>827</v>
      </c>
      <c r="AA3704" s="223">
        <v>777</v>
      </c>
      <c r="AB3704" s="5"/>
      <c r="AC3704" s="224">
        <f t="shared" si="136"/>
        <v>0</v>
      </c>
      <c r="AD3704" s="270">
        <f t="shared" si="137"/>
        <v>0</v>
      </c>
      <c r="AE3704" s="198" t="s">
        <v>4484</v>
      </c>
      <c r="AF3704" s="199"/>
      <c r="AG3704" s="200"/>
      <c r="AH3704" s="200"/>
      <c r="AI3704" s="169" t="str">
        <f>IF(AB3704/W3704=0,"",IF(MOD(AB3704,W3704)&gt;0,"ОШИБКА!!! неверная кратность на сорт",""))</f>
        <v/>
      </c>
    </row>
    <row r="3705" spans="2:35" ht="14.4" customHeight="1">
      <c r="B3705" s="251"/>
      <c r="C3705" s="168" t="s">
        <v>2559</v>
      </c>
      <c r="D3705" s="267"/>
      <c r="E3705" s="267"/>
      <c r="F3705" s="267"/>
      <c r="G3705" s="267"/>
      <c r="H3705" s="267"/>
      <c r="I3705" s="267"/>
      <c r="J3705" s="267"/>
      <c r="K3705" s="267"/>
      <c r="L3705" s="196" t="s">
        <v>37</v>
      </c>
      <c r="M3705" s="332" t="s">
        <v>1466</v>
      </c>
      <c r="N3705" s="332" t="s">
        <v>2468</v>
      </c>
      <c r="O3705" s="332" t="s">
        <v>2471</v>
      </c>
      <c r="P3705" s="332" t="s">
        <v>2560</v>
      </c>
      <c r="Q3705" s="338" t="s">
        <v>4642</v>
      </c>
      <c r="R3705" s="334"/>
      <c r="S3705" s="334"/>
      <c r="T3705" s="334"/>
      <c r="U3705" s="252"/>
      <c r="V3705" s="197" t="s">
        <v>776</v>
      </c>
      <c r="W3705" s="220">
        <v>1</v>
      </c>
      <c r="X3705" s="223">
        <v>910</v>
      </c>
      <c r="Y3705" s="223">
        <v>882</v>
      </c>
      <c r="Z3705" s="223">
        <v>827</v>
      </c>
      <c r="AA3705" s="223">
        <v>777</v>
      </c>
      <c r="AB3705" s="5"/>
      <c r="AC3705" s="224">
        <f t="shared" si="136"/>
        <v>0</v>
      </c>
      <c r="AD3705" s="270">
        <f t="shared" si="137"/>
        <v>0</v>
      </c>
      <c r="AE3705" s="198" t="s">
        <v>4484</v>
      </c>
      <c r="AF3705" s="199"/>
      <c r="AG3705" s="200"/>
      <c r="AH3705" s="200"/>
      <c r="AI3705" s="169" t="str">
        <f>IF(AB3705/W3705=0,"",IF(MOD(AB3705,W3705)&gt;0,"ОШИБКА!!! неверная кратность на сорт",""))</f>
        <v/>
      </c>
    </row>
    <row r="3706" spans="2:35" ht="14.4" customHeight="1">
      <c r="B3706" s="251"/>
      <c r="C3706" s="168" t="s">
        <v>2561</v>
      </c>
      <c r="D3706" s="267"/>
      <c r="E3706" s="267"/>
      <c r="F3706" s="267"/>
      <c r="G3706" s="267"/>
      <c r="H3706" s="267"/>
      <c r="I3706" s="267"/>
      <c r="J3706" s="267"/>
      <c r="K3706" s="267"/>
      <c r="L3706" s="196" t="s">
        <v>37</v>
      </c>
      <c r="M3706" s="332" t="s">
        <v>1466</v>
      </c>
      <c r="N3706" s="332" t="s">
        <v>2468</v>
      </c>
      <c r="O3706" s="332" t="s">
        <v>2471</v>
      </c>
      <c r="P3706" s="332" t="s">
        <v>2562</v>
      </c>
      <c r="Q3706" s="338" t="s">
        <v>4642</v>
      </c>
      <c r="R3706" s="334"/>
      <c r="S3706" s="334"/>
      <c r="T3706" s="334"/>
      <c r="U3706" s="252"/>
      <c r="V3706" s="197" t="s">
        <v>776</v>
      </c>
      <c r="W3706" s="220">
        <v>1</v>
      </c>
      <c r="X3706" s="223">
        <v>910</v>
      </c>
      <c r="Y3706" s="223">
        <v>882</v>
      </c>
      <c r="Z3706" s="223">
        <v>827</v>
      </c>
      <c r="AA3706" s="223">
        <v>777</v>
      </c>
      <c r="AB3706" s="5"/>
      <c r="AC3706" s="224">
        <f t="shared" si="136"/>
        <v>0</v>
      </c>
      <c r="AD3706" s="270">
        <f t="shared" si="137"/>
        <v>0</v>
      </c>
      <c r="AE3706" s="198" t="s">
        <v>4484</v>
      </c>
      <c r="AF3706" s="199"/>
      <c r="AG3706" s="200"/>
      <c r="AH3706" s="200"/>
      <c r="AI3706" s="169" t="str">
        <f>IF(AB3706/W3706=0,"",IF(MOD(AB3706,W3706)&gt;0,"ОШИБКА!!! неверная кратность на сорт",""))</f>
        <v/>
      </c>
    </row>
    <row r="3707" spans="2:35" ht="14.4" customHeight="1">
      <c r="B3707" s="251"/>
      <c r="C3707" s="168" t="s">
        <v>2563</v>
      </c>
      <c r="D3707" s="267">
        <v>1</v>
      </c>
      <c r="E3707" s="267"/>
      <c r="F3707" s="267"/>
      <c r="G3707" s="267"/>
      <c r="H3707" s="267"/>
      <c r="I3707" s="267"/>
      <c r="J3707" s="267"/>
      <c r="K3707" s="267"/>
      <c r="L3707" s="196" t="s">
        <v>37</v>
      </c>
      <c r="M3707" s="196" t="s">
        <v>1466</v>
      </c>
      <c r="N3707" s="196" t="s">
        <v>2468</v>
      </c>
      <c r="O3707" s="196" t="s">
        <v>2471</v>
      </c>
      <c r="P3707" s="196" t="s">
        <v>2564</v>
      </c>
      <c r="Q3707" s="217" t="s">
        <v>543</v>
      </c>
      <c r="R3707" s="218"/>
      <c r="S3707" s="218"/>
      <c r="T3707" s="218"/>
      <c r="U3707" s="252"/>
      <c r="V3707" s="197" t="s">
        <v>776</v>
      </c>
      <c r="W3707" s="220">
        <v>1</v>
      </c>
      <c r="X3707" s="223">
        <v>2086</v>
      </c>
      <c r="Y3707" s="223">
        <v>2023</v>
      </c>
      <c r="Z3707" s="223">
        <v>1896</v>
      </c>
      <c r="AA3707" s="223">
        <v>1783</v>
      </c>
      <c r="AB3707" s="5"/>
      <c r="AC3707" s="224">
        <f t="shared" si="136"/>
        <v>0</v>
      </c>
      <c r="AD3707" s="270">
        <f t="shared" si="137"/>
        <v>0</v>
      </c>
      <c r="AE3707" s="198"/>
      <c r="AF3707" s="199"/>
      <c r="AG3707" s="200"/>
      <c r="AH3707" s="200"/>
      <c r="AI3707" s="169" t="str">
        <f>IF(AB3707/W3707=0,"",IF(MOD(AB3707,W3707)&gt;0,"ОШИБКА!!! неверная кратность на сорт",""))</f>
        <v/>
      </c>
    </row>
    <row r="3708" spans="2:35" ht="14.4" customHeight="1">
      <c r="B3708" s="251"/>
      <c r="C3708" s="168" t="s">
        <v>2565</v>
      </c>
      <c r="D3708" s="267"/>
      <c r="E3708" s="267"/>
      <c r="F3708" s="267"/>
      <c r="G3708" s="267"/>
      <c r="H3708" s="267"/>
      <c r="I3708" s="267"/>
      <c r="J3708" s="267">
        <v>17</v>
      </c>
      <c r="K3708" s="267"/>
      <c r="L3708" s="196" t="s">
        <v>37</v>
      </c>
      <c r="M3708" s="196" t="s">
        <v>1466</v>
      </c>
      <c r="N3708" s="196" t="s">
        <v>2468</v>
      </c>
      <c r="O3708" s="196" t="s">
        <v>2471</v>
      </c>
      <c r="P3708" s="196" t="s">
        <v>2566</v>
      </c>
      <c r="Q3708" s="217" t="s">
        <v>4642</v>
      </c>
      <c r="R3708" s="218"/>
      <c r="S3708" s="218"/>
      <c r="T3708" s="218"/>
      <c r="U3708" s="252"/>
      <c r="V3708" s="197" t="s">
        <v>776</v>
      </c>
      <c r="W3708" s="220">
        <v>1</v>
      </c>
      <c r="X3708" s="223">
        <v>910</v>
      </c>
      <c r="Y3708" s="223">
        <v>882</v>
      </c>
      <c r="Z3708" s="223">
        <v>827</v>
      </c>
      <c r="AA3708" s="223">
        <v>777</v>
      </c>
      <c r="AB3708" s="5"/>
      <c r="AC3708" s="224">
        <f t="shared" si="136"/>
        <v>0</v>
      </c>
      <c r="AD3708" s="270">
        <f t="shared" si="137"/>
        <v>0</v>
      </c>
      <c r="AE3708" s="198"/>
      <c r="AF3708" s="199"/>
      <c r="AG3708" s="200"/>
      <c r="AH3708" s="200"/>
      <c r="AI3708" s="169" t="str">
        <f>IF(AB3708/W3708=0,"",IF(MOD(AB3708,W3708)&gt;0,"ОШИБКА!!! неверная кратность на сорт",""))</f>
        <v/>
      </c>
    </row>
    <row r="3709" spans="2:35" ht="14.4" customHeight="1">
      <c r="B3709" s="251"/>
      <c r="C3709" s="168" t="s">
        <v>2568</v>
      </c>
      <c r="D3709" s="267"/>
      <c r="E3709" s="267"/>
      <c r="F3709" s="267"/>
      <c r="G3709" s="267"/>
      <c r="H3709" s="267"/>
      <c r="I3709" s="267"/>
      <c r="J3709" s="267">
        <v>1</v>
      </c>
      <c r="K3709" s="267"/>
      <c r="L3709" s="196" t="s">
        <v>37</v>
      </c>
      <c r="M3709" s="196" t="s">
        <v>1466</v>
      </c>
      <c r="N3709" s="196" t="s">
        <v>2468</v>
      </c>
      <c r="O3709" s="196" t="s">
        <v>2471</v>
      </c>
      <c r="P3709" s="196" t="s">
        <v>2567</v>
      </c>
      <c r="Q3709" s="217" t="s">
        <v>543</v>
      </c>
      <c r="R3709" s="218"/>
      <c r="S3709" s="218"/>
      <c r="T3709" s="218"/>
      <c r="U3709" s="252"/>
      <c r="V3709" s="197" t="s">
        <v>776</v>
      </c>
      <c r="W3709" s="220">
        <v>1</v>
      </c>
      <c r="X3709" s="223">
        <v>2319</v>
      </c>
      <c r="Y3709" s="223">
        <v>2248</v>
      </c>
      <c r="Z3709" s="223">
        <v>2108</v>
      </c>
      <c r="AA3709" s="223">
        <v>1982</v>
      </c>
      <c r="AB3709" s="5"/>
      <c r="AC3709" s="224">
        <f t="shared" si="136"/>
        <v>0</v>
      </c>
      <c r="AD3709" s="270">
        <f t="shared" si="137"/>
        <v>0</v>
      </c>
      <c r="AE3709" s="198"/>
      <c r="AF3709" s="199"/>
      <c r="AG3709" s="200"/>
      <c r="AH3709" s="200"/>
      <c r="AI3709" s="169" t="str">
        <f>IF(AB3709/W3709=0,"",IF(MOD(AB3709,W3709)&gt;0,"ОШИБКА!!! неверная кратность на сорт",""))</f>
        <v/>
      </c>
    </row>
    <row r="3710" spans="2:35" ht="14.4" customHeight="1">
      <c r="B3710" s="251"/>
      <c r="C3710" s="168" t="s">
        <v>2569</v>
      </c>
      <c r="D3710" s="267"/>
      <c r="E3710" s="267"/>
      <c r="F3710" s="267"/>
      <c r="G3710" s="267"/>
      <c r="H3710" s="267"/>
      <c r="I3710" s="267"/>
      <c r="J3710" s="267">
        <v>2</v>
      </c>
      <c r="K3710" s="267"/>
      <c r="L3710" s="196" t="s">
        <v>37</v>
      </c>
      <c r="M3710" s="196" t="s">
        <v>1466</v>
      </c>
      <c r="N3710" s="196" t="s">
        <v>2468</v>
      </c>
      <c r="O3710" s="196" t="s">
        <v>2471</v>
      </c>
      <c r="P3710" s="196" t="s">
        <v>2570</v>
      </c>
      <c r="Q3710" s="217" t="s">
        <v>4642</v>
      </c>
      <c r="R3710" s="218"/>
      <c r="S3710" s="218"/>
      <c r="T3710" s="334"/>
      <c r="U3710" s="252"/>
      <c r="V3710" s="197" t="s">
        <v>776</v>
      </c>
      <c r="W3710" s="220">
        <v>1</v>
      </c>
      <c r="X3710" s="223">
        <v>910</v>
      </c>
      <c r="Y3710" s="223">
        <v>882</v>
      </c>
      <c r="Z3710" s="223">
        <v>827</v>
      </c>
      <c r="AA3710" s="223">
        <v>777</v>
      </c>
      <c r="AB3710" s="5"/>
      <c r="AC3710" s="224">
        <f t="shared" si="136"/>
        <v>0</v>
      </c>
      <c r="AD3710" s="270">
        <f t="shared" si="137"/>
        <v>0</v>
      </c>
      <c r="AE3710" s="198"/>
      <c r="AF3710" s="199"/>
      <c r="AG3710" s="200"/>
      <c r="AH3710" s="200"/>
      <c r="AI3710" s="169" t="str">
        <f>IF(AB3710/W3710=0,"",IF(MOD(AB3710,W3710)&gt;0,"ОШИБКА!!! неверная кратность на сорт",""))</f>
        <v/>
      </c>
    </row>
    <row r="3711" spans="2:35" ht="14.4" customHeight="1">
      <c r="B3711" s="251"/>
      <c r="C3711" s="168" t="s">
        <v>2571</v>
      </c>
      <c r="D3711" s="267"/>
      <c r="E3711" s="267"/>
      <c r="F3711" s="267"/>
      <c r="G3711" s="267"/>
      <c r="H3711" s="267"/>
      <c r="I3711" s="267"/>
      <c r="J3711" s="267"/>
      <c r="K3711" s="267"/>
      <c r="L3711" s="196" t="s">
        <v>37</v>
      </c>
      <c r="M3711" s="332" t="s">
        <v>1466</v>
      </c>
      <c r="N3711" s="332" t="s">
        <v>2468</v>
      </c>
      <c r="O3711" s="332" t="s">
        <v>2471</v>
      </c>
      <c r="P3711" s="332" t="s">
        <v>2570</v>
      </c>
      <c r="Q3711" s="338" t="s">
        <v>543</v>
      </c>
      <c r="R3711" s="334"/>
      <c r="S3711" s="334"/>
      <c r="T3711" s="334"/>
      <c r="U3711" s="252"/>
      <c r="V3711" s="197" t="s">
        <v>776</v>
      </c>
      <c r="W3711" s="220">
        <v>1</v>
      </c>
      <c r="X3711" s="223">
        <v>910</v>
      </c>
      <c r="Y3711" s="223">
        <v>882</v>
      </c>
      <c r="Z3711" s="223">
        <v>827</v>
      </c>
      <c r="AA3711" s="223">
        <v>777</v>
      </c>
      <c r="AB3711" s="5"/>
      <c r="AC3711" s="224">
        <f t="shared" si="136"/>
        <v>0</v>
      </c>
      <c r="AD3711" s="270">
        <f t="shared" si="137"/>
        <v>0</v>
      </c>
      <c r="AE3711" s="198" t="s">
        <v>4484</v>
      </c>
      <c r="AF3711" s="199"/>
      <c r="AG3711" s="200"/>
      <c r="AH3711" s="200"/>
      <c r="AI3711" s="169" t="str">
        <f>IF(AB3711/W3711=0,"",IF(MOD(AB3711,W3711)&gt;0,"ОШИБКА!!! неверная кратность на сорт",""))</f>
        <v/>
      </c>
    </row>
    <row r="3712" spans="2:35" ht="14.4" customHeight="1">
      <c r="B3712" s="251"/>
      <c r="C3712" s="168" t="s">
        <v>2572</v>
      </c>
      <c r="D3712" s="267">
        <v>4</v>
      </c>
      <c r="E3712" s="267"/>
      <c r="F3712" s="267"/>
      <c r="G3712" s="267"/>
      <c r="H3712" s="267"/>
      <c r="I3712" s="267"/>
      <c r="J3712" s="267"/>
      <c r="K3712" s="267"/>
      <c r="L3712" s="196" t="s">
        <v>37</v>
      </c>
      <c r="M3712" s="196" t="s">
        <v>1466</v>
      </c>
      <c r="N3712" s="196" t="s">
        <v>2468</v>
      </c>
      <c r="O3712" s="196" t="s">
        <v>2471</v>
      </c>
      <c r="P3712" s="196" t="s">
        <v>2573</v>
      </c>
      <c r="Q3712" s="217" t="s">
        <v>4642</v>
      </c>
      <c r="R3712" s="218"/>
      <c r="S3712" s="218"/>
      <c r="T3712" s="218"/>
      <c r="U3712" s="252"/>
      <c r="V3712" s="197" t="s">
        <v>776</v>
      </c>
      <c r="W3712" s="220">
        <v>1</v>
      </c>
      <c r="X3712" s="223">
        <v>2319</v>
      </c>
      <c r="Y3712" s="223">
        <v>2248</v>
      </c>
      <c r="Z3712" s="223">
        <v>2108</v>
      </c>
      <c r="AA3712" s="223">
        <v>1982</v>
      </c>
      <c r="AB3712" s="5"/>
      <c r="AC3712" s="224">
        <f t="shared" si="136"/>
        <v>0</v>
      </c>
      <c r="AD3712" s="270">
        <f t="shared" si="137"/>
        <v>0</v>
      </c>
      <c r="AE3712" s="198"/>
      <c r="AF3712" s="199"/>
      <c r="AG3712" s="200"/>
      <c r="AH3712" s="200"/>
      <c r="AI3712" s="169" t="str">
        <f>IF(AB3712/W3712=0,"",IF(MOD(AB3712,W3712)&gt;0,"ОШИБКА!!! неверная кратность на сорт",""))</f>
        <v/>
      </c>
    </row>
    <row r="3713" spans="2:35" ht="14.4" customHeight="1">
      <c r="B3713" s="251"/>
      <c r="C3713" s="168" t="s">
        <v>3598</v>
      </c>
      <c r="D3713" s="267">
        <v>1</v>
      </c>
      <c r="E3713" s="267"/>
      <c r="F3713" s="267"/>
      <c r="G3713" s="267"/>
      <c r="H3713" s="267"/>
      <c r="I3713" s="267"/>
      <c r="J3713" s="267"/>
      <c r="K3713" s="267"/>
      <c r="L3713" s="196" t="s">
        <v>37</v>
      </c>
      <c r="M3713" s="196" t="s">
        <v>1466</v>
      </c>
      <c r="N3713" s="196" t="s">
        <v>2468</v>
      </c>
      <c r="O3713" s="196" t="s">
        <v>2471</v>
      </c>
      <c r="P3713" s="196" t="s">
        <v>2575</v>
      </c>
      <c r="Q3713" s="217" t="s">
        <v>4642</v>
      </c>
      <c r="R3713" s="218"/>
      <c r="S3713" s="218"/>
      <c r="T3713" s="218"/>
      <c r="U3713" s="252"/>
      <c r="V3713" s="197" t="s">
        <v>776</v>
      </c>
      <c r="W3713" s="220">
        <v>1</v>
      </c>
      <c r="X3713" s="223">
        <v>2474</v>
      </c>
      <c r="Y3713" s="223">
        <v>2399</v>
      </c>
      <c r="Z3713" s="223">
        <v>2249</v>
      </c>
      <c r="AA3713" s="223">
        <v>2114</v>
      </c>
      <c r="AB3713" s="5"/>
      <c r="AC3713" s="224">
        <f t="shared" si="136"/>
        <v>0</v>
      </c>
      <c r="AD3713" s="270">
        <f t="shared" si="137"/>
        <v>0</v>
      </c>
      <c r="AE3713" s="198"/>
      <c r="AF3713" s="199"/>
      <c r="AG3713" s="200"/>
      <c r="AH3713" s="200"/>
      <c r="AI3713" s="169" t="str">
        <f>IF(AB3713/W3713=0,"",IF(MOD(AB3713,W3713)&gt;0,"ОШИБКА!!! неверная кратность на сорт",""))</f>
        <v/>
      </c>
    </row>
    <row r="3714" spans="2:35" ht="14.4" customHeight="1">
      <c r="B3714" s="251"/>
      <c r="C3714" s="168" t="s">
        <v>2574</v>
      </c>
      <c r="D3714" s="267">
        <v>2</v>
      </c>
      <c r="E3714" s="267"/>
      <c r="F3714" s="267"/>
      <c r="G3714" s="267"/>
      <c r="H3714" s="267"/>
      <c r="I3714" s="267"/>
      <c r="J3714" s="267"/>
      <c r="K3714" s="267"/>
      <c r="L3714" s="196" t="s">
        <v>37</v>
      </c>
      <c r="M3714" s="196" t="s">
        <v>1466</v>
      </c>
      <c r="N3714" s="196" t="s">
        <v>2468</v>
      </c>
      <c r="O3714" s="196" t="s">
        <v>2471</v>
      </c>
      <c r="P3714" s="196" t="s">
        <v>2575</v>
      </c>
      <c r="Q3714" s="217" t="s">
        <v>543</v>
      </c>
      <c r="R3714" s="218"/>
      <c r="S3714" s="218"/>
      <c r="T3714" s="218"/>
      <c r="U3714" s="252"/>
      <c r="V3714" s="197" t="s">
        <v>776</v>
      </c>
      <c r="W3714" s="220">
        <v>1</v>
      </c>
      <c r="X3714" s="223">
        <v>1334</v>
      </c>
      <c r="Y3714" s="223">
        <v>1293</v>
      </c>
      <c r="Z3714" s="223">
        <v>1212</v>
      </c>
      <c r="AA3714" s="223">
        <v>1140</v>
      </c>
      <c r="AB3714" s="5"/>
      <c r="AC3714" s="224">
        <f t="shared" si="136"/>
        <v>0</v>
      </c>
      <c r="AD3714" s="270">
        <f t="shared" si="137"/>
        <v>0</v>
      </c>
      <c r="AE3714" s="198"/>
      <c r="AF3714" s="199"/>
      <c r="AG3714" s="200"/>
      <c r="AH3714" s="200"/>
      <c r="AI3714" s="169" t="str">
        <f>IF(AB3714/W3714=0,"",IF(MOD(AB3714,W3714)&gt;0,"ОШИБКА!!! неверная кратность на сорт",""))</f>
        <v/>
      </c>
    </row>
    <row r="3715" spans="2:35" ht="14.4" customHeight="1">
      <c r="B3715" s="251"/>
      <c r="C3715" s="168" t="s">
        <v>2576</v>
      </c>
      <c r="D3715" s="267">
        <v>5</v>
      </c>
      <c r="E3715" s="267"/>
      <c r="F3715" s="267"/>
      <c r="G3715" s="267"/>
      <c r="H3715" s="267"/>
      <c r="I3715" s="267"/>
      <c r="J3715" s="267"/>
      <c r="K3715" s="267"/>
      <c r="L3715" s="196" t="s">
        <v>37</v>
      </c>
      <c r="M3715" s="196" t="s">
        <v>1466</v>
      </c>
      <c r="N3715" s="196" t="s">
        <v>2468</v>
      </c>
      <c r="O3715" s="196" t="s">
        <v>2471</v>
      </c>
      <c r="P3715" s="196" t="s">
        <v>2577</v>
      </c>
      <c r="Q3715" s="217" t="s">
        <v>4642</v>
      </c>
      <c r="R3715" s="218"/>
      <c r="S3715" s="218"/>
      <c r="T3715" s="218"/>
      <c r="U3715" s="252"/>
      <c r="V3715" s="197" t="s">
        <v>776</v>
      </c>
      <c r="W3715" s="220">
        <v>1</v>
      </c>
      <c r="X3715" s="223">
        <v>2076</v>
      </c>
      <c r="Y3715" s="223">
        <v>2013</v>
      </c>
      <c r="Z3715" s="223">
        <v>1887</v>
      </c>
      <c r="AA3715" s="223">
        <v>1774</v>
      </c>
      <c r="AB3715" s="5"/>
      <c r="AC3715" s="224">
        <f t="shared" si="136"/>
        <v>0</v>
      </c>
      <c r="AD3715" s="270">
        <f t="shared" si="137"/>
        <v>0</v>
      </c>
      <c r="AE3715" s="198"/>
      <c r="AF3715" s="199"/>
      <c r="AG3715" s="200"/>
      <c r="AH3715" s="200"/>
      <c r="AI3715" s="169" t="str">
        <f>IF(AB3715/W3715=0,"",IF(MOD(AB3715,W3715)&gt;0,"ОШИБКА!!! неверная кратность на сорт",""))</f>
        <v/>
      </c>
    </row>
    <row r="3716" spans="2:35" ht="14.4" customHeight="1">
      <c r="B3716" s="251"/>
      <c r="C3716" s="168" t="s">
        <v>2578</v>
      </c>
      <c r="D3716" s="267"/>
      <c r="E3716" s="267"/>
      <c r="F3716" s="267"/>
      <c r="G3716" s="267"/>
      <c r="H3716" s="267"/>
      <c r="I3716" s="267"/>
      <c r="J3716" s="267"/>
      <c r="K3716" s="267"/>
      <c r="L3716" s="196" t="s">
        <v>37</v>
      </c>
      <c r="M3716" s="332" t="s">
        <v>1466</v>
      </c>
      <c r="N3716" s="332" t="s">
        <v>2468</v>
      </c>
      <c r="O3716" s="332" t="s">
        <v>2471</v>
      </c>
      <c r="P3716" s="332" t="s">
        <v>2579</v>
      </c>
      <c r="Q3716" s="338" t="s">
        <v>543</v>
      </c>
      <c r="R3716" s="334"/>
      <c r="S3716" s="334"/>
      <c r="T3716" s="334"/>
      <c r="U3716" s="252"/>
      <c r="V3716" s="197" t="s">
        <v>776</v>
      </c>
      <c r="W3716" s="220">
        <v>1</v>
      </c>
      <c r="X3716" s="223">
        <v>910</v>
      </c>
      <c r="Y3716" s="223">
        <v>882</v>
      </c>
      <c r="Z3716" s="223">
        <v>827</v>
      </c>
      <c r="AA3716" s="223">
        <v>777</v>
      </c>
      <c r="AB3716" s="5"/>
      <c r="AC3716" s="224">
        <f t="shared" si="136"/>
        <v>0</v>
      </c>
      <c r="AD3716" s="270">
        <f t="shared" si="137"/>
        <v>0</v>
      </c>
      <c r="AE3716" s="198" t="s">
        <v>4484</v>
      </c>
      <c r="AF3716" s="199"/>
      <c r="AG3716" s="200"/>
      <c r="AH3716" s="200"/>
      <c r="AI3716" s="169" t="str">
        <f>IF(AB3716/W3716=0,"",IF(MOD(AB3716,W3716)&gt;0,"ОШИБКА!!! неверная кратность на сорт",""))</f>
        <v/>
      </c>
    </row>
    <row r="3717" spans="2:35" ht="14.4" customHeight="1">
      <c r="B3717" s="251"/>
      <c r="C3717" s="168" t="s">
        <v>2580</v>
      </c>
      <c r="D3717" s="267"/>
      <c r="E3717" s="267"/>
      <c r="F3717" s="267"/>
      <c r="G3717" s="267"/>
      <c r="H3717" s="267"/>
      <c r="I3717" s="267"/>
      <c r="J3717" s="267">
        <v>18</v>
      </c>
      <c r="K3717" s="267"/>
      <c r="L3717" s="196" t="s">
        <v>37</v>
      </c>
      <c r="M3717" s="196" t="s">
        <v>1466</v>
      </c>
      <c r="N3717" s="196" t="s">
        <v>2468</v>
      </c>
      <c r="O3717" s="196" t="s">
        <v>2471</v>
      </c>
      <c r="P3717" s="196" t="s">
        <v>2581</v>
      </c>
      <c r="Q3717" s="217" t="s">
        <v>4642</v>
      </c>
      <c r="R3717" s="218"/>
      <c r="S3717" s="218"/>
      <c r="T3717" s="218"/>
      <c r="U3717" s="252"/>
      <c r="V3717" s="197" t="s">
        <v>776</v>
      </c>
      <c r="W3717" s="220">
        <v>1</v>
      </c>
      <c r="X3717" s="223">
        <v>910</v>
      </c>
      <c r="Y3717" s="223">
        <v>882</v>
      </c>
      <c r="Z3717" s="223">
        <v>827</v>
      </c>
      <c r="AA3717" s="223">
        <v>777</v>
      </c>
      <c r="AB3717" s="5"/>
      <c r="AC3717" s="224">
        <f t="shared" si="136"/>
        <v>0</v>
      </c>
      <c r="AD3717" s="270">
        <f t="shared" si="137"/>
        <v>0</v>
      </c>
      <c r="AE3717" s="198"/>
      <c r="AF3717" s="199"/>
      <c r="AG3717" s="200"/>
      <c r="AH3717" s="200"/>
      <c r="AI3717" s="169" t="str">
        <f>IF(AB3717/W3717=0,"",IF(MOD(AB3717,W3717)&gt;0,"ОШИБКА!!! неверная кратность на сорт",""))</f>
        <v/>
      </c>
    </row>
    <row r="3718" spans="2:35" ht="14.4" customHeight="1">
      <c r="B3718" s="251"/>
      <c r="C3718" s="168" t="s">
        <v>2582</v>
      </c>
      <c r="D3718" s="267"/>
      <c r="E3718" s="267"/>
      <c r="F3718" s="267"/>
      <c r="G3718" s="267"/>
      <c r="H3718" s="267"/>
      <c r="I3718" s="267"/>
      <c r="J3718" s="267"/>
      <c r="K3718" s="267"/>
      <c r="L3718" s="196" t="s">
        <v>37</v>
      </c>
      <c r="M3718" s="332" t="s">
        <v>1466</v>
      </c>
      <c r="N3718" s="332" t="s">
        <v>2468</v>
      </c>
      <c r="O3718" s="332" t="s">
        <v>2471</v>
      </c>
      <c r="P3718" s="332" t="s">
        <v>2583</v>
      </c>
      <c r="Q3718" s="338" t="s">
        <v>4642</v>
      </c>
      <c r="R3718" s="334"/>
      <c r="S3718" s="334"/>
      <c r="T3718" s="334"/>
      <c r="U3718" s="252"/>
      <c r="V3718" s="197" t="s">
        <v>776</v>
      </c>
      <c r="W3718" s="220">
        <v>1</v>
      </c>
      <c r="X3718" s="223">
        <v>910</v>
      </c>
      <c r="Y3718" s="223">
        <v>882</v>
      </c>
      <c r="Z3718" s="223">
        <v>827</v>
      </c>
      <c r="AA3718" s="223">
        <v>777</v>
      </c>
      <c r="AB3718" s="5"/>
      <c r="AC3718" s="224">
        <f t="shared" si="136"/>
        <v>0</v>
      </c>
      <c r="AD3718" s="270">
        <f t="shared" si="137"/>
        <v>0</v>
      </c>
      <c r="AE3718" s="198" t="s">
        <v>4484</v>
      </c>
      <c r="AF3718" s="199"/>
      <c r="AG3718" s="200"/>
      <c r="AH3718" s="200"/>
      <c r="AI3718" s="169" t="str">
        <f>IF(AB3718/W3718=0,"",IF(MOD(AB3718,W3718)&gt;0,"ОШИБКА!!! неверная кратность на сорт",""))</f>
        <v/>
      </c>
    </row>
    <row r="3719" spans="2:35" ht="14.4" customHeight="1">
      <c r="B3719" s="251"/>
      <c r="C3719" s="168" t="s">
        <v>2584</v>
      </c>
      <c r="D3719" s="267">
        <v>4</v>
      </c>
      <c r="E3719" s="267"/>
      <c r="F3719" s="267"/>
      <c r="G3719" s="267"/>
      <c r="H3719" s="267"/>
      <c r="I3719" s="267"/>
      <c r="J3719" s="267"/>
      <c r="K3719" s="267"/>
      <c r="L3719" s="196" t="s">
        <v>37</v>
      </c>
      <c r="M3719" s="196" t="s">
        <v>1466</v>
      </c>
      <c r="N3719" s="196" t="s">
        <v>2468</v>
      </c>
      <c r="O3719" s="196" t="s">
        <v>2471</v>
      </c>
      <c r="P3719" s="196" t="s">
        <v>2583</v>
      </c>
      <c r="Q3719" s="217" t="s">
        <v>946</v>
      </c>
      <c r="R3719" s="218"/>
      <c r="S3719" s="218"/>
      <c r="T3719" s="218"/>
      <c r="U3719" s="219"/>
      <c r="V3719" s="197" t="s">
        <v>776</v>
      </c>
      <c r="W3719" s="220">
        <v>1</v>
      </c>
      <c r="X3719" s="223">
        <v>2779</v>
      </c>
      <c r="Y3719" s="223">
        <v>2695</v>
      </c>
      <c r="Z3719" s="223">
        <v>2526</v>
      </c>
      <c r="AA3719" s="223">
        <v>2375</v>
      </c>
      <c r="AB3719" s="5"/>
      <c r="AC3719" s="224">
        <f t="shared" si="136"/>
        <v>0</v>
      </c>
      <c r="AD3719" s="270">
        <f t="shared" si="137"/>
        <v>0</v>
      </c>
      <c r="AE3719" s="198"/>
      <c r="AF3719" s="199"/>
      <c r="AG3719" s="200"/>
      <c r="AH3719" s="200"/>
      <c r="AI3719" s="169" t="str">
        <f>IF(AB3719/W3719=0,"",IF(MOD(AB3719,W3719)&gt;0,"ОШИБКА!!! неверная кратность на сорт",""))</f>
        <v/>
      </c>
    </row>
    <row r="3720" spans="2:35" ht="14.4" customHeight="1">
      <c r="B3720" s="251"/>
      <c r="C3720" s="168" t="s">
        <v>2585</v>
      </c>
      <c r="D3720" s="267">
        <v>3</v>
      </c>
      <c r="E3720" s="267"/>
      <c r="F3720" s="267"/>
      <c r="G3720" s="267"/>
      <c r="H3720" s="267"/>
      <c r="I3720" s="267"/>
      <c r="J3720" s="267"/>
      <c r="K3720" s="267"/>
      <c r="L3720" s="196" t="s">
        <v>37</v>
      </c>
      <c r="M3720" s="196" t="s">
        <v>1466</v>
      </c>
      <c r="N3720" s="196" t="s">
        <v>2468</v>
      </c>
      <c r="O3720" s="196" t="s">
        <v>2471</v>
      </c>
      <c r="P3720" s="196" t="s">
        <v>2586</v>
      </c>
      <c r="Q3720" s="217" t="s">
        <v>543</v>
      </c>
      <c r="R3720" s="218"/>
      <c r="S3720" s="218"/>
      <c r="T3720" s="218"/>
      <c r="U3720" s="252"/>
      <c r="V3720" s="197" t="s">
        <v>776</v>
      </c>
      <c r="W3720" s="220">
        <v>1</v>
      </c>
      <c r="X3720" s="223">
        <v>2319</v>
      </c>
      <c r="Y3720" s="223">
        <v>2248</v>
      </c>
      <c r="Z3720" s="223">
        <v>2108</v>
      </c>
      <c r="AA3720" s="223">
        <v>1982</v>
      </c>
      <c r="AB3720" s="5"/>
      <c r="AC3720" s="224">
        <f t="shared" si="136"/>
        <v>0</v>
      </c>
      <c r="AD3720" s="270">
        <f t="shared" si="137"/>
        <v>0</v>
      </c>
      <c r="AE3720" s="198"/>
      <c r="AF3720" s="199"/>
      <c r="AG3720" s="200"/>
      <c r="AH3720" s="200"/>
      <c r="AI3720" s="169" t="str">
        <f>IF(AB3720/W3720=0,"",IF(MOD(AB3720,W3720)&gt;0,"ОШИБКА!!! неверная кратность на сорт",""))</f>
        <v/>
      </c>
    </row>
    <row r="3721" spans="2:35" ht="14.4" customHeight="1">
      <c r="B3721" s="251"/>
      <c r="C3721" s="168" t="s">
        <v>2587</v>
      </c>
      <c r="D3721" s="267">
        <v>4</v>
      </c>
      <c r="E3721" s="267"/>
      <c r="F3721" s="267"/>
      <c r="G3721" s="267"/>
      <c r="H3721" s="267"/>
      <c r="I3721" s="267"/>
      <c r="J3721" s="267">
        <v>5</v>
      </c>
      <c r="K3721" s="267"/>
      <c r="L3721" s="196" t="s">
        <v>37</v>
      </c>
      <c r="M3721" s="196" t="s">
        <v>1466</v>
      </c>
      <c r="N3721" s="196" t="s">
        <v>2468</v>
      </c>
      <c r="O3721" s="196" t="s">
        <v>2471</v>
      </c>
      <c r="P3721" s="196" t="s">
        <v>2588</v>
      </c>
      <c r="Q3721" s="217" t="s">
        <v>4642</v>
      </c>
      <c r="R3721" s="218"/>
      <c r="S3721" s="218"/>
      <c r="T3721" s="218"/>
      <c r="U3721" s="252"/>
      <c r="V3721" s="197" t="s">
        <v>776</v>
      </c>
      <c r="W3721" s="220">
        <v>1</v>
      </c>
      <c r="X3721" s="223">
        <v>910</v>
      </c>
      <c r="Y3721" s="223">
        <v>882</v>
      </c>
      <c r="Z3721" s="223">
        <v>827</v>
      </c>
      <c r="AA3721" s="223">
        <v>777</v>
      </c>
      <c r="AB3721" s="5"/>
      <c r="AC3721" s="224">
        <f t="shared" si="136"/>
        <v>0</v>
      </c>
      <c r="AD3721" s="270">
        <f t="shared" si="137"/>
        <v>0</v>
      </c>
      <c r="AE3721" s="198"/>
      <c r="AF3721" s="199"/>
      <c r="AG3721" s="200"/>
      <c r="AH3721" s="200"/>
      <c r="AI3721" s="169" t="str">
        <f>IF(AB3721/W3721=0,"",IF(MOD(AB3721,W3721)&gt;0,"ОШИБКА!!! неверная кратность на сорт",""))</f>
        <v/>
      </c>
    </row>
    <row r="3722" spans="2:35" ht="14.4" customHeight="1">
      <c r="B3722" s="251"/>
      <c r="C3722" s="168" t="s">
        <v>2589</v>
      </c>
      <c r="D3722" s="267"/>
      <c r="E3722" s="267"/>
      <c r="F3722" s="267"/>
      <c r="G3722" s="267"/>
      <c r="H3722" s="267"/>
      <c r="I3722" s="267"/>
      <c r="J3722" s="267"/>
      <c r="K3722" s="267"/>
      <c r="L3722" s="196" t="s">
        <v>37</v>
      </c>
      <c r="M3722" s="332" t="s">
        <v>1466</v>
      </c>
      <c r="N3722" s="332" t="s">
        <v>2468</v>
      </c>
      <c r="O3722" s="332" t="s">
        <v>2471</v>
      </c>
      <c r="P3722" s="332" t="s">
        <v>2590</v>
      </c>
      <c r="Q3722" s="338" t="s">
        <v>4642</v>
      </c>
      <c r="R3722" s="334"/>
      <c r="S3722" s="334"/>
      <c r="T3722" s="334"/>
      <c r="U3722" s="252"/>
      <c r="V3722" s="197" t="s">
        <v>776</v>
      </c>
      <c r="W3722" s="220">
        <v>1</v>
      </c>
      <c r="X3722" s="223">
        <v>910</v>
      </c>
      <c r="Y3722" s="223">
        <v>882</v>
      </c>
      <c r="Z3722" s="223">
        <v>827</v>
      </c>
      <c r="AA3722" s="223">
        <v>777</v>
      </c>
      <c r="AB3722" s="5"/>
      <c r="AC3722" s="224">
        <f t="shared" si="136"/>
        <v>0</v>
      </c>
      <c r="AD3722" s="270">
        <f t="shared" si="137"/>
        <v>0</v>
      </c>
      <c r="AE3722" s="198" t="s">
        <v>4484</v>
      </c>
      <c r="AF3722" s="199"/>
      <c r="AG3722" s="200"/>
      <c r="AH3722" s="200"/>
      <c r="AI3722" s="169" t="str">
        <f>IF(AB3722/W3722=0,"",IF(MOD(AB3722,W3722)&gt;0,"ОШИБКА!!! неверная кратность на сорт",""))</f>
        <v/>
      </c>
    </row>
    <row r="3723" spans="2:35" ht="14.4" customHeight="1">
      <c r="B3723" s="251"/>
      <c r="C3723" s="168" t="s">
        <v>2591</v>
      </c>
      <c r="D3723" s="267"/>
      <c r="E3723" s="267"/>
      <c r="F3723" s="267"/>
      <c r="G3723" s="267"/>
      <c r="H3723" s="267"/>
      <c r="I3723" s="267"/>
      <c r="J3723" s="267"/>
      <c r="K3723" s="267"/>
      <c r="L3723" s="196" t="s">
        <v>37</v>
      </c>
      <c r="M3723" s="332" t="s">
        <v>1466</v>
      </c>
      <c r="N3723" s="332" t="s">
        <v>2468</v>
      </c>
      <c r="O3723" s="332" t="s">
        <v>2471</v>
      </c>
      <c r="P3723" s="332" t="s">
        <v>2590</v>
      </c>
      <c r="Q3723" s="338" t="s">
        <v>543</v>
      </c>
      <c r="R3723" s="334"/>
      <c r="S3723" s="334"/>
      <c r="T3723" s="334"/>
      <c r="U3723" s="252"/>
      <c r="V3723" s="197" t="s">
        <v>776</v>
      </c>
      <c r="W3723" s="220">
        <v>1</v>
      </c>
      <c r="X3723" s="223">
        <v>1334</v>
      </c>
      <c r="Y3723" s="223">
        <v>1293</v>
      </c>
      <c r="Z3723" s="223">
        <v>1212</v>
      </c>
      <c r="AA3723" s="223">
        <v>1140</v>
      </c>
      <c r="AB3723" s="5"/>
      <c r="AC3723" s="224">
        <f t="shared" si="136"/>
        <v>0</v>
      </c>
      <c r="AD3723" s="270">
        <f t="shared" si="137"/>
        <v>0</v>
      </c>
      <c r="AE3723" s="198" t="s">
        <v>4484</v>
      </c>
      <c r="AF3723" s="199"/>
      <c r="AG3723" s="200"/>
      <c r="AH3723" s="200"/>
      <c r="AI3723" s="169" t="str">
        <f>IF(AB3723/W3723=0,"",IF(MOD(AB3723,W3723)&gt;0,"ОШИБКА!!! неверная кратность на сорт",""))</f>
        <v/>
      </c>
    </row>
    <row r="3724" spans="2:35" ht="14.4" customHeight="1">
      <c r="B3724" s="251"/>
      <c r="C3724" s="168" t="s">
        <v>2592</v>
      </c>
      <c r="D3724" s="267"/>
      <c r="E3724" s="267"/>
      <c r="F3724" s="267"/>
      <c r="G3724" s="267"/>
      <c r="H3724" s="267"/>
      <c r="I3724" s="267"/>
      <c r="J3724" s="267"/>
      <c r="K3724" s="267"/>
      <c r="L3724" s="196" t="s">
        <v>37</v>
      </c>
      <c r="M3724" s="332" t="s">
        <v>1466</v>
      </c>
      <c r="N3724" s="332" t="s">
        <v>2468</v>
      </c>
      <c r="O3724" s="332" t="s">
        <v>2471</v>
      </c>
      <c r="P3724" s="332" t="s">
        <v>2593</v>
      </c>
      <c r="Q3724" s="338" t="s">
        <v>4642</v>
      </c>
      <c r="R3724" s="334"/>
      <c r="S3724" s="334"/>
      <c r="T3724" s="334"/>
      <c r="U3724" s="252"/>
      <c r="V3724" s="197" t="s">
        <v>776</v>
      </c>
      <c r="W3724" s="220">
        <v>1</v>
      </c>
      <c r="X3724" s="223">
        <v>910</v>
      </c>
      <c r="Y3724" s="223">
        <v>882</v>
      </c>
      <c r="Z3724" s="223">
        <v>827</v>
      </c>
      <c r="AA3724" s="223">
        <v>777</v>
      </c>
      <c r="AB3724" s="5"/>
      <c r="AC3724" s="224">
        <f t="shared" si="136"/>
        <v>0</v>
      </c>
      <c r="AD3724" s="270">
        <f t="shared" si="137"/>
        <v>0</v>
      </c>
      <c r="AE3724" s="198" t="s">
        <v>4484</v>
      </c>
      <c r="AF3724" s="199"/>
      <c r="AG3724" s="200"/>
      <c r="AH3724" s="200"/>
      <c r="AI3724" s="169" t="str">
        <f>IF(AB3724/W3724=0,"",IF(MOD(AB3724,W3724)&gt;0,"ОШИБКА!!! неверная кратность на сорт",""))</f>
        <v/>
      </c>
    </row>
    <row r="3725" spans="2:35" ht="14.4" customHeight="1">
      <c r="B3725" s="251"/>
      <c r="C3725" s="168" t="s">
        <v>2594</v>
      </c>
      <c r="D3725" s="267"/>
      <c r="E3725" s="267"/>
      <c r="F3725" s="267"/>
      <c r="G3725" s="267"/>
      <c r="H3725" s="267"/>
      <c r="I3725" s="267"/>
      <c r="J3725" s="267">
        <v>3</v>
      </c>
      <c r="K3725" s="267"/>
      <c r="L3725" s="196" t="s">
        <v>37</v>
      </c>
      <c r="M3725" s="196" t="s">
        <v>1466</v>
      </c>
      <c r="N3725" s="196" t="s">
        <v>2468</v>
      </c>
      <c r="O3725" s="196" t="s">
        <v>2471</v>
      </c>
      <c r="P3725" s="196" t="s">
        <v>2595</v>
      </c>
      <c r="Q3725" s="217" t="s">
        <v>4642</v>
      </c>
      <c r="R3725" s="218"/>
      <c r="S3725" s="218"/>
      <c r="T3725" s="334"/>
      <c r="U3725" s="252"/>
      <c r="V3725" s="197" t="s">
        <v>776</v>
      </c>
      <c r="W3725" s="220">
        <v>1</v>
      </c>
      <c r="X3725" s="223">
        <v>906</v>
      </c>
      <c r="Y3725" s="223">
        <v>879</v>
      </c>
      <c r="Z3725" s="223">
        <v>824</v>
      </c>
      <c r="AA3725" s="223">
        <v>775</v>
      </c>
      <c r="AB3725" s="5"/>
      <c r="AC3725" s="224">
        <f t="shared" si="136"/>
        <v>0</v>
      </c>
      <c r="AD3725" s="270">
        <f t="shared" si="137"/>
        <v>0</v>
      </c>
      <c r="AE3725" s="198"/>
      <c r="AF3725" s="199"/>
      <c r="AG3725" s="200"/>
      <c r="AH3725" s="200"/>
      <c r="AI3725" s="169" t="str">
        <f>IF(AB3725/W3725=0,"",IF(MOD(AB3725,W3725)&gt;0,"ОШИБКА!!! неверная кратность на сорт",""))</f>
        <v/>
      </c>
    </row>
    <row r="3726" spans="2:35" ht="14.4" customHeight="1">
      <c r="B3726" s="251"/>
      <c r="C3726" s="168" t="s">
        <v>3599</v>
      </c>
      <c r="D3726" s="267"/>
      <c r="E3726" s="267"/>
      <c r="F3726" s="267"/>
      <c r="G3726" s="267"/>
      <c r="H3726" s="267"/>
      <c r="I3726" s="267"/>
      <c r="J3726" s="267"/>
      <c r="K3726" s="267"/>
      <c r="L3726" s="196" t="s">
        <v>37</v>
      </c>
      <c r="M3726" s="332" t="s">
        <v>1466</v>
      </c>
      <c r="N3726" s="332" t="s">
        <v>2468</v>
      </c>
      <c r="O3726" s="332" t="s">
        <v>2471</v>
      </c>
      <c r="P3726" s="332" t="s">
        <v>2597</v>
      </c>
      <c r="Q3726" s="338" t="s">
        <v>4642</v>
      </c>
      <c r="R3726" s="334"/>
      <c r="S3726" s="334"/>
      <c r="T3726" s="334"/>
      <c r="U3726" s="252"/>
      <c r="V3726" s="197" t="s">
        <v>776</v>
      </c>
      <c r="W3726" s="220">
        <v>1</v>
      </c>
      <c r="X3726" s="223">
        <v>697</v>
      </c>
      <c r="Y3726" s="223">
        <v>676</v>
      </c>
      <c r="Z3726" s="223">
        <v>633</v>
      </c>
      <c r="AA3726" s="223">
        <v>596</v>
      </c>
      <c r="AB3726" s="5"/>
      <c r="AC3726" s="224">
        <f t="shared" si="136"/>
        <v>0</v>
      </c>
      <c r="AD3726" s="270">
        <f t="shared" si="137"/>
        <v>0</v>
      </c>
      <c r="AE3726" s="198" t="s">
        <v>4484</v>
      </c>
      <c r="AF3726" s="199"/>
      <c r="AG3726" s="200"/>
      <c r="AH3726" s="200"/>
      <c r="AI3726" s="169" t="str">
        <f>IF(AB3726/W3726=0,"",IF(MOD(AB3726,W3726)&gt;0,"ОШИБКА!!! неверная кратность на сорт",""))</f>
        <v/>
      </c>
    </row>
    <row r="3727" spans="2:35" ht="14.4" customHeight="1">
      <c r="B3727" s="251"/>
      <c r="C3727" s="168" t="s">
        <v>2596</v>
      </c>
      <c r="D3727" s="267">
        <v>14</v>
      </c>
      <c r="E3727" s="267"/>
      <c r="F3727" s="267"/>
      <c r="G3727" s="267"/>
      <c r="H3727" s="267"/>
      <c r="I3727" s="267"/>
      <c r="J3727" s="267"/>
      <c r="K3727" s="267"/>
      <c r="L3727" s="196" t="s">
        <v>37</v>
      </c>
      <c r="M3727" s="196" t="s">
        <v>1466</v>
      </c>
      <c r="N3727" s="196" t="s">
        <v>2468</v>
      </c>
      <c r="O3727" s="196" t="s">
        <v>2471</v>
      </c>
      <c r="P3727" s="196" t="s">
        <v>2597</v>
      </c>
      <c r="Q3727" s="217" t="s">
        <v>4642</v>
      </c>
      <c r="R3727" s="218"/>
      <c r="S3727" s="218"/>
      <c r="T3727" s="218"/>
      <c r="U3727" s="252"/>
      <c r="V3727" s="197" t="s">
        <v>776</v>
      </c>
      <c r="W3727" s="220">
        <v>1</v>
      </c>
      <c r="X3727" s="223">
        <v>910</v>
      </c>
      <c r="Y3727" s="223">
        <v>882</v>
      </c>
      <c r="Z3727" s="223">
        <v>827</v>
      </c>
      <c r="AA3727" s="223">
        <v>777</v>
      </c>
      <c r="AB3727" s="5"/>
      <c r="AC3727" s="224">
        <f t="shared" si="136"/>
        <v>0</v>
      </c>
      <c r="AD3727" s="270">
        <f t="shared" si="137"/>
        <v>0</v>
      </c>
      <c r="AE3727" s="198"/>
      <c r="AF3727" s="199"/>
      <c r="AG3727" s="200"/>
      <c r="AH3727" s="200"/>
      <c r="AI3727" s="169" t="str">
        <f>IF(AB3727/W3727=0,"",IF(MOD(AB3727,W3727)&gt;0,"ОШИБКА!!! неверная кратность на сорт",""))</f>
        <v/>
      </c>
    </row>
    <row r="3728" spans="2:35" ht="14.4" customHeight="1">
      <c r="B3728" s="251"/>
      <c r="C3728" s="168" t="s">
        <v>2466</v>
      </c>
      <c r="D3728" s="267">
        <v>1</v>
      </c>
      <c r="E3728" s="267"/>
      <c r="F3728" s="267"/>
      <c r="G3728" s="267"/>
      <c r="H3728" s="267"/>
      <c r="I3728" s="267"/>
      <c r="J3728" s="267">
        <v>1</v>
      </c>
      <c r="K3728" s="267"/>
      <c r="L3728" s="196" t="s">
        <v>37</v>
      </c>
      <c r="M3728" s="196" t="s">
        <v>1466</v>
      </c>
      <c r="N3728" s="196" t="s">
        <v>2468</v>
      </c>
      <c r="O3728" s="196" t="s">
        <v>2467</v>
      </c>
      <c r="P3728" s="196" t="s">
        <v>2469</v>
      </c>
      <c r="Q3728" s="217" t="s">
        <v>4642</v>
      </c>
      <c r="R3728" s="218"/>
      <c r="S3728" s="218"/>
      <c r="T3728" s="218"/>
      <c r="U3728" s="252"/>
      <c r="V3728" s="197" t="s">
        <v>776</v>
      </c>
      <c r="W3728" s="220">
        <v>1</v>
      </c>
      <c r="X3728" s="223">
        <v>910</v>
      </c>
      <c r="Y3728" s="223">
        <v>882</v>
      </c>
      <c r="Z3728" s="223">
        <v>827</v>
      </c>
      <c r="AA3728" s="223">
        <v>777</v>
      </c>
      <c r="AB3728" s="5"/>
      <c r="AC3728" s="224">
        <f t="shared" si="136"/>
        <v>0</v>
      </c>
      <c r="AD3728" s="270">
        <f t="shared" si="137"/>
        <v>0</v>
      </c>
      <c r="AE3728" s="198"/>
      <c r="AF3728" s="199"/>
      <c r="AG3728" s="200"/>
      <c r="AH3728" s="200"/>
      <c r="AI3728" s="169" t="str">
        <f>IF(AB3728/W3728=0,"",IF(MOD(AB3728,W3728)&gt;0,"ОШИБКА!!! неверная кратность на сорт",""))</f>
        <v/>
      </c>
    </row>
    <row r="3729" spans="2:35" ht="14.4" customHeight="1">
      <c r="B3729" s="251"/>
      <c r="C3729" s="168" t="s">
        <v>2598</v>
      </c>
      <c r="D3729" s="267"/>
      <c r="E3729" s="267"/>
      <c r="F3729" s="267"/>
      <c r="G3729" s="267"/>
      <c r="H3729" s="267"/>
      <c r="I3729" s="267"/>
      <c r="J3729" s="267"/>
      <c r="K3729" s="267"/>
      <c r="L3729" s="196" t="s">
        <v>37</v>
      </c>
      <c r="M3729" s="332" t="s">
        <v>1466</v>
      </c>
      <c r="N3729" s="332" t="s">
        <v>2468</v>
      </c>
      <c r="O3729" s="332" t="s">
        <v>2471</v>
      </c>
      <c r="P3729" s="332" t="s">
        <v>2599</v>
      </c>
      <c r="Q3729" s="338" t="s">
        <v>4642</v>
      </c>
      <c r="R3729" s="334"/>
      <c r="S3729" s="334"/>
      <c r="T3729" s="334"/>
      <c r="U3729" s="252"/>
      <c r="V3729" s="197" t="s">
        <v>776</v>
      </c>
      <c r="W3729" s="220">
        <v>1</v>
      </c>
      <c r="X3729" s="223">
        <v>910</v>
      </c>
      <c r="Y3729" s="223">
        <v>882</v>
      </c>
      <c r="Z3729" s="223">
        <v>827</v>
      </c>
      <c r="AA3729" s="223">
        <v>777</v>
      </c>
      <c r="AB3729" s="5"/>
      <c r="AC3729" s="224">
        <f t="shared" si="136"/>
        <v>0</v>
      </c>
      <c r="AD3729" s="270">
        <f t="shared" si="137"/>
        <v>0</v>
      </c>
      <c r="AE3729" s="198" t="s">
        <v>4484</v>
      </c>
      <c r="AF3729" s="199"/>
      <c r="AG3729" s="200"/>
      <c r="AH3729" s="200"/>
      <c r="AI3729" s="169" t="str">
        <f>IF(AB3729/W3729=0,"",IF(MOD(AB3729,W3729)&gt;0,"ОШИБКА!!! неверная кратность на сорт",""))</f>
        <v/>
      </c>
    </row>
    <row r="3730" spans="2:35" ht="14.4" customHeight="1">
      <c r="B3730" s="251"/>
      <c r="C3730" s="168" t="s">
        <v>2600</v>
      </c>
      <c r="D3730" s="267"/>
      <c r="E3730" s="267"/>
      <c r="F3730" s="267"/>
      <c r="G3730" s="267"/>
      <c r="H3730" s="267"/>
      <c r="I3730" s="267"/>
      <c r="J3730" s="267">
        <v>5</v>
      </c>
      <c r="K3730" s="267"/>
      <c r="L3730" s="196" t="s">
        <v>37</v>
      </c>
      <c r="M3730" s="196" t="s">
        <v>1466</v>
      </c>
      <c r="N3730" s="196" t="s">
        <v>2468</v>
      </c>
      <c r="O3730" s="196" t="s">
        <v>2471</v>
      </c>
      <c r="P3730" s="196" t="s">
        <v>2601</v>
      </c>
      <c r="Q3730" s="217" t="s">
        <v>4642</v>
      </c>
      <c r="R3730" s="218"/>
      <c r="S3730" s="218"/>
      <c r="T3730" s="334"/>
      <c r="U3730" s="252"/>
      <c r="V3730" s="197" t="s">
        <v>776</v>
      </c>
      <c r="W3730" s="220">
        <v>1</v>
      </c>
      <c r="X3730" s="223">
        <v>2319</v>
      </c>
      <c r="Y3730" s="223">
        <v>2248</v>
      </c>
      <c r="Z3730" s="223">
        <v>2108</v>
      </c>
      <c r="AA3730" s="223">
        <v>1982</v>
      </c>
      <c r="AB3730" s="5"/>
      <c r="AC3730" s="224">
        <f t="shared" si="136"/>
        <v>0</v>
      </c>
      <c r="AD3730" s="270">
        <f t="shared" si="137"/>
        <v>0</v>
      </c>
      <c r="AE3730" s="198"/>
      <c r="AF3730" s="199"/>
      <c r="AG3730" s="200"/>
      <c r="AH3730" s="200"/>
      <c r="AI3730" s="169" t="str">
        <f>IF(AB3730/W3730=0,"",IF(MOD(AB3730,W3730)&gt;0,"ОШИБКА!!! неверная кратность на сорт",""))</f>
        <v/>
      </c>
    </row>
    <row r="3731" spans="2:35" ht="14.4" customHeight="1">
      <c r="B3731" s="251"/>
      <c r="C3731" s="168" t="s">
        <v>2602</v>
      </c>
      <c r="D3731" s="267"/>
      <c r="E3731" s="267"/>
      <c r="F3731" s="267"/>
      <c r="G3731" s="267"/>
      <c r="H3731" s="267"/>
      <c r="I3731" s="267"/>
      <c r="J3731" s="267"/>
      <c r="K3731" s="267"/>
      <c r="L3731" s="196" t="s">
        <v>37</v>
      </c>
      <c r="M3731" s="332" t="s">
        <v>1466</v>
      </c>
      <c r="N3731" s="332" t="s">
        <v>2468</v>
      </c>
      <c r="O3731" s="332" t="s">
        <v>2471</v>
      </c>
      <c r="P3731" s="332" t="s">
        <v>2603</v>
      </c>
      <c r="Q3731" s="338" t="s">
        <v>543</v>
      </c>
      <c r="R3731" s="334"/>
      <c r="S3731" s="334"/>
      <c r="T3731" s="334"/>
      <c r="U3731" s="252"/>
      <c r="V3731" s="197" t="s">
        <v>776</v>
      </c>
      <c r="W3731" s="220">
        <v>1</v>
      </c>
      <c r="X3731" s="223">
        <v>2086</v>
      </c>
      <c r="Y3731" s="223">
        <v>2023</v>
      </c>
      <c r="Z3731" s="223">
        <v>1896</v>
      </c>
      <c r="AA3731" s="223">
        <v>1783</v>
      </c>
      <c r="AB3731" s="5"/>
      <c r="AC3731" s="224">
        <f t="shared" si="136"/>
        <v>0</v>
      </c>
      <c r="AD3731" s="270">
        <f t="shared" si="137"/>
        <v>0</v>
      </c>
      <c r="AE3731" s="198" t="s">
        <v>4484</v>
      </c>
      <c r="AF3731" s="199"/>
      <c r="AG3731" s="200"/>
      <c r="AH3731" s="200"/>
      <c r="AI3731" s="169" t="str">
        <f>IF(AB3731/W3731=0,"",IF(MOD(AB3731,W3731)&gt;0,"ОШИБКА!!! неверная кратность на сорт",""))</f>
        <v/>
      </c>
    </row>
    <row r="3732" spans="2:35" ht="14.4" customHeight="1">
      <c r="B3732" s="251"/>
      <c r="C3732" s="168" t="s">
        <v>2470</v>
      </c>
      <c r="D3732" s="267">
        <v>10</v>
      </c>
      <c r="E3732" s="267"/>
      <c r="F3732" s="267"/>
      <c r="G3732" s="267"/>
      <c r="H3732" s="267"/>
      <c r="I3732" s="267"/>
      <c r="J3732" s="267"/>
      <c r="K3732" s="267"/>
      <c r="L3732" s="196" t="s">
        <v>37</v>
      </c>
      <c r="M3732" s="196" t="s">
        <v>1466</v>
      </c>
      <c r="N3732" s="196" t="s">
        <v>2468</v>
      </c>
      <c r="O3732" s="196" t="s">
        <v>2471</v>
      </c>
      <c r="P3732" s="196" t="s">
        <v>2472</v>
      </c>
      <c r="Q3732" s="217" t="s">
        <v>4642</v>
      </c>
      <c r="R3732" s="218"/>
      <c r="S3732" s="218"/>
      <c r="T3732" s="218"/>
      <c r="U3732" s="252"/>
      <c r="V3732" s="197" t="s">
        <v>776</v>
      </c>
      <c r="W3732" s="220">
        <v>1</v>
      </c>
      <c r="X3732" s="223">
        <v>910</v>
      </c>
      <c r="Y3732" s="223">
        <v>882</v>
      </c>
      <c r="Z3732" s="223">
        <v>827</v>
      </c>
      <c r="AA3732" s="223">
        <v>777</v>
      </c>
      <c r="AB3732" s="5"/>
      <c r="AC3732" s="224">
        <f t="shared" si="136"/>
        <v>0</v>
      </c>
      <c r="AD3732" s="270">
        <f t="shared" si="137"/>
        <v>0</v>
      </c>
      <c r="AE3732" s="198"/>
      <c r="AF3732" s="199"/>
      <c r="AG3732" s="200"/>
      <c r="AH3732" s="200"/>
      <c r="AI3732" s="169" t="str">
        <f>IF(AB3732/W3732=0,"",IF(MOD(AB3732,W3732)&gt;0,"ОШИБКА!!! неверная кратность на сорт",""))</f>
        <v/>
      </c>
    </row>
    <row r="3733" spans="2:35" ht="14.4" customHeight="1">
      <c r="B3733" s="251"/>
      <c r="C3733" s="168" t="s">
        <v>2604</v>
      </c>
      <c r="D3733" s="267">
        <v>11</v>
      </c>
      <c r="E3733" s="267"/>
      <c r="F3733" s="267"/>
      <c r="G3733" s="267"/>
      <c r="H3733" s="267"/>
      <c r="I3733" s="267"/>
      <c r="J3733" s="267">
        <v>5</v>
      </c>
      <c r="K3733" s="267"/>
      <c r="L3733" s="196" t="s">
        <v>37</v>
      </c>
      <c r="M3733" s="196" t="s">
        <v>1466</v>
      </c>
      <c r="N3733" s="196" t="s">
        <v>2468</v>
      </c>
      <c r="O3733" s="196" t="s">
        <v>2471</v>
      </c>
      <c r="P3733" s="196" t="s">
        <v>2605</v>
      </c>
      <c r="Q3733" s="217" t="s">
        <v>4642</v>
      </c>
      <c r="R3733" s="218"/>
      <c r="S3733" s="218"/>
      <c r="T3733" s="218"/>
      <c r="U3733" s="252"/>
      <c r="V3733" s="197" t="s">
        <v>776</v>
      </c>
      <c r="W3733" s="220">
        <v>1</v>
      </c>
      <c r="X3733" s="223">
        <v>910</v>
      </c>
      <c r="Y3733" s="223">
        <v>882</v>
      </c>
      <c r="Z3733" s="223">
        <v>827</v>
      </c>
      <c r="AA3733" s="223">
        <v>777</v>
      </c>
      <c r="AB3733" s="5"/>
      <c r="AC3733" s="224">
        <f t="shared" si="136"/>
        <v>0</v>
      </c>
      <c r="AD3733" s="270">
        <f t="shared" si="137"/>
        <v>0</v>
      </c>
      <c r="AE3733" s="198"/>
      <c r="AF3733" s="199"/>
      <c r="AG3733" s="200"/>
      <c r="AH3733" s="200"/>
      <c r="AI3733" s="169" t="str">
        <f>IF(AB3733/W3733=0,"",IF(MOD(AB3733,W3733)&gt;0,"ОШИБКА!!! неверная кратность на сорт",""))</f>
        <v/>
      </c>
    </row>
    <row r="3734" spans="2:35" ht="14.4" customHeight="1">
      <c r="B3734" s="251"/>
      <c r="C3734" s="168" t="s">
        <v>3600</v>
      </c>
      <c r="D3734" s="267"/>
      <c r="E3734" s="267"/>
      <c r="F3734" s="267"/>
      <c r="G3734" s="267"/>
      <c r="H3734" s="267"/>
      <c r="I3734" s="267"/>
      <c r="J3734" s="267"/>
      <c r="K3734" s="267"/>
      <c r="L3734" s="196" t="s">
        <v>37</v>
      </c>
      <c r="M3734" s="332" t="s">
        <v>1466</v>
      </c>
      <c r="N3734" s="332" t="s">
        <v>2468</v>
      </c>
      <c r="O3734" s="332" t="s">
        <v>2471</v>
      </c>
      <c r="P3734" s="332" t="s">
        <v>3945</v>
      </c>
      <c r="Q3734" s="338" t="s">
        <v>4642</v>
      </c>
      <c r="R3734" s="334"/>
      <c r="S3734" s="334"/>
      <c r="T3734" s="334"/>
      <c r="U3734" s="252"/>
      <c r="V3734" s="197" t="s">
        <v>776</v>
      </c>
      <c r="W3734" s="220">
        <v>1</v>
      </c>
      <c r="X3734" s="223">
        <v>908</v>
      </c>
      <c r="Y3734" s="223">
        <v>880</v>
      </c>
      <c r="Z3734" s="223">
        <v>825</v>
      </c>
      <c r="AA3734" s="223">
        <v>776</v>
      </c>
      <c r="AB3734" s="5"/>
      <c r="AC3734" s="224">
        <f t="shared" si="136"/>
        <v>0</v>
      </c>
      <c r="AD3734" s="270">
        <f t="shared" si="137"/>
        <v>0</v>
      </c>
      <c r="AE3734" s="198" t="s">
        <v>4484</v>
      </c>
      <c r="AF3734" s="199"/>
      <c r="AG3734" s="200"/>
      <c r="AH3734" s="200"/>
      <c r="AI3734" s="169" t="str">
        <f>IF(AB3734/W3734=0,"",IF(MOD(AB3734,W3734)&gt;0,"ОШИБКА!!! неверная кратность на сорт",""))</f>
        <v/>
      </c>
    </row>
    <row r="3735" spans="2:35" ht="14.4" customHeight="1">
      <c r="B3735" s="251"/>
      <c r="C3735" s="168" t="s">
        <v>2606</v>
      </c>
      <c r="D3735" s="267">
        <v>10</v>
      </c>
      <c r="E3735" s="267"/>
      <c r="F3735" s="267"/>
      <c r="G3735" s="267"/>
      <c r="H3735" s="267"/>
      <c r="I3735" s="267"/>
      <c r="J3735" s="267">
        <v>2</v>
      </c>
      <c r="K3735" s="267"/>
      <c r="L3735" s="196" t="s">
        <v>37</v>
      </c>
      <c r="M3735" s="196" t="s">
        <v>1466</v>
      </c>
      <c r="N3735" s="196" t="s">
        <v>2468</v>
      </c>
      <c r="O3735" s="196" t="s">
        <v>2471</v>
      </c>
      <c r="P3735" s="196" t="s">
        <v>2607</v>
      </c>
      <c r="Q3735" s="217" t="s">
        <v>4642</v>
      </c>
      <c r="R3735" s="218"/>
      <c r="S3735" s="218"/>
      <c r="T3735" s="218"/>
      <c r="U3735" s="252"/>
      <c r="V3735" s="197" t="s">
        <v>776</v>
      </c>
      <c r="W3735" s="220">
        <v>1</v>
      </c>
      <c r="X3735" s="223">
        <v>910</v>
      </c>
      <c r="Y3735" s="223">
        <v>882</v>
      </c>
      <c r="Z3735" s="223">
        <v>827</v>
      </c>
      <c r="AA3735" s="223">
        <v>777</v>
      </c>
      <c r="AB3735" s="5"/>
      <c r="AC3735" s="224">
        <f t="shared" si="136"/>
        <v>0</v>
      </c>
      <c r="AD3735" s="270">
        <f t="shared" si="137"/>
        <v>0</v>
      </c>
      <c r="AE3735" s="198"/>
      <c r="AF3735" s="199"/>
      <c r="AG3735" s="200"/>
      <c r="AH3735" s="200"/>
      <c r="AI3735" s="169" t="str">
        <f>IF(AB3735/W3735=0,"",IF(MOD(AB3735,W3735)&gt;0,"ОШИБКА!!! неверная кратность на сорт",""))</f>
        <v/>
      </c>
    </row>
    <row r="3736" spans="2:35" ht="14.4" customHeight="1">
      <c r="B3736" s="251"/>
      <c r="C3736" s="168" t="s">
        <v>3601</v>
      </c>
      <c r="D3736" s="267"/>
      <c r="E3736" s="267"/>
      <c r="F3736" s="267"/>
      <c r="G3736" s="267"/>
      <c r="H3736" s="267"/>
      <c r="I3736" s="267"/>
      <c r="J3736" s="267"/>
      <c r="K3736" s="267"/>
      <c r="L3736" s="196" t="s">
        <v>37</v>
      </c>
      <c r="M3736" s="332" t="s">
        <v>1466</v>
      </c>
      <c r="N3736" s="332" t="s">
        <v>2468</v>
      </c>
      <c r="O3736" s="332" t="s">
        <v>2471</v>
      </c>
      <c r="P3736" s="332" t="s">
        <v>2609</v>
      </c>
      <c r="Q3736" s="338" t="s">
        <v>4642</v>
      </c>
      <c r="R3736" s="334"/>
      <c r="S3736" s="334"/>
      <c r="T3736" s="334"/>
      <c r="U3736" s="252"/>
      <c r="V3736" s="197" t="s">
        <v>776</v>
      </c>
      <c r="W3736" s="220">
        <v>1</v>
      </c>
      <c r="X3736" s="223">
        <v>908</v>
      </c>
      <c r="Y3736" s="223">
        <v>880</v>
      </c>
      <c r="Z3736" s="223">
        <v>825</v>
      </c>
      <c r="AA3736" s="223">
        <v>776</v>
      </c>
      <c r="AB3736" s="5"/>
      <c r="AC3736" s="224">
        <f t="shared" si="136"/>
        <v>0</v>
      </c>
      <c r="AD3736" s="270">
        <f t="shared" si="137"/>
        <v>0</v>
      </c>
      <c r="AE3736" s="198" t="s">
        <v>4484</v>
      </c>
      <c r="AF3736" s="199"/>
      <c r="AG3736" s="200"/>
      <c r="AH3736" s="200"/>
      <c r="AI3736" s="169" t="str">
        <f>IF(AB3736/W3736=0,"",IF(MOD(AB3736,W3736)&gt;0,"ОШИБКА!!! неверная кратность на сорт",""))</f>
        <v/>
      </c>
    </row>
    <row r="3737" spans="2:35" ht="14.4" customHeight="1">
      <c r="B3737" s="251"/>
      <c r="C3737" s="168" t="s">
        <v>2608</v>
      </c>
      <c r="D3737" s="267"/>
      <c r="E3737" s="267"/>
      <c r="F3737" s="267"/>
      <c r="G3737" s="267"/>
      <c r="H3737" s="267"/>
      <c r="I3737" s="267"/>
      <c r="J3737" s="267"/>
      <c r="K3737" s="267"/>
      <c r="L3737" s="196" t="s">
        <v>37</v>
      </c>
      <c r="M3737" s="332" t="s">
        <v>1466</v>
      </c>
      <c r="N3737" s="332" t="s">
        <v>2468</v>
      </c>
      <c r="O3737" s="332" t="s">
        <v>2471</v>
      </c>
      <c r="P3737" s="332" t="s">
        <v>2609</v>
      </c>
      <c r="Q3737" s="338" t="s">
        <v>543</v>
      </c>
      <c r="R3737" s="334"/>
      <c r="S3737" s="334"/>
      <c r="T3737" s="334"/>
      <c r="U3737" s="252"/>
      <c r="V3737" s="197" t="s">
        <v>776</v>
      </c>
      <c r="W3737" s="220">
        <v>1</v>
      </c>
      <c r="X3737" s="223">
        <v>2474</v>
      </c>
      <c r="Y3737" s="223">
        <v>2399</v>
      </c>
      <c r="Z3737" s="223">
        <v>2249</v>
      </c>
      <c r="AA3737" s="223">
        <v>2114</v>
      </c>
      <c r="AB3737" s="5"/>
      <c r="AC3737" s="224">
        <f t="shared" si="136"/>
        <v>0</v>
      </c>
      <c r="AD3737" s="270">
        <f t="shared" si="137"/>
        <v>0</v>
      </c>
      <c r="AE3737" s="198" t="s">
        <v>4484</v>
      </c>
      <c r="AF3737" s="199"/>
      <c r="AG3737" s="200"/>
      <c r="AH3737" s="200"/>
      <c r="AI3737" s="169" t="str">
        <f>IF(AB3737/W3737=0,"",IF(MOD(AB3737,W3737)&gt;0,"ОШИБКА!!! неверная кратность на сорт",""))</f>
        <v/>
      </c>
    </row>
    <row r="3738" spans="2:35" ht="14.4" customHeight="1">
      <c r="B3738" s="251"/>
      <c r="C3738" s="168" t="s">
        <v>2610</v>
      </c>
      <c r="D3738" s="267">
        <v>9</v>
      </c>
      <c r="E3738" s="267"/>
      <c r="F3738" s="267"/>
      <c r="G3738" s="267"/>
      <c r="H3738" s="267"/>
      <c r="I3738" s="267"/>
      <c r="J3738" s="267"/>
      <c r="K3738" s="267"/>
      <c r="L3738" s="196" t="s">
        <v>37</v>
      </c>
      <c r="M3738" s="196" t="s">
        <v>1466</v>
      </c>
      <c r="N3738" s="196" t="s">
        <v>2468</v>
      </c>
      <c r="O3738" s="196" t="s">
        <v>2471</v>
      </c>
      <c r="P3738" s="196" t="s">
        <v>2611</v>
      </c>
      <c r="Q3738" s="217" t="s">
        <v>543</v>
      </c>
      <c r="R3738" s="218"/>
      <c r="S3738" s="218"/>
      <c r="T3738" s="218"/>
      <c r="U3738" s="252"/>
      <c r="V3738" s="197" t="s">
        <v>776</v>
      </c>
      <c r="W3738" s="220">
        <v>1</v>
      </c>
      <c r="X3738" s="223">
        <v>2474</v>
      </c>
      <c r="Y3738" s="223">
        <v>2399</v>
      </c>
      <c r="Z3738" s="223">
        <v>2249</v>
      </c>
      <c r="AA3738" s="223">
        <v>2114</v>
      </c>
      <c r="AB3738" s="5"/>
      <c r="AC3738" s="224">
        <f t="shared" si="136"/>
        <v>0</v>
      </c>
      <c r="AD3738" s="270">
        <f t="shared" si="137"/>
        <v>0</v>
      </c>
      <c r="AE3738" s="198"/>
      <c r="AF3738" s="199"/>
      <c r="AG3738" s="200"/>
      <c r="AH3738" s="200"/>
      <c r="AI3738" s="169" t="str">
        <f>IF(AB3738/W3738=0,"",IF(MOD(AB3738,W3738)&gt;0,"ОШИБКА!!! неверная кратность на сорт",""))</f>
        <v/>
      </c>
    </row>
    <row r="3739" spans="2:35" ht="14.4" customHeight="1">
      <c r="B3739" s="251"/>
      <c r="C3739" s="168" t="s">
        <v>2612</v>
      </c>
      <c r="D3739" s="267"/>
      <c r="E3739" s="267"/>
      <c r="F3739" s="267"/>
      <c r="G3739" s="267"/>
      <c r="H3739" s="267"/>
      <c r="I3739" s="267"/>
      <c r="J3739" s="267"/>
      <c r="K3739" s="267"/>
      <c r="L3739" s="196" t="s">
        <v>37</v>
      </c>
      <c r="M3739" s="332" t="s">
        <v>1466</v>
      </c>
      <c r="N3739" s="332" t="s">
        <v>2468</v>
      </c>
      <c r="O3739" s="332" t="s">
        <v>2471</v>
      </c>
      <c r="P3739" s="332" t="s">
        <v>2613</v>
      </c>
      <c r="Q3739" s="338" t="s">
        <v>946</v>
      </c>
      <c r="R3739" s="334"/>
      <c r="S3739" s="334"/>
      <c r="T3739" s="334"/>
      <c r="U3739" s="219"/>
      <c r="V3739" s="197" t="s">
        <v>776</v>
      </c>
      <c r="W3739" s="220">
        <v>1</v>
      </c>
      <c r="X3739" s="223">
        <v>2779</v>
      </c>
      <c r="Y3739" s="223">
        <v>2695</v>
      </c>
      <c r="Z3739" s="223">
        <v>2526</v>
      </c>
      <c r="AA3739" s="223">
        <v>2375</v>
      </c>
      <c r="AB3739" s="5"/>
      <c r="AC3739" s="224">
        <f t="shared" si="136"/>
        <v>0</v>
      </c>
      <c r="AD3739" s="270">
        <f t="shared" si="137"/>
        <v>0</v>
      </c>
      <c r="AE3739" s="198" t="s">
        <v>4484</v>
      </c>
      <c r="AF3739" s="199"/>
      <c r="AG3739" s="200"/>
      <c r="AH3739" s="200"/>
      <c r="AI3739" s="169" t="str">
        <f>IF(AB3739/W3739=0,"",IF(MOD(AB3739,W3739)&gt;0,"ОШИБКА!!! неверная кратность на сорт",""))</f>
        <v/>
      </c>
    </row>
    <row r="3740" spans="2:35" ht="14.4" customHeight="1">
      <c r="B3740" s="251"/>
      <c r="C3740" s="168" t="s">
        <v>3602</v>
      </c>
      <c r="D3740" s="267"/>
      <c r="E3740" s="267"/>
      <c r="F3740" s="267"/>
      <c r="G3740" s="267"/>
      <c r="H3740" s="267"/>
      <c r="I3740" s="267"/>
      <c r="J3740" s="267"/>
      <c r="K3740" s="267"/>
      <c r="L3740" s="196" t="s">
        <v>37</v>
      </c>
      <c r="M3740" s="332" t="s">
        <v>1466</v>
      </c>
      <c r="N3740" s="332" t="s">
        <v>2468</v>
      </c>
      <c r="O3740" s="332" t="s">
        <v>2471</v>
      </c>
      <c r="P3740" s="332" t="s">
        <v>3946</v>
      </c>
      <c r="Q3740" s="338" t="s">
        <v>4642</v>
      </c>
      <c r="R3740" s="334"/>
      <c r="S3740" s="334"/>
      <c r="T3740" s="334"/>
      <c r="U3740" s="252"/>
      <c r="V3740" s="197" t="s">
        <v>776</v>
      </c>
      <c r="W3740" s="220">
        <v>1</v>
      </c>
      <c r="X3740" s="223">
        <v>908</v>
      </c>
      <c r="Y3740" s="223">
        <v>880</v>
      </c>
      <c r="Z3740" s="223">
        <v>825</v>
      </c>
      <c r="AA3740" s="223">
        <v>776</v>
      </c>
      <c r="AB3740" s="5"/>
      <c r="AC3740" s="224">
        <f t="shared" ref="AC3740:AC3788" si="138">X3740*AB3740</f>
        <v>0</v>
      </c>
      <c r="AD3740" s="270">
        <f t="shared" ref="AD3740:AD3788" si="139">IF(Y3740&lt;&gt;"",IF(AND($AC$25&gt;=200000,AB3740&gt;=20),AB3740*AA3740,IF(AND($AC$25&gt;=200000,AB3740&lt;20),AB3740*Z3740,IF(AND($AC$25&lt;200000,AB3740&gt;=20),AB3740*Y3740,AB3740*X3740))),IF($AC$25&gt;=200000,AB3740*Z3740,AB3740*X3740))</f>
        <v>0</v>
      </c>
      <c r="AE3740" s="198" t="s">
        <v>4484</v>
      </c>
      <c r="AF3740" s="199"/>
      <c r="AG3740" s="200"/>
      <c r="AH3740" s="200"/>
      <c r="AI3740" s="169" t="str">
        <f>IF(AB3740/W3740=0,"",IF(MOD(AB3740,W3740)&gt;0,"ОШИБКА!!! неверная кратность на сорт",""))</f>
        <v/>
      </c>
    </row>
    <row r="3741" spans="2:35" ht="14.4" customHeight="1">
      <c r="B3741" s="251"/>
      <c r="C3741" s="168" t="s">
        <v>2614</v>
      </c>
      <c r="D3741" s="267"/>
      <c r="E3741" s="267"/>
      <c r="F3741" s="267"/>
      <c r="G3741" s="267"/>
      <c r="H3741" s="267"/>
      <c r="I3741" s="267"/>
      <c r="J3741" s="267">
        <v>1</v>
      </c>
      <c r="K3741" s="267"/>
      <c r="L3741" s="196" t="s">
        <v>37</v>
      </c>
      <c r="M3741" s="196" t="s">
        <v>1466</v>
      </c>
      <c r="N3741" s="196" t="s">
        <v>2468</v>
      </c>
      <c r="O3741" s="196" t="s">
        <v>2471</v>
      </c>
      <c r="P3741" s="196" t="s">
        <v>2615</v>
      </c>
      <c r="Q3741" s="217" t="s">
        <v>4642</v>
      </c>
      <c r="R3741" s="218"/>
      <c r="S3741" s="218"/>
      <c r="T3741" s="334"/>
      <c r="U3741" s="252"/>
      <c r="V3741" s="197" t="s">
        <v>776</v>
      </c>
      <c r="W3741" s="220">
        <v>1</v>
      </c>
      <c r="X3741" s="223">
        <v>910</v>
      </c>
      <c r="Y3741" s="223">
        <v>882</v>
      </c>
      <c r="Z3741" s="223">
        <v>827</v>
      </c>
      <c r="AA3741" s="223">
        <v>777</v>
      </c>
      <c r="AB3741" s="5"/>
      <c r="AC3741" s="224">
        <f t="shared" si="138"/>
        <v>0</v>
      </c>
      <c r="AD3741" s="270">
        <f t="shared" si="139"/>
        <v>0</v>
      </c>
      <c r="AE3741" s="198"/>
      <c r="AF3741" s="199"/>
      <c r="AG3741" s="200"/>
      <c r="AH3741" s="200"/>
      <c r="AI3741" s="169" t="str">
        <f>IF(AB3741/W3741=0,"",IF(MOD(AB3741,W3741)&gt;0,"ОШИБКА!!! неверная кратность на сорт",""))</f>
        <v/>
      </c>
    </row>
    <row r="3742" spans="2:35" ht="14.4" customHeight="1">
      <c r="B3742" s="251"/>
      <c r="C3742" s="168" t="s">
        <v>2616</v>
      </c>
      <c r="D3742" s="267">
        <v>8</v>
      </c>
      <c r="E3742" s="267"/>
      <c r="F3742" s="267"/>
      <c r="G3742" s="267"/>
      <c r="H3742" s="267"/>
      <c r="I3742" s="267"/>
      <c r="J3742" s="267"/>
      <c r="K3742" s="267"/>
      <c r="L3742" s="196" t="s">
        <v>37</v>
      </c>
      <c r="M3742" s="196" t="s">
        <v>1466</v>
      </c>
      <c r="N3742" s="196" t="s">
        <v>2468</v>
      </c>
      <c r="O3742" s="196" t="s">
        <v>2471</v>
      </c>
      <c r="P3742" s="196" t="s">
        <v>2617</v>
      </c>
      <c r="Q3742" s="217" t="s">
        <v>543</v>
      </c>
      <c r="R3742" s="218"/>
      <c r="S3742" s="218"/>
      <c r="T3742" s="218"/>
      <c r="U3742" s="252"/>
      <c r="V3742" s="197" t="s">
        <v>776</v>
      </c>
      <c r="W3742" s="220">
        <v>1</v>
      </c>
      <c r="X3742" s="223">
        <v>2075</v>
      </c>
      <c r="Y3742" s="223">
        <v>2012</v>
      </c>
      <c r="Z3742" s="223">
        <v>1886</v>
      </c>
      <c r="AA3742" s="223">
        <v>1773</v>
      </c>
      <c r="AB3742" s="5"/>
      <c r="AC3742" s="224">
        <f t="shared" si="138"/>
        <v>0</v>
      </c>
      <c r="AD3742" s="270">
        <f t="shared" si="139"/>
        <v>0</v>
      </c>
      <c r="AE3742" s="198"/>
      <c r="AF3742" s="199"/>
      <c r="AG3742" s="200"/>
      <c r="AH3742" s="200"/>
      <c r="AI3742" s="169" t="str">
        <f>IF(AB3742/W3742=0,"",IF(MOD(AB3742,W3742)&gt;0,"ОШИБКА!!! неверная кратность на сорт",""))</f>
        <v/>
      </c>
    </row>
    <row r="3743" spans="2:35" ht="14.4" customHeight="1">
      <c r="B3743" s="251"/>
      <c r="C3743" s="168" t="s">
        <v>2618</v>
      </c>
      <c r="D3743" s="267"/>
      <c r="E3743" s="267"/>
      <c r="F3743" s="267"/>
      <c r="G3743" s="267"/>
      <c r="H3743" s="267"/>
      <c r="I3743" s="267"/>
      <c r="J3743" s="267"/>
      <c r="K3743" s="267"/>
      <c r="L3743" s="196" t="s">
        <v>37</v>
      </c>
      <c r="M3743" s="332" t="s">
        <v>1466</v>
      </c>
      <c r="N3743" s="332" t="s">
        <v>2468</v>
      </c>
      <c r="O3743" s="332" t="s">
        <v>2471</v>
      </c>
      <c r="P3743" s="332" t="s">
        <v>2619</v>
      </c>
      <c r="Q3743" s="338" t="s">
        <v>4642</v>
      </c>
      <c r="R3743" s="334"/>
      <c r="S3743" s="334"/>
      <c r="T3743" s="334"/>
      <c r="U3743" s="252"/>
      <c r="V3743" s="197" t="s">
        <v>776</v>
      </c>
      <c r="W3743" s="220">
        <v>1</v>
      </c>
      <c r="X3743" s="223">
        <v>910</v>
      </c>
      <c r="Y3743" s="223">
        <v>882</v>
      </c>
      <c r="Z3743" s="223">
        <v>827</v>
      </c>
      <c r="AA3743" s="223">
        <v>777</v>
      </c>
      <c r="AB3743" s="5"/>
      <c r="AC3743" s="224">
        <f t="shared" si="138"/>
        <v>0</v>
      </c>
      <c r="AD3743" s="270">
        <f t="shared" si="139"/>
        <v>0</v>
      </c>
      <c r="AE3743" s="198" t="s">
        <v>4484</v>
      </c>
      <c r="AF3743" s="199"/>
      <c r="AG3743" s="200"/>
      <c r="AH3743" s="200"/>
      <c r="AI3743" s="169" t="str">
        <f>IF(AB3743/W3743=0,"",IF(MOD(AB3743,W3743)&gt;0,"ОШИБКА!!! неверная кратность на сорт",""))</f>
        <v/>
      </c>
    </row>
    <row r="3744" spans="2:35" ht="14.4" customHeight="1">
      <c r="B3744" s="251"/>
      <c r="C3744" s="168" t="s">
        <v>2620</v>
      </c>
      <c r="D3744" s="267">
        <v>6</v>
      </c>
      <c r="E3744" s="267"/>
      <c r="F3744" s="267"/>
      <c r="G3744" s="267"/>
      <c r="H3744" s="267"/>
      <c r="I3744" s="267"/>
      <c r="J3744" s="267"/>
      <c r="K3744" s="267"/>
      <c r="L3744" s="196" t="s">
        <v>37</v>
      </c>
      <c r="M3744" s="196" t="s">
        <v>1466</v>
      </c>
      <c r="N3744" s="196" t="s">
        <v>2468</v>
      </c>
      <c r="O3744" s="196" t="s">
        <v>2471</v>
      </c>
      <c r="P3744" s="196" t="s">
        <v>2621</v>
      </c>
      <c r="Q3744" s="217" t="s">
        <v>4642</v>
      </c>
      <c r="R3744" s="218"/>
      <c r="S3744" s="218"/>
      <c r="T3744" s="218"/>
      <c r="U3744" s="252"/>
      <c r="V3744" s="197" t="s">
        <v>776</v>
      </c>
      <c r="W3744" s="220">
        <v>1</v>
      </c>
      <c r="X3744" s="223">
        <v>910</v>
      </c>
      <c r="Y3744" s="223">
        <v>882</v>
      </c>
      <c r="Z3744" s="223">
        <v>827</v>
      </c>
      <c r="AA3744" s="223">
        <v>777</v>
      </c>
      <c r="AB3744" s="5"/>
      <c r="AC3744" s="224">
        <f t="shared" si="138"/>
        <v>0</v>
      </c>
      <c r="AD3744" s="270">
        <f t="shared" si="139"/>
        <v>0</v>
      </c>
      <c r="AE3744" s="198"/>
      <c r="AF3744" s="199"/>
      <c r="AG3744" s="200"/>
      <c r="AH3744" s="200"/>
      <c r="AI3744" s="169" t="str">
        <f>IF(AB3744/W3744=0,"",IF(MOD(AB3744,W3744)&gt;0,"ОШИБКА!!! неверная кратность на сорт",""))</f>
        <v/>
      </c>
    </row>
    <row r="3745" spans="2:35" ht="14.4" customHeight="1">
      <c r="B3745" s="251"/>
      <c r="C3745" s="168" t="s">
        <v>2622</v>
      </c>
      <c r="D3745" s="267">
        <v>11</v>
      </c>
      <c r="E3745" s="267"/>
      <c r="F3745" s="267"/>
      <c r="G3745" s="267"/>
      <c r="H3745" s="267"/>
      <c r="I3745" s="267"/>
      <c r="J3745" s="267">
        <v>7</v>
      </c>
      <c r="K3745" s="267"/>
      <c r="L3745" s="196" t="s">
        <v>37</v>
      </c>
      <c r="M3745" s="196" t="s">
        <v>1466</v>
      </c>
      <c r="N3745" s="196" t="s">
        <v>2468</v>
      </c>
      <c r="O3745" s="196" t="s">
        <v>2471</v>
      </c>
      <c r="P3745" s="196" t="s">
        <v>1572</v>
      </c>
      <c r="Q3745" s="217" t="s">
        <v>4642</v>
      </c>
      <c r="R3745" s="218"/>
      <c r="S3745" s="218"/>
      <c r="T3745" s="218"/>
      <c r="U3745" s="252"/>
      <c r="V3745" s="197" t="s">
        <v>776</v>
      </c>
      <c r="W3745" s="220">
        <v>1</v>
      </c>
      <c r="X3745" s="223">
        <v>910</v>
      </c>
      <c r="Y3745" s="223">
        <v>882</v>
      </c>
      <c r="Z3745" s="223">
        <v>827</v>
      </c>
      <c r="AA3745" s="223">
        <v>777</v>
      </c>
      <c r="AB3745" s="5"/>
      <c r="AC3745" s="224">
        <f t="shared" si="138"/>
        <v>0</v>
      </c>
      <c r="AD3745" s="270">
        <f t="shared" si="139"/>
        <v>0</v>
      </c>
      <c r="AE3745" s="198"/>
      <c r="AF3745" s="199"/>
      <c r="AG3745" s="200"/>
      <c r="AH3745" s="200"/>
      <c r="AI3745" s="169" t="str">
        <f>IF(AB3745/W3745=0,"",IF(MOD(AB3745,W3745)&gt;0,"ОШИБКА!!! неверная кратность на сорт",""))</f>
        <v/>
      </c>
    </row>
    <row r="3746" spans="2:35" ht="14.4" customHeight="1">
      <c r="B3746" s="251"/>
      <c r="C3746" s="168" t="s">
        <v>2623</v>
      </c>
      <c r="D3746" s="267">
        <v>8</v>
      </c>
      <c r="E3746" s="267"/>
      <c r="F3746" s="267"/>
      <c r="G3746" s="267"/>
      <c r="H3746" s="267"/>
      <c r="I3746" s="267"/>
      <c r="J3746" s="267"/>
      <c r="K3746" s="267"/>
      <c r="L3746" s="196" t="s">
        <v>37</v>
      </c>
      <c r="M3746" s="196" t="s">
        <v>1466</v>
      </c>
      <c r="N3746" s="196" t="s">
        <v>2468</v>
      </c>
      <c r="O3746" s="196" t="s">
        <v>2471</v>
      </c>
      <c r="P3746" s="196" t="s">
        <v>2624</v>
      </c>
      <c r="Q3746" s="217" t="s">
        <v>543</v>
      </c>
      <c r="R3746" s="218"/>
      <c r="S3746" s="218"/>
      <c r="T3746" s="218"/>
      <c r="U3746" s="252"/>
      <c r="V3746" s="197" t="s">
        <v>776</v>
      </c>
      <c r="W3746" s="220">
        <v>1</v>
      </c>
      <c r="X3746" s="223">
        <v>1334</v>
      </c>
      <c r="Y3746" s="223">
        <v>1293</v>
      </c>
      <c r="Z3746" s="223">
        <v>1212</v>
      </c>
      <c r="AA3746" s="223">
        <v>1140</v>
      </c>
      <c r="AB3746" s="5"/>
      <c r="AC3746" s="224">
        <f t="shared" si="138"/>
        <v>0</v>
      </c>
      <c r="AD3746" s="270">
        <f t="shared" si="139"/>
        <v>0</v>
      </c>
      <c r="AE3746" s="198"/>
      <c r="AF3746" s="199"/>
      <c r="AG3746" s="200"/>
      <c r="AH3746" s="200"/>
      <c r="AI3746" s="169" t="str">
        <f>IF(AB3746/W3746=0,"",IF(MOD(AB3746,W3746)&gt;0,"ОШИБКА!!! неверная кратность на сорт",""))</f>
        <v/>
      </c>
    </row>
    <row r="3747" spans="2:35" ht="14.4" customHeight="1">
      <c r="B3747" s="251"/>
      <c r="C3747" s="168" t="s">
        <v>3603</v>
      </c>
      <c r="D3747" s="267"/>
      <c r="E3747" s="267"/>
      <c r="F3747" s="267"/>
      <c r="G3747" s="267"/>
      <c r="H3747" s="267"/>
      <c r="I3747" s="267"/>
      <c r="J3747" s="267"/>
      <c r="K3747" s="267"/>
      <c r="L3747" s="196" t="s">
        <v>37</v>
      </c>
      <c r="M3747" s="332" t="s">
        <v>1466</v>
      </c>
      <c r="N3747" s="332" t="s">
        <v>2468</v>
      </c>
      <c r="O3747" s="332" t="s">
        <v>2471</v>
      </c>
      <c r="P3747" s="332" t="s">
        <v>3947</v>
      </c>
      <c r="Q3747" s="338" t="s">
        <v>4642</v>
      </c>
      <c r="R3747" s="334"/>
      <c r="S3747" s="334"/>
      <c r="T3747" s="334"/>
      <c r="U3747" s="252"/>
      <c r="V3747" s="197" t="s">
        <v>776</v>
      </c>
      <c r="W3747" s="220">
        <v>1</v>
      </c>
      <c r="X3747" s="223">
        <v>908</v>
      </c>
      <c r="Y3747" s="223">
        <v>880</v>
      </c>
      <c r="Z3747" s="223">
        <v>825</v>
      </c>
      <c r="AA3747" s="223">
        <v>776</v>
      </c>
      <c r="AB3747" s="5"/>
      <c r="AC3747" s="224">
        <f t="shared" si="138"/>
        <v>0</v>
      </c>
      <c r="AD3747" s="270">
        <f t="shared" si="139"/>
        <v>0</v>
      </c>
      <c r="AE3747" s="198" t="s">
        <v>4484</v>
      </c>
      <c r="AF3747" s="199"/>
      <c r="AG3747" s="200"/>
      <c r="AH3747" s="200"/>
      <c r="AI3747" s="169" t="str">
        <f>IF(AB3747/W3747=0,"",IF(MOD(AB3747,W3747)&gt;0,"ОШИБКА!!! неверная кратность на сорт",""))</f>
        <v/>
      </c>
    </row>
    <row r="3748" spans="2:35" ht="14.4" customHeight="1">
      <c r="B3748" s="251"/>
      <c r="C3748" s="168" t="s">
        <v>2625</v>
      </c>
      <c r="D3748" s="267"/>
      <c r="E3748" s="267"/>
      <c r="F3748" s="267"/>
      <c r="G3748" s="267"/>
      <c r="H3748" s="267"/>
      <c r="I3748" s="267"/>
      <c r="J3748" s="267"/>
      <c r="K3748" s="267"/>
      <c r="L3748" s="196" t="s">
        <v>37</v>
      </c>
      <c r="M3748" s="332" t="s">
        <v>1466</v>
      </c>
      <c r="N3748" s="332" t="s">
        <v>2468</v>
      </c>
      <c r="O3748" s="332" t="s">
        <v>2471</v>
      </c>
      <c r="P3748" s="332" t="s">
        <v>2626</v>
      </c>
      <c r="Q3748" s="338" t="s">
        <v>4642</v>
      </c>
      <c r="R3748" s="334"/>
      <c r="S3748" s="334"/>
      <c r="T3748" s="334"/>
      <c r="U3748" s="252"/>
      <c r="V3748" s="197" t="s">
        <v>776</v>
      </c>
      <c r="W3748" s="220">
        <v>1</v>
      </c>
      <c r="X3748" s="223">
        <v>910</v>
      </c>
      <c r="Y3748" s="223">
        <v>882</v>
      </c>
      <c r="Z3748" s="223">
        <v>827</v>
      </c>
      <c r="AA3748" s="223">
        <v>777</v>
      </c>
      <c r="AB3748" s="5"/>
      <c r="AC3748" s="224">
        <f t="shared" si="138"/>
        <v>0</v>
      </c>
      <c r="AD3748" s="270">
        <f t="shared" si="139"/>
        <v>0</v>
      </c>
      <c r="AE3748" s="198" t="s">
        <v>4484</v>
      </c>
      <c r="AF3748" s="199"/>
      <c r="AG3748" s="200"/>
      <c r="AH3748" s="200"/>
      <c r="AI3748" s="169" t="str">
        <f>IF(AB3748/W3748=0,"",IF(MOD(AB3748,W3748)&gt;0,"ОШИБКА!!! неверная кратность на сорт",""))</f>
        <v/>
      </c>
    </row>
    <row r="3749" spans="2:35" ht="14.4" customHeight="1">
      <c r="B3749" s="251"/>
      <c r="C3749" s="168" t="s">
        <v>2627</v>
      </c>
      <c r="D3749" s="267"/>
      <c r="E3749" s="267"/>
      <c r="F3749" s="267"/>
      <c r="G3749" s="267"/>
      <c r="H3749" s="267"/>
      <c r="I3749" s="267"/>
      <c r="J3749" s="267"/>
      <c r="K3749" s="267"/>
      <c r="L3749" s="196" t="s">
        <v>37</v>
      </c>
      <c r="M3749" s="332" t="s">
        <v>1466</v>
      </c>
      <c r="N3749" s="332" t="s">
        <v>2468</v>
      </c>
      <c r="O3749" s="332" t="s">
        <v>2471</v>
      </c>
      <c r="P3749" s="332" t="s">
        <v>2628</v>
      </c>
      <c r="Q3749" s="338" t="s">
        <v>4642</v>
      </c>
      <c r="R3749" s="334"/>
      <c r="S3749" s="334"/>
      <c r="T3749" s="334"/>
      <c r="U3749" s="252"/>
      <c r="V3749" s="197" t="s">
        <v>776</v>
      </c>
      <c r="W3749" s="220">
        <v>1</v>
      </c>
      <c r="X3749" s="223">
        <v>910</v>
      </c>
      <c r="Y3749" s="223">
        <v>882</v>
      </c>
      <c r="Z3749" s="223">
        <v>827</v>
      </c>
      <c r="AA3749" s="223">
        <v>777</v>
      </c>
      <c r="AB3749" s="5"/>
      <c r="AC3749" s="224">
        <f t="shared" si="138"/>
        <v>0</v>
      </c>
      <c r="AD3749" s="270">
        <f t="shared" si="139"/>
        <v>0</v>
      </c>
      <c r="AE3749" s="198" t="s">
        <v>4484</v>
      </c>
      <c r="AF3749" s="199"/>
      <c r="AG3749" s="200"/>
      <c r="AH3749" s="200"/>
      <c r="AI3749" s="169" t="str">
        <f>IF(AB3749/W3749=0,"",IF(MOD(AB3749,W3749)&gt;0,"ОШИБКА!!! неверная кратность на сорт",""))</f>
        <v/>
      </c>
    </row>
    <row r="3750" spans="2:35" ht="14.4" customHeight="1">
      <c r="B3750" s="251"/>
      <c r="C3750" s="168" t="s">
        <v>2629</v>
      </c>
      <c r="D3750" s="267">
        <v>8</v>
      </c>
      <c r="E3750" s="267"/>
      <c r="F3750" s="267"/>
      <c r="G3750" s="267"/>
      <c r="H3750" s="267"/>
      <c r="I3750" s="267"/>
      <c r="J3750" s="267"/>
      <c r="K3750" s="267"/>
      <c r="L3750" s="196" t="s">
        <v>37</v>
      </c>
      <c r="M3750" s="196" t="s">
        <v>1466</v>
      </c>
      <c r="N3750" s="196" t="s">
        <v>2468</v>
      </c>
      <c r="O3750" s="196" t="s">
        <v>2471</v>
      </c>
      <c r="P3750" s="196" t="s">
        <v>2630</v>
      </c>
      <c r="Q3750" s="217" t="s">
        <v>543</v>
      </c>
      <c r="R3750" s="218"/>
      <c r="S3750" s="218"/>
      <c r="T3750" s="218"/>
      <c r="U3750" s="252"/>
      <c r="V3750" s="197" t="s">
        <v>776</v>
      </c>
      <c r="W3750" s="220">
        <v>1</v>
      </c>
      <c r="X3750" s="223">
        <v>2086</v>
      </c>
      <c r="Y3750" s="223">
        <v>2023</v>
      </c>
      <c r="Z3750" s="223">
        <v>1896</v>
      </c>
      <c r="AA3750" s="223">
        <v>1783</v>
      </c>
      <c r="AB3750" s="5"/>
      <c r="AC3750" s="224">
        <f t="shared" si="138"/>
        <v>0</v>
      </c>
      <c r="AD3750" s="270">
        <f t="shared" si="139"/>
        <v>0</v>
      </c>
      <c r="AE3750" s="198"/>
      <c r="AF3750" s="199"/>
      <c r="AG3750" s="200"/>
      <c r="AH3750" s="200"/>
      <c r="AI3750" s="169" t="str">
        <f>IF(AB3750/W3750=0,"",IF(MOD(AB3750,W3750)&gt;0,"ОШИБКА!!! неверная кратность на сорт",""))</f>
        <v/>
      </c>
    </row>
    <row r="3751" spans="2:35" ht="14.4" customHeight="1">
      <c r="B3751" s="251"/>
      <c r="C3751" s="168" t="s">
        <v>2631</v>
      </c>
      <c r="D3751" s="267">
        <v>19</v>
      </c>
      <c r="E3751" s="267"/>
      <c r="F3751" s="267"/>
      <c r="G3751" s="267"/>
      <c r="H3751" s="267"/>
      <c r="I3751" s="267"/>
      <c r="J3751" s="267">
        <v>1</v>
      </c>
      <c r="K3751" s="267"/>
      <c r="L3751" s="196" t="s">
        <v>37</v>
      </c>
      <c r="M3751" s="196" t="s">
        <v>1466</v>
      </c>
      <c r="N3751" s="196" t="s">
        <v>2633</v>
      </c>
      <c r="O3751" s="196" t="s">
        <v>2632</v>
      </c>
      <c r="P3751" s="196" t="s">
        <v>2634</v>
      </c>
      <c r="Q3751" s="217" t="s">
        <v>543</v>
      </c>
      <c r="R3751" s="218"/>
      <c r="S3751" s="218"/>
      <c r="T3751" s="218"/>
      <c r="U3751" s="252"/>
      <c r="V3751" s="197" t="s">
        <v>776</v>
      </c>
      <c r="W3751" s="220">
        <v>1</v>
      </c>
      <c r="X3751" s="223">
        <v>1738</v>
      </c>
      <c r="Y3751" s="223">
        <v>1685</v>
      </c>
      <c r="Z3751" s="223">
        <v>1580</v>
      </c>
      <c r="AA3751" s="223">
        <v>1485</v>
      </c>
      <c r="AB3751" s="5"/>
      <c r="AC3751" s="224">
        <f t="shared" si="138"/>
        <v>0</v>
      </c>
      <c r="AD3751" s="270">
        <f t="shared" si="139"/>
        <v>0</v>
      </c>
      <c r="AE3751" s="198"/>
      <c r="AF3751" s="199"/>
      <c r="AG3751" s="200"/>
      <c r="AH3751" s="200"/>
      <c r="AI3751" s="169" t="str">
        <f>IF(AB3751/W3751=0,"",IF(MOD(AB3751,W3751)&gt;0,"ОШИБКА!!! неверная кратность на сорт",""))</f>
        <v/>
      </c>
    </row>
    <row r="3752" spans="2:35" ht="14.4" customHeight="1">
      <c r="B3752" s="251"/>
      <c r="C3752" s="168" t="s">
        <v>2635</v>
      </c>
      <c r="D3752" s="267"/>
      <c r="E3752" s="267"/>
      <c r="F3752" s="267"/>
      <c r="G3752" s="267"/>
      <c r="H3752" s="267"/>
      <c r="I3752" s="267"/>
      <c r="J3752" s="267"/>
      <c r="K3752" s="267"/>
      <c r="L3752" s="196" t="s">
        <v>37</v>
      </c>
      <c r="M3752" s="332" t="s">
        <v>1466</v>
      </c>
      <c r="N3752" s="332" t="s">
        <v>2633</v>
      </c>
      <c r="O3752" s="332" t="s">
        <v>2632</v>
      </c>
      <c r="P3752" s="332" t="s">
        <v>2636</v>
      </c>
      <c r="Q3752" s="338" t="s">
        <v>4642</v>
      </c>
      <c r="R3752" s="334"/>
      <c r="S3752" s="334"/>
      <c r="T3752" s="334"/>
      <c r="U3752" s="252"/>
      <c r="V3752" s="197" t="s">
        <v>776</v>
      </c>
      <c r="W3752" s="220">
        <v>1</v>
      </c>
      <c r="X3752" s="223">
        <v>1438</v>
      </c>
      <c r="Y3752" s="223">
        <v>1394</v>
      </c>
      <c r="Z3752" s="223">
        <v>1307</v>
      </c>
      <c r="AA3752" s="223">
        <v>1229</v>
      </c>
      <c r="AB3752" s="5"/>
      <c r="AC3752" s="224">
        <f t="shared" si="138"/>
        <v>0</v>
      </c>
      <c r="AD3752" s="270">
        <f t="shared" si="139"/>
        <v>0</v>
      </c>
      <c r="AE3752" s="198" t="s">
        <v>4484</v>
      </c>
      <c r="AF3752" s="199"/>
      <c r="AG3752" s="200"/>
      <c r="AH3752" s="200"/>
      <c r="AI3752" s="169" t="str">
        <f>IF(AB3752/W3752=0,"",IF(MOD(AB3752,W3752)&gt;0,"ОШИБКА!!! неверная кратность на сорт",""))</f>
        <v/>
      </c>
    </row>
    <row r="3753" spans="2:35" ht="14.4" customHeight="1">
      <c r="B3753" s="251"/>
      <c r="C3753" s="168" t="s">
        <v>2637</v>
      </c>
      <c r="D3753" s="267">
        <v>5</v>
      </c>
      <c r="E3753" s="267"/>
      <c r="F3753" s="267"/>
      <c r="G3753" s="267"/>
      <c r="H3753" s="267"/>
      <c r="I3753" s="267"/>
      <c r="J3753" s="267"/>
      <c r="K3753" s="267"/>
      <c r="L3753" s="196" t="s">
        <v>37</v>
      </c>
      <c r="M3753" s="196" t="s">
        <v>1466</v>
      </c>
      <c r="N3753" s="196" t="s">
        <v>2633</v>
      </c>
      <c r="O3753" s="196" t="s">
        <v>2632</v>
      </c>
      <c r="P3753" s="196" t="s">
        <v>2638</v>
      </c>
      <c r="Q3753" s="217" t="s">
        <v>543</v>
      </c>
      <c r="R3753" s="218"/>
      <c r="S3753" s="218"/>
      <c r="T3753" s="218"/>
      <c r="U3753" s="252"/>
      <c r="V3753" s="197" t="s">
        <v>776</v>
      </c>
      <c r="W3753" s="220">
        <v>1</v>
      </c>
      <c r="X3753" s="223">
        <v>2076</v>
      </c>
      <c r="Y3753" s="223">
        <v>2013</v>
      </c>
      <c r="Z3753" s="223">
        <v>1887</v>
      </c>
      <c r="AA3753" s="223">
        <v>1774</v>
      </c>
      <c r="AB3753" s="5"/>
      <c r="AC3753" s="224">
        <f t="shared" si="138"/>
        <v>0</v>
      </c>
      <c r="AD3753" s="270">
        <f t="shared" si="139"/>
        <v>0</v>
      </c>
      <c r="AE3753" s="198"/>
      <c r="AF3753" s="199"/>
      <c r="AG3753" s="200"/>
      <c r="AH3753" s="200"/>
      <c r="AI3753" s="169" t="str">
        <f>IF(AB3753/W3753=0,"",IF(MOD(AB3753,W3753)&gt;0,"ОШИБКА!!! неверная кратность на сорт",""))</f>
        <v/>
      </c>
    </row>
    <row r="3754" spans="2:35" ht="14.4" customHeight="1">
      <c r="B3754" s="251"/>
      <c r="C3754" s="168" t="s">
        <v>2639</v>
      </c>
      <c r="D3754" s="267">
        <v>10</v>
      </c>
      <c r="E3754" s="267"/>
      <c r="F3754" s="267"/>
      <c r="G3754" s="267"/>
      <c r="H3754" s="267"/>
      <c r="I3754" s="267"/>
      <c r="J3754" s="267"/>
      <c r="K3754" s="267"/>
      <c r="L3754" s="196" t="s">
        <v>37</v>
      </c>
      <c r="M3754" s="196" t="s">
        <v>1466</v>
      </c>
      <c r="N3754" s="196" t="s">
        <v>2633</v>
      </c>
      <c r="O3754" s="196" t="s">
        <v>2632</v>
      </c>
      <c r="P3754" s="196" t="s">
        <v>2640</v>
      </c>
      <c r="Q3754" s="217" t="s">
        <v>543</v>
      </c>
      <c r="R3754" s="218" t="s">
        <v>4689</v>
      </c>
      <c r="S3754" s="218"/>
      <c r="T3754" s="218"/>
      <c r="U3754" s="252"/>
      <c r="V3754" s="197" t="s">
        <v>776</v>
      </c>
      <c r="W3754" s="220">
        <v>1</v>
      </c>
      <c r="X3754" s="223">
        <v>1334</v>
      </c>
      <c r="Y3754" s="223">
        <v>1293</v>
      </c>
      <c r="Z3754" s="223">
        <v>1212</v>
      </c>
      <c r="AA3754" s="223">
        <v>1140</v>
      </c>
      <c r="AB3754" s="5"/>
      <c r="AC3754" s="224">
        <f t="shared" si="138"/>
        <v>0</v>
      </c>
      <c r="AD3754" s="270">
        <f t="shared" si="139"/>
        <v>0</v>
      </c>
      <c r="AE3754" s="198"/>
      <c r="AF3754" s="199"/>
      <c r="AG3754" s="200"/>
      <c r="AH3754" s="200"/>
      <c r="AI3754" s="169" t="str">
        <f>IF(AB3754/W3754=0,"",IF(MOD(AB3754,W3754)&gt;0,"ОШИБКА!!! неверная кратность на сорт",""))</f>
        <v/>
      </c>
    </row>
    <row r="3755" spans="2:35" ht="14.4" customHeight="1">
      <c r="B3755" s="251"/>
      <c r="C3755" s="168" t="s">
        <v>2641</v>
      </c>
      <c r="D3755" s="267">
        <v>5</v>
      </c>
      <c r="E3755" s="267"/>
      <c r="F3755" s="267"/>
      <c r="G3755" s="267"/>
      <c r="H3755" s="267"/>
      <c r="I3755" s="267"/>
      <c r="J3755" s="267">
        <v>5</v>
      </c>
      <c r="K3755" s="267"/>
      <c r="L3755" s="196" t="s">
        <v>37</v>
      </c>
      <c r="M3755" s="196" t="s">
        <v>1466</v>
      </c>
      <c r="N3755" s="196" t="s">
        <v>2633</v>
      </c>
      <c r="O3755" s="196" t="s">
        <v>2632</v>
      </c>
      <c r="P3755" s="196" t="s">
        <v>2642</v>
      </c>
      <c r="Q3755" s="217" t="s">
        <v>4642</v>
      </c>
      <c r="R3755" s="218"/>
      <c r="S3755" s="218"/>
      <c r="T3755" s="218"/>
      <c r="U3755" s="252"/>
      <c r="V3755" s="197" t="s">
        <v>776</v>
      </c>
      <c r="W3755" s="220">
        <v>1</v>
      </c>
      <c r="X3755" s="223">
        <v>910</v>
      </c>
      <c r="Y3755" s="223">
        <v>882</v>
      </c>
      <c r="Z3755" s="223">
        <v>827</v>
      </c>
      <c r="AA3755" s="223">
        <v>777</v>
      </c>
      <c r="AB3755" s="5"/>
      <c r="AC3755" s="224">
        <f t="shared" si="138"/>
        <v>0</v>
      </c>
      <c r="AD3755" s="270">
        <f t="shared" si="139"/>
        <v>0</v>
      </c>
      <c r="AE3755" s="198"/>
      <c r="AF3755" s="199"/>
      <c r="AG3755" s="200"/>
      <c r="AH3755" s="200"/>
      <c r="AI3755" s="169" t="str">
        <f>IF(AB3755/W3755=0,"",IF(MOD(AB3755,W3755)&gt;0,"ОШИБКА!!! неверная кратность на сорт",""))</f>
        <v/>
      </c>
    </row>
    <row r="3756" spans="2:35" ht="14.4" customHeight="1">
      <c r="B3756" s="251"/>
      <c r="C3756" s="168" t="s">
        <v>3604</v>
      </c>
      <c r="D3756" s="267">
        <v>10</v>
      </c>
      <c r="E3756" s="267"/>
      <c r="F3756" s="267"/>
      <c r="G3756" s="267"/>
      <c r="H3756" s="267"/>
      <c r="I3756" s="267"/>
      <c r="J3756" s="267"/>
      <c r="K3756" s="267"/>
      <c r="L3756" s="196" t="s">
        <v>37</v>
      </c>
      <c r="M3756" s="196" t="s">
        <v>1466</v>
      </c>
      <c r="N3756" s="196" t="s">
        <v>2633</v>
      </c>
      <c r="O3756" s="196" t="s">
        <v>2632</v>
      </c>
      <c r="P3756" s="196" t="s">
        <v>2642</v>
      </c>
      <c r="Q3756" s="217" t="s">
        <v>4642</v>
      </c>
      <c r="R3756" s="218"/>
      <c r="S3756" s="218"/>
      <c r="T3756" s="218"/>
      <c r="U3756" s="252"/>
      <c r="V3756" s="197" t="s">
        <v>776</v>
      </c>
      <c r="W3756" s="220">
        <v>1</v>
      </c>
      <c r="X3756" s="223">
        <v>586</v>
      </c>
      <c r="Y3756" s="223">
        <v>568</v>
      </c>
      <c r="Z3756" s="223">
        <v>533</v>
      </c>
      <c r="AA3756" s="223">
        <v>501</v>
      </c>
      <c r="AB3756" s="5"/>
      <c r="AC3756" s="224">
        <f t="shared" si="138"/>
        <v>0</v>
      </c>
      <c r="AD3756" s="270">
        <f t="shared" si="139"/>
        <v>0</v>
      </c>
      <c r="AE3756" s="198"/>
      <c r="AF3756" s="199"/>
      <c r="AG3756" s="200"/>
      <c r="AH3756" s="200"/>
      <c r="AI3756" s="169" t="str">
        <f>IF(AB3756/W3756=0,"",IF(MOD(AB3756,W3756)&gt;0,"ОШИБКА!!! неверная кратность на сорт",""))</f>
        <v/>
      </c>
    </row>
    <row r="3757" spans="2:35" ht="14.4" customHeight="1">
      <c r="B3757" s="251"/>
      <c r="C3757" s="168" t="s">
        <v>2643</v>
      </c>
      <c r="D3757" s="267"/>
      <c r="E3757" s="267"/>
      <c r="F3757" s="267"/>
      <c r="G3757" s="267"/>
      <c r="H3757" s="267"/>
      <c r="I3757" s="267"/>
      <c r="J3757" s="267"/>
      <c r="K3757" s="267"/>
      <c r="L3757" s="196" t="s">
        <v>37</v>
      </c>
      <c r="M3757" s="332" t="s">
        <v>1466</v>
      </c>
      <c r="N3757" s="332" t="s">
        <v>2633</v>
      </c>
      <c r="O3757" s="332" t="s">
        <v>2632</v>
      </c>
      <c r="P3757" s="332" t="s">
        <v>2642</v>
      </c>
      <c r="Q3757" s="338" t="s">
        <v>543</v>
      </c>
      <c r="R3757" s="334"/>
      <c r="S3757" s="334"/>
      <c r="T3757" s="334"/>
      <c r="U3757" s="252"/>
      <c r="V3757" s="197" t="s">
        <v>776</v>
      </c>
      <c r="W3757" s="220">
        <v>1</v>
      </c>
      <c r="X3757" s="223">
        <v>1334</v>
      </c>
      <c r="Y3757" s="223">
        <v>1293</v>
      </c>
      <c r="Z3757" s="223">
        <v>1212</v>
      </c>
      <c r="AA3757" s="223">
        <v>1140</v>
      </c>
      <c r="AB3757" s="5"/>
      <c r="AC3757" s="224">
        <f t="shared" si="138"/>
        <v>0</v>
      </c>
      <c r="AD3757" s="270">
        <f t="shared" si="139"/>
        <v>0</v>
      </c>
      <c r="AE3757" s="198" t="s">
        <v>4484</v>
      </c>
      <c r="AF3757" s="199"/>
      <c r="AG3757" s="200"/>
      <c r="AH3757" s="200"/>
      <c r="AI3757" s="169" t="str">
        <f>IF(AB3757/W3757=0,"",IF(MOD(AB3757,W3757)&gt;0,"ОШИБКА!!! неверная кратность на сорт",""))</f>
        <v/>
      </c>
    </row>
    <row r="3758" spans="2:35" ht="14.4" customHeight="1">
      <c r="B3758" s="251"/>
      <c r="C3758" s="168" t="s">
        <v>2644</v>
      </c>
      <c r="D3758" s="267">
        <v>6</v>
      </c>
      <c r="E3758" s="267"/>
      <c r="F3758" s="267"/>
      <c r="G3758" s="267"/>
      <c r="H3758" s="267"/>
      <c r="I3758" s="267"/>
      <c r="J3758" s="267"/>
      <c r="K3758" s="267"/>
      <c r="L3758" s="196" t="s">
        <v>37</v>
      </c>
      <c r="M3758" s="196" t="s">
        <v>1466</v>
      </c>
      <c r="N3758" s="196" t="s">
        <v>2633</v>
      </c>
      <c r="O3758" s="196" t="s">
        <v>2632</v>
      </c>
      <c r="P3758" s="196" t="s">
        <v>2645</v>
      </c>
      <c r="Q3758" s="217" t="s">
        <v>543</v>
      </c>
      <c r="R3758" s="218"/>
      <c r="S3758" s="218"/>
      <c r="T3758" s="218"/>
      <c r="U3758" s="252"/>
      <c r="V3758" s="197" t="s">
        <v>776</v>
      </c>
      <c r="W3758" s="220">
        <v>1</v>
      </c>
      <c r="X3758" s="223">
        <v>2319</v>
      </c>
      <c r="Y3758" s="223">
        <v>2248</v>
      </c>
      <c r="Z3758" s="223">
        <v>2108</v>
      </c>
      <c r="AA3758" s="223">
        <v>1982</v>
      </c>
      <c r="AB3758" s="5"/>
      <c r="AC3758" s="224">
        <f t="shared" si="138"/>
        <v>0</v>
      </c>
      <c r="AD3758" s="270">
        <f t="shared" si="139"/>
        <v>0</v>
      </c>
      <c r="AE3758" s="198"/>
      <c r="AF3758" s="199"/>
      <c r="AG3758" s="200"/>
      <c r="AH3758" s="200"/>
      <c r="AI3758" s="169" t="str">
        <f>IF(AB3758/W3758=0,"",IF(MOD(AB3758,W3758)&gt;0,"ОШИБКА!!! неверная кратность на сорт",""))</f>
        <v/>
      </c>
    </row>
    <row r="3759" spans="2:35" ht="14.4" customHeight="1">
      <c r="B3759" s="251"/>
      <c r="C3759" s="168" t="s">
        <v>3605</v>
      </c>
      <c r="D3759" s="267"/>
      <c r="E3759" s="267"/>
      <c r="F3759" s="267"/>
      <c r="G3759" s="267"/>
      <c r="H3759" s="267"/>
      <c r="I3759" s="267"/>
      <c r="J3759" s="267"/>
      <c r="K3759" s="267"/>
      <c r="L3759" s="196" t="s">
        <v>37</v>
      </c>
      <c r="M3759" s="332" t="s">
        <v>1466</v>
      </c>
      <c r="N3759" s="332" t="s">
        <v>2633</v>
      </c>
      <c r="O3759" s="332" t="s">
        <v>2632</v>
      </c>
      <c r="P3759" s="332" t="s">
        <v>3948</v>
      </c>
      <c r="Q3759" s="332" t="s">
        <v>19</v>
      </c>
      <c r="R3759" s="334"/>
      <c r="S3759" s="334"/>
      <c r="T3759" s="334"/>
      <c r="U3759" s="219"/>
      <c r="V3759" s="197" t="s">
        <v>776</v>
      </c>
      <c r="W3759" s="220">
        <v>1</v>
      </c>
      <c r="X3759" s="223">
        <v>821</v>
      </c>
      <c r="Y3759" s="223">
        <v>796</v>
      </c>
      <c r="Z3759" s="223">
        <v>746</v>
      </c>
      <c r="AA3759" s="223">
        <v>701</v>
      </c>
      <c r="AB3759" s="5"/>
      <c r="AC3759" s="224">
        <f t="shared" si="138"/>
        <v>0</v>
      </c>
      <c r="AD3759" s="270">
        <f t="shared" si="139"/>
        <v>0</v>
      </c>
      <c r="AE3759" s="198" t="s">
        <v>4484</v>
      </c>
      <c r="AF3759" s="199"/>
      <c r="AG3759" s="200"/>
      <c r="AH3759" s="200"/>
      <c r="AI3759" s="169" t="str">
        <f>IF(AB3759/W3759=0,"",IF(MOD(AB3759,W3759)&gt;0,"ОШИБКА!!! неверная кратность на сорт",""))</f>
        <v/>
      </c>
    </row>
    <row r="3760" spans="2:35" ht="14.4" customHeight="1">
      <c r="B3760" s="251"/>
      <c r="C3760" s="168" t="s">
        <v>2646</v>
      </c>
      <c r="D3760" s="267">
        <v>7</v>
      </c>
      <c r="E3760" s="267"/>
      <c r="F3760" s="267"/>
      <c r="G3760" s="267"/>
      <c r="H3760" s="267"/>
      <c r="I3760" s="267"/>
      <c r="J3760" s="267"/>
      <c r="K3760" s="267"/>
      <c r="L3760" s="196" t="s">
        <v>37</v>
      </c>
      <c r="M3760" s="196" t="s">
        <v>1466</v>
      </c>
      <c r="N3760" s="196" t="s">
        <v>2633</v>
      </c>
      <c r="O3760" s="196" t="s">
        <v>2632</v>
      </c>
      <c r="P3760" s="196" t="s">
        <v>2647</v>
      </c>
      <c r="Q3760" s="217" t="s">
        <v>543</v>
      </c>
      <c r="R3760" s="218"/>
      <c r="S3760" s="218"/>
      <c r="T3760" s="218"/>
      <c r="U3760" s="252"/>
      <c r="V3760" s="197" t="s">
        <v>776</v>
      </c>
      <c r="W3760" s="220">
        <v>1</v>
      </c>
      <c r="X3760" s="223">
        <v>1030</v>
      </c>
      <c r="Y3760" s="223">
        <v>999</v>
      </c>
      <c r="Z3760" s="223">
        <v>936</v>
      </c>
      <c r="AA3760" s="223">
        <v>880</v>
      </c>
      <c r="AB3760" s="5"/>
      <c r="AC3760" s="224">
        <f t="shared" si="138"/>
        <v>0</v>
      </c>
      <c r="AD3760" s="270">
        <f t="shared" si="139"/>
        <v>0</v>
      </c>
      <c r="AE3760" s="198"/>
      <c r="AF3760" s="199"/>
      <c r="AG3760" s="200"/>
      <c r="AH3760" s="200"/>
      <c r="AI3760" s="169" t="str">
        <f>IF(AB3760/W3760=0,"",IF(MOD(AB3760,W3760)&gt;0,"ОШИБКА!!! неверная кратность на сорт",""))</f>
        <v/>
      </c>
    </row>
    <row r="3761" spans="2:35" ht="14.4" customHeight="1">
      <c r="B3761" s="251"/>
      <c r="C3761" s="168" t="s">
        <v>2648</v>
      </c>
      <c r="D3761" s="267">
        <v>1</v>
      </c>
      <c r="E3761" s="267"/>
      <c r="F3761" s="267"/>
      <c r="G3761" s="267"/>
      <c r="H3761" s="267"/>
      <c r="I3761" s="267"/>
      <c r="J3761" s="267"/>
      <c r="K3761" s="267"/>
      <c r="L3761" s="196" t="s">
        <v>37</v>
      </c>
      <c r="M3761" s="196" t="s">
        <v>1466</v>
      </c>
      <c r="N3761" s="196" t="s">
        <v>2633</v>
      </c>
      <c r="O3761" s="196" t="s">
        <v>2632</v>
      </c>
      <c r="P3761" s="196" t="s">
        <v>2649</v>
      </c>
      <c r="Q3761" s="217" t="s">
        <v>543</v>
      </c>
      <c r="R3761" s="218"/>
      <c r="S3761" s="218"/>
      <c r="T3761" s="218"/>
      <c r="U3761" s="252"/>
      <c r="V3761" s="197" t="s">
        <v>776</v>
      </c>
      <c r="W3761" s="220">
        <v>1</v>
      </c>
      <c r="X3761" s="223">
        <v>2086</v>
      </c>
      <c r="Y3761" s="223">
        <v>2023</v>
      </c>
      <c r="Z3761" s="223">
        <v>1896</v>
      </c>
      <c r="AA3761" s="223">
        <v>1783</v>
      </c>
      <c r="AB3761" s="5"/>
      <c r="AC3761" s="224">
        <f t="shared" si="138"/>
        <v>0</v>
      </c>
      <c r="AD3761" s="270">
        <f t="shared" si="139"/>
        <v>0</v>
      </c>
      <c r="AE3761" s="198"/>
      <c r="AF3761" s="199"/>
      <c r="AG3761" s="200"/>
      <c r="AH3761" s="200"/>
      <c r="AI3761" s="169" t="str">
        <f>IF(AB3761/W3761=0,"",IF(MOD(AB3761,W3761)&gt;0,"ОШИБКА!!! неверная кратность на сорт",""))</f>
        <v/>
      </c>
    </row>
    <row r="3762" spans="2:35" ht="14.4" customHeight="1">
      <c r="B3762" s="251"/>
      <c r="C3762" s="168" t="s">
        <v>2650</v>
      </c>
      <c r="D3762" s="267">
        <v>14</v>
      </c>
      <c r="E3762" s="267"/>
      <c r="F3762" s="267"/>
      <c r="G3762" s="267"/>
      <c r="H3762" s="267"/>
      <c r="I3762" s="267"/>
      <c r="J3762" s="267"/>
      <c r="K3762" s="267"/>
      <c r="L3762" s="196" t="s">
        <v>37</v>
      </c>
      <c r="M3762" s="196" t="s">
        <v>1466</v>
      </c>
      <c r="N3762" s="196" t="s">
        <v>2633</v>
      </c>
      <c r="O3762" s="196" t="s">
        <v>2632</v>
      </c>
      <c r="P3762" s="196" t="s">
        <v>2651</v>
      </c>
      <c r="Q3762" s="217" t="s">
        <v>543</v>
      </c>
      <c r="R3762" s="218"/>
      <c r="S3762" s="218"/>
      <c r="T3762" s="218"/>
      <c r="U3762" s="252"/>
      <c r="V3762" s="197" t="s">
        <v>776</v>
      </c>
      <c r="W3762" s="220">
        <v>1</v>
      </c>
      <c r="X3762" s="223">
        <v>2075</v>
      </c>
      <c r="Y3762" s="223">
        <v>2012</v>
      </c>
      <c r="Z3762" s="223">
        <v>1886</v>
      </c>
      <c r="AA3762" s="223">
        <v>1773</v>
      </c>
      <c r="AB3762" s="5"/>
      <c r="AC3762" s="224">
        <f t="shared" si="138"/>
        <v>0</v>
      </c>
      <c r="AD3762" s="270">
        <f t="shared" si="139"/>
        <v>0</v>
      </c>
      <c r="AE3762" s="198"/>
      <c r="AF3762" s="199"/>
      <c r="AG3762" s="200"/>
      <c r="AH3762" s="200"/>
      <c r="AI3762" s="169" t="str">
        <f>IF(AB3762/W3762=0,"",IF(MOD(AB3762,W3762)&gt;0,"ОШИБКА!!! неверная кратность на сорт",""))</f>
        <v/>
      </c>
    </row>
    <row r="3763" spans="2:35">
      <c r="B3763" s="251"/>
      <c r="C3763" s="168"/>
      <c r="D3763" s="267"/>
      <c r="E3763" s="267"/>
      <c r="F3763" s="267"/>
      <c r="G3763" s="267"/>
      <c r="H3763" s="267"/>
      <c r="I3763" s="267"/>
      <c r="J3763" s="267"/>
      <c r="K3763" s="267">
        <v>1040</v>
      </c>
      <c r="L3763" s="196" t="s">
        <v>37</v>
      </c>
      <c r="M3763" s="196" t="s">
        <v>1466</v>
      </c>
      <c r="N3763" s="196" t="s">
        <v>5059</v>
      </c>
      <c r="O3763" s="196"/>
      <c r="P3763" s="196"/>
      <c r="Q3763" s="217" t="s">
        <v>4821</v>
      </c>
      <c r="R3763" s="218"/>
      <c r="S3763" s="218"/>
      <c r="T3763" s="218"/>
      <c r="U3763" s="281" t="s">
        <v>4764</v>
      </c>
      <c r="V3763" s="197" t="s">
        <v>776</v>
      </c>
      <c r="W3763" s="220">
        <v>1</v>
      </c>
      <c r="X3763" s="285">
        <v>586</v>
      </c>
      <c r="Y3763" s="285">
        <v>568</v>
      </c>
      <c r="Z3763" s="285">
        <v>533</v>
      </c>
      <c r="AA3763" s="285">
        <v>500</v>
      </c>
      <c r="AB3763" s="5"/>
      <c r="AC3763" s="224">
        <f t="shared" si="138"/>
        <v>0</v>
      </c>
      <c r="AD3763" s="270">
        <f t="shared" si="139"/>
        <v>0</v>
      </c>
      <c r="AE3763" s="282" t="s">
        <v>7069</v>
      </c>
      <c r="AF3763" s="283" t="s">
        <v>4765</v>
      </c>
      <c r="AG3763" s="200"/>
      <c r="AH3763" s="200"/>
      <c r="AI3763" s="169" t="str">
        <f>IF(AB3763/W3763=0,"",IF(MOD(AB3763,W3763)&gt;0,"ОШИБКА!!! неверная кратность на сорт",""))</f>
        <v/>
      </c>
    </row>
    <row r="3764" spans="2:35">
      <c r="B3764" s="251"/>
      <c r="C3764" s="168"/>
      <c r="D3764" s="267"/>
      <c r="E3764" s="267"/>
      <c r="F3764" s="267"/>
      <c r="G3764" s="267"/>
      <c r="H3764" s="267"/>
      <c r="I3764" s="267"/>
      <c r="J3764" s="267"/>
      <c r="K3764" s="267">
        <v>5498</v>
      </c>
      <c r="L3764" s="196" t="s">
        <v>37</v>
      </c>
      <c r="M3764" s="196" t="s">
        <v>1466</v>
      </c>
      <c r="N3764" s="196" t="s">
        <v>5060</v>
      </c>
      <c r="O3764" s="196"/>
      <c r="P3764" s="196"/>
      <c r="Q3764" s="217" t="s">
        <v>4821</v>
      </c>
      <c r="R3764" s="218"/>
      <c r="S3764" s="218"/>
      <c r="T3764" s="218"/>
      <c r="U3764" s="281" t="s">
        <v>4764</v>
      </c>
      <c r="V3764" s="197" t="s">
        <v>776</v>
      </c>
      <c r="W3764" s="220">
        <v>1</v>
      </c>
      <c r="X3764" s="285">
        <v>457</v>
      </c>
      <c r="Y3764" s="285">
        <v>443</v>
      </c>
      <c r="Z3764" s="285">
        <v>415</v>
      </c>
      <c r="AA3764" s="285">
        <v>390</v>
      </c>
      <c r="AB3764" s="5"/>
      <c r="AC3764" s="224">
        <f t="shared" si="138"/>
        <v>0</v>
      </c>
      <c r="AD3764" s="270">
        <f t="shared" si="139"/>
        <v>0</v>
      </c>
      <c r="AE3764" s="282" t="s">
        <v>7069</v>
      </c>
      <c r="AF3764" s="283" t="s">
        <v>4765</v>
      </c>
      <c r="AG3764" s="200"/>
      <c r="AH3764" s="200"/>
      <c r="AI3764" s="169" t="str">
        <f>IF(AB3764/W3764=0,"",IF(MOD(AB3764,W3764)&gt;0,"ОШИБКА!!! неверная кратность на сорт",""))</f>
        <v/>
      </c>
    </row>
    <row r="3765" spans="2:35">
      <c r="B3765" s="251"/>
      <c r="C3765" s="168"/>
      <c r="D3765" s="267"/>
      <c r="E3765" s="267"/>
      <c r="F3765" s="267"/>
      <c r="G3765" s="267"/>
      <c r="H3765" s="267"/>
      <c r="I3765" s="267"/>
      <c r="J3765" s="267"/>
      <c r="K3765" s="267">
        <v>64</v>
      </c>
      <c r="L3765" s="196" t="s">
        <v>37</v>
      </c>
      <c r="M3765" s="196" t="s">
        <v>1466</v>
      </c>
      <c r="N3765" s="196" t="s">
        <v>5061</v>
      </c>
      <c r="O3765" s="196"/>
      <c r="P3765" s="196"/>
      <c r="Q3765" s="217" t="s">
        <v>5085</v>
      </c>
      <c r="R3765" s="218"/>
      <c r="S3765" s="218"/>
      <c r="T3765" s="218"/>
      <c r="U3765" s="281" t="s">
        <v>4764</v>
      </c>
      <c r="V3765" s="197" t="s">
        <v>776</v>
      </c>
      <c r="W3765" s="220">
        <v>1</v>
      </c>
      <c r="X3765" s="285">
        <v>662</v>
      </c>
      <c r="Y3765" s="285">
        <v>642</v>
      </c>
      <c r="Z3765" s="285">
        <v>602</v>
      </c>
      <c r="AA3765" s="285">
        <v>565</v>
      </c>
      <c r="AB3765" s="5"/>
      <c r="AC3765" s="224">
        <f t="shared" si="138"/>
        <v>0</v>
      </c>
      <c r="AD3765" s="270">
        <f t="shared" si="139"/>
        <v>0</v>
      </c>
      <c r="AE3765" s="282" t="s">
        <v>7069</v>
      </c>
      <c r="AF3765" s="283" t="s">
        <v>4765</v>
      </c>
      <c r="AG3765" s="200"/>
      <c r="AH3765" s="200"/>
      <c r="AI3765" s="169" t="str">
        <f>IF(AB3765/W3765=0,"",IF(MOD(AB3765,W3765)&gt;0,"ОШИБКА!!! неверная кратность на сорт",""))</f>
        <v/>
      </c>
    </row>
    <row r="3766" spans="2:35">
      <c r="B3766" s="251"/>
      <c r="C3766" s="168"/>
      <c r="D3766" s="267"/>
      <c r="E3766" s="267"/>
      <c r="F3766" s="267"/>
      <c r="G3766" s="267"/>
      <c r="H3766" s="267"/>
      <c r="I3766" s="267"/>
      <c r="J3766" s="267"/>
      <c r="K3766" s="267">
        <v>538</v>
      </c>
      <c r="L3766" s="196" t="s">
        <v>37</v>
      </c>
      <c r="M3766" s="196" t="s">
        <v>1466</v>
      </c>
      <c r="N3766" s="196" t="s">
        <v>5062</v>
      </c>
      <c r="O3766" s="196"/>
      <c r="P3766" s="196"/>
      <c r="Q3766" s="217" t="s">
        <v>5085</v>
      </c>
      <c r="R3766" s="218"/>
      <c r="S3766" s="218"/>
      <c r="T3766" s="218"/>
      <c r="U3766" s="281" t="s">
        <v>4764</v>
      </c>
      <c r="V3766" s="197" t="s">
        <v>776</v>
      </c>
      <c r="W3766" s="220">
        <v>1</v>
      </c>
      <c r="X3766" s="285">
        <v>662</v>
      </c>
      <c r="Y3766" s="285">
        <v>642</v>
      </c>
      <c r="Z3766" s="285">
        <v>602</v>
      </c>
      <c r="AA3766" s="285">
        <v>565</v>
      </c>
      <c r="AB3766" s="5"/>
      <c r="AC3766" s="224">
        <f t="shared" si="138"/>
        <v>0</v>
      </c>
      <c r="AD3766" s="270">
        <f t="shared" si="139"/>
        <v>0</v>
      </c>
      <c r="AE3766" s="282" t="s">
        <v>7069</v>
      </c>
      <c r="AF3766" s="283" t="s">
        <v>4765</v>
      </c>
      <c r="AG3766" s="200"/>
      <c r="AH3766" s="200"/>
      <c r="AI3766" s="169" t="str">
        <f>IF(AB3766/W3766=0,"",IF(MOD(AB3766,W3766)&gt;0,"ОШИБКА!!! неверная кратность на сорт",""))</f>
        <v/>
      </c>
    </row>
    <row r="3767" spans="2:35">
      <c r="B3767" s="251"/>
      <c r="C3767" s="168"/>
      <c r="D3767" s="267"/>
      <c r="E3767" s="267"/>
      <c r="F3767" s="267"/>
      <c r="G3767" s="267"/>
      <c r="H3767" s="267"/>
      <c r="I3767" s="267"/>
      <c r="J3767" s="267"/>
      <c r="K3767" s="267">
        <v>993</v>
      </c>
      <c r="L3767" s="196" t="s">
        <v>37</v>
      </c>
      <c r="M3767" s="196" t="s">
        <v>1466</v>
      </c>
      <c r="N3767" s="196" t="s">
        <v>5063</v>
      </c>
      <c r="O3767" s="196"/>
      <c r="P3767" s="196"/>
      <c r="Q3767" s="217" t="s">
        <v>5085</v>
      </c>
      <c r="R3767" s="218"/>
      <c r="S3767" s="218"/>
      <c r="T3767" s="218"/>
      <c r="U3767" s="281" t="s">
        <v>4764</v>
      </c>
      <c r="V3767" s="197" t="s">
        <v>776</v>
      </c>
      <c r="W3767" s="220">
        <v>1</v>
      </c>
      <c r="X3767" s="285">
        <v>662</v>
      </c>
      <c r="Y3767" s="285">
        <v>642</v>
      </c>
      <c r="Z3767" s="285">
        <v>602</v>
      </c>
      <c r="AA3767" s="285">
        <v>565</v>
      </c>
      <c r="AB3767" s="5"/>
      <c r="AC3767" s="224">
        <f t="shared" si="138"/>
        <v>0</v>
      </c>
      <c r="AD3767" s="270">
        <f t="shared" si="139"/>
        <v>0</v>
      </c>
      <c r="AE3767" s="282" t="s">
        <v>7069</v>
      </c>
      <c r="AF3767" s="283" t="s">
        <v>4765</v>
      </c>
      <c r="AG3767" s="200"/>
      <c r="AH3767" s="200"/>
      <c r="AI3767" s="169" t="str">
        <f>IF(AB3767/W3767=0,"",IF(MOD(AB3767,W3767)&gt;0,"ОШИБКА!!! неверная кратность на сорт",""))</f>
        <v/>
      </c>
    </row>
    <row r="3768" spans="2:35">
      <c r="B3768" s="251"/>
      <c r="C3768" s="168"/>
      <c r="D3768" s="267"/>
      <c r="E3768" s="267"/>
      <c r="F3768" s="267"/>
      <c r="G3768" s="267"/>
      <c r="H3768" s="267"/>
      <c r="I3768" s="267"/>
      <c r="J3768" s="267"/>
      <c r="K3768" s="267">
        <v>3</v>
      </c>
      <c r="L3768" s="196" t="s">
        <v>37</v>
      </c>
      <c r="M3768" s="196" t="s">
        <v>1466</v>
      </c>
      <c r="N3768" s="196" t="s">
        <v>5064</v>
      </c>
      <c r="O3768" s="196"/>
      <c r="P3768" s="196"/>
      <c r="Q3768" s="217" t="s">
        <v>5085</v>
      </c>
      <c r="R3768" s="218"/>
      <c r="S3768" s="218"/>
      <c r="T3768" s="218"/>
      <c r="U3768" s="281" t="s">
        <v>4764</v>
      </c>
      <c r="V3768" s="197" t="s">
        <v>776</v>
      </c>
      <c r="W3768" s="220">
        <v>1</v>
      </c>
      <c r="X3768" s="285">
        <v>755</v>
      </c>
      <c r="Y3768" s="285">
        <v>732</v>
      </c>
      <c r="Z3768" s="285">
        <v>687</v>
      </c>
      <c r="AA3768" s="285">
        <v>645</v>
      </c>
      <c r="AB3768" s="5"/>
      <c r="AC3768" s="224">
        <f t="shared" si="138"/>
        <v>0</v>
      </c>
      <c r="AD3768" s="270">
        <f t="shared" si="139"/>
        <v>0</v>
      </c>
      <c r="AE3768" s="282" t="s">
        <v>7069</v>
      </c>
      <c r="AF3768" s="283" t="s">
        <v>4765</v>
      </c>
      <c r="AG3768" s="200"/>
      <c r="AH3768" s="200"/>
      <c r="AI3768" s="169" t="str">
        <f>IF(AB3768/W3768=0,"",IF(MOD(AB3768,W3768)&gt;0,"ОШИБКА!!! неверная кратность на сорт",""))</f>
        <v/>
      </c>
    </row>
    <row r="3769" spans="2:35">
      <c r="B3769" s="251"/>
      <c r="C3769" s="168"/>
      <c r="D3769" s="267"/>
      <c r="E3769" s="267"/>
      <c r="F3769" s="267"/>
      <c r="G3769" s="267"/>
      <c r="H3769" s="267"/>
      <c r="I3769" s="267"/>
      <c r="J3769" s="267"/>
      <c r="K3769" s="267">
        <v>2</v>
      </c>
      <c r="L3769" s="196" t="s">
        <v>37</v>
      </c>
      <c r="M3769" s="196" t="s">
        <v>1466</v>
      </c>
      <c r="N3769" s="196" t="s">
        <v>5065</v>
      </c>
      <c r="O3769" s="196"/>
      <c r="P3769" s="196"/>
      <c r="Q3769" s="217" t="s">
        <v>5085</v>
      </c>
      <c r="R3769" s="218"/>
      <c r="S3769" s="218"/>
      <c r="T3769" s="218"/>
      <c r="U3769" s="281" t="s">
        <v>4764</v>
      </c>
      <c r="V3769" s="197" t="s">
        <v>776</v>
      </c>
      <c r="W3769" s="220">
        <v>1</v>
      </c>
      <c r="X3769" s="285">
        <v>755</v>
      </c>
      <c r="Y3769" s="285">
        <v>732</v>
      </c>
      <c r="Z3769" s="285">
        <v>687</v>
      </c>
      <c r="AA3769" s="285">
        <v>645</v>
      </c>
      <c r="AB3769" s="5"/>
      <c r="AC3769" s="224">
        <f t="shared" si="138"/>
        <v>0</v>
      </c>
      <c r="AD3769" s="270">
        <f t="shared" si="139"/>
        <v>0</v>
      </c>
      <c r="AE3769" s="282" t="s">
        <v>7069</v>
      </c>
      <c r="AF3769" s="283" t="s">
        <v>4765</v>
      </c>
      <c r="AG3769" s="200"/>
      <c r="AH3769" s="200"/>
      <c r="AI3769" s="169" t="str">
        <f>IF(AB3769/W3769=0,"",IF(MOD(AB3769,W3769)&gt;0,"ОШИБКА!!! неверная кратность на сорт",""))</f>
        <v/>
      </c>
    </row>
    <row r="3770" spans="2:35">
      <c r="B3770" s="251"/>
      <c r="C3770" s="168"/>
      <c r="D3770" s="267"/>
      <c r="E3770" s="267"/>
      <c r="F3770" s="267"/>
      <c r="G3770" s="267"/>
      <c r="H3770" s="267"/>
      <c r="I3770" s="267"/>
      <c r="J3770" s="267"/>
      <c r="K3770" s="267">
        <v>1</v>
      </c>
      <c r="L3770" s="196" t="s">
        <v>37</v>
      </c>
      <c r="M3770" s="196" t="s">
        <v>1466</v>
      </c>
      <c r="N3770" s="196" t="s">
        <v>5066</v>
      </c>
      <c r="O3770" s="196"/>
      <c r="P3770" s="196"/>
      <c r="Q3770" s="217" t="s">
        <v>5085</v>
      </c>
      <c r="R3770" s="218"/>
      <c r="S3770" s="218"/>
      <c r="T3770" s="218"/>
      <c r="U3770" s="281" t="s">
        <v>4764</v>
      </c>
      <c r="V3770" s="197" t="s">
        <v>776</v>
      </c>
      <c r="W3770" s="220">
        <v>1</v>
      </c>
      <c r="X3770" s="285">
        <v>755</v>
      </c>
      <c r="Y3770" s="285">
        <v>732</v>
      </c>
      <c r="Z3770" s="285">
        <v>687</v>
      </c>
      <c r="AA3770" s="285">
        <v>645</v>
      </c>
      <c r="AB3770" s="5"/>
      <c r="AC3770" s="224">
        <f t="shared" si="138"/>
        <v>0</v>
      </c>
      <c r="AD3770" s="270">
        <f t="shared" si="139"/>
        <v>0</v>
      </c>
      <c r="AE3770" s="282" t="s">
        <v>7069</v>
      </c>
      <c r="AF3770" s="283" t="s">
        <v>4765</v>
      </c>
      <c r="AG3770" s="200"/>
      <c r="AH3770" s="200"/>
      <c r="AI3770" s="169" t="str">
        <f>IF(AB3770/W3770=0,"",IF(MOD(AB3770,W3770)&gt;0,"ОШИБКА!!! неверная кратность на сорт",""))</f>
        <v/>
      </c>
    </row>
    <row r="3771" spans="2:35">
      <c r="B3771" s="251"/>
      <c r="C3771" s="168"/>
      <c r="D3771" s="267"/>
      <c r="E3771" s="267"/>
      <c r="F3771" s="267"/>
      <c r="G3771" s="267"/>
      <c r="H3771" s="267"/>
      <c r="I3771" s="267"/>
      <c r="J3771" s="267"/>
      <c r="K3771" s="267">
        <v>1</v>
      </c>
      <c r="L3771" s="196" t="s">
        <v>37</v>
      </c>
      <c r="M3771" s="196" t="s">
        <v>1466</v>
      </c>
      <c r="N3771" s="196" t="s">
        <v>5067</v>
      </c>
      <c r="O3771" s="196"/>
      <c r="P3771" s="196"/>
      <c r="Q3771" s="217" t="s">
        <v>5085</v>
      </c>
      <c r="R3771" s="218"/>
      <c r="S3771" s="218"/>
      <c r="T3771" s="218"/>
      <c r="U3771" s="281" t="s">
        <v>4764</v>
      </c>
      <c r="V3771" s="197" t="s">
        <v>776</v>
      </c>
      <c r="W3771" s="220">
        <v>1</v>
      </c>
      <c r="X3771" s="285">
        <v>755</v>
      </c>
      <c r="Y3771" s="285">
        <v>732</v>
      </c>
      <c r="Z3771" s="285">
        <v>687</v>
      </c>
      <c r="AA3771" s="285">
        <v>645</v>
      </c>
      <c r="AB3771" s="5"/>
      <c r="AC3771" s="224">
        <f t="shared" si="138"/>
        <v>0</v>
      </c>
      <c r="AD3771" s="270">
        <f t="shared" si="139"/>
        <v>0</v>
      </c>
      <c r="AE3771" s="282" t="s">
        <v>7069</v>
      </c>
      <c r="AF3771" s="283" t="s">
        <v>4765</v>
      </c>
      <c r="AG3771" s="200"/>
      <c r="AH3771" s="200"/>
      <c r="AI3771" s="169" t="str">
        <f>IF(AB3771/W3771=0,"",IF(MOD(AB3771,W3771)&gt;0,"ОШИБКА!!! неверная кратность на сорт",""))</f>
        <v/>
      </c>
    </row>
    <row r="3772" spans="2:35">
      <c r="B3772" s="251"/>
      <c r="C3772" s="168"/>
      <c r="D3772" s="267"/>
      <c r="E3772" s="267"/>
      <c r="F3772" s="267"/>
      <c r="G3772" s="267"/>
      <c r="H3772" s="267"/>
      <c r="I3772" s="267"/>
      <c r="J3772" s="267"/>
      <c r="K3772" s="267">
        <v>3</v>
      </c>
      <c r="L3772" s="196" t="s">
        <v>37</v>
      </c>
      <c r="M3772" s="196" t="s">
        <v>1466</v>
      </c>
      <c r="N3772" s="196" t="s">
        <v>5068</v>
      </c>
      <c r="O3772" s="196"/>
      <c r="P3772" s="196"/>
      <c r="Q3772" s="217" t="s">
        <v>5085</v>
      </c>
      <c r="R3772" s="218"/>
      <c r="S3772" s="218"/>
      <c r="T3772" s="218"/>
      <c r="U3772" s="281" t="s">
        <v>4764</v>
      </c>
      <c r="V3772" s="197" t="s">
        <v>776</v>
      </c>
      <c r="W3772" s="220">
        <v>1</v>
      </c>
      <c r="X3772" s="285">
        <v>755</v>
      </c>
      <c r="Y3772" s="285">
        <v>732</v>
      </c>
      <c r="Z3772" s="285">
        <v>687</v>
      </c>
      <c r="AA3772" s="285">
        <v>645</v>
      </c>
      <c r="AB3772" s="5"/>
      <c r="AC3772" s="224">
        <f t="shared" si="138"/>
        <v>0</v>
      </c>
      <c r="AD3772" s="270">
        <f t="shared" si="139"/>
        <v>0</v>
      </c>
      <c r="AE3772" s="282" t="s">
        <v>7069</v>
      </c>
      <c r="AF3772" s="283" t="s">
        <v>4765</v>
      </c>
      <c r="AG3772" s="200"/>
      <c r="AH3772" s="200"/>
      <c r="AI3772" s="169" t="str">
        <f>IF(AB3772/W3772=0,"",IF(MOD(AB3772,W3772)&gt;0,"ОШИБКА!!! неверная кратность на сорт",""))</f>
        <v/>
      </c>
    </row>
    <row r="3773" spans="2:35">
      <c r="B3773" s="251"/>
      <c r="C3773" s="168"/>
      <c r="D3773" s="267"/>
      <c r="E3773" s="267"/>
      <c r="F3773" s="267"/>
      <c r="G3773" s="267"/>
      <c r="H3773" s="267"/>
      <c r="I3773" s="267"/>
      <c r="J3773" s="267"/>
      <c r="K3773" s="267">
        <v>34</v>
      </c>
      <c r="L3773" s="196" t="s">
        <v>37</v>
      </c>
      <c r="M3773" s="196" t="s">
        <v>1466</v>
      </c>
      <c r="N3773" s="196" t="s">
        <v>5069</v>
      </c>
      <c r="O3773" s="196"/>
      <c r="P3773" s="196"/>
      <c r="Q3773" s="217" t="s">
        <v>5085</v>
      </c>
      <c r="R3773" s="218"/>
      <c r="S3773" s="218"/>
      <c r="T3773" s="218"/>
      <c r="U3773" s="281" t="s">
        <v>4764</v>
      </c>
      <c r="V3773" s="197" t="s">
        <v>776</v>
      </c>
      <c r="W3773" s="220">
        <v>1</v>
      </c>
      <c r="X3773" s="285">
        <v>755</v>
      </c>
      <c r="Y3773" s="285">
        <v>732</v>
      </c>
      <c r="Z3773" s="285">
        <v>687</v>
      </c>
      <c r="AA3773" s="285">
        <v>645</v>
      </c>
      <c r="AB3773" s="5"/>
      <c r="AC3773" s="224">
        <f t="shared" si="138"/>
        <v>0</v>
      </c>
      <c r="AD3773" s="270">
        <f t="shared" si="139"/>
        <v>0</v>
      </c>
      <c r="AE3773" s="282" t="s">
        <v>7069</v>
      </c>
      <c r="AF3773" s="283" t="s">
        <v>4765</v>
      </c>
      <c r="AG3773" s="200"/>
      <c r="AH3773" s="200"/>
      <c r="AI3773" s="169" t="str">
        <f>IF(AB3773/W3773=0,"",IF(MOD(AB3773,W3773)&gt;0,"ОШИБКА!!! неверная кратность на сорт",""))</f>
        <v/>
      </c>
    </row>
    <row r="3774" spans="2:35">
      <c r="B3774" s="251"/>
      <c r="C3774" s="168"/>
      <c r="D3774" s="267"/>
      <c r="E3774" s="267"/>
      <c r="F3774" s="267"/>
      <c r="G3774" s="267"/>
      <c r="H3774" s="267"/>
      <c r="I3774" s="267"/>
      <c r="J3774" s="267"/>
      <c r="K3774" s="267">
        <v>2</v>
      </c>
      <c r="L3774" s="196" t="s">
        <v>37</v>
      </c>
      <c r="M3774" s="196" t="s">
        <v>1466</v>
      </c>
      <c r="N3774" s="196" t="s">
        <v>5070</v>
      </c>
      <c r="O3774" s="196"/>
      <c r="P3774" s="196"/>
      <c r="Q3774" s="217" t="s">
        <v>5085</v>
      </c>
      <c r="R3774" s="218"/>
      <c r="S3774" s="218"/>
      <c r="T3774" s="218"/>
      <c r="U3774" s="281" t="s">
        <v>4764</v>
      </c>
      <c r="V3774" s="197" t="s">
        <v>776</v>
      </c>
      <c r="W3774" s="220">
        <v>1</v>
      </c>
      <c r="X3774" s="285">
        <v>755</v>
      </c>
      <c r="Y3774" s="285">
        <v>732</v>
      </c>
      <c r="Z3774" s="285">
        <v>687</v>
      </c>
      <c r="AA3774" s="285">
        <v>645</v>
      </c>
      <c r="AB3774" s="5"/>
      <c r="AC3774" s="224">
        <f t="shared" si="138"/>
        <v>0</v>
      </c>
      <c r="AD3774" s="270">
        <f t="shared" si="139"/>
        <v>0</v>
      </c>
      <c r="AE3774" s="282" t="s">
        <v>7069</v>
      </c>
      <c r="AF3774" s="283" t="s">
        <v>4765</v>
      </c>
      <c r="AG3774" s="200"/>
      <c r="AH3774" s="200"/>
      <c r="AI3774" s="169" t="str">
        <f>IF(AB3774/W3774=0,"",IF(MOD(AB3774,W3774)&gt;0,"ОШИБКА!!! неверная кратность на сорт",""))</f>
        <v/>
      </c>
    </row>
    <row r="3775" spans="2:35">
      <c r="B3775" s="251"/>
      <c r="C3775" s="168"/>
      <c r="D3775" s="267"/>
      <c r="E3775" s="267"/>
      <c r="F3775" s="267"/>
      <c r="G3775" s="267"/>
      <c r="H3775" s="267"/>
      <c r="I3775" s="267"/>
      <c r="J3775" s="267"/>
      <c r="K3775" s="267">
        <v>13</v>
      </c>
      <c r="L3775" s="196" t="s">
        <v>37</v>
      </c>
      <c r="M3775" s="196" t="s">
        <v>1466</v>
      </c>
      <c r="N3775" s="196" t="s">
        <v>5071</v>
      </c>
      <c r="O3775" s="196"/>
      <c r="P3775" s="196"/>
      <c r="Q3775" s="217" t="s">
        <v>5085</v>
      </c>
      <c r="R3775" s="218"/>
      <c r="S3775" s="218"/>
      <c r="T3775" s="218"/>
      <c r="U3775" s="281" t="s">
        <v>4764</v>
      </c>
      <c r="V3775" s="197" t="s">
        <v>776</v>
      </c>
      <c r="W3775" s="220">
        <v>1</v>
      </c>
      <c r="X3775" s="285">
        <v>755</v>
      </c>
      <c r="Y3775" s="285">
        <v>732</v>
      </c>
      <c r="Z3775" s="285">
        <v>687</v>
      </c>
      <c r="AA3775" s="285">
        <v>645</v>
      </c>
      <c r="AB3775" s="5"/>
      <c r="AC3775" s="224">
        <f t="shared" si="138"/>
        <v>0</v>
      </c>
      <c r="AD3775" s="270">
        <f t="shared" si="139"/>
        <v>0</v>
      </c>
      <c r="AE3775" s="282" t="s">
        <v>7069</v>
      </c>
      <c r="AF3775" s="283" t="s">
        <v>4765</v>
      </c>
      <c r="AG3775" s="200"/>
      <c r="AH3775" s="200"/>
      <c r="AI3775" s="169" t="str">
        <f>IF(AB3775/W3775=0,"",IF(MOD(AB3775,W3775)&gt;0,"ОШИБКА!!! неверная кратность на сорт",""))</f>
        <v/>
      </c>
    </row>
    <row r="3776" spans="2:35">
      <c r="B3776" s="251"/>
      <c r="C3776" s="168"/>
      <c r="D3776" s="267"/>
      <c r="E3776" s="267"/>
      <c r="F3776" s="267"/>
      <c r="G3776" s="267"/>
      <c r="H3776" s="267"/>
      <c r="I3776" s="267"/>
      <c r="J3776" s="267"/>
      <c r="K3776" s="267">
        <v>2</v>
      </c>
      <c r="L3776" s="196" t="s">
        <v>37</v>
      </c>
      <c r="M3776" s="196" t="s">
        <v>1466</v>
      </c>
      <c r="N3776" s="196" t="s">
        <v>5072</v>
      </c>
      <c r="O3776" s="196"/>
      <c r="P3776" s="196"/>
      <c r="Q3776" s="217" t="s">
        <v>5085</v>
      </c>
      <c r="R3776" s="218"/>
      <c r="S3776" s="218"/>
      <c r="T3776" s="218"/>
      <c r="U3776" s="281" t="s">
        <v>4764</v>
      </c>
      <c r="V3776" s="197" t="s">
        <v>776</v>
      </c>
      <c r="W3776" s="220">
        <v>1</v>
      </c>
      <c r="X3776" s="285">
        <v>755</v>
      </c>
      <c r="Y3776" s="285">
        <v>732</v>
      </c>
      <c r="Z3776" s="285">
        <v>687</v>
      </c>
      <c r="AA3776" s="285">
        <v>645</v>
      </c>
      <c r="AB3776" s="5"/>
      <c r="AC3776" s="224">
        <f t="shared" si="138"/>
        <v>0</v>
      </c>
      <c r="AD3776" s="270">
        <f t="shared" si="139"/>
        <v>0</v>
      </c>
      <c r="AE3776" s="282" t="s">
        <v>7069</v>
      </c>
      <c r="AF3776" s="283" t="s">
        <v>4765</v>
      </c>
      <c r="AG3776" s="200"/>
      <c r="AH3776" s="200"/>
      <c r="AI3776" s="169" t="str">
        <f>IF(AB3776/W3776=0,"",IF(MOD(AB3776,W3776)&gt;0,"ОШИБКА!!! неверная кратность на сорт",""))</f>
        <v/>
      </c>
    </row>
    <row r="3777" spans="2:35">
      <c r="B3777" s="251"/>
      <c r="C3777" s="168"/>
      <c r="D3777" s="267"/>
      <c r="E3777" s="267"/>
      <c r="F3777" s="267"/>
      <c r="G3777" s="267"/>
      <c r="H3777" s="267"/>
      <c r="I3777" s="267"/>
      <c r="J3777" s="267"/>
      <c r="K3777" s="267">
        <v>2</v>
      </c>
      <c r="L3777" s="196" t="s">
        <v>37</v>
      </c>
      <c r="M3777" s="196" t="s">
        <v>1466</v>
      </c>
      <c r="N3777" s="196" t="s">
        <v>5073</v>
      </c>
      <c r="O3777" s="196"/>
      <c r="P3777" s="196"/>
      <c r="Q3777" s="217" t="s">
        <v>5085</v>
      </c>
      <c r="R3777" s="218"/>
      <c r="S3777" s="218"/>
      <c r="T3777" s="218"/>
      <c r="U3777" s="281" t="s">
        <v>4764</v>
      </c>
      <c r="V3777" s="197" t="s">
        <v>776</v>
      </c>
      <c r="W3777" s="220">
        <v>1</v>
      </c>
      <c r="X3777" s="285">
        <v>755</v>
      </c>
      <c r="Y3777" s="285">
        <v>732</v>
      </c>
      <c r="Z3777" s="285">
        <v>687</v>
      </c>
      <c r="AA3777" s="285">
        <v>645</v>
      </c>
      <c r="AB3777" s="5"/>
      <c r="AC3777" s="224">
        <f t="shared" si="138"/>
        <v>0</v>
      </c>
      <c r="AD3777" s="270">
        <f t="shared" si="139"/>
        <v>0</v>
      </c>
      <c r="AE3777" s="282" t="s">
        <v>7069</v>
      </c>
      <c r="AF3777" s="283" t="s">
        <v>4765</v>
      </c>
      <c r="AG3777" s="200"/>
      <c r="AH3777" s="200"/>
      <c r="AI3777" s="169" t="str">
        <f>IF(AB3777/W3777=0,"",IF(MOD(AB3777,W3777)&gt;0,"ОШИБКА!!! неверная кратность на сорт",""))</f>
        <v/>
      </c>
    </row>
    <row r="3778" spans="2:35">
      <c r="B3778" s="251"/>
      <c r="C3778" s="168"/>
      <c r="D3778" s="267"/>
      <c r="E3778" s="267"/>
      <c r="F3778" s="267"/>
      <c r="G3778" s="267"/>
      <c r="H3778" s="267"/>
      <c r="I3778" s="267"/>
      <c r="J3778" s="267"/>
      <c r="K3778" s="267">
        <v>19</v>
      </c>
      <c r="L3778" s="196" t="s">
        <v>37</v>
      </c>
      <c r="M3778" s="196" t="s">
        <v>1466</v>
      </c>
      <c r="N3778" s="196" t="s">
        <v>5074</v>
      </c>
      <c r="O3778" s="196"/>
      <c r="P3778" s="196"/>
      <c r="Q3778" s="217" t="s">
        <v>5085</v>
      </c>
      <c r="R3778" s="218"/>
      <c r="S3778" s="218"/>
      <c r="T3778" s="218"/>
      <c r="U3778" s="281" t="s">
        <v>4764</v>
      </c>
      <c r="V3778" s="197" t="s">
        <v>776</v>
      </c>
      <c r="W3778" s="220">
        <v>1</v>
      </c>
      <c r="X3778" s="285">
        <v>755</v>
      </c>
      <c r="Y3778" s="285">
        <v>732</v>
      </c>
      <c r="Z3778" s="285">
        <v>687</v>
      </c>
      <c r="AA3778" s="285">
        <v>645</v>
      </c>
      <c r="AB3778" s="5"/>
      <c r="AC3778" s="224">
        <f t="shared" si="138"/>
        <v>0</v>
      </c>
      <c r="AD3778" s="270">
        <f t="shared" si="139"/>
        <v>0</v>
      </c>
      <c r="AE3778" s="282" t="s">
        <v>7069</v>
      </c>
      <c r="AF3778" s="283" t="s">
        <v>4765</v>
      </c>
      <c r="AG3778" s="200"/>
      <c r="AH3778" s="200"/>
      <c r="AI3778" s="169" t="str">
        <f>IF(AB3778/W3778=0,"",IF(MOD(AB3778,W3778)&gt;0,"ОШИБКА!!! неверная кратность на сорт",""))</f>
        <v/>
      </c>
    </row>
    <row r="3779" spans="2:35">
      <c r="B3779" s="251"/>
      <c r="C3779" s="168"/>
      <c r="D3779" s="267"/>
      <c r="E3779" s="267"/>
      <c r="F3779" s="267"/>
      <c r="G3779" s="267"/>
      <c r="H3779" s="267"/>
      <c r="I3779" s="267"/>
      <c r="J3779" s="267"/>
      <c r="K3779" s="267">
        <v>1</v>
      </c>
      <c r="L3779" s="196" t="s">
        <v>37</v>
      </c>
      <c r="M3779" s="196" t="s">
        <v>1466</v>
      </c>
      <c r="N3779" s="196" t="s">
        <v>5075</v>
      </c>
      <c r="O3779" s="196"/>
      <c r="P3779" s="196"/>
      <c r="Q3779" s="217" t="s">
        <v>5085</v>
      </c>
      <c r="R3779" s="218"/>
      <c r="S3779" s="218"/>
      <c r="T3779" s="218"/>
      <c r="U3779" s="281" t="s">
        <v>4764</v>
      </c>
      <c r="V3779" s="197" t="s">
        <v>776</v>
      </c>
      <c r="W3779" s="220">
        <v>1</v>
      </c>
      <c r="X3779" s="285">
        <v>755</v>
      </c>
      <c r="Y3779" s="285">
        <v>732</v>
      </c>
      <c r="Z3779" s="285">
        <v>687</v>
      </c>
      <c r="AA3779" s="285">
        <v>645</v>
      </c>
      <c r="AB3779" s="5"/>
      <c r="AC3779" s="224">
        <f t="shared" si="138"/>
        <v>0</v>
      </c>
      <c r="AD3779" s="270">
        <f t="shared" si="139"/>
        <v>0</v>
      </c>
      <c r="AE3779" s="282" t="s">
        <v>7069</v>
      </c>
      <c r="AF3779" s="283" t="s">
        <v>4765</v>
      </c>
      <c r="AG3779" s="200"/>
      <c r="AH3779" s="200"/>
      <c r="AI3779" s="169" t="str">
        <f>IF(AB3779/W3779=0,"",IF(MOD(AB3779,W3779)&gt;0,"ОШИБКА!!! неверная кратность на сорт",""))</f>
        <v/>
      </c>
    </row>
    <row r="3780" spans="2:35">
      <c r="B3780" s="251"/>
      <c r="C3780" s="168"/>
      <c r="D3780" s="267"/>
      <c r="E3780" s="267"/>
      <c r="F3780" s="267"/>
      <c r="G3780" s="267"/>
      <c r="H3780" s="267"/>
      <c r="I3780" s="267"/>
      <c r="J3780" s="267"/>
      <c r="K3780" s="267">
        <v>1</v>
      </c>
      <c r="L3780" s="196" t="s">
        <v>37</v>
      </c>
      <c r="M3780" s="196" t="s">
        <v>1466</v>
      </c>
      <c r="N3780" s="196" t="s">
        <v>5076</v>
      </c>
      <c r="O3780" s="196"/>
      <c r="P3780" s="196"/>
      <c r="Q3780" s="217" t="s">
        <v>5085</v>
      </c>
      <c r="R3780" s="218"/>
      <c r="S3780" s="218"/>
      <c r="T3780" s="218"/>
      <c r="U3780" s="281" t="s">
        <v>4764</v>
      </c>
      <c r="V3780" s="197" t="s">
        <v>776</v>
      </c>
      <c r="W3780" s="220">
        <v>1</v>
      </c>
      <c r="X3780" s="285">
        <v>755</v>
      </c>
      <c r="Y3780" s="285">
        <v>732</v>
      </c>
      <c r="Z3780" s="285">
        <v>687</v>
      </c>
      <c r="AA3780" s="285">
        <v>645</v>
      </c>
      <c r="AB3780" s="5"/>
      <c r="AC3780" s="224">
        <f t="shared" si="138"/>
        <v>0</v>
      </c>
      <c r="AD3780" s="270">
        <f t="shared" si="139"/>
        <v>0</v>
      </c>
      <c r="AE3780" s="282" t="s">
        <v>7069</v>
      </c>
      <c r="AF3780" s="283" t="s">
        <v>4765</v>
      </c>
      <c r="AG3780" s="200"/>
      <c r="AH3780" s="200"/>
      <c r="AI3780" s="169" t="str">
        <f>IF(AB3780/W3780=0,"",IF(MOD(AB3780,W3780)&gt;0,"ОШИБКА!!! неверная кратность на сорт",""))</f>
        <v/>
      </c>
    </row>
    <row r="3781" spans="2:35">
      <c r="B3781" s="251"/>
      <c r="C3781" s="168"/>
      <c r="D3781" s="267"/>
      <c r="E3781" s="267"/>
      <c r="F3781" s="267"/>
      <c r="G3781" s="267"/>
      <c r="H3781" s="267"/>
      <c r="I3781" s="267"/>
      <c r="J3781" s="267"/>
      <c r="K3781" s="267">
        <v>2</v>
      </c>
      <c r="L3781" s="196" t="s">
        <v>37</v>
      </c>
      <c r="M3781" s="196" t="s">
        <v>1466</v>
      </c>
      <c r="N3781" s="196" t="s">
        <v>5077</v>
      </c>
      <c r="O3781" s="196"/>
      <c r="P3781" s="196"/>
      <c r="Q3781" s="217" t="s">
        <v>5085</v>
      </c>
      <c r="R3781" s="218"/>
      <c r="S3781" s="218"/>
      <c r="T3781" s="218"/>
      <c r="U3781" s="281" t="s">
        <v>4764</v>
      </c>
      <c r="V3781" s="197" t="s">
        <v>776</v>
      </c>
      <c r="W3781" s="220">
        <v>1</v>
      </c>
      <c r="X3781" s="285">
        <v>755</v>
      </c>
      <c r="Y3781" s="285">
        <v>732</v>
      </c>
      <c r="Z3781" s="285">
        <v>687</v>
      </c>
      <c r="AA3781" s="285">
        <v>645</v>
      </c>
      <c r="AB3781" s="5"/>
      <c r="AC3781" s="224">
        <f t="shared" si="138"/>
        <v>0</v>
      </c>
      <c r="AD3781" s="270">
        <f t="shared" si="139"/>
        <v>0</v>
      </c>
      <c r="AE3781" s="282" t="s">
        <v>7069</v>
      </c>
      <c r="AF3781" s="283" t="s">
        <v>4765</v>
      </c>
      <c r="AG3781" s="200"/>
      <c r="AH3781" s="200"/>
      <c r="AI3781" s="169" t="str">
        <f>IF(AB3781/W3781=0,"",IF(MOD(AB3781,W3781)&gt;0,"ОШИБКА!!! неверная кратность на сорт",""))</f>
        <v/>
      </c>
    </row>
    <row r="3782" spans="2:35">
      <c r="B3782" s="251"/>
      <c r="C3782" s="168"/>
      <c r="D3782" s="267"/>
      <c r="E3782" s="267"/>
      <c r="F3782" s="267"/>
      <c r="G3782" s="267"/>
      <c r="H3782" s="267"/>
      <c r="I3782" s="267"/>
      <c r="J3782" s="267"/>
      <c r="K3782" s="267">
        <v>1</v>
      </c>
      <c r="L3782" s="196" t="s">
        <v>37</v>
      </c>
      <c r="M3782" s="196" t="s">
        <v>1466</v>
      </c>
      <c r="N3782" s="196" t="s">
        <v>5078</v>
      </c>
      <c r="O3782" s="196"/>
      <c r="P3782" s="196"/>
      <c r="Q3782" s="217" t="s">
        <v>5085</v>
      </c>
      <c r="R3782" s="218"/>
      <c r="S3782" s="218"/>
      <c r="T3782" s="218"/>
      <c r="U3782" s="281" t="s">
        <v>4764</v>
      </c>
      <c r="V3782" s="197" t="s">
        <v>776</v>
      </c>
      <c r="W3782" s="220">
        <v>1</v>
      </c>
      <c r="X3782" s="285">
        <v>755</v>
      </c>
      <c r="Y3782" s="285">
        <v>732</v>
      </c>
      <c r="Z3782" s="285">
        <v>687</v>
      </c>
      <c r="AA3782" s="285">
        <v>645</v>
      </c>
      <c r="AB3782" s="5"/>
      <c r="AC3782" s="224">
        <f t="shared" si="138"/>
        <v>0</v>
      </c>
      <c r="AD3782" s="270">
        <f t="shared" si="139"/>
        <v>0</v>
      </c>
      <c r="AE3782" s="282" t="s">
        <v>7069</v>
      </c>
      <c r="AF3782" s="283" t="s">
        <v>4765</v>
      </c>
      <c r="AG3782" s="200"/>
      <c r="AH3782" s="200"/>
      <c r="AI3782" s="169" t="str">
        <f>IF(AB3782/W3782=0,"",IF(MOD(AB3782,W3782)&gt;0,"ОШИБКА!!! неверная кратность на сорт",""))</f>
        <v/>
      </c>
    </row>
    <row r="3783" spans="2:35">
      <c r="B3783" s="251"/>
      <c r="C3783" s="168"/>
      <c r="D3783" s="267"/>
      <c r="E3783" s="267"/>
      <c r="F3783" s="267"/>
      <c r="G3783" s="267"/>
      <c r="H3783" s="267"/>
      <c r="I3783" s="267"/>
      <c r="J3783" s="267"/>
      <c r="K3783" s="267">
        <v>3</v>
      </c>
      <c r="L3783" s="196" t="s">
        <v>37</v>
      </c>
      <c r="M3783" s="196" t="s">
        <v>1466</v>
      </c>
      <c r="N3783" s="196" t="s">
        <v>5079</v>
      </c>
      <c r="O3783" s="196"/>
      <c r="P3783" s="196"/>
      <c r="Q3783" s="217" t="s">
        <v>5085</v>
      </c>
      <c r="R3783" s="218"/>
      <c r="S3783" s="218"/>
      <c r="T3783" s="218"/>
      <c r="U3783" s="281" t="s">
        <v>4764</v>
      </c>
      <c r="V3783" s="197" t="s">
        <v>776</v>
      </c>
      <c r="W3783" s="220">
        <v>1</v>
      </c>
      <c r="X3783" s="285">
        <v>755</v>
      </c>
      <c r="Y3783" s="285">
        <v>732</v>
      </c>
      <c r="Z3783" s="285">
        <v>687</v>
      </c>
      <c r="AA3783" s="285">
        <v>645</v>
      </c>
      <c r="AB3783" s="5"/>
      <c r="AC3783" s="224">
        <f t="shared" si="138"/>
        <v>0</v>
      </c>
      <c r="AD3783" s="270">
        <f t="shared" si="139"/>
        <v>0</v>
      </c>
      <c r="AE3783" s="282" t="s">
        <v>7069</v>
      </c>
      <c r="AF3783" s="283" t="s">
        <v>4765</v>
      </c>
      <c r="AG3783" s="200"/>
      <c r="AH3783" s="200"/>
      <c r="AI3783" s="169" t="str">
        <f>IF(AB3783/W3783=0,"",IF(MOD(AB3783,W3783)&gt;0,"ОШИБКА!!! неверная кратность на сорт",""))</f>
        <v/>
      </c>
    </row>
    <row r="3784" spans="2:35">
      <c r="B3784" s="251"/>
      <c r="C3784" s="168"/>
      <c r="D3784" s="267"/>
      <c r="E3784" s="267"/>
      <c r="F3784" s="267"/>
      <c r="G3784" s="267"/>
      <c r="H3784" s="267"/>
      <c r="I3784" s="267"/>
      <c r="J3784" s="267"/>
      <c r="K3784" s="267">
        <v>1</v>
      </c>
      <c r="L3784" s="196" t="s">
        <v>37</v>
      </c>
      <c r="M3784" s="196" t="s">
        <v>1466</v>
      </c>
      <c r="N3784" s="196" t="s">
        <v>5080</v>
      </c>
      <c r="O3784" s="196"/>
      <c r="P3784" s="196"/>
      <c r="Q3784" s="217" t="s">
        <v>5085</v>
      </c>
      <c r="R3784" s="218"/>
      <c r="S3784" s="218"/>
      <c r="T3784" s="218"/>
      <c r="U3784" s="281" t="s">
        <v>4764</v>
      </c>
      <c r="V3784" s="197" t="s">
        <v>776</v>
      </c>
      <c r="W3784" s="220">
        <v>1</v>
      </c>
      <c r="X3784" s="285">
        <v>755</v>
      </c>
      <c r="Y3784" s="285">
        <v>732</v>
      </c>
      <c r="Z3784" s="285">
        <v>687</v>
      </c>
      <c r="AA3784" s="285">
        <v>645</v>
      </c>
      <c r="AB3784" s="5"/>
      <c r="AC3784" s="224">
        <f t="shared" si="138"/>
        <v>0</v>
      </c>
      <c r="AD3784" s="270">
        <f t="shared" si="139"/>
        <v>0</v>
      </c>
      <c r="AE3784" s="282" t="s">
        <v>7069</v>
      </c>
      <c r="AF3784" s="283" t="s">
        <v>4765</v>
      </c>
      <c r="AG3784" s="200"/>
      <c r="AH3784" s="200"/>
      <c r="AI3784" s="169" t="str">
        <f>IF(AB3784/W3784=0,"",IF(MOD(AB3784,W3784)&gt;0,"ОШИБКА!!! неверная кратность на сорт",""))</f>
        <v/>
      </c>
    </row>
    <row r="3785" spans="2:35">
      <c r="B3785" s="251"/>
      <c r="C3785" s="168"/>
      <c r="D3785" s="267"/>
      <c r="E3785" s="267"/>
      <c r="F3785" s="267"/>
      <c r="G3785" s="267"/>
      <c r="H3785" s="267"/>
      <c r="I3785" s="267"/>
      <c r="J3785" s="267"/>
      <c r="K3785" s="267">
        <v>1</v>
      </c>
      <c r="L3785" s="196" t="s">
        <v>37</v>
      </c>
      <c r="M3785" s="196" t="s">
        <v>1466</v>
      </c>
      <c r="N3785" s="196" t="s">
        <v>5081</v>
      </c>
      <c r="O3785" s="196"/>
      <c r="P3785" s="196"/>
      <c r="Q3785" s="217" t="s">
        <v>5085</v>
      </c>
      <c r="R3785" s="218"/>
      <c r="S3785" s="218"/>
      <c r="T3785" s="218"/>
      <c r="U3785" s="281" t="s">
        <v>4764</v>
      </c>
      <c r="V3785" s="197" t="s">
        <v>776</v>
      </c>
      <c r="W3785" s="220">
        <v>1</v>
      </c>
      <c r="X3785" s="285">
        <v>755</v>
      </c>
      <c r="Y3785" s="285">
        <v>732</v>
      </c>
      <c r="Z3785" s="285">
        <v>687</v>
      </c>
      <c r="AA3785" s="285">
        <v>645</v>
      </c>
      <c r="AB3785" s="5"/>
      <c r="AC3785" s="224">
        <f t="shared" si="138"/>
        <v>0</v>
      </c>
      <c r="AD3785" s="270">
        <f t="shared" si="139"/>
        <v>0</v>
      </c>
      <c r="AE3785" s="282" t="s">
        <v>7069</v>
      </c>
      <c r="AF3785" s="283" t="s">
        <v>4765</v>
      </c>
      <c r="AG3785" s="200"/>
      <c r="AH3785" s="200"/>
      <c r="AI3785" s="169" t="str">
        <f>IF(AB3785/W3785=0,"",IF(MOD(AB3785,W3785)&gt;0,"ОШИБКА!!! неверная кратность на сорт",""))</f>
        <v/>
      </c>
    </row>
    <row r="3786" spans="2:35">
      <c r="B3786" s="251"/>
      <c r="C3786" s="168"/>
      <c r="D3786" s="267"/>
      <c r="E3786" s="267"/>
      <c r="F3786" s="267"/>
      <c r="G3786" s="267"/>
      <c r="H3786" s="267"/>
      <c r="I3786" s="267"/>
      <c r="J3786" s="267"/>
      <c r="K3786" s="267">
        <v>2</v>
      </c>
      <c r="L3786" s="196" t="s">
        <v>37</v>
      </c>
      <c r="M3786" s="196" t="s">
        <v>1466</v>
      </c>
      <c r="N3786" s="196" t="s">
        <v>5082</v>
      </c>
      <c r="O3786" s="196"/>
      <c r="P3786" s="196"/>
      <c r="Q3786" s="217" t="s">
        <v>5085</v>
      </c>
      <c r="R3786" s="218"/>
      <c r="S3786" s="218"/>
      <c r="T3786" s="218"/>
      <c r="U3786" s="281" t="s">
        <v>4764</v>
      </c>
      <c r="V3786" s="197" t="s">
        <v>776</v>
      </c>
      <c r="W3786" s="220">
        <v>1</v>
      </c>
      <c r="X3786" s="285">
        <v>755</v>
      </c>
      <c r="Y3786" s="285">
        <v>732</v>
      </c>
      <c r="Z3786" s="285">
        <v>687</v>
      </c>
      <c r="AA3786" s="285">
        <v>645</v>
      </c>
      <c r="AB3786" s="5"/>
      <c r="AC3786" s="224">
        <f t="shared" si="138"/>
        <v>0</v>
      </c>
      <c r="AD3786" s="270">
        <f t="shared" si="139"/>
        <v>0</v>
      </c>
      <c r="AE3786" s="282" t="s">
        <v>7069</v>
      </c>
      <c r="AF3786" s="283" t="s">
        <v>4765</v>
      </c>
      <c r="AG3786" s="200"/>
      <c r="AH3786" s="200"/>
      <c r="AI3786" s="169" t="str">
        <f>IF(AB3786/W3786=0,"",IF(MOD(AB3786,W3786)&gt;0,"ОШИБКА!!! неверная кратность на сорт",""))</f>
        <v/>
      </c>
    </row>
    <row r="3787" spans="2:35">
      <c r="B3787" s="251"/>
      <c r="C3787" s="168"/>
      <c r="D3787" s="267"/>
      <c r="E3787" s="267"/>
      <c r="F3787" s="267"/>
      <c r="G3787" s="267"/>
      <c r="H3787" s="267"/>
      <c r="I3787" s="267"/>
      <c r="J3787" s="267"/>
      <c r="K3787" s="267">
        <v>1</v>
      </c>
      <c r="L3787" s="196" t="s">
        <v>37</v>
      </c>
      <c r="M3787" s="196" t="s">
        <v>1466</v>
      </c>
      <c r="N3787" s="196" t="s">
        <v>5083</v>
      </c>
      <c r="O3787" s="196"/>
      <c r="P3787" s="196"/>
      <c r="Q3787" s="217" t="s">
        <v>5085</v>
      </c>
      <c r="R3787" s="218"/>
      <c r="S3787" s="218"/>
      <c r="T3787" s="218"/>
      <c r="U3787" s="281" t="s">
        <v>4764</v>
      </c>
      <c r="V3787" s="197" t="s">
        <v>776</v>
      </c>
      <c r="W3787" s="220">
        <v>1</v>
      </c>
      <c r="X3787" s="285">
        <v>755</v>
      </c>
      <c r="Y3787" s="285">
        <v>732</v>
      </c>
      <c r="Z3787" s="285">
        <v>687</v>
      </c>
      <c r="AA3787" s="285">
        <v>645</v>
      </c>
      <c r="AB3787" s="5"/>
      <c r="AC3787" s="224">
        <f t="shared" si="138"/>
        <v>0</v>
      </c>
      <c r="AD3787" s="270">
        <f t="shared" si="139"/>
        <v>0</v>
      </c>
      <c r="AE3787" s="282" t="s">
        <v>7069</v>
      </c>
      <c r="AF3787" s="283" t="s">
        <v>4765</v>
      </c>
      <c r="AG3787" s="200"/>
      <c r="AH3787" s="200"/>
      <c r="AI3787" s="169" t="str">
        <f>IF(AB3787/W3787=0,"",IF(MOD(AB3787,W3787)&gt;0,"ОШИБКА!!! неверная кратность на сорт",""))</f>
        <v/>
      </c>
    </row>
    <row r="3788" spans="2:35">
      <c r="B3788" s="251"/>
      <c r="C3788" s="168"/>
      <c r="D3788" s="267"/>
      <c r="E3788" s="267"/>
      <c r="F3788" s="267"/>
      <c r="G3788" s="267"/>
      <c r="H3788" s="267"/>
      <c r="I3788" s="267"/>
      <c r="J3788" s="267"/>
      <c r="K3788" s="267">
        <v>4</v>
      </c>
      <c r="L3788" s="196" t="s">
        <v>37</v>
      </c>
      <c r="M3788" s="196" t="s">
        <v>1466</v>
      </c>
      <c r="N3788" s="196" t="s">
        <v>5084</v>
      </c>
      <c r="O3788" s="196"/>
      <c r="P3788" s="196"/>
      <c r="Q3788" s="217" t="s">
        <v>5085</v>
      </c>
      <c r="R3788" s="218"/>
      <c r="S3788" s="218"/>
      <c r="T3788" s="218"/>
      <c r="U3788" s="281" t="s">
        <v>4764</v>
      </c>
      <c r="V3788" s="197" t="s">
        <v>776</v>
      </c>
      <c r="W3788" s="220">
        <v>1</v>
      </c>
      <c r="X3788" s="285">
        <v>755</v>
      </c>
      <c r="Y3788" s="285">
        <v>732</v>
      </c>
      <c r="Z3788" s="285">
        <v>687</v>
      </c>
      <c r="AA3788" s="285">
        <v>645</v>
      </c>
      <c r="AB3788" s="5"/>
      <c r="AC3788" s="224">
        <f t="shared" si="138"/>
        <v>0</v>
      </c>
      <c r="AD3788" s="270">
        <f t="shared" si="139"/>
        <v>0</v>
      </c>
      <c r="AE3788" s="282" t="s">
        <v>7069</v>
      </c>
      <c r="AF3788" s="283" t="s">
        <v>4765</v>
      </c>
      <c r="AG3788" s="200"/>
      <c r="AH3788" s="200"/>
      <c r="AI3788" s="169" t="str">
        <f>IF(AB3788/W3788=0,"",IF(MOD(AB3788,W3788)&gt;0,"ОШИБКА!!! неверная кратность на сорт",""))</f>
        <v/>
      </c>
    </row>
    <row r="3789" spans="2:35" ht="18">
      <c r="B3789" s="250"/>
      <c r="C3789" s="166" t="s">
        <v>775</v>
      </c>
      <c r="D3789" s="216"/>
      <c r="E3789" s="216"/>
      <c r="F3789" s="216"/>
      <c r="G3789" s="216"/>
      <c r="H3789" s="216"/>
      <c r="I3789" s="216"/>
      <c r="J3789" s="216"/>
      <c r="K3789" s="216"/>
      <c r="L3789" s="292"/>
      <c r="M3789" s="189" t="s">
        <v>614</v>
      </c>
      <c r="N3789" s="190"/>
      <c r="O3789" s="189"/>
      <c r="P3789" s="189"/>
      <c r="Q3789" s="201"/>
      <c r="R3789" s="202"/>
      <c r="S3789" s="202"/>
      <c r="T3789" s="201"/>
      <c r="U3789" s="189"/>
      <c r="V3789" s="191"/>
      <c r="W3789" s="167"/>
      <c r="X3789" s="167"/>
      <c r="Y3789" s="167"/>
      <c r="Z3789" s="167"/>
      <c r="AA3789" s="167"/>
      <c r="AB3789" s="4"/>
      <c r="AC3789" s="193"/>
      <c r="AD3789" s="193"/>
      <c r="AE3789" s="193"/>
      <c r="AF3789" s="194"/>
      <c r="AG3789" s="194"/>
      <c r="AH3789" s="195"/>
      <c r="AI3789" s="169"/>
    </row>
    <row r="3790" spans="2:35">
      <c r="B3790" s="251"/>
      <c r="C3790" s="168" t="s">
        <v>6782</v>
      </c>
      <c r="D3790" s="267"/>
      <c r="E3790" s="267"/>
      <c r="F3790" s="267"/>
      <c r="G3790" s="267"/>
      <c r="H3790" s="267"/>
      <c r="I3790" s="267"/>
      <c r="J3790" s="267"/>
      <c r="K3790" s="324">
        <v>50</v>
      </c>
      <c r="L3790" s="196" t="s">
        <v>36</v>
      </c>
      <c r="M3790" s="332" t="s">
        <v>614</v>
      </c>
      <c r="N3790" s="332" t="s">
        <v>44</v>
      </c>
      <c r="O3790" s="332" t="s">
        <v>43</v>
      </c>
      <c r="P3790" s="332" t="s">
        <v>6809</v>
      </c>
      <c r="Q3790" s="338" t="s">
        <v>3217</v>
      </c>
      <c r="R3790" s="334" t="s">
        <v>5</v>
      </c>
      <c r="S3790" s="334"/>
      <c r="T3790" s="334"/>
      <c r="U3790" s="337" t="s">
        <v>6831</v>
      </c>
      <c r="V3790" s="197" t="s">
        <v>157</v>
      </c>
      <c r="W3790" s="220">
        <v>1</v>
      </c>
      <c r="X3790" s="227">
        <v>1942</v>
      </c>
      <c r="Y3790" s="227">
        <v>1883</v>
      </c>
      <c r="Z3790" s="227">
        <v>1765</v>
      </c>
      <c r="AA3790" s="325">
        <v>1659</v>
      </c>
      <c r="AB3790" s="5"/>
      <c r="AC3790" s="224">
        <f t="shared" ref="AC3790:AC3853" si="140">X3790*AB3790</f>
        <v>0</v>
      </c>
      <c r="AD3790" s="270">
        <f t="shared" ref="AD3790:AD3853" si="141">IF(Y3790&lt;&gt;"",IF(AND($AC$25&gt;=200000,AB3790&gt;=20),AB3790*AA3790,IF(AND($AC$25&gt;=200000,AB3790&lt;20),AB3790*Z3790,IF(AND($AC$25&lt;200000,AB3790&gt;=20),AB3790*Y3790,AB3790*X3790))),IF($AC$25&gt;=200000,AB3790*Z3790,AB3790*X3790))</f>
        <v>0</v>
      </c>
      <c r="AE3790" s="198" t="s">
        <v>4484</v>
      </c>
      <c r="AF3790" s="199"/>
      <c r="AG3790" s="200"/>
      <c r="AH3790" s="200"/>
      <c r="AI3790" s="169" t="str">
        <f>IF(AB3790/W3790=0,"",IF(MOD(AB3790,W3790)&gt;0,"ОШИБКА!!! неверная кратность на сорт",""))</f>
        <v/>
      </c>
    </row>
    <row r="3791" spans="2:35">
      <c r="B3791" s="251"/>
      <c r="C3791" s="168" t="s">
        <v>6783</v>
      </c>
      <c r="D3791" s="267"/>
      <c r="E3791" s="267"/>
      <c r="F3791" s="267"/>
      <c r="G3791" s="267"/>
      <c r="H3791" s="267"/>
      <c r="I3791" s="267"/>
      <c r="J3791" s="267">
        <v>2</v>
      </c>
      <c r="K3791" s="324">
        <v>9</v>
      </c>
      <c r="L3791" s="196" t="s">
        <v>36</v>
      </c>
      <c r="M3791" s="332" t="s">
        <v>614</v>
      </c>
      <c r="N3791" s="332" t="s">
        <v>44</v>
      </c>
      <c r="O3791" s="332" t="s">
        <v>43</v>
      </c>
      <c r="P3791" s="332" t="s">
        <v>6810</v>
      </c>
      <c r="Q3791" s="338" t="s">
        <v>3852</v>
      </c>
      <c r="R3791" s="334" t="s">
        <v>15</v>
      </c>
      <c r="S3791" s="334"/>
      <c r="T3791" s="334"/>
      <c r="U3791" s="337" t="s">
        <v>6831</v>
      </c>
      <c r="V3791" s="197" t="s">
        <v>176</v>
      </c>
      <c r="W3791" s="220">
        <v>1</v>
      </c>
      <c r="X3791" s="227">
        <v>4945</v>
      </c>
      <c r="Y3791" s="227">
        <v>4795</v>
      </c>
      <c r="Z3791" s="227">
        <v>4495</v>
      </c>
      <c r="AA3791" s="325">
        <v>4225</v>
      </c>
      <c r="AB3791" s="5"/>
      <c r="AC3791" s="224">
        <f t="shared" si="140"/>
        <v>0</v>
      </c>
      <c r="AD3791" s="270">
        <f t="shared" si="141"/>
        <v>0</v>
      </c>
      <c r="AE3791" s="198" t="s">
        <v>4484</v>
      </c>
      <c r="AF3791" s="199"/>
      <c r="AG3791" s="200"/>
      <c r="AH3791" s="200"/>
      <c r="AI3791" s="169" t="str">
        <f>IF(AB3791/W3791=0,"",IF(MOD(AB3791,W3791)&gt;0,"ОШИБКА!!! неверная кратность на сорт",""))</f>
        <v/>
      </c>
    </row>
    <row r="3792" spans="2:35">
      <c r="B3792" s="251"/>
      <c r="C3792" s="168"/>
      <c r="D3792" s="267"/>
      <c r="E3792" s="267"/>
      <c r="F3792" s="267"/>
      <c r="G3792" s="267"/>
      <c r="H3792" s="267"/>
      <c r="I3792" s="267"/>
      <c r="J3792" s="267"/>
      <c r="K3792" s="324">
        <v>15</v>
      </c>
      <c r="L3792" s="196" t="s">
        <v>36</v>
      </c>
      <c r="M3792" s="332" t="s">
        <v>614</v>
      </c>
      <c r="N3792" s="332" t="s">
        <v>44</v>
      </c>
      <c r="O3792" s="332" t="s">
        <v>43</v>
      </c>
      <c r="P3792" s="332" t="s">
        <v>6811</v>
      </c>
      <c r="Q3792" s="338" t="s">
        <v>3852</v>
      </c>
      <c r="R3792" s="334" t="s">
        <v>99</v>
      </c>
      <c r="S3792" s="334"/>
      <c r="T3792" s="334"/>
      <c r="U3792" s="337" t="s">
        <v>6831</v>
      </c>
      <c r="V3792" s="197"/>
      <c r="W3792" s="220">
        <v>1</v>
      </c>
      <c r="X3792" s="227">
        <v>4945</v>
      </c>
      <c r="Y3792" s="227">
        <v>4795</v>
      </c>
      <c r="Z3792" s="227">
        <v>4495</v>
      </c>
      <c r="AA3792" s="325">
        <v>4225</v>
      </c>
      <c r="AB3792" s="5"/>
      <c r="AC3792" s="224">
        <f t="shared" si="140"/>
        <v>0</v>
      </c>
      <c r="AD3792" s="270">
        <f t="shared" si="141"/>
        <v>0</v>
      </c>
      <c r="AE3792" s="198" t="s">
        <v>4484</v>
      </c>
      <c r="AF3792" s="199"/>
      <c r="AG3792" s="200"/>
      <c r="AH3792" s="200"/>
      <c r="AI3792" s="169" t="str">
        <f>IF(AB3792/W3792=0,"",IF(MOD(AB3792,W3792)&gt;0,"ОШИБКА!!! неверная кратность на сорт",""))</f>
        <v/>
      </c>
    </row>
    <row r="3793" spans="2:35">
      <c r="B3793" s="251"/>
      <c r="C3793" s="168" t="s">
        <v>6784</v>
      </c>
      <c r="D3793" s="267"/>
      <c r="E3793" s="267"/>
      <c r="F3793" s="267"/>
      <c r="G3793" s="267"/>
      <c r="H3793" s="267"/>
      <c r="I3793" s="267"/>
      <c r="J3793" s="267"/>
      <c r="K3793" s="324">
        <v>20</v>
      </c>
      <c r="L3793" s="196" t="s">
        <v>36</v>
      </c>
      <c r="M3793" s="332" t="s">
        <v>614</v>
      </c>
      <c r="N3793" s="332" t="s">
        <v>44</v>
      </c>
      <c r="O3793" s="332" t="s">
        <v>6802</v>
      </c>
      <c r="P3793" s="332" t="s">
        <v>4709</v>
      </c>
      <c r="Q3793" s="338" t="s">
        <v>6944</v>
      </c>
      <c r="R3793" s="334" t="s">
        <v>64</v>
      </c>
      <c r="S3793" s="334"/>
      <c r="T3793" s="334"/>
      <c r="U3793" s="337" t="s">
        <v>6831</v>
      </c>
      <c r="V3793" s="197" t="s">
        <v>74</v>
      </c>
      <c r="W3793" s="220">
        <v>1</v>
      </c>
      <c r="X3793" s="227">
        <v>14895</v>
      </c>
      <c r="Y3793" s="227">
        <v>14444</v>
      </c>
      <c r="Z3793" s="227">
        <v>13541</v>
      </c>
      <c r="AA3793" s="325">
        <v>12728</v>
      </c>
      <c r="AB3793" s="5"/>
      <c r="AC3793" s="224">
        <f t="shared" si="140"/>
        <v>0</v>
      </c>
      <c r="AD3793" s="270">
        <f t="shared" si="141"/>
        <v>0</v>
      </c>
      <c r="AE3793" s="198" t="s">
        <v>4484</v>
      </c>
      <c r="AF3793" s="199"/>
      <c r="AG3793" s="200"/>
      <c r="AH3793" s="200"/>
      <c r="AI3793" s="169" t="str">
        <f>IF(AB3793/W3793=0,"",IF(MOD(AB3793,W3793)&gt;0,"ОШИБКА!!! неверная кратность на сорт",""))</f>
        <v/>
      </c>
    </row>
    <row r="3794" spans="2:35">
      <c r="B3794" s="251"/>
      <c r="C3794" s="168" t="s">
        <v>6785</v>
      </c>
      <c r="D3794" s="267"/>
      <c r="E3794" s="267"/>
      <c r="F3794" s="267"/>
      <c r="G3794" s="267"/>
      <c r="H3794" s="267"/>
      <c r="I3794" s="267"/>
      <c r="J3794" s="267"/>
      <c r="K3794" s="324">
        <v>20</v>
      </c>
      <c r="L3794" s="196" t="s">
        <v>36</v>
      </c>
      <c r="M3794" s="332" t="s">
        <v>614</v>
      </c>
      <c r="N3794" s="332" t="s">
        <v>44</v>
      </c>
      <c r="O3794" s="332" t="s">
        <v>43</v>
      </c>
      <c r="P3794" s="332" t="s">
        <v>79</v>
      </c>
      <c r="Q3794" s="338" t="s">
        <v>6944</v>
      </c>
      <c r="R3794" s="334" t="s">
        <v>6829</v>
      </c>
      <c r="S3794" s="334"/>
      <c r="T3794" s="334"/>
      <c r="U3794" s="337" t="s">
        <v>6831</v>
      </c>
      <c r="V3794" s="197" t="s">
        <v>74</v>
      </c>
      <c r="W3794" s="220">
        <v>1</v>
      </c>
      <c r="X3794" s="227">
        <v>14895</v>
      </c>
      <c r="Y3794" s="227">
        <v>14444</v>
      </c>
      <c r="Z3794" s="227">
        <v>13541</v>
      </c>
      <c r="AA3794" s="325">
        <v>12728</v>
      </c>
      <c r="AB3794" s="5"/>
      <c r="AC3794" s="224">
        <f t="shared" si="140"/>
        <v>0</v>
      </c>
      <c r="AD3794" s="270">
        <f t="shared" si="141"/>
        <v>0</v>
      </c>
      <c r="AE3794" s="198" t="s">
        <v>4484</v>
      </c>
      <c r="AF3794" s="199"/>
      <c r="AG3794" s="200"/>
      <c r="AH3794" s="200"/>
      <c r="AI3794" s="169" t="str">
        <f>IF(AB3794/W3794=0,"",IF(MOD(AB3794,W3794)&gt;0,"ОШИБКА!!! неверная кратность на сорт",""))</f>
        <v/>
      </c>
    </row>
    <row r="3795" spans="2:35">
      <c r="B3795" s="251"/>
      <c r="C3795" s="168" t="s">
        <v>6786</v>
      </c>
      <c r="D3795" s="267"/>
      <c r="E3795" s="267"/>
      <c r="F3795" s="267"/>
      <c r="G3795" s="267"/>
      <c r="H3795" s="267"/>
      <c r="I3795" s="267"/>
      <c r="J3795" s="267"/>
      <c r="K3795" s="324">
        <v>20</v>
      </c>
      <c r="L3795" s="196" t="s">
        <v>36</v>
      </c>
      <c r="M3795" s="332" t="s">
        <v>614</v>
      </c>
      <c r="N3795" s="332" t="s">
        <v>44</v>
      </c>
      <c r="O3795" s="332" t="s">
        <v>6802</v>
      </c>
      <c r="P3795" s="332" t="s">
        <v>83</v>
      </c>
      <c r="Q3795" s="338" t="s">
        <v>6944</v>
      </c>
      <c r="R3795" s="334" t="s">
        <v>6829</v>
      </c>
      <c r="S3795" s="334"/>
      <c r="T3795" s="334"/>
      <c r="U3795" s="337" t="s">
        <v>6831</v>
      </c>
      <c r="V3795" s="197" t="s">
        <v>74</v>
      </c>
      <c r="W3795" s="220">
        <v>1</v>
      </c>
      <c r="X3795" s="227">
        <v>14895</v>
      </c>
      <c r="Y3795" s="227">
        <v>14444</v>
      </c>
      <c r="Z3795" s="227">
        <v>13541</v>
      </c>
      <c r="AA3795" s="325">
        <v>12728</v>
      </c>
      <c r="AB3795" s="5"/>
      <c r="AC3795" s="224">
        <f t="shared" si="140"/>
        <v>0</v>
      </c>
      <c r="AD3795" s="270">
        <f t="shared" si="141"/>
        <v>0</v>
      </c>
      <c r="AE3795" s="198" t="s">
        <v>4484</v>
      </c>
      <c r="AF3795" s="199"/>
      <c r="AG3795" s="200"/>
      <c r="AH3795" s="200"/>
      <c r="AI3795" s="169" t="str">
        <f>IF(AB3795/W3795=0,"",IF(MOD(AB3795,W3795)&gt;0,"ОШИБКА!!! неверная кратность на сорт",""))</f>
        <v/>
      </c>
    </row>
    <row r="3796" spans="2:35">
      <c r="B3796" s="251"/>
      <c r="C3796" s="168"/>
      <c r="D3796" s="267"/>
      <c r="E3796" s="267"/>
      <c r="F3796" s="267"/>
      <c r="G3796" s="267"/>
      <c r="H3796" s="267"/>
      <c r="I3796" s="267"/>
      <c r="J3796" s="267"/>
      <c r="K3796" s="324">
        <v>20</v>
      </c>
      <c r="L3796" s="196" t="s">
        <v>36</v>
      </c>
      <c r="M3796" s="332" t="s">
        <v>614</v>
      </c>
      <c r="N3796" s="332" t="s">
        <v>44</v>
      </c>
      <c r="O3796" s="332" t="s">
        <v>6802</v>
      </c>
      <c r="P3796" s="332" t="s">
        <v>6812</v>
      </c>
      <c r="Q3796" s="338" t="s">
        <v>6944</v>
      </c>
      <c r="R3796" s="334" t="s">
        <v>75</v>
      </c>
      <c r="S3796" s="334"/>
      <c r="T3796" s="334"/>
      <c r="U3796" s="337" t="s">
        <v>6831</v>
      </c>
      <c r="V3796" s="197"/>
      <c r="W3796" s="220">
        <v>1</v>
      </c>
      <c r="X3796" s="227">
        <v>14895</v>
      </c>
      <c r="Y3796" s="227">
        <v>14444</v>
      </c>
      <c r="Z3796" s="227">
        <v>13541</v>
      </c>
      <c r="AA3796" s="325">
        <v>12728</v>
      </c>
      <c r="AB3796" s="5"/>
      <c r="AC3796" s="224">
        <f t="shared" si="140"/>
        <v>0</v>
      </c>
      <c r="AD3796" s="270">
        <f t="shared" si="141"/>
        <v>0</v>
      </c>
      <c r="AE3796" s="198" t="s">
        <v>4484</v>
      </c>
      <c r="AF3796" s="199"/>
      <c r="AG3796" s="200"/>
      <c r="AH3796" s="200"/>
      <c r="AI3796" s="169" t="str">
        <f>IF(AB3796/W3796=0,"",IF(MOD(AB3796,W3796)&gt;0,"ОШИБКА!!! неверная кратность на сорт",""))</f>
        <v/>
      </c>
    </row>
    <row r="3797" spans="2:35">
      <c r="B3797" s="251"/>
      <c r="C3797" s="168" t="s">
        <v>6787</v>
      </c>
      <c r="D3797" s="267"/>
      <c r="E3797" s="267"/>
      <c r="F3797" s="267"/>
      <c r="G3797" s="267"/>
      <c r="H3797" s="267"/>
      <c r="I3797" s="267"/>
      <c r="J3797" s="267"/>
      <c r="K3797" s="324">
        <v>36</v>
      </c>
      <c r="L3797" s="196" t="s">
        <v>36</v>
      </c>
      <c r="M3797" s="332" t="s">
        <v>614</v>
      </c>
      <c r="N3797" s="332" t="s">
        <v>92</v>
      </c>
      <c r="O3797" s="332" t="s">
        <v>91</v>
      </c>
      <c r="P3797" s="332" t="s">
        <v>6813</v>
      </c>
      <c r="Q3797" s="338" t="s">
        <v>3855</v>
      </c>
      <c r="R3797" s="334" t="s">
        <v>54</v>
      </c>
      <c r="S3797" s="334"/>
      <c r="T3797" s="334"/>
      <c r="U3797" s="337" t="s">
        <v>6831</v>
      </c>
      <c r="V3797" s="197" t="s">
        <v>157</v>
      </c>
      <c r="W3797" s="220">
        <v>1</v>
      </c>
      <c r="X3797" s="227">
        <v>7925</v>
      </c>
      <c r="Y3797" s="227">
        <v>7685</v>
      </c>
      <c r="Z3797" s="227">
        <v>7205</v>
      </c>
      <c r="AA3797" s="325">
        <v>6772</v>
      </c>
      <c r="AB3797" s="5"/>
      <c r="AC3797" s="224">
        <f t="shared" si="140"/>
        <v>0</v>
      </c>
      <c r="AD3797" s="270">
        <f t="shared" si="141"/>
        <v>0</v>
      </c>
      <c r="AE3797" s="198" t="s">
        <v>4484</v>
      </c>
      <c r="AF3797" s="199"/>
      <c r="AG3797" s="200"/>
      <c r="AH3797" s="200"/>
      <c r="AI3797" s="169" t="str">
        <f>IF(AB3797/W3797=0,"",IF(MOD(AB3797,W3797)&gt;0,"ОШИБКА!!! неверная кратность на сорт",""))</f>
        <v/>
      </c>
    </row>
    <row r="3798" spans="2:35">
      <c r="B3798" s="251"/>
      <c r="C3798" s="168" t="s">
        <v>6787</v>
      </c>
      <c r="D3798" s="267"/>
      <c r="E3798" s="267"/>
      <c r="F3798" s="267"/>
      <c r="G3798" s="267"/>
      <c r="H3798" s="267"/>
      <c r="I3798" s="267"/>
      <c r="J3798" s="267"/>
      <c r="K3798" s="324">
        <v>50</v>
      </c>
      <c r="L3798" s="196" t="s">
        <v>36</v>
      </c>
      <c r="M3798" s="332" t="s">
        <v>614</v>
      </c>
      <c r="N3798" s="332" t="s">
        <v>92</v>
      </c>
      <c r="O3798" s="332" t="s">
        <v>91</v>
      </c>
      <c r="P3798" s="332" t="s">
        <v>6941</v>
      </c>
      <c r="Q3798" s="338" t="s">
        <v>3855</v>
      </c>
      <c r="R3798" s="334" t="s">
        <v>54</v>
      </c>
      <c r="S3798" s="334"/>
      <c r="T3798" s="334"/>
      <c r="U3798" s="337" t="s">
        <v>6831</v>
      </c>
      <c r="V3798" s="197" t="s">
        <v>157</v>
      </c>
      <c r="W3798" s="220">
        <v>1</v>
      </c>
      <c r="X3798" s="227">
        <v>7925</v>
      </c>
      <c r="Y3798" s="227">
        <v>7685</v>
      </c>
      <c r="Z3798" s="227">
        <v>7205</v>
      </c>
      <c r="AA3798" s="325">
        <v>6772</v>
      </c>
      <c r="AB3798" s="5"/>
      <c r="AC3798" s="224">
        <f t="shared" si="140"/>
        <v>0</v>
      </c>
      <c r="AD3798" s="270">
        <f t="shared" si="141"/>
        <v>0</v>
      </c>
      <c r="AE3798" s="198" t="s">
        <v>4484</v>
      </c>
      <c r="AF3798" s="199"/>
      <c r="AG3798" s="200"/>
      <c r="AH3798" s="200"/>
      <c r="AI3798" s="169" t="str">
        <f>IF(AB3798/W3798=0,"",IF(MOD(AB3798,W3798)&gt;0,"ОШИБКА!!! неверная кратность на сорт",""))</f>
        <v/>
      </c>
    </row>
    <row r="3799" spans="2:35">
      <c r="B3799" s="251"/>
      <c r="C3799" s="168"/>
      <c r="D3799" s="267"/>
      <c r="E3799" s="267"/>
      <c r="F3799" s="267"/>
      <c r="G3799" s="267"/>
      <c r="H3799" s="267"/>
      <c r="I3799" s="267"/>
      <c r="J3799" s="267"/>
      <c r="K3799" s="324">
        <v>20</v>
      </c>
      <c r="L3799" s="196" t="s">
        <v>36</v>
      </c>
      <c r="M3799" s="332" t="s">
        <v>614</v>
      </c>
      <c r="N3799" s="332" t="s">
        <v>92</v>
      </c>
      <c r="O3799" s="332" t="s">
        <v>91</v>
      </c>
      <c r="P3799" s="332" t="s">
        <v>4182</v>
      </c>
      <c r="Q3799" s="338" t="s">
        <v>6827</v>
      </c>
      <c r="R3799" s="334" t="s">
        <v>4647</v>
      </c>
      <c r="S3799" s="334"/>
      <c r="T3799" s="334"/>
      <c r="U3799" s="337" t="s">
        <v>6831</v>
      </c>
      <c r="V3799" s="197"/>
      <c r="W3799" s="220">
        <v>1</v>
      </c>
      <c r="X3799" s="227">
        <v>1364</v>
      </c>
      <c r="Y3799" s="227">
        <v>1323</v>
      </c>
      <c r="Z3799" s="227">
        <v>1240</v>
      </c>
      <c r="AA3799" s="325">
        <v>1165</v>
      </c>
      <c r="AB3799" s="5"/>
      <c r="AC3799" s="224">
        <f t="shared" si="140"/>
        <v>0</v>
      </c>
      <c r="AD3799" s="270">
        <f t="shared" si="141"/>
        <v>0</v>
      </c>
      <c r="AE3799" s="198" t="s">
        <v>4484</v>
      </c>
      <c r="AF3799" s="199"/>
      <c r="AG3799" s="200"/>
      <c r="AH3799" s="200"/>
      <c r="AI3799" s="169" t="str">
        <f>IF(AB3799/W3799=0,"",IF(MOD(AB3799,W3799)&gt;0,"ОШИБКА!!! неверная кратность на сорт",""))</f>
        <v/>
      </c>
    </row>
    <row r="3800" spans="2:35">
      <c r="B3800" s="251"/>
      <c r="C3800" s="168" t="s">
        <v>6788</v>
      </c>
      <c r="D3800" s="267"/>
      <c r="E3800" s="267"/>
      <c r="F3800" s="267"/>
      <c r="G3800" s="267"/>
      <c r="H3800" s="267"/>
      <c r="I3800" s="267"/>
      <c r="J3800" s="267"/>
      <c r="K3800" s="324">
        <v>40</v>
      </c>
      <c r="L3800" s="196" t="s">
        <v>36</v>
      </c>
      <c r="M3800" s="332" t="s">
        <v>614</v>
      </c>
      <c r="N3800" s="332" t="s">
        <v>92</v>
      </c>
      <c r="O3800" s="332" t="s">
        <v>91</v>
      </c>
      <c r="P3800" s="332" t="s">
        <v>95</v>
      </c>
      <c r="Q3800" s="338" t="s">
        <v>6828</v>
      </c>
      <c r="R3800" s="334" t="s">
        <v>6830</v>
      </c>
      <c r="S3800" s="334"/>
      <c r="T3800" s="334"/>
      <c r="U3800" s="337" t="s">
        <v>6831</v>
      </c>
      <c r="V3800" s="197" t="s">
        <v>176</v>
      </c>
      <c r="W3800" s="220">
        <v>1</v>
      </c>
      <c r="X3800" s="227">
        <v>1509</v>
      </c>
      <c r="Y3800" s="227">
        <v>1463</v>
      </c>
      <c r="Z3800" s="227">
        <v>1372</v>
      </c>
      <c r="AA3800" s="325">
        <v>1289</v>
      </c>
      <c r="AB3800" s="5"/>
      <c r="AC3800" s="224">
        <f t="shared" si="140"/>
        <v>0</v>
      </c>
      <c r="AD3800" s="270">
        <f t="shared" si="141"/>
        <v>0</v>
      </c>
      <c r="AE3800" s="198" t="s">
        <v>4484</v>
      </c>
      <c r="AF3800" s="199"/>
      <c r="AG3800" s="200"/>
      <c r="AH3800" s="200"/>
      <c r="AI3800" s="169" t="str">
        <f>IF(AB3800/W3800=0,"",IF(MOD(AB3800,W3800)&gt;0,"ОШИБКА!!! неверная кратность на сорт",""))</f>
        <v/>
      </c>
    </row>
    <row r="3801" spans="2:35">
      <c r="B3801" s="251"/>
      <c r="C3801" s="168" t="s">
        <v>6787</v>
      </c>
      <c r="D3801" s="267"/>
      <c r="E3801" s="267"/>
      <c r="F3801" s="267"/>
      <c r="G3801" s="267"/>
      <c r="H3801" s="267"/>
      <c r="I3801" s="267"/>
      <c r="J3801" s="267"/>
      <c r="K3801" s="324">
        <v>27</v>
      </c>
      <c r="L3801" s="196" t="s">
        <v>36</v>
      </c>
      <c r="M3801" s="332" t="s">
        <v>614</v>
      </c>
      <c r="N3801" s="332" t="s">
        <v>31</v>
      </c>
      <c r="O3801" s="332" t="s">
        <v>32</v>
      </c>
      <c r="P3801" s="332" t="s">
        <v>6814</v>
      </c>
      <c r="Q3801" s="338" t="s">
        <v>3855</v>
      </c>
      <c r="R3801" s="334" t="s">
        <v>75</v>
      </c>
      <c r="S3801" s="334"/>
      <c r="T3801" s="334"/>
      <c r="U3801" s="337" t="s">
        <v>6831</v>
      </c>
      <c r="V3801" s="197" t="s">
        <v>157</v>
      </c>
      <c r="W3801" s="220">
        <v>1</v>
      </c>
      <c r="X3801" s="227">
        <v>7925</v>
      </c>
      <c r="Y3801" s="227">
        <v>7685</v>
      </c>
      <c r="Z3801" s="227">
        <v>7205</v>
      </c>
      <c r="AA3801" s="325">
        <v>6772</v>
      </c>
      <c r="AB3801" s="5"/>
      <c r="AC3801" s="224">
        <f t="shared" si="140"/>
        <v>0</v>
      </c>
      <c r="AD3801" s="270">
        <f t="shared" si="141"/>
        <v>0</v>
      </c>
      <c r="AE3801" s="198" t="s">
        <v>4484</v>
      </c>
      <c r="AF3801" s="199"/>
      <c r="AG3801" s="200"/>
      <c r="AH3801" s="200"/>
      <c r="AI3801" s="169" t="str">
        <f>IF(AB3801/W3801=0,"",IF(MOD(AB3801,W3801)&gt;0,"ОШИБКА!!! неверная кратность на сорт",""))</f>
        <v/>
      </c>
    </row>
    <row r="3802" spans="2:35">
      <c r="B3802" s="251"/>
      <c r="C3802" s="168" t="s">
        <v>6789</v>
      </c>
      <c r="D3802" s="267"/>
      <c r="E3802" s="267"/>
      <c r="F3802" s="267"/>
      <c r="G3802" s="267"/>
      <c r="H3802" s="267"/>
      <c r="I3802" s="267"/>
      <c r="J3802" s="267"/>
      <c r="K3802" s="324">
        <v>30</v>
      </c>
      <c r="L3802" s="196" t="s">
        <v>36</v>
      </c>
      <c r="M3802" s="332" t="s">
        <v>614</v>
      </c>
      <c r="N3802" s="332" t="s">
        <v>6939</v>
      </c>
      <c r="O3802" s="332" t="s">
        <v>6803</v>
      </c>
      <c r="P3802" s="332" t="s">
        <v>6815</v>
      </c>
      <c r="Q3802" s="338" t="s">
        <v>3217</v>
      </c>
      <c r="R3802" s="334" t="s">
        <v>28</v>
      </c>
      <c r="S3802" s="334"/>
      <c r="T3802" s="334"/>
      <c r="U3802" s="337" t="s">
        <v>6831</v>
      </c>
      <c r="V3802" s="197" t="s">
        <v>157</v>
      </c>
      <c r="W3802" s="220">
        <v>1</v>
      </c>
      <c r="X3802" s="227">
        <v>2897</v>
      </c>
      <c r="Y3802" s="227">
        <v>2809</v>
      </c>
      <c r="Z3802" s="227">
        <v>2634</v>
      </c>
      <c r="AA3802" s="325">
        <v>2475</v>
      </c>
      <c r="AB3802" s="5"/>
      <c r="AC3802" s="224">
        <f t="shared" si="140"/>
        <v>0</v>
      </c>
      <c r="AD3802" s="270">
        <f t="shared" si="141"/>
        <v>0</v>
      </c>
      <c r="AE3802" s="198" t="s">
        <v>4484</v>
      </c>
      <c r="AF3802" s="199"/>
      <c r="AG3802" s="200"/>
      <c r="AH3802" s="200"/>
      <c r="AI3802" s="169" t="str">
        <f>IF(AB3802/W3802=0,"",IF(MOD(AB3802,W3802)&gt;0,"ОШИБКА!!! неверная кратность на сорт",""))</f>
        <v/>
      </c>
    </row>
    <row r="3803" spans="2:35">
      <c r="B3803" s="251"/>
      <c r="C3803" s="168" t="s">
        <v>6790</v>
      </c>
      <c r="D3803" s="267"/>
      <c r="E3803" s="267"/>
      <c r="F3803" s="267"/>
      <c r="G3803" s="267"/>
      <c r="H3803" s="267"/>
      <c r="I3803" s="267"/>
      <c r="J3803" s="267"/>
      <c r="K3803" s="324">
        <v>30</v>
      </c>
      <c r="L3803" s="196" t="s">
        <v>36</v>
      </c>
      <c r="M3803" s="332" t="s">
        <v>614</v>
      </c>
      <c r="N3803" s="332" t="s">
        <v>6</v>
      </c>
      <c r="O3803" s="332" t="s">
        <v>7</v>
      </c>
      <c r="P3803" s="332" t="s">
        <v>6942</v>
      </c>
      <c r="Q3803" s="338" t="s">
        <v>3217</v>
      </c>
      <c r="R3803" s="334" t="s">
        <v>6829</v>
      </c>
      <c r="S3803" s="334"/>
      <c r="T3803" s="334"/>
      <c r="U3803" s="337" t="s">
        <v>6831</v>
      </c>
      <c r="V3803" s="197" t="s">
        <v>157</v>
      </c>
      <c r="W3803" s="220">
        <v>1</v>
      </c>
      <c r="X3803" s="227">
        <v>2517</v>
      </c>
      <c r="Y3803" s="227">
        <v>2440</v>
      </c>
      <c r="Z3803" s="227">
        <v>2288</v>
      </c>
      <c r="AA3803" s="325">
        <v>2150</v>
      </c>
      <c r="AB3803" s="5"/>
      <c r="AC3803" s="224">
        <f t="shared" si="140"/>
        <v>0</v>
      </c>
      <c r="AD3803" s="270">
        <f t="shared" si="141"/>
        <v>0</v>
      </c>
      <c r="AE3803" s="198" t="s">
        <v>4484</v>
      </c>
      <c r="AF3803" s="199"/>
      <c r="AG3803" s="200"/>
      <c r="AH3803" s="200"/>
      <c r="AI3803" s="169" t="str">
        <f>IF(AB3803/W3803=0,"",IF(MOD(AB3803,W3803)&gt;0,"ОШИБКА!!! неверная кратность на сорт",""))</f>
        <v/>
      </c>
    </row>
    <row r="3804" spans="2:35">
      <c r="B3804" s="251"/>
      <c r="C3804" s="168" t="s">
        <v>6791</v>
      </c>
      <c r="D3804" s="267"/>
      <c r="E3804" s="267"/>
      <c r="F3804" s="267"/>
      <c r="G3804" s="267"/>
      <c r="H3804" s="267"/>
      <c r="I3804" s="267"/>
      <c r="J3804" s="267"/>
      <c r="K3804" s="324">
        <v>20</v>
      </c>
      <c r="L3804" s="196" t="s">
        <v>36</v>
      </c>
      <c r="M3804" s="332" t="s">
        <v>614</v>
      </c>
      <c r="N3804" s="332" t="s">
        <v>6807</v>
      </c>
      <c r="O3804" s="332" t="s">
        <v>6804</v>
      </c>
      <c r="P3804" s="332" t="s">
        <v>6816</v>
      </c>
      <c r="Q3804" s="338" t="s">
        <v>3855</v>
      </c>
      <c r="R3804" s="334" t="s">
        <v>54</v>
      </c>
      <c r="S3804" s="334"/>
      <c r="T3804" s="334"/>
      <c r="U3804" s="337" t="s">
        <v>6831</v>
      </c>
      <c r="V3804" s="197" t="s">
        <v>157</v>
      </c>
      <c r="W3804" s="220">
        <v>1</v>
      </c>
      <c r="X3804" s="227">
        <v>7735</v>
      </c>
      <c r="Y3804" s="227">
        <v>7500</v>
      </c>
      <c r="Z3804" s="227">
        <v>7031</v>
      </c>
      <c r="AA3804" s="325">
        <v>6609</v>
      </c>
      <c r="AB3804" s="5"/>
      <c r="AC3804" s="224">
        <f t="shared" si="140"/>
        <v>0</v>
      </c>
      <c r="AD3804" s="270">
        <f t="shared" si="141"/>
        <v>0</v>
      </c>
      <c r="AE3804" s="198" t="s">
        <v>4484</v>
      </c>
      <c r="AF3804" s="199"/>
      <c r="AG3804" s="200"/>
      <c r="AH3804" s="200"/>
      <c r="AI3804" s="169" t="str">
        <f>IF(AB3804/W3804=0,"",IF(MOD(AB3804,W3804)&gt;0,"ОШИБКА!!! неверная кратность на сорт",""))</f>
        <v/>
      </c>
    </row>
    <row r="3805" spans="2:35">
      <c r="B3805" s="251"/>
      <c r="C3805" s="168" t="s">
        <v>6792</v>
      </c>
      <c r="D3805" s="267"/>
      <c r="E3805" s="267"/>
      <c r="F3805" s="267"/>
      <c r="G3805" s="267"/>
      <c r="H3805" s="267"/>
      <c r="I3805" s="267"/>
      <c r="J3805" s="267"/>
      <c r="K3805" s="324">
        <v>10</v>
      </c>
      <c r="L3805" s="196" t="s">
        <v>36</v>
      </c>
      <c r="M3805" s="332" t="s">
        <v>614</v>
      </c>
      <c r="N3805" s="332" t="s">
        <v>174</v>
      </c>
      <c r="O3805" s="332" t="s">
        <v>173</v>
      </c>
      <c r="P3805" s="332" t="s">
        <v>6943</v>
      </c>
      <c r="Q3805" s="338" t="s">
        <v>3855</v>
      </c>
      <c r="R3805" s="334" t="s">
        <v>75</v>
      </c>
      <c r="S3805" s="334"/>
      <c r="T3805" s="334"/>
      <c r="U3805" s="337" t="s">
        <v>6831</v>
      </c>
      <c r="V3805" s="197" t="s">
        <v>74</v>
      </c>
      <c r="W3805" s="220">
        <v>1</v>
      </c>
      <c r="X3805" s="227">
        <v>12604</v>
      </c>
      <c r="Y3805" s="227">
        <v>12222</v>
      </c>
      <c r="Z3805" s="227">
        <v>11458</v>
      </c>
      <c r="AA3805" s="325">
        <v>10770</v>
      </c>
      <c r="AB3805" s="5"/>
      <c r="AC3805" s="224">
        <f t="shared" si="140"/>
        <v>0</v>
      </c>
      <c r="AD3805" s="270">
        <f t="shared" si="141"/>
        <v>0</v>
      </c>
      <c r="AE3805" s="198" t="s">
        <v>4484</v>
      </c>
      <c r="AF3805" s="199"/>
      <c r="AG3805" s="200"/>
      <c r="AH3805" s="200"/>
      <c r="AI3805" s="169" t="str">
        <f>IF(AB3805/W3805=0,"",IF(MOD(AB3805,W3805)&gt;0,"ОШИБКА!!! неверная кратность на сорт",""))</f>
        <v/>
      </c>
    </row>
    <row r="3806" spans="2:35">
      <c r="B3806" s="251"/>
      <c r="C3806" s="168" t="s">
        <v>213</v>
      </c>
      <c r="D3806" s="267">
        <v>7</v>
      </c>
      <c r="E3806" s="267"/>
      <c r="F3806" s="267"/>
      <c r="G3806" s="267"/>
      <c r="H3806" s="267"/>
      <c r="I3806" s="267"/>
      <c r="J3806" s="267">
        <v>3</v>
      </c>
      <c r="K3806" s="324">
        <v>10</v>
      </c>
      <c r="L3806" s="196" t="s">
        <v>36</v>
      </c>
      <c r="M3806" s="332" t="s">
        <v>614</v>
      </c>
      <c r="N3806" s="332" t="s">
        <v>12</v>
      </c>
      <c r="O3806" s="332" t="s">
        <v>13</v>
      </c>
      <c r="P3806" s="332" t="s">
        <v>214</v>
      </c>
      <c r="Q3806" s="338" t="s">
        <v>57</v>
      </c>
      <c r="R3806" s="334" t="s">
        <v>28</v>
      </c>
      <c r="S3806" s="334"/>
      <c r="T3806" s="334"/>
      <c r="U3806" s="337" t="s">
        <v>6831</v>
      </c>
      <c r="V3806" s="197" t="s">
        <v>176</v>
      </c>
      <c r="W3806" s="220">
        <v>1</v>
      </c>
      <c r="X3806" s="227">
        <v>5333</v>
      </c>
      <c r="Y3806" s="227">
        <v>5172</v>
      </c>
      <c r="Z3806" s="227">
        <v>4848</v>
      </c>
      <c r="AA3806" s="325">
        <v>4557</v>
      </c>
      <c r="AB3806" s="5"/>
      <c r="AC3806" s="224">
        <f t="shared" si="140"/>
        <v>0</v>
      </c>
      <c r="AD3806" s="270">
        <f t="shared" si="141"/>
        <v>0</v>
      </c>
      <c r="AE3806" s="198" t="s">
        <v>4484</v>
      </c>
      <c r="AF3806" s="199"/>
      <c r="AG3806" s="200"/>
      <c r="AH3806" s="200"/>
      <c r="AI3806" s="169" t="str">
        <f>IF(AB3806/W3806=0,"",IF(MOD(AB3806,W3806)&gt;0,"ОШИБКА!!! неверная кратность на сорт",""))</f>
        <v/>
      </c>
    </row>
    <row r="3807" spans="2:35">
      <c r="B3807" s="251"/>
      <c r="C3807" s="168" t="s">
        <v>6793</v>
      </c>
      <c r="D3807" s="267"/>
      <c r="E3807" s="267"/>
      <c r="F3807" s="267"/>
      <c r="G3807" s="267"/>
      <c r="H3807" s="267"/>
      <c r="I3807" s="267"/>
      <c r="J3807" s="267"/>
      <c r="K3807" s="324">
        <v>30</v>
      </c>
      <c r="L3807" s="196" t="s">
        <v>36</v>
      </c>
      <c r="M3807" s="332" t="s">
        <v>614</v>
      </c>
      <c r="N3807" s="332" t="s">
        <v>12</v>
      </c>
      <c r="O3807" s="332" t="s">
        <v>13</v>
      </c>
      <c r="P3807" s="332" t="s">
        <v>6817</v>
      </c>
      <c r="Q3807" s="338" t="s">
        <v>49</v>
      </c>
      <c r="R3807" s="334" t="s">
        <v>15</v>
      </c>
      <c r="S3807" s="334"/>
      <c r="T3807" s="334"/>
      <c r="U3807" s="337" t="s">
        <v>6831</v>
      </c>
      <c r="V3807" s="197" t="s">
        <v>176</v>
      </c>
      <c r="W3807" s="220">
        <v>1</v>
      </c>
      <c r="X3807" s="227">
        <v>4034</v>
      </c>
      <c r="Y3807" s="227">
        <v>3912</v>
      </c>
      <c r="Z3807" s="227">
        <v>3668</v>
      </c>
      <c r="AA3807" s="325">
        <v>3447</v>
      </c>
      <c r="AB3807" s="5"/>
      <c r="AC3807" s="224">
        <f t="shared" si="140"/>
        <v>0</v>
      </c>
      <c r="AD3807" s="270">
        <f t="shared" si="141"/>
        <v>0</v>
      </c>
      <c r="AE3807" s="198" t="s">
        <v>4484</v>
      </c>
      <c r="AF3807" s="199"/>
      <c r="AG3807" s="200"/>
      <c r="AH3807" s="200"/>
      <c r="AI3807" s="169" t="str">
        <f>IF(AB3807/W3807=0,"",IF(MOD(AB3807,W3807)&gt;0,"ОШИБКА!!! неверная кратность на сорт",""))</f>
        <v/>
      </c>
    </row>
    <row r="3808" spans="2:35">
      <c r="B3808" s="251"/>
      <c r="C3808" s="168"/>
      <c r="D3808" s="267"/>
      <c r="E3808" s="267"/>
      <c r="F3808" s="267"/>
      <c r="G3808" s="267"/>
      <c r="H3808" s="267"/>
      <c r="I3808" s="267"/>
      <c r="J3808" s="267"/>
      <c r="K3808" s="324">
        <v>20</v>
      </c>
      <c r="L3808" s="196" t="s">
        <v>36</v>
      </c>
      <c r="M3808" s="332" t="s">
        <v>614</v>
      </c>
      <c r="N3808" s="332" t="s">
        <v>12</v>
      </c>
      <c r="O3808" s="332" t="s">
        <v>13</v>
      </c>
      <c r="P3808" s="332" t="s">
        <v>6818</v>
      </c>
      <c r="Q3808" s="338" t="s">
        <v>3852</v>
      </c>
      <c r="R3808" s="334" t="s">
        <v>4645</v>
      </c>
      <c r="S3808" s="334"/>
      <c r="T3808" s="334"/>
      <c r="U3808" s="337" t="s">
        <v>6831</v>
      </c>
      <c r="V3808" s="197"/>
      <c r="W3808" s="220">
        <v>1</v>
      </c>
      <c r="X3808" s="227">
        <v>4035</v>
      </c>
      <c r="Y3808" s="227">
        <v>3913</v>
      </c>
      <c r="Z3808" s="227">
        <v>3669</v>
      </c>
      <c r="AA3808" s="325">
        <v>3448</v>
      </c>
      <c r="AB3808" s="5"/>
      <c r="AC3808" s="224">
        <f t="shared" si="140"/>
        <v>0</v>
      </c>
      <c r="AD3808" s="270">
        <f t="shared" si="141"/>
        <v>0</v>
      </c>
      <c r="AE3808" s="198" t="s">
        <v>4484</v>
      </c>
      <c r="AF3808" s="199"/>
      <c r="AG3808" s="200"/>
      <c r="AH3808" s="200"/>
      <c r="AI3808" s="169" t="str">
        <f>IF(AB3808/W3808=0,"",IF(MOD(AB3808,W3808)&gt;0,"ОШИБКА!!! неверная кратность на сорт",""))</f>
        <v/>
      </c>
    </row>
    <row r="3809" spans="2:35">
      <c r="B3809" s="251"/>
      <c r="C3809" s="168" t="s">
        <v>6794</v>
      </c>
      <c r="D3809" s="267"/>
      <c r="E3809" s="267"/>
      <c r="F3809" s="267"/>
      <c r="G3809" s="267"/>
      <c r="H3809" s="267"/>
      <c r="I3809" s="267"/>
      <c r="J3809" s="267"/>
      <c r="K3809" s="324">
        <v>10</v>
      </c>
      <c r="L3809" s="196" t="s">
        <v>36</v>
      </c>
      <c r="M3809" s="332" t="s">
        <v>614</v>
      </c>
      <c r="N3809" s="332" t="s">
        <v>12</v>
      </c>
      <c r="O3809" s="332" t="s">
        <v>927</v>
      </c>
      <c r="P3809" s="332" t="s">
        <v>6819</v>
      </c>
      <c r="Q3809" s="338" t="s">
        <v>72</v>
      </c>
      <c r="R3809" s="334" t="s">
        <v>28</v>
      </c>
      <c r="S3809" s="334"/>
      <c r="T3809" s="334"/>
      <c r="U3809" s="337" t="s">
        <v>6831</v>
      </c>
      <c r="V3809" s="197" t="s">
        <v>74</v>
      </c>
      <c r="W3809" s="220">
        <v>1</v>
      </c>
      <c r="X3809" s="227">
        <v>7525</v>
      </c>
      <c r="Y3809" s="227">
        <v>7297</v>
      </c>
      <c r="Z3809" s="227">
        <v>6841</v>
      </c>
      <c r="AA3809" s="325">
        <v>6430</v>
      </c>
      <c r="AB3809" s="5"/>
      <c r="AC3809" s="224">
        <f t="shared" si="140"/>
        <v>0</v>
      </c>
      <c r="AD3809" s="270">
        <f t="shared" si="141"/>
        <v>0</v>
      </c>
      <c r="AE3809" s="198" t="s">
        <v>4484</v>
      </c>
      <c r="AF3809" s="199"/>
      <c r="AG3809" s="200"/>
      <c r="AH3809" s="200"/>
      <c r="AI3809" s="169" t="str">
        <f>IF(AB3809/W3809=0,"",IF(MOD(AB3809,W3809)&gt;0,"ОШИБКА!!! неверная кратность на сорт",""))</f>
        <v/>
      </c>
    </row>
    <row r="3810" spans="2:35">
      <c r="B3810" s="251"/>
      <c r="C3810" s="168" t="s">
        <v>6795</v>
      </c>
      <c r="D3810" s="267"/>
      <c r="E3810" s="267"/>
      <c r="F3810" s="267"/>
      <c r="G3810" s="267"/>
      <c r="H3810" s="267"/>
      <c r="I3810" s="267"/>
      <c r="J3810" s="267">
        <v>1</v>
      </c>
      <c r="K3810" s="324">
        <v>10</v>
      </c>
      <c r="L3810" s="196" t="s">
        <v>36</v>
      </c>
      <c r="M3810" s="332" t="s">
        <v>614</v>
      </c>
      <c r="N3810" s="332" t="s">
        <v>12</v>
      </c>
      <c r="O3810" s="332" t="s">
        <v>927</v>
      </c>
      <c r="P3810" s="332" t="s">
        <v>6819</v>
      </c>
      <c r="Q3810" s="338" t="s">
        <v>56</v>
      </c>
      <c r="R3810" s="334" t="s">
        <v>75</v>
      </c>
      <c r="S3810" s="334"/>
      <c r="T3810" s="334"/>
      <c r="U3810" s="337" t="s">
        <v>6831</v>
      </c>
      <c r="V3810" s="197" t="s">
        <v>74</v>
      </c>
      <c r="W3810" s="220">
        <v>1</v>
      </c>
      <c r="X3810" s="227">
        <v>9931</v>
      </c>
      <c r="Y3810" s="227">
        <v>9630</v>
      </c>
      <c r="Z3810" s="227">
        <v>9028</v>
      </c>
      <c r="AA3810" s="325">
        <v>8486</v>
      </c>
      <c r="AB3810" s="5"/>
      <c r="AC3810" s="224">
        <f t="shared" si="140"/>
        <v>0</v>
      </c>
      <c r="AD3810" s="270">
        <f t="shared" si="141"/>
        <v>0</v>
      </c>
      <c r="AE3810" s="198" t="s">
        <v>4484</v>
      </c>
      <c r="AF3810" s="199"/>
      <c r="AG3810" s="200"/>
      <c r="AH3810" s="200"/>
      <c r="AI3810" s="169" t="str">
        <f>IF(AB3810/W3810=0,"",IF(MOD(AB3810,W3810)&gt;0,"ОШИБКА!!! неверная кратность на сорт",""))</f>
        <v/>
      </c>
    </row>
    <row r="3811" spans="2:35">
      <c r="B3811" s="251"/>
      <c r="C3811" s="168" t="s">
        <v>6796</v>
      </c>
      <c r="D3811" s="267"/>
      <c r="E3811" s="267"/>
      <c r="F3811" s="267"/>
      <c r="G3811" s="267"/>
      <c r="H3811" s="267"/>
      <c r="I3811" s="267"/>
      <c r="J3811" s="267"/>
      <c r="K3811" s="324">
        <v>10</v>
      </c>
      <c r="L3811" s="196" t="s">
        <v>36</v>
      </c>
      <c r="M3811" s="332" t="s">
        <v>614</v>
      </c>
      <c r="N3811" s="332" t="s">
        <v>12</v>
      </c>
      <c r="O3811" s="332" t="s">
        <v>13</v>
      </c>
      <c r="P3811" s="332" t="s">
        <v>3881</v>
      </c>
      <c r="Q3811" s="338" t="s">
        <v>72</v>
      </c>
      <c r="R3811" s="334" t="s">
        <v>70</v>
      </c>
      <c r="S3811" s="334"/>
      <c r="T3811" s="334"/>
      <c r="U3811" s="337" t="s">
        <v>6831</v>
      </c>
      <c r="V3811" s="197" t="s">
        <v>74</v>
      </c>
      <c r="W3811" s="220">
        <v>1</v>
      </c>
      <c r="X3811" s="227">
        <v>7525</v>
      </c>
      <c r="Y3811" s="227">
        <v>7297</v>
      </c>
      <c r="Z3811" s="227">
        <v>6841</v>
      </c>
      <c r="AA3811" s="325">
        <v>6430</v>
      </c>
      <c r="AB3811" s="5"/>
      <c r="AC3811" s="224">
        <f t="shared" si="140"/>
        <v>0</v>
      </c>
      <c r="AD3811" s="270">
        <f t="shared" si="141"/>
        <v>0</v>
      </c>
      <c r="AE3811" s="198" t="s">
        <v>4484</v>
      </c>
      <c r="AF3811" s="199"/>
      <c r="AG3811" s="200"/>
      <c r="AH3811" s="200"/>
      <c r="AI3811" s="169" t="str">
        <f>IF(AB3811/W3811=0,"",IF(MOD(AB3811,W3811)&gt;0,"ОШИБКА!!! неверная кратность на сорт",""))</f>
        <v/>
      </c>
    </row>
    <row r="3812" spans="2:35">
      <c r="B3812" s="251"/>
      <c r="C3812" s="168" t="s">
        <v>6797</v>
      </c>
      <c r="D3812" s="267"/>
      <c r="E3812" s="267"/>
      <c r="F3812" s="267"/>
      <c r="G3812" s="267"/>
      <c r="H3812" s="267"/>
      <c r="I3812" s="267"/>
      <c r="J3812" s="267"/>
      <c r="K3812" s="324">
        <v>10</v>
      </c>
      <c r="L3812" s="196" t="s">
        <v>36</v>
      </c>
      <c r="M3812" s="332" t="s">
        <v>614</v>
      </c>
      <c r="N3812" s="332" t="s">
        <v>12</v>
      </c>
      <c r="O3812" s="332" t="s">
        <v>13</v>
      </c>
      <c r="P3812" s="332" t="s">
        <v>3881</v>
      </c>
      <c r="Q3812" s="338" t="s">
        <v>56</v>
      </c>
      <c r="R3812" s="334" t="s">
        <v>28</v>
      </c>
      <c r="S3812" s="334"/>
      <c r="T3812" s="334"/>
      <c r="U3812" s="337" t="s">
        <v>6831</v>
      </c>
      <c r="V3812" s="197" t="s">
        <v>74</v>
      </c>
      <c r="W3812" s="220">
        <v>1</v>
      </c>
      <c r="X3812" s="227">
        <v>9931</v>
      </c>
      <c r="Y3812" s="227">
        <v>9630</v>
      </c>
      <c r="Z3812" s="227">
        <v>9028</v>
      </c>
      <c r="AA3812" s="325">
        <v>8486</v>
      </c>
      <c r="AB3812" s="5"/>
      <c r="AC3812" s="224">
        <f t="shared" si="140"/>
        <v>0</v>
      </c>
      <c r="AD3812" s="270">
        <f t="shared" si="141"/>
        <v>0</v>
      </c>
      <c r="AE3812" s="198" t="s">
        <v>4484</v>
      </c>
      <c r="AF3812" s="199"/>
      <c r="AG3812" s="200"/>
      <c r="AH3812" s="200"/>
      <c r="AI3812" s="169" t="str">
        <f>IF(AB3812/W3812=0,"",IF(MOD(AB3812,W3812)&gt;0,"ОШИБКА!!! неверная кратность на сорт",""))</f>
        <v/>
      </c>
    </row>
    <row r="3813" spans="2:35">
      <c r="B3813" s="251"/>
      <c r="C3813" s="168"/>
      <c r="D3813" s="267"/>
      <c r="E3813" s="267"/>
      <c r="F3813" s="267"/>
      <c r="G3813" s="267"/>
      <c r="H3813" s="267"/>
      <c r="I3813" s="267"/>
      <c r="J3813" s="267"/>
      <c r="K3813" s="324">
        <v>20</v>
      </c>
      <c r="L3813" s="196" t="s">
        <v>36</v>
      </c>
      <c r="M3813" s="332" t="s">
        <v>614</v>
      </c>
      <c r="N3813" s="332" t="s">
        <v>6808</v>
      </c>
      <c r="O3813" s="332" t="s">
        <v>6805</v>
      </c>
      <c r="P3813" s="332" t="s">
        <v>4490</v>
      </c>
      <c r="Q3813" s="338" t="s">
        <v>69</v>
      </c>
      <c r="R3813" s="334" t="s">
        <v>5</v>
      </c>
      <c r="S3813" s="334"/>
      <c r="T3813" s="334"/>
      <c r="U3813" s="337" t="s">
        <v>6831</v>
      </c>
      <c r="V3813" s="197"/>
      <c r="W3813" s="220">
        <v>1</v>
      </c>
      <c r="X3813" s="227">
        <v>5295</v>
      </c>
      <c r="Y3813" s="227">
        <v>5134</v>
      </c>
      <c r="Z3813" s="227">
        <v>4813</v>
      </c>
      <c r="AA3813" s="325">
        <v>4524</v>
      </c>
      <c r="AB3813" s="5"/>
      <c r="AC3813" s="224">
        <f t="shared" si="140"/>
        <v>0</v>
      </c>
      <c r="AD3813" s="270">
        <f t="shared" si="141"/>
        <v>0</v>
      </c>
      <c r="AE3813" s="198" t="s">
        <v>4484</v>
      </c>
      <c r="AF3813" s="199"/>
      <c r="AG3813" s="200"/>
      <c r="AH3813" s="200"/>
      <c r="AI3813" s="169" t="str">
        <f>IF(AB3813/W3813=0,"",IF(MOD(AB3813,W3813)&gt;0,"ОШИБКА!!! неверная кратность на сорт",""))</f>
        <v/>
      </c>
    </row>
    <row r="3814" spans="2:35">
      <c r="B3814" s="251"/>
      <c r="C3814" s="168" t="s">
        <v>6787</v>
      </c>
      <c r="D3814" s="267"/>
      <c r="E3814" s="267"/>
      <c r="F3814" s="267"/>
      <c r="G3814" s="267"/>
      <c r="H3814" s="267"/>
      <c r="I3814" s="267"/>
      <c r="J3814" s="267"/>
      <c r="K3814" s="324">
        <v>11</v>
      </c>
      <c r="L3814" s="196" t="s">
        <v>36</v>
      </c>
      <c r="M3814" s="332" t="s">
        <v>614</v>
      </c>
      <c r="N3814" s="332" t="s">
        <v>253</v>
      </c>
      <c r="O3814" s="332" t="s">
        <v>252</v>
      </c>
      <c r="P3814" s="332" t="s">
        <v>6820</v>
      </c>
      <c r="Q3814" s="338" t="s">
        <v>3855</v>
      </c>
      <c r="R3814" s="334" t="s">
        <v>28</v>
      </c>
      <c r="S3814" s="334"/>
      <c r="T3814" s="334"/>
      <c r="U3814" s="337" t="s">
        <v>6831</v>
      </c>
      <c r="V3814" s="197" t="s">
        <v>157</v>
      </c>
      <c r="W3814" s="220">
        <v>1</v>
      </c>
      <c r="X3814" s="227">
        <v>7544</v>
      </c>
      <c r="Y3814" s="227">
        <v>7315</v>
      </c>
      <c r="Z3814" s="227">
        <v>6858</v>
      </c>
      <c r="AA3814" s="325">
        <v>6446</v>
      </c>
      <c r="AB3814" s="5"/>
      <c r="AC3814" s="224">
        <f t="shared" si="140"/>
        <v>0</v>
      </c>
      <c r="AD3814" s="270">
        <f t="shared" si="141"/>
        <v>0</v>
      </c>
      <c r="AE3814" s="198" t="s">
        <v>4484</v>
      </c>
      <c r="AF3814" s="199"/>
      <c r="AG3814" s="200"/>
      <c r="AH3814" s="200"/>
      <c r="AI3814" s="169" t="str">
        <f>IF(AB3814/W3814=0,"",IF(MOD(AB3814,W3814)&gt;0,"ОШИБКА!!! неверная кратность на сорт",""))</f>
        <v/>
      </c>
    </row>
    <row r="3815" spans="2:35">
      <c r="B3815" s="251"/>
      <c r="C3815" s="168" t="s">
        <v>6798</v>
      </c>
      <c r="D3815" s="267"/>
      <c r="E3815" s="267"/>
      <c r="F3815" s="267"/>
      <c r="G3815" s="267"/>
      <c r="H3815" s="267"/>
      <c r="I3815" s="267"/>
      <c r="J3815" s="267"/>
      <c r="K3815" s="324">
        <v>10</v>
      </c>
      <c r="L3815" s="196" t="s">
        <v>36</v>
      </c>
      <c r="M3815" s="332" t="s">
        <v>614</v>
      </c>
      <c r="N3815" s="332" t="s">
        <v>6940</v>
      </c>
      <c r="O3815" s="332" t="s">
        <v>6806</v>
      </c>
      <c r="P3815" s="332" t="s">
        <v>6821</v>
      </c>
      <c r="Q3815" s="338" t="s">
        <v>72</v>
      </c>
      <c r="R3815" s="334" t="s">
        <v>73</v>
      </c>
      <c r="S3815" s="334"/>
      <c r="T3815" s="334"/>
      <c r="U3815" s="337" t="s">
        <v>6831</v>
      </c>
      <c r="V3815" s="197" t="s">
        <v>74</v>
      </c>
      <c r="W3815" s="220">
        <v>1</v>
      </c>
      <c r="X3815" s="227">
        <v>7525</v>
      </c>
      <c r="Y3815" s="227">
        <v>7297</v>
      </c>
      <c r="Z3815" s="227">
        <v>6841</v>
      </c>
      <c r="AA3815" s="325">
        <v>6430</v>
      </c>
      <c r="AB3815" s="5"/>
      <c r="AC3815" s="224">
        <f t="shared" si="140"/>
        <v>0</v>
      </c>
      <c r="AD3815" s="270">
        <f t="shared" si="141"/>
        <v>0</v>
      </c>
      <c r="AE3815" s="198" t="s">
        <v>4484</v>
      </c>
      <c r="AF3815" s="199"/>
      <c r="AG3815" s="200"/>
      <c r="AH3815" s="200"/>
      <c r="AI3815" s="169" t="str">
        <f>IF(AB3815/W3815=0,"",IF(MOD(AB3815,W3815)&gt;0,"ОШИБКА!!! неверная кратность на сорт",""))</f>
        <v/>
      </c>
    </row>
    <row r="3816" spans="2:35">
      <c r="B3816" s="251"/>
      <c r="C3816" s="168" t="s">
        <v>6799</v>
      </c>
      <c r="D3816" s="267"/>
      <c r="E3816" s="267"/>
      <c r="F3816" s="267"/>
      <c r="G3816" s="267"/>
      <c r="H3816" s="267"/>
      <c r="I3816" s="267"/>
      <c r="J3816" s="267"/>
      <c r="K3816" s="324">
        <v>30</v>
      </c>
      <c r="L3816" s="196" t="s">
        <v>36</v>
      </c>
      <c r="M3816" s="332" t="s">
        <v>614</v>
      </c>
      <c r="N3816" s="332" t="s">
        <v>17</v>
      </c>
      <c r="O3816" s="332" t="s">
        <v>18</v>
      </c>
      <c r="P3816" s="332" t="s">
        <v>6822</v>
      </c>
      <c r="Q3816" s="338" t="s">
        <v>3217</v>
      </c>
      <c r="R3816" s="334" t="s">
        <v>70</v>
      </c>
      <c r="S3816" s="334"/>
      <c r="T3816" s="334"/>
      <c r="U3816" s="337" t="s">
        <v>6831</v>
      </c>
      <c r="V3816" s="197" t="s">
        <v>157</v>
      </c>
      <c r="W3816" s="220">
        <v>1</v>
      </c>
      <c r="X3816" s="227">
        <v>1752</v>
      </c>
      <c r="Y3816" s="227">
        <v>1699</v>
      </c>
      <c r="Z3816" s="227">
        <v>1593</v>
      </c>
      <c r="AA3816" s="325">
        <v>1497</v>
      </c>
      <c r="AB3816" s="5"/>
      <c r="AC3816" s="224">
        <f t="shared" si="140"/>
        <v>0</v>
      </c>
      <c r="AD3816" s="270">
        <f t="shared" si="141"/>
        <v>0</v>
      </c>
      <c r="AE3816" s="198" t="s">
        <v>4484</v>
      </c>
      <c r="AF3816" s="199"/>
      <c r="AG3816" s="200"/>
      <c r="AH3816" s="200"/>
      <c r="AI3816" s="169" t="str">
        <f>IF(AB3816/W3816=0,"",IF(MOD(AB3816,W3816)&gt;0,"ОШИБКА!!! неверная кратность на сорт",""))</f>
        <v/>
      </c>
    </row>
    <row r="3817" spans="2:35">
      <c r="B3817" s="251"/>
      <c r="C3817" s="168" t="s">
        <v>6800</v>
      </c>
      <c r="D3817" s="267"/>
      <c r="E3817" s="267"/>
      <c r="F3817" s="267"/>
      <c r="G3817" s="267"/>
      <c r="H3817" s="267"/>
      <c r="I3817" s="267"/>
      <c r="J3817" s="267"/>
      <c r="K3817" s="324">
        <v>50</v>
      </c>
      <c r="L3817" s="196" t="s">
        <v>36</v>
      </c>
      <c r="M3817" s="332" t="s">
        <v>614</v>
      </c>
      <c r="N3817" s="332" t="s">
        <v>17</v>
      </c>
      <c r="O3817" s="332" t="s">
        <v>18</v>
      </c>
      <c r="P3817" s="332" t="s">
        <v>6823</v>
      </c>
      <c r="Q3817" s="338" t="s">
        <v>3217</v>
      </c>
      <c r="R3817" s="334" t="s">
        <v>70</v>
      </c>
      <c r="S3817" s="334"/>
      <c r="T3817" s="334"/>
      <c r="U3817" s="337" t="s">
        <v>6831</v>
      </c>
      <c r="V3817" s="197" t="s">
        <v>157</v>
      </c>
      <c r="W3817" s="220">
        <v>1</v>
      </c>
      <c r="X3817" s="227">
        <v>1752</v>
      </c>
      <c r="Y3817" s="227">
        <v>1699</v>
      </c>
      <c r="Z3817" s="227">
        <v>1593</v>
      </c>
      <c r="AA3817" s="325">
        <v>1497</v>
      </c>
      <c r="AB3817" s="5"/>
      <c r="AC3817" s="224">
        <f t="shared" si="140"/>
        <v>0</v>
      </c>
      <c r="AD3817" s="270">
        <f t="shared" si="141"/>
        <v>0</v>
      </c>
      <c r="AE3817" s="198" t="s">
        <v>4484</v>
      </c>
      <c r="AF3817" s="199"/>
      <c r="AG3817" s="200"/>
      <c r="AH3817" s="200"/>
      <c r="AI3817" s="169" t="str">
        <f>IF(AB3817/W3817=0,"",IF(MOD(AB3817,W3817)&gt;0,"ОШИБКА!!! неверная кратность на сорт",""))</f>
        <v/>
      </c>
    </row>
    <row r="3818" spans="2:35">
      <c r="B3818" s="251"/>
      <c r="C3818" s="168" t="s">
        <v>6801</v>
      </c>
      <c r="D3818" s="267"/>
      <c r="E3818" s="267"/>
      <c r="F3818" s="267"/>
      <c r="G3818" s="267"/>
      <c r="H3818" s="267"/>
      <c r="I3818" s="267"/>
      <c r="J3818" s="267"/>
      <c r="K3818" s="324">
        <v>30</v>
      </c>
      <c r="L3818" s="196" t="s">
        <v>36</v>
      </c>
      <c r="M3818" s="332" t="s">
        <v>614</v>
      </c>
      <c r="N3818" s="332" t="s">
        <v>17</v>
      </c>
      <c r="O3818" s="332" t="s">
        <v>18</v>
      </c>
      <c r="P3818" s="332" t="s">
        <v>6824</v>
      </c>
      <c r="Q3818" s="338" t="s">
        <v>3217</v>
      </c>
      <c r="R3818" s="334" t="s">
        <v>28</v>
      </c>
      <c r="S3818" s="334"/>
      <c r="T3818" s="334"/>
      <c r="U3818" s="337" t="s">
        <v>6831</v>
      </c>
      <c r="V3818" s="197" t="s">
        <v>157</v>
      </c>
      <c r="W3818" s="220">
        <v>1</v>
      </c>
      <c r="X3818" s="227">
        <v>1752</v>
      </c>
      <c r="Y3818" s="227">
        <v>1699</v>
      </c>
      <c r="Z3818" s="227">
        <v>1593</v>
      </c>
      <c r="AA3818" s="325">
        <v>1497</v>
      </c>
      <c r="AB3818" s="5"/>
      <c r="AC3818" s="224">
        <f t="shared" si="140"/>
        <v>0</v>
      </c>
      <c r="AD3818" s="270">
        <f t="shared" si="141"/>
        <v>0</v>
      </c>
      <c r="AE3818" s="198" t="s">
        <v>4484</v>
      </c>
      <c r="AF3818" s="199"/>
      <c r="AG3818" s="200"/>
      <c r="AH3818" s="200"/>
      <c r="AI3818" s="169" t="str">
        <f>IF(AB3818/W3818=0,"",IF(MOD(AB3818,W3818)&gt;0,"ОШИБКА!!! неверная кратность на сорт",""))</f>
        <v/>
      </c>
    </row>
    <row r="3819" spans="2:35">
      <c r="B3819" s="251"/>
      <c r="C3819" s="168" t="s">
        <v>6793</v>
      </c>
      <c r="D3819" s="267"/>
      <c r="E3819" s="267"/>
      <c r="F3819" s="267"/>
      <c r="G3819" s="267"/>
      <c r="H3819" s="267"/>
      <c r="I3819" s="267"/>
      <c r="J3819" s="267"/>
      <c r="K3819" s="324">
        <v>20</v>
      </c>
      <c r="L3819" s="196" t="s">
        <v>36</v>
      </c>
      <c r="M3819" s="332" t="s">
        <v>614</v>
      </c>
      <c r="N3819" s="332" t="s">
        <v>17</v>
      </c>
      <c r="O3819" s="332" t="s">
        <v>18</v>
      </c>
      <c r="P3819" s="332" t="s">
        <v>6825</v>
      </c>
      <c r="Q3819" s="338" t="s">
        <v>57</v>
      </c>
      <c r="R3819" s="334" t="s">
        <v>64</v>
      </c>
      <c r="S3819" s="334"/>
      <c r="T3819" s="334"/>
      <c r="U3819" s="337" t="s">
        <v>6831</v>
      </c>
      <c r="V3819" s="197"/>
      <c r="W3819" s="220">
        <v>1</v>
      </c>
      <c r="X3819" s="227">
        <v>3698</v>
      </c>
      <c r="Y3819" s="227">
        <v>3586</v>
      </c>
      <c r="Z3819" s="227">
        <v>3362</v>
      </c>
      <c r="AA3819" s="325">
        <v>3160</v>
      </c>
      <c r="AB3819" s="5"/>
      <c r="AC3819" s="224">
        <f t="shared" si="140"/>
        <v>0</v>
      </c>
      <c r="AD3819" s="270">
        <f t="shared" si="141"/>
        <v>0</v>
      </c>
      <c r="AE3819" s="198" t="s">
        <v>4484</v>
      </c>
      <c r="AF3819" s="199"/>
      <c r="AG3819" s="200"/>
      <c r="AH3819" s="200"/>
      <c r="AI3819" s="169" t="str">
        <f>IF(AB3819/W3819=0,"",IF(MOD(AB3819,W3819)&gt;0,"ОШИБКА!!! неверная кратность на сорт",""))</f>
        <v/>
      </c>
    </row>
    <row r="3820" spans="2:35">
      <c r="B3820" s="251"/>
      <c r="C3820" s="168"/>
      <c r="D3820" s="267"/>
      <c r="E3820" s="267"/>
      <c r="F3820" s="267"/>
      <c r="G3820" s="267"/>
      <c r="H3820" s="267"/>
      <c r="I3820" s="267"/>
      <c r="J3820" s="267"/>
      <c r="K3820" s="324">
        <v>40</v>
      </c>
      <c r="L3820" s="196" t="s">
        <v>36</v>
      </c>
      <c r="M3820" s="332" t="s">
        <v>614</v>
      </c>
      <c r="N3820" s="332" t="s">
        <v>17</v>
      </c>
      <c r="O3820" s="332" t="s">
        <v>18</v>
      </c>
      <c r="P3820" s="332" t="s">
        <v>6826</v>
      </c>
      <c r="Q3820" s="338" t="s">
        <v>6945</v>
      </c>
      <c r="R3820" s="334" t="s">
        <v>5</v>
      </c>
      <c r="S3820" s="334"/>
      <c r="T3820" s="334"/>
      <c r="U3820" s="337" t="s">
        <v>6831</v>
      </c>
      <c r="V3820" s="197"/>
      <c r="W3820" s="220">
        <v>1</v>
      </c>
      <c r="X3820" s="227">
        <v>2857</v>
      </c>
      <c r="Y3820" s="227">
        <v>2771</v>
      </c>
      <c r="Z3820" s="227">
        <v>2597</v>
      </c>
      <c r="AA3820" s="325">
        <v>2441</v>
      </c>
      <c r="AB3820" s="5"/>
      <c r="AC3820" s="224">
        <f t="shared" si="140"/>
        <v>0</v>
      </c>
      <c r="AD3820" s="270">
        <f t="shared" si="141"/>
        <v>0</v>
      </c>
      <c r="AE3820" s="198" t="s">
        <v>4484</v>
      </c>
      <c r="AF3820" s="199"/>
      <c r="AG3820" s="200"/>
      <c r="AH3820" s="200"/>
      <c r="AI3820" s="169" t="str">
        <f>IF(AB3820/W3820=0,"",IF(MOD(AB3820,W3820)&gt;0,"ОШИБКА!!! неверная кратность на сорт",""))</f>
        <v/>
      </c>
    </row>
    <row r="3821" spans="2:35">
      <c r="B3821" s="251"/>
      <c r="C3821" s="168" t="s">
        <v>50</v>
      </c>
      <c r="D3821" s="267">
        <v>65</v>
      </c>
      <c r="E3821" s="267"/>
      <c r="F3821" s="267"/>
      <c r="G3821" s="267"/>
      <c r="H3821" s="267"/>
      <c r="I3821" s="267"/>
      <c r="J3821" s="267"/>
      <c r="K3821" s="267"/>
      <c r="L3821" s="196" t="s">
        <v>37</v>
      </c>
      <c r="M3821" s="196" t="s">
        <v>614</v>
      </c>
      <c r="N3821" s="196" t="s">
        <v>44</v>
      </c>
      <c r="O3821" s="196" t="s">
        <v>43</v>
      </c>
      <c r="P3821" s="196" t="s">
        <v>45</v>
      </c>
      <c r="Q3821" s="217" t="s">
        <v>4612</v>
      </c>
      <c r="R3821" s="218"/>
      <c r="S3821" s="218"/>
      <c r="T3821" s="218"/>
      <c r="U3821" s="219"/>
      <c r="V3821" s="197" t="s">
        <v>176</v>
      </c>
      <c r="W3821" s="220">
        <v>1</v>
      </c>
      <c r="X3821" s="223">
        <v>4579</v>
      </c>
      <c r="Y3821" s="223">
        <v>4440</v>
      </c>
      <c r="Z3821" s="223">
        <v>4163</v>
      </c>
      <c r="AA3821" s="223">
        <v>3913</v>
      </c>
      <c r="AB3821" s="5"/>
      <c r="AC3821" s="224">
        <f t="shared" si="140"/>
        <v>0</v>
      </c>
      <c r="AD3821" s="270">
        <f t="shared" si="141"/>
        <v>0</v>
      </c>
      <c r="AE3821" s="198"/>
      <c r="AF3821" s="199"/>
      <c r="AG3821" s="200"/>
      <c r="AH3821" s="200"/>
      <c r="AI3821" s="169" t="str">
        <f>IF(AB3821/W3821=0,"",IF(MOD(AB3821,W3821)&gt;0,"ОШИБКА!!! неверная кратность на сорт",""))</f>
        <v/>
      </c>
    </row>
    <row r="3822" spans="2:35">
      <c r="B3822" s="251"/>
      <c r="C3822" s="168" t="s">
        <v>3070</v>
      </c>
      <c r="D3822" s="267">
        <v>69</v>
      </c>
      <c r="E3822" s="267"/>
      <c r="F3822" s="267"/>
      <c r="G3822" s="267"/>
      <c r="H3822" s="267"/>
      <c r="I3822" s="267"/>
      <c r="J3822" s="267">
        <v>5</v>
      </c>
      <c r="K3822" s="267"/>
      <c r="L3822" s="196" t="s">
        <v>36</v>
      </c>
      <c r="M3822" s="196" t="s">
        <v>614</v>
      </c>
      <c r="N3822" s="196" t="s">
        <v>44</v>
      </c>
      <c r="O3822" s="196" t="s">
        <v>43</v>
      </c>
      <c r="P3822" s="196" t="s">
        <v>3069</v>
      </c>
      <c r="Q3822" s="196" t="s">
        <v>19</v>
      </c>
      <c r="R3822" s="218" t="s">
        <v>110</v>
      </c>
      <c r="S3822" s="218"/>
      <c r="T3822" s="218"/>
      <c r="U3822" s="315"/>
      <c r="V3822" s="197" t="s">
        <v>176</v>
      </c>
      <c r="W3822" s="220">
        <v>1</v>
      </c>
      <c r="X3822" s="223">
        <v>1165</v>
      </c>
      <c r="Y3822" s="223">
        <v>1130</v>
      </c>
      <c r="Z3822" s="223">
        <v>1059</v>
      </c>
      <c r="AA3822" s="223">
        <v>996</v>
      </c>
      <c r="AB3822" s="5"/>
      <c r="AC3822" s="224">
        <f t="shared" si="140"/>
        <v>0</v>
      </c>
      <c r="AD3822" s="270">
        <f t="shared" si="141"/>
        <v>0</v>
      </c>
      <c r="AE3822" s="198"/>
      <c r="AF3822" s="199"/>
      <c r="AG3822" s="200"/>
      <c r="AH3822" s="200"/>
      <c r="AI3822" s="169" t="str">
        <f>IF(AB3822/W3822=0,"",IF(MOD(AB3822,W3822)&gt;0,"ОШИБКА!!! неверная кратность на сорт",""))</f>
        <v/>
      </c>
    </row>
    <row r="3823" spans="2:35">
      <c r="B3823" s="251"/>
      <c r="C3823" s="168" t="s">
        <v>3071</v>
      </c>
      <c r="D3823" s="267">
        <v>71</v>
      </c>
      <c r="E3823" s="267"/>
      <c r="F3823" s="267"/>
      <c r="G3823" s="267"/>
      <c r="H3823" s="267"/>
      <c r="I3823" s="267"/>
      <c r="J3823" s="267"/>
      <c r="K3823" s="267"/>
      <c r="L3823" s="196" t="s">
        <v>36</v>
      </c>
      <c r="M3823" s="196" t="s">
        <v>614</v>
      </c>
      <c r="N3823" s="196" t="s">
        <v>44</v>
      </c>
      <c r="O3823" s="196" t="s">
        <v>43</v>
      </c>
      <c r="P3823" s="196" t="s">
        <v>3069</v>
      </c>
      <c r="Q3823" s="217" t="s">
        <v>3875</v>
      </c>
      <c r="R3823" s="218" t="s">
        <v>75</v>
      </c>
      <c r="S3823" s="218"/>
      <c r="T3823" s="218"/>
      <c r="U3823" s="219"/>
      <c r="V3823" s="197" t="s">
        <v>176</v>
      </c>
      <c r="W3823" s="220">
        <v>1</v>
      </c>
      <c r="X3823" s="223">
        <v>3066</v>
      </c>
      <c r="Y3823" s="223">
        <v>2973</v>
      </c>
      <c r="Z3823" s="223">
        <v>2787</v>
      </c>
      <c r="AA3823" s="223">
        <v>2620</v>
      </c>
      <c r="AB3823" s="5"/>
      <c r="AC3823" s="224">
        <f t="shared" si="140"/>
        <v>0</v>
      </c>
      <c r="AD3823" s="270">
        <f t="shared" si="141"/>
        <v>0</v>
      </c>
      <c r="AE3823" s="198"/>
      <c r="AF3823" s="199"/>
      <c r="AG3823" s="200"/>
      <c r="AH3823" s="200"/>
      <c r="AI3823" s="169" t="str">
        <f>IF(AB3823/W3823=0,"",IF(MOD(AB3823,W3823)&gt;0,"ОШИБКА!!! неверная кратность на сорт",""))</f>
        <v/>
      </c>
    </row>
    <row r="3824" spans="2:35">
      <c r="B3824" s="251"/>
      <c r="C3824" s="168" t="s">
        <v>55</v>
      </c>
      <c r="D3824" s="267"/>
      <c r="E3824" s="267"/>
      <c r="F3824" s="267"/>
      <c r="G3824" s="267"/>
      <c r="H3824" s="267"/>
      <c r="I3824" s="267"/>
      <c r="J3824" s="267">
        <v>3</v>
      </c>
      <c r="K3824" s="267"/>
      <c r="L3824" s="196" t="s">
        <v>37</v>
      </c>
      <c r="M3824" s="196" t="s">
        <v>614</v>
      </c>
      <c r="N3824" s="196" t="s">
        <v>44</v>
      </c>
      <c r="O3824" s="196" t="s">
        <v>43</v>
      </c>
      <c r="P3824" s="196" t="s">
        <v>53</v>
      </c>
      <c r="Q3824" s="217" t="s">
        <v>4614</v>
      </c>
      <c r="R3824" s="218"/>
      <c r="S3824" s="218"/>
      <c r="T3824" s="218"/>
      <c r="U3824" s="219"/>
      <c r="V3824" s="197" t="s">
        <v>176</v>
      </c>
      <c r="W3824" s="220">
        <v>1</v>
      </c>
      <c r="X3824" s="223">
        <v>8090</v>
      </c>
      <c r="Y3824" s="223">
        <v>7845</v>
      </c>
      <c r="Z3824" s="223">
        <v>7355</v>
      </c>
      <c r="AA3824" s="223">
        <v>6914</v>
      </c>
      <c r="AB3824" s="5"/>
      <c r="AC3824" s="224">
        <f t="shared" si="140"/>
        <v>0</v>
      </c>
      <c r="AD3824" s="270">
        <f t="shared" si="141"/>
        <v>0</v>
      </c>
      <c r="AE3824" s="198"/>
      <c r="AF3824" s="199"/>
      <c r="AG3824" s="200"/>
      <c r="AH3824" s="200"/>
      <c r="AI3824" s="169" t="str">
        <f>IF(AB3824/W3824=0,"",IF(MOD(AB3824,W3824)&gt;0,"ОШИБКА!!! неверная кратность на сорт",""))</f>
        <v/>
      </c>
    </row>
    <row r="3825" spans="2:35">
      <c r="B3825" s="251"/>
      <c r="C3825" s="168" t="s">
        <v>3277</v>
      </c>
      <c r="D3825" s="267"/>
      <c r="E3825" s="267"/>
      <c r="F3825" s="267"/>
      <c r="G3825" s="267"/>
      <c r="H3825" s="267"/>
      <c r="I3825" s="267"/>
      <c r="J3825" s="267"/>
      <c r="K3825" s="267"/>
      <c r="L3825" s="196" t="s">
        <v>37</v>
      </c>
      <c r="M3825" s="332" t="s">
        <v>614</v>
      </c>
      <c r="N3825" s="332" t="s">
        <v>44</v>
      </c>
      <c r="O3825" s="332" t="s">
        <v>43</v>
      </c>
      <c r="P3825" s="332" t="s">
        <v>4184</v>
      </c>
      <c r="Q3825" s="338" t="s">
        <v>3278</v>
      </c>
      <c r="R3825" s="334"/>
      <c r="S3825" s="334"/>
      <c r="T3825" s="334"/>
      <c r="U3825" s="219"/>
      <c r="V3825" s="197" t="s">
        <v>176</v>
      </c>
      <c r="W3825" s="220">
        <v>1</v>
      </c>
      <c r="X3825" s="223">
        <v>6876</v>
      </c>
      <c r="Y3825" s="223">
        <v>6668</v>
      </c>
      <c r="Z3825" s="223">
        <v>6251</v>
      </c>
      <c r="AA3825" s="223">
        <v>5876</v>
      </c>
      <c r="AB3825" s="5"/>
      <c r="AC3825" s="224">
        <f t="shared" si="140"/>
        <v>0</v>
      </c>
      <c r="AD3825" s="270">
        <f t="shared" si="141"/>
        <v>0</v>
      </c>
      <c r="AE3825" s="198" t="s">
        <v>4484</v>
      </c>
      <c r="AF3825" s="199"/>
      <c r="AG3825" s="200"/>
      <c r="AH3825" s="200"/>
      <c r="AI3825" s="169" t="str">
        <f>IF(AB3825/W3825=0,"",IF(MOD(AB3825,W3825)&gt;0,"ОШИБКА!!! неверная кратность на сорт",""))</f>
        <v/>
      </c>
    </row>
    <row r="3826" spans="2:35">
      <c r="B3826" s="251"/>
      <c r="C3826" s="168" t="s">
        <v>59</v>
      </c>
      <c r="D3826" s="267">
        <v>6</v>
      </c>
      <c r="E3826" s="267"/>
      <c r="F3826" s="267"/>
      <c r="G3826" s="267"/>
      <c r="H3826" s="267"/>
      <c r="I3826" s="267"/>
      <c r="J3826" s="267">
        <v>6</v>
      </c>
      <c r="K3826" s="267"/>
      <c r="L3826" s="196" t="s">
        <v>37</v>
      </c>
      <c r="M3826" s="196" t="s">
        <v>614</v>
      </c>
      <c r="N3826" s="196" t="s">
        <v>44</v>
      </c>
      <c r="O3826" s="196" t="s">
        <v>43</v>
      </c>
      <c r="P3826" s="196" t="s">
        <v>58</v>
      </c>
      <c r="Q3826" s="217" t="s">
        <v>4733</v>
      </c>
      <c r="R3826" s="218"/>
      <c r="S3826" s="218"/>
      <c r="T3826" s="218"/>
      <c r="U3826" s="219"/>
      <c r="V3826" s="197" t="s">
        <v>176</v>
      </c>
      <c r="W3826" s="220">
        <v>1</v>
      </c>
      <c r="X3826" s="223">
        <v>5978</v>
      </c>
      <c r="Y3826" s="223">
        <v>5797</v>
      </c>
      <c r="Z3826" s="223">
        <v>5435</v>
      </c>
      <c r="AA3826" s="223">
        <v>5109</v>
      </c>
      <c r="AB3826" s="5"/>
      <c r="AC3826" s="224">
        <f t="shared" si="140"/>
        <v>0</v>
      </c>
      <c r="AD3826" s="270">
        <f t="shared" si="141"/>
        <v>0</v>
      </c>
      <c r="AE3826" s="198"/>
      <c r="AF3826" s="199"/>
      <c r="AG3826" s="200"/>
      <c r="AH3826" s="200"/>
      <c r="AI3826" s="169" t="str">
        <f>IF(AB3826/W3826=0,"",IF(MOD(AB3826,W3826)&gt;0,"ОШИБКА!!! неверная кратность на сорт",""))</f>
        <v/>
      </c>
    </row>
    <row r="3827" spans="2:35">
      <c r="B3827" s="251"/>
      <c r="C3827" s="168" t="s">
        <v>61</v>
      </c>
      <c r="D3827" s="267"/>
      <c r="E3827" s="267"/>
      <c r="F3827" s="267"/>
      <c r="G3827" s="267"/>
      <c r="H3827" s="267"/>
      <c r="I3827" s="267"/>
      <c r="J3827" s="267">
        <v>7</v>
      </c>
      <c r="K3827" s="267"/>
      <c r="L3827" s="196" t="s">
        <v>37</v>
      </c>
      <c r="M3827" s="196" t="s">
        <v>614</v>
      </c>
      <c r="N3827" s="196" t="s">
        <v>44</v>
      </c>
      <c r="O3827" s="196" t="s">
        <v>43</v>
      </c>
      <c r="P3827" s="196" t="s">
        <v>1826</v>
      </c>
      <c r="Q3827" s="217" t="s">
        <v>4717</v>
      </c>
      <c r="R3827" s="218"/>
      <c r="S3827" s="218"/>
      <c r="T3827" s="218"/>
      <c r="U3827" s="219"/>
      <c r="V3827" s="197" t="s">
        <v>176</v>
      </c>
      <c r="W3827" s="220">
        <v>1</v>
      </c>
      <c r="X3827" s="223">
        <v>3682</v>
      </c>
      <c r="Y3827" s="223">
        <v>3570</v>
      </c>
      <c r="Z3827" s="223">
        <v>3347</v>
      </c>
      <c r="AA3827" s="223">
        <v>3146</v>
      </c>
      <c r="AB3827" s="5"/>
      <c r="AC3827" s="224">
        <f t="shared" si="140"/>
        <v>0</v>
      </c>
      <c r="AD3827" s="270">
        <f t="shared" si="141"/>
        <v>0</v>
      </c>
      <c r="AE3827" s="198"/>
      <c r="AF3827" s="199"/>
      <c r="AG3827" s="200"/>
      <c r="AH3827" s="200"/>
      <c r="AI3827" s="169" t="str">
        <f>IF(AB3827/W3827=0,"",IF(MOD(AB3827,W3827)&gt;0,"ОШИБКА!!! неверная кратность на сорт",""))</f>
        <v/>
      </c>
    </row>
    <row r="3828" spans="2:35">
      <c r="B3828" s="251"/>
      <c r="C3828" s="168" t="s">
        <v>3279</v>
      </c>
      <c r="D3828" s="267"/>
      <c r="E3828" s="267"/>
      <c r="F3828" s="267"/>
      <c r="G3828" s="267"/>
      <c r="H3828" s="267"/>
      <c r="I3828" s="267"/>
      <c r="J3828" s="267">
        <v>1</v>
      </c>
      <c r="K3828" s="267"/>
      <c r="L3828" s="196" t="s">
        <v>37</v>
      </c>
      <c r="M3828" s="196" t="s">
        <v>614</v>
      </c>
      <c r="N3828" s="196" t="s">
        <v>44</v>
      </c>
      <c r="O3828" s="196" t="s">
        <v>43</v>
      </c>
      <c r="P3828" s="196" t="s">
        <v>62</v>
      </c>
      <c r="Q3828" s="217" t="s">
        <v>4718</v>
      </c>
      <c r="R3828" s="218"/>
      <c r="S3828" s="218"/>
      <c r="T3828" s="218"/>
      <c r="U3828" s="219"/>
      <c r="V3828" s="197" t="s">
        <v>176</v>
      </c>
      <c r="W3828" s="220">
        <v>1</v>
      </c>
      <c r="X3828" s="223">
        <v>3832</v>
      </c>
      <c r="Y3828" s="223">
        <v>3716</v>
      </c>
      <c r="Z3828" s="223">
        <v>3483</v>
      </c>
      <c r="AA3828" s="223">
        <v>3275</v>
      </c>
      <c r="AB3828" s="5"/>
      <c r="AC3828" s="224">
        <f t="shared" si="140"/>
        <v>0</v>
      </c>
      <c r="AD3828" s="270">
        <f t="shared" si="141"/>
        <v>0</v>
      </c>
      <c r="AE3828" s="198"/>
      <c r="AF3828" s="199"/>
      <c r="AG3828" s="200"/>
      <c r="AH3828" s="200"/>
      <c r="AI3828" s="169" t="str">
        <f>IF(AB3828/W3828=0,"",IF(MOD(AB3828,W3828)&gt;0,"ОШИБКА!!! неверная кратность на сорт",""))</f>
        <v/>
      </c>
    </row>
    <row r="3829" spans="2:35">
      <c r="B3829" s="251"/>
      <c r="C3829" s="168" t="s">
        <v>1828</v>
      </c>
      <c r="D3829" s="267">
        <v>107</v>
      </c>
      <c r="E3829" s="267"/>
      <c r="F3829" s="267"/>
      <c r="G3829" s="267"/>
      <c r="H3829" s="267"/>
      <c r="I3829" s="267"/>
      <c r="J3829" s="267"/>
      <c r="K3829" s="267"/>
      <c r="L3829" s="196" t="s">
        <v>37</v>
      </c>
      <c r="M3829" s="196" t="s">
        <v>614</v>
      </c>
      <c r="N3829" s="196" t="s">
        <v>44</v>
      </c>
      <c r="O3829" s="196" t="s">
        <v>43</v>
      </c>
      <c r="P3829" s="196" t="s">
        <v>1827</v>
      </c>
      <c r="Q3829" s="217" t="s">
        <v>543</v>
      </c>
      <c r="R3829" s="218"/>
      <c r="S3829" s="218"/>
      <c r="T3829" s="218"/>
      <c r="U3829" s="315"/>
      <c r="V3829" s="197" t="s">
        <v>776</v>
      </c>
      <c r="W3829" s="220">
        <v>1</v>
      </c>
      <c r="X3829" s="223">
        <v>5482</v>
      </c>
      <c r="Y3829" s="223">
        <v>5316</v>
      </c>
      <c r="Z3829" s="223">
        <v>4983</v>
      </c>
      <c r="AA3829" s="223">
        <v>4685</v>
      </c>
      <c r="AB3829" s="5"/>
      <c r="AC3829" s="224">
        <f t="shared" si="140"/>
        <v>0</v>
      </c>
      <c r="AD3829" s="270">
        <f t="shared" si="141"/>
        <v>0</v>
      </c>
      <c r="AE3829" s="198"/>
      <c r="AF3829" s="199"/>
      <c r="AG3829" s="200"/>
      <c r="AH3829" s="200"/>
      <c r="AI3829" s="169" t="str">
        <f>IF(AB3829/W3829=0,"",IF(MOD(AB3829,W3829)&gt;0,"ОШИБКА!!! неверная кратность на сорт",""))</f>
        <v/>
      </c>
    </row>
    <row r="3830" spans="2:35">
      <c r="B3830" s="251"/>
      <c r="C3830" s="168" t="s">
        <v>1829</v>
      </c>
      <c r="D3830" s="267">
        <v>7</v>
      </c>
      <c r="E3830" s="267"/>
      <c r="F3830" s="267"/>
      <c r="G3830" s="267"/>
      <c r="H3830" s="267"/>
      <c r="I3830" s="267"/>
      <c r="J3830" s="267">
        <v>5</v>
      </c>
      <c r="K3830" s="267"/>
      <c r="L3830" s="196" t="s">
        <v>37</v>
      </c>
      <c r="M3830" s="196" t="s">
        <v>614</v>
      </c>
      <c r="N3830" s="196" t="s">
        <v>44</v>
      </c>
      <c r="O3830" s="196" t="s">
        <v>43</v>
      </c>
      <c r="P3830" s="196" t="s">
        <v>1830</v>
      </c>
      <c r="Q3830" s="217" t="s">
        <v>3280</v>
      </c>
      <c r="R3830" s="218"/>
      <c r="S3830" s="218"/>
      <c r="T3830" s="218"/>
      <c r="U3830" s="219"/>
      <c r="V3830" s="197" t="s">
        <v>157</v>
      </c>
      <c r="W3830" s="220">
        <v>1</v>
      </c>
      <c r="X3830" s="223">
        <v>5726</v>
      </c>
      <c r="Y3830" s="223">
        <v>5552</v>
      </c>
      <c r="Z3830" s="223">
        <v>5205</v>
      </c>
      <c r="AA3830" s="223">
        <v>4893</v>
      </c>
      <c r="AB3830" s="5"/>
      <c r="AC3830" s="224">
        <f t="shared" si="140"/>
        <v>0</v>
      </c>
      <c r="AD3830" s="270">
        <f t="shared" si="141"/>
        <v>0</v>
      </c>
      <c r="AE3830" s="198"/>
      <c r="AF3830" s="199"/>
      <c r="AG3830" s="200"/>
      <c r="AH3830" s="200"/>
      <c r="AI3830" s="169" t="str">
        <f>IF(AB3830/W3830=0,"",IF(MOD(AB3830,W3830)&gt;0,"ОШИБКА!!! неверная кратность на сорт",""))</f>
        <v/>
      </c>
    </row>
    <row r="3831" spans="2:35">
      <c r="B3831" s="251"/>
      <c r="C3831" s="168" t="s">
        <v>4711</v>
      </c>
      <c r="D3831" s="267"/>
      <c r="E3831" s="267"/>
      <c r="F3831" s="267"/>
      <c r="G3831" s="267"/>
      <c r="H3831" s="267"/>
      <c r="I3831" s="267">
        <v>84</v>
      </c>
      <c r="J3831" s="267"/>
      <c r="K3831" s="267"/>
      <c r="L3831" s="196" t="s">
        <v>36</v>
      </c>
      <c r="M3831" s="196" t="s">
        <v>614</v>
      </c>
      <c r="N3831" s="196" t="s">
        <v>44</v>
      </c>
      <c r="O3831" s="196" t="s">
        <v>43</v>
      </c>
      <c r="P3831" s="196" t="s">
        <v>4709</v>
      </c>
      <c r="Q3831" s="217" t="s">
        <v>4710</v>
      </c>
      <c r="R3831" s="218"/>
      <c r="S3831" s="218"/>
      <c r="T3831" s="218"/>
      <c r="U3831" s="219"/>
      <c r="V3831" s="197" t="s">
        <v>176</v>
      </c>
      <c r="W3831" s="220">
        <v>1</v>
      </c>
      <c r="X3831" s="223">
        <v>928</v>
      </c>
      <c r="Y3831" s="223">
        <v>900</v>
      </c>
      <c r="Z3831" s="223">
        <v>843</v>
      </c>
      <c r="AA3831" s="223">
        <v>793</v>
      </c>
      <c r="AB3831" s="5"/>
      <c r="AC3831" s="224">
        <f t="shared" si="140"/>
        <v>0</v>
      </c>
      <c r="AD3831" s="270">
        <f t="shared" si="141"/>
        <v>0</v>
      </c>
      <c r="AE3831" s="198"/>
      <c r="AF3831" s="199"/>
      <c r="AG3831" s="200"/>
      <c r="AH3831" s="200"/>
      <c r="AI3831" s="169" t="str">
        <f>IF(AB3831/W3831=0,"",IF(MOD(AB3831,W3831)&gt;0,"ОШИБКА!!! неверная кратность на сорт",""))</f>
        <v/>
      </c>
    </row>
    <row r="3832" spans="2:35">
      <c r="B3832" s="251"/>
      <c r="C3832" s="168" t="s">
        <v>67</v>
      </c>
      <c r="D3832" s="267">
        <v>26</v>
      </c>
      <c r="E3832" s="267"/>
      <c r="F3832" s="267"/>
      <c r="G3832" s="267"/>
      <c r="H3832" s="267"/>
      <c r="I3832" s="267">
        <v>9</v>
      </c>
      <c r="J3832" s="267">
        <v>5</v>
      </c>
      <c r="K3832" s="267"/>
      <c r="L3832" s="196" t="s">
        <v>37</v>
      </c>
      <c r="M3832" s="196" t="s">
        <v>614</v>
      </c>
      <c r="N3832" s="196" t="s">
        <v>44</v>
      </c>
      <c r="O3832" s="196" t="s">
        <v>43</v>
      </c>
      <c r="P3832" s="196" t="s">
        <v>68</v>
      </c>
      <c r="Q3832" s="217" t="s">
        <v>4716</v>
      </c>
      <c r="R3832" s="218"/>
      <c r="S3832" s="218"/>
      <c r="T3832" s="218"/>
      <c r="U3832" s="219"/>
      <c r="V3832" s="197" t="s">
        <v>176</v>
      </c>
      <c r="W3832" s="220">
        <v>1</v>
      </c>
      <c r="X3832" s="223">
        <v>3710</v>
      </c>
      <c r="Y3832" s="223">
        <v>3597</v>
      </c>
      <c r="Z3832" s="223">
        <v>3372</v>
      </c>
      <c r="AA3832" s="223">
        <v>3170</v>
      </c>
      <c r="AB3832" s="5"/>
      <c r="AC3832" s="224">
        <f t="shared" si="140"/>
        <v>0</v>
      </c>
      <c r="AD3832" s="270">
        <f t="shared" si="141"/>
        <v>0</v>
      </c>
      <c r="AE3832" s="198"/>
      <c r="AF3832" s="199"/>
      <c r="AG3832" s="200"/>
      <c r="AH3832" s="200"/>
      <c r="AI3832" s="169" t="str">
        <f>IF(AB3832/W3832=0,"",IF(MOD(AB3832,W3832)&gt;0,"ОШИБКА!!! неверная кратность на сорт",""))</f>
        <v/>
      </c>
    </row>
    <row r="3833" spans="2:35">
      <c r="B3833" s="251"/>
      <c r="C3833" s="168" t="s">
        <v>838</v>
      </c>
      <c r="D3833" s="267">
        <v>10</v>
      </c>
      <c r="E3833" s="267"/>
      <c r="F3833" s="267"/>
      <c r="G3833" s="267"/>
      <c r="H3833" s="267"/>
      <c r="I3833" s="267"/>
      <c r="J3833" s="267"/>
      <c r="K3833" s="267"/>
      <c r="L3833" s="196" t="s">
        <v>36</v>
      </c>
      <c r="M3833" s="196" t="s">
        <v>614</v>
      </c>
      <c r="N3833" s="196" t="s">
        <v>44</v>
      </c>
      <c r="O3833" s="196" t="s">
        <v>43</v>
      </c>
      <c r="P3833" s="196" t="s">
        <v>958</v>
      </c>
      <c r="Q3833" s="217" t="s">
        <v>52</v>
      </c>
      <c r="R3833" s="218"/>
      <c r="S3833" s="218"/>
      <c r="T3833" s="218"/>
      <c r="U3833" s="219"/>
      <c r="V3833" s="197" t="s">
        <v>157</v>
      </c>
      <c r="W3833" s="220">
        <v>1</v>
      </c>
      <c r="X3833" s="223">
        <v>1368</v>
      </c>
      <c r="Y3833" s="223">
        <v>1327</v>
      </c>
      <c r="Z3833" s="223">
        <v>1244</v>
      </c>
      <c r="AA3833" s="223">
        <v>1169</v>
      </c>
      <c r="AB3833" s="5"/>
      <c r="AC3833" s="224">
        <f t="shared" si="140"/>
        <v>0</v>
      </c>
      <c r="AD3833" s="270">
        <f t="shared" si="141"/>
        <v>0</v>
      </c>
      <c r="AE3833" s="198"/>
      <c r="AF3833" s="199"/>
      <c r="AG3833" s="200"/>
      <c r="AH3833" s="200"/>
      <c r="AI3833" s="169" t="str">
        <f>IF(AB3833/W3833=0,"",IF(MOD(AB3833,W3833)&gt;0,"ОШИБКА!!! неверная кратность на сорт",""))</f>
        <v/>
      </c>
    </row>
    <row r="3834" spans="2:35">
      <c r="B3834" s="251"/>
      <c r="C3834" s="168" t="s">
        <v>3068</v>
      </c>
      <c r="D3834" s="267">
        <v>17</v>
      </c>
      <c r="E3834" s="267"/>
      <c r="F3834" s="267"/>
      <c r="G3834" s="267"/>
      <c r="H3834" s="267"/>
      <c r="I3834" s="267"/>
      <c r="J3834" s="267">
        <v>6</v>
      </c>
      <c r="K3834" s="267"/>
      <c r="L3834" s="196" t="s">
        <v>36</v>
      </c>
      <c r="M3834" s="196" t="s">
        <v>614</v>
      </c>
      <c r="N3834" s="196" t="s">
        <v>44</v>
      </c>
      <c r="O3834" s="196" t="s">
        <v>43</v>
      </c>
      <c r="P3834" s="196" t="s">
        <v>958</v>
      </c>
      <c r="Q3834" s="217" t="s">
        <v>49</v>
      </c>
      <c r="R3834" s="218"/>
      <c r="S3834" s="218" t="s">
        <v>3067</v>
      </c>
      <c r="T3834" s="218" t="s">
        <v>3877</v>
      </c>
      <c r="U3834" s="219"/>
      <c r="V3834" s="197" t="s">
        <v>176</v>
      </c>
      <c r="W3834" s="220">
        <v>1</v>
      </c>
      <c r="X3834" s="223">
        <v>9092</v>
      </c>
      <c r="Y3834" s="223">
        <v>8816</v>
      </c>
      <c r="Z3834" s="223">
        <v>8265</v>
      </c>
      <c r="AA3834" s="223">
        <v>7770</v>
      </c>
      <c r="AB3834" s="5"/>
      <c r="AC3834" s="224">
        <f t="shared" si="140"/>
        <v>0</v>
      </c>
      <c r="AD3834" s="270">
        <f t="shared" si="141"/>
        <v>0</v>
      </c>
      <c r="AE3834" s="198"/>
      <c r="AF3834" s="199"/>
      <c r="AG3834" s="200"/>
      <c r="AH3834" s="200"/>
      <c r="AI3834" s="169" t="str">
        <f>IF(AB3834/W3834=0,"",IF(MOD(AB3834,W3834)&gt;0,"ОШИБКА!!! неверная кратность на сорт",""))</f>
        <v/>
      </c>
    </row>
    <row r="3835" spans="2:35">
      <c r="B3835" s="251"/>
      <c r="C3835" s="168" t="s">
        <v>3281</v>
      </c>
      <c r="D3835" s="267">
        <v>1</v>
      </c>
      <c r="E3835" s="267"/>
      <c r="F3835" s="267"/>
      <c r="G3835" s="267"/>
      <c r="H3835" s="267"/>
      <c r="I3835" s="267"/>
      <c r="J3835" s="267"/>
      <c r="K3835" s="267"/>
      <c r="L3835" s="196" t="s">
        <v>37</v>
      </c>
      <c r="M3835" s="196" t="s">
        <v>614</v>
      </c>
      <c r="N3835" s="196" t="s">
        <v>44</v>
      </c>
      <c r="O3835" s="196" t="s">
        <v>43</v>
      </c>
      <c r="P3835" s="196" t="s">
        <v>958</v>
      </c>
      <c r="Q3835" s="217" t="s">
        <v>5729</v>
      </c>
      <c r="R3835" s="218"/>
      <c r="S3835" s="218" t="s">
        <v>15</v>
      </c>
      <c r="T3835" s="218" t="s">
        <v>5728</v>
      </c>
      <c r="U3835" s="219"/>
      <c r="V3835" s="197" t="s">
        <v>176</v>
      </c>
      <c r="W3835" s="220">
        <v>1</v>
      </c>
      <c r="X3835" s="223">
        <v>6381</v>
      </c>
      <c r="Y3835" s="223">
        <v>6188</v>
      </c>
      <c r="Z3835" s="223">
        <v>5801</v>
      </c>
      <c r="AA3835" s="223">
        <v>5453</v>
      </c>
      <c r="AB3835" s="5"/>
      <c r="AC3835" s="224">
        <f t="shared" si="140"/>
        <v>0</v>
      </c>
      <c r="AD3835" s="270">
        <f t="shared" si="141"/>
        <v>0</v>
      </c>
      <c r="AE3835" s="198"/>
      <c r="AF3835" s="199"/>
      <c r="AG3835" s="200"/>
      <c r="AH3835" s="200"/>
      <c r="AI3835" s="169" t="str">
        <f>IF(AB3835/W3835=0,"",IF(MOD(AB3835,W3835)&gt;0,"ОШИБКА!!! неверная кратность на сорт",""))</f>
        <v/>
      </c>
    </row>
    <row r="3836" spans="2:35">
      <c r="B3836" s="251"/>
      <c r="C3836" s="168" t="s">
        <v>71</v>
      </c>
      <c r="D3836" s="267"/>
      <c r="E3836" s="267"/>
      <c r="F3836" s="267"/>
      <c r="G3836" s="267"/>
      <c r="H3836" s="267"/>
      <c r="I3836" s="267"/>
      <c r="J3836" s="267"/>
      <c r="K3836" s="267"/>
      <c r="L3836" s="196" t="s">
        <v>37</v>
      </c>
      <c r="M3836" s="332" t="s">
        <v>614</v>
      </c>
      <c r="N3836" s="332" t="s">
        <v>44</v>
      </c>
      <c r="O3836" s="332" t="s">
        <v>43</v>
      </c>
      <c r="P3836" s="332" t="s">
        <v>958</v>
      </c>
      <c r="Q3836" s="338" t="s">
        <v>5727</v>
      </c>
      <c r="R3836" s="334"/>
      <c r="S3836" s="334"/>
      <c r="T3836" s="334"/>
      <c r="U3836" s="219"/>
      <c r="V3836" s="197" t="s">
        <v>74</v>
      </c>
      <c r="W3836" s="220">
        <v>1</v>
      </c>
      <c r="X3836" s="223">
        <v>6566</v>
      </c>
      <c r="Y3836" s="223">
        <v>6367</v>
      </c>
      <c r="Z3836" s="223">
        <v>5969</v>
      </c>
      <c r="AA3836" s="223">
        <v>5611</v>
      </c>
      <c r="AB3836" s="5"/>
      <c r="AC3836" s="224">
        <f t="shared" si="140"/>
        <v>0</v>
      </c>
      <c r="AD3836" s="270">
        <f t="shared" si="141"/>
        <v>0</v>
      </c>
      <c r="AE3836" s="198" t="s">
        <v>4484</v>
      </c>
      <c r="AF3836" s="199"/>
      <c r="AG3836" s="200"/>
      <c r="AH3836" s="200"/>
      <c r="AI3836" s="169" t="str">
        <f>IF(AB3836/W3836=0,"",IF(MOD(AB3836,W3836)&gt;0,"ОШИБКА!!! неверная кратность на сорт",""))</f>
        <v/>
      </c>
    </row>
    <row r="3837" spans="2:35">
      <c r="B3837" s="251"/>
      <c r="C3837" s="168" t="s">
        <v>1831</v>
      </c>
      <c r="D3837" s="267">
        <v>33</v>
      </c>
      <c r="E3837" s="267"/>
      <c r="F3837" s="267"/>
      <c r="G3837" s="267"/>
      <c r="H3837" s="267"/>
      <c r="I3837" s="267"/>
      <c r="J3837" s="267">
        <v>5</v>
      </c>
      <c r="K3837" s="267"/>
      <c r="L3837" s="196" t="s">
        <v>37</v>
      </c>
      <c r="M3837" s="196" t="s">
        <v>614</v>
      </c>
      <c r="N3837" s="196" t="s">
        <v>44</v>
      </c>
      <c r="O3837" s="196" t="s">
        <v>43</v>
      </c>
      <c r="P3837" s="196" t="s">
        <v>958</v>
      </c>
      <c r="Q3837" s="217" t="s">
        <v>543</v>
      </c>
      <c r="R3837" s="218"/>
      <c r="S3837" s="218"/>
      <c r="T3837" s="218"/>
      <c r="U3837" s="315"/>
      <c r="V3837" s="197" t="s">
        <v>776</v>
      </c>
      <c r="W3837" s="220">
        <v>1</v>
      </c>
      <c r="X3837" s="223">
        <v>5444</v>
      </c>
      <c r="Y3837" s="223">
        <v>5279</v>
      </c>
      <c r="Z3837" s="223">
        <v>4949</v>
      </c>
      <c r="AA3837" s="223">
        <v>4652</v>
      </c>
      <c r="AB3837" s="5"/>
      <c r="AC3837" s="224">
        <f t="shared" si="140"/>
        <v>0</v>
      </c>
      <c r="AD3837" s="270">
        <f t="shared" si="141"/>
        <v>0</v>
      </c>
      <c r="AE3837" s="198"/>
      <c r="AF3837" s="199"/>
      <c r="AG3837" s="200"/>
      <c r="AH3837" s="200"/>
      <c r="AI3837" s="169" t="str">
        <f>IF(AB3837/W3837=0,"",IF(MOD(AB3837,W3837)&gt;0,"ОШИБКА!!! неверная кратность на сорт",""))</f>
        <v/>
      </c>
    </row>
    <row r="3838" spans="2:35">
      <c r="B3838" s="251"/>
      <c r="C3838" s="254" t="s">
        <v>1263</v>
      </c>
      <c r="D3838" s="267"/>
      <c r="E3838" s="267">
        <v>14</v>
      </c>
      <c r="F3838" s="267">
        <v>0</v>
      </c>
      <c r="G3838" s="267"/>
      <c r="H3838" s="267"/>
      <c r="I3838" s="267"/>
      <c r="J3838" s="267"/>
      <c r="K3838" s="267"/>
      <c r="L3838" s="196" t="s">
        <v>37</v>
      </c>
      <c r="M3838" s="332" t="s">
        <v>614</v>
      </c>
      <c r="N3838" s="332" t="s">
        <v>44</v>
      </c>
      <c r="O3838" s="332" t="s">
        <v>43</v>
      </c>
      <c r="P3838" s="332" t="s">
        <v>76</v>
      </c>
      <c r="Q3838" s="338" t="s">
        <v>48</v>
      </c>
      <c r="R3838" s="334"/>
      <c r="S3838" s="334"/>
      <c r="T3838" s="334"/>
      <c r="U3838" s="336"/>
      <c r="V3838" s="197" t="s">
        <v>776</v>
      </c>
      <c r="W3838" s="220">
        <v>1</v>
      </c>
      <c r="X3838" s="223">
        <v>415</v>
      </c>
      <c r="Y3838" s="223">
        <v>402</v>
      </c>
      <c r="Z3838" s="223">
        <v>377</v>
      </c>
      <c r="AA3838" s="223">
        <v>354</v>
      </c>
      <c r="AB3838" s="5"/>
      <c r="AC3838" s="224">
        <f t="shared" si="140"/>
        <v>0</v>
      </c>
      <c r="AD3838" s="270">
        <f t="shared" si="141"/>
        <v>0</v>
      </c>
      <c r="AE3838" s="198" t="s">
        <v>4484</v>
      </c>
      <c r="AF3838" s="199"/>
      <c r="AG3838" s="200"/>
      <c r="AH3838" s="200"/>
      <c r="AI3838" s="169" t="str">
        <f>IF(AB3838/W3838=0,"",IF(MOD(AB3838,W3838)&gt;0,"ОШИБКА!!! неверная кратность на сорт",""))</f>
        <v/>
      </c>
    </row>
    <row r="3839" spans="2:35">
      <c r="B3839" s="251"/>
      <c r="C3839" s="168" t="s">
        <v>611</v>
      </c>
      <c r="D3839" s="267"/>
      <c r="E3839" s="267"/>
      <c r="F3839" s="267"/>
      <c r="G3839" s="267"/>
      <c r="H3839" s="267"/>
      <c r="I3839" s="267"/>
      <c r="J3839" s="267"/>
      <c r="K3839" s="267"/>
      <c r="L3839" s="196" t="s">
        <v>36</v>
      </c>
      <c r="M3839" s="332" t="s">
        <v>614</v>
      </c>
      <c r="N3839" s="332" t="s">
        <v>44</v>
      </c>
      <c r="O3839" s="332" t="s">
        <v>43</v>
      </c>
      <c r="P3839" s="332" t="s">
        <v>78</v>
      </c>
      <c r="Q3839" s="338" t="s">
        <v>49</v>
      </c>
      <c r="R3839" s="334"/>
      <c r="S3839" s="334"/>
      <c r="T3839" s="334"/>
      <c r="U3839" s="219"/>
      <c r="V3839" s="197" t="s">
        <v>176</v>
      </c>
      <c r="W3839" s="220">
        <v>1</v>
      </c>
      <c r="X3839" s="223">
        <v>5429</v>
      </c>
      <c r="Y3839" s="223">
        <v>5264</v>
      </c>
      <c r="Z3839" s="223">
        <v>4935</v>
      </c>
      <c r="AA3839" s="223">
        <v>4639</v>
      </c>
      <c r="AB3839" s="5"/>
      <c r="AC3839" s="224">
        <f t="shared" si="140"/>
        <v>0</v>
      </c>
      <c r="AD3839" s="270">
        <f t="shared" si="141"/>
        <v>0</v>
      </c>
      <c r="AE3839" s="198" t="s">
        <v>4484</v>
      </c>
      <c r="AF3839" s="199"/>
      <c r="AG3839" s="200"/>
      <c r="AH3839" s="200"/>
      <c r="AI3839" s="169" t="str">
        <f>IF(AB3839/W3839=0,"",IF(MOD(AB3839,W3839)&gt;0,"ОШИБКА!!! неверная кратность на сорт",""))</f>
        <v/>
      </c>
    </row>
    <row r="3840" spans="2:35">
      <c r="B3840" s="251"/>
      <c r="C3840" s="168" t="s">
        <v>925</v>
      </c>
      <c r="D3840" s="267">
        <v>21</v>
      </c>
      <c r="E3840" s="267"/>
      <c r="F3840" s="267"/>
      <c r="G3840" s="267"/>
      <c r="H3840" s="267"/>
      <c r="I3840" s="267"/>
      <c r="J3840" s="267">
        <v>2</v>
      </c>
      <c r="K3840" s="267"/>
      <c r="L3840" s="196" t="s">
        <v>36</v>
      </c>
      <c r="M3840" s="196" t="s">
        <v>614</v>
      </c>
      <c r="N3840" s="196" t="s">
        <v>44</v>
      </c>
      <c r="O3840" s="196" t="s">
        <v>43</v>
      </c>
      <c r="P3840" s="196" t="s">
        <v>79</v>
      </c>
      <c r="Q3840" s="217" t="s">
        <v>49</v>
      </c>
      <c r="R3840" s="218"/>
      <c r="S3840" s="218"/>
      <c r="T3840" s="218"/>
      <c r="U3840" s="219"/>
      <c r="V3840" s="197" t="s">
        <v>176</v>
      </c>
      <c r="W3840" s="220">
        <v>1</v>
      </c>
      <c r="X3840" s="223">
        <v>5429</v>
      </c>
      <c r="Y3840" s="223">
        <v>5264</v>
      </c>
      <c r="Z3840" s="223">
        <v>4935</v>
      </c>
      <c r="AA3840" s="223">
        <v>4639</v>
      </c>
      <c r="AB3840" s="5"/>
      <c r="AC3840" s="224">
        <f t="shared" si="140"/>
        <v>0</v>
      </c>
      <c r="AD3840" s="270">
        <f t="shared" si="141"/>
        <v>0</v>
      </c>
      <c r="AE3840" s="198"/>
      <c r="AF3840" s="199"/>
      <c r="AG3840" s="200"/>
      <c r="AH3840" s="200"/>
      <c r="AI3840" s="169" t="str">
        <f>IF(AB3840/W3840=0,"",IF(MOD(AB3840,W3840)&gt;0,"ОШИБКА!!! неверная кратность на сорт",""))</f>
        <v/>
      </c>
    </row>
    <row r="3841" spans="2:35">
      <c r="B3841" s="251"/>
      <c r="C3841" s="168" t="s">
        <v>3287</v>
      </c>
      <c r="D3841" s="267"/>
      <c r="E3841" s="267"/>
      <c r="F3841" s="267"/>
      <c r="G3841" s="267"/>
      <c r="H3841" s="267"/>
      <c r="I3841" s="267"/>
      <c r="J3841" s="267"/>
      <c r="K3841" s="267"/>
      <c r="L3841" s="196" t="s">
        <v>37</v>
      </c>
      <c r="M3841" s="332" t="s">
        <v>614</v>
      </c>
      <c r="N3841" s="332" t="s">
        <v>44</v>
      </c>
      <c r="O3841" s="332" t="s">
        <v>43</v>
      </c>
      <c r="P3841" s="332" t="s">
        <v>79</v>
      </c>
      <c r="Q3841" s="338" t="s">
        <v>4714</v>
      </c>
      <c r="R3841" s="334"/>
      <c r="S3841" s="334"/>
      <c r="T3841" s="334"/>
      <c r="U3841" s="219"/>
      <c r="V3841" s="197" t="s">
        <v>176</v>
      </c>
      <c r="W3841" s="220">
        <v>1</v>
      </c>
      <c r="X3841" s="223">
        <v>2167</v>
      </c>
      <c r="Y3841" s="223">
        <v>2101</v>
      </c>
      <c r="Z3841" s="223">
        <v>1970</v>
      </c>
      <c r="AA3841" s="223">
        <v>1852</v>
      </c>
      <c r="AB3841" s="5"/>
      <c r="AC3841" s="224">
        <f t="shared" si="140"/>
        <v>0</v>
      </c>
      <c r="AD3841" s="270">
        <f t="shared" si="141"/>
        <v>0</v>
      </c>
      <c r="AE3841" s="198" t="s">
        <v>4484</v>
      </c>
      <c r="AF3841" s="199"/>
      <c r="AG3841" s="200"/>
      <c r="AH3841" s="200"/>
      <c r="AI3841" s="169" t="str">
        <f>IF(AB3841/W3841=0,"",IF(MOD(AB3841,W3841)&gt;0,"ОШИБКА!!! неверная кратность на сорт",""))</f>
        <v/>
      </c>
    </row>
    <row r="3842" spans="2:35">
      <c r="B3842" s="251"/>
      <c r="C3842" s="168" t="s">
        <v>4719</v>
      </c>
      <c r="D3842" s="267">
        <v>30</v>
      </c>
      <c r="E3842" s="267"/>
      <c r="F3842" s="267"/>
      <c r="G3842" s="267"/>
      <c r="H3842" s="267"/>
      <c r="I3842" s="267">
        <v>74</v>
      </c>
      <c r="J3842" s="267"/>
      <c r="K3842" s="267"/>
      <c r="L3842" s="196" t="s">
        <v>36</v>
      </c>
      <c r="M3842" s="196" t="s">
        <v>614</v>
      </c>
      <c r="N3842" s="196" t="s">
        <v>44</v>
      </c>
      <c r="O3842" s="196" t="s">
        <v>43</v>
      </c>
      <c r="P3842" s="196" t="s">
        <v>4713</v>
      </c>
      <c r="Q3842" s="217" t="s">
        <v>4710</v>
      </c>
      <c r="R3842" s="218"/>
      <c r="S3842" s="218"/>
      <c r="T3842" s="218"/>
      <c r="U3842" s="219"/>
      <c r="V3842" s="197" t="s">
        <v>176</v>
      </c>
      <c r="W3842" s="220">
        <v>1</v>
      </c>
      <c r="X3842" s="223">
        <v>928</v>
      </c>
      <c r="Y3842" s="223">
        <v>900</v>
      </c>
      <c r="Z3842" s="223">
        <v>843</v>
      </c>
      <c r="AA3842" s="223">
        <v>793</v>
      </c>
      <c r="AB3842" s="5"/>
      <c r="AC3842" s="224">
        <f t="shared" si="140"/>
        <v>0</v>
      </c>
      <c r="AD3842" s="270">
        <f t="shared" si="141"/>
        <v>0</v>
      </c>
      <c r="AE3842" s="198"/>
      <c r="AF3842" s="199"/>
      <c r="AG3842" s="200"/>
      <c r="AH3842" s="200"/>
      <c r="AI3842" s="169" t="str">
        <f>IF(AB3842/W3842=0,"",IF(MOD(AB3842,W3842)&gt;0,"ОШИБКА!!! неверная кратность на сорт",""))</f>
        <v/>
      </c>
    </row>
    <row r="3843" spans="2:35">
      <c r="B3843" s="251"/>
      <c r="C3843" s="168" t="s">
        <v>80</v>
      </c>
      <c r="D3843" s="267">
        <v>104</v>
      </c>
      <c r="E3843" s="267"/>
      <c r="F3843" s="267"/>
      <c r="G3843" s="267"/>
      <c r="H3843" s="267"/>
      <c r="I3843" s="267"/>
      <c r="J3843" s="267"/>
      <c r="K3843" s="267"/>
      <c r="L3843" s="196" t="s">
        <v>36</v>
      </c>
      <c r="M3843" s="196" t="s">
        <v>614</v>
      </c>
      <c r="N3843" s="196" t="s">
        <v>44</v>
      </c>
      <c r="O3843" s="196" t="s">
        <v>43</v>
      </c>
      <c r="P3843" s="196" t="s">
        <v>81</v>
      </c>
      <c r="Q3843" s="217" t="s">
        <v>52</v>
      </c>
      <c r="R3843" s="218"/>
      <c r="S3843" s="218"/>
      <c r="T3843" s="218"/>
      <c r="U3843" s="219"/>
      <c r="V3843" s="197" t="s">
        <v>157</v>
      </c>
      <c r="W3843" s="220">
        <v>1</v>
      </c>
      <c r="X3843" s="223">
        <v>1368</v>
      </c>
      <c r="Y3843" s="223">
        <v>1327</v>
      </c>
      <c r="Z3843" s="223">
        <v>1244</v>
      </c>
      <c r="AA3843" s="223">
        <v>1169</v>
      </c>
      <c r="AB3843" s="5"/>
      <c r="AC3843" s="224">
        <f t="shared" si="140"/>
        <v>0</v>
      </c>
      <c r="AD3843" s="270">
        <f t="shared" si="141"/>
        <v>0</v>
      </c>
      <c r="AE3843" s="198"/>
      <c r="AF3843" s="199"/>
      <c r="AG3843" s="200"/>
      <c r="AH3843" s="200"/>
      <c r="AI3843" s="169" t="str">
        <f>IF(AB3843/W3843=0,"",IF(MOD(AB3843,W3843)&gt;0,"ОШИБКА!!! неверная кратность на сорт",""))</f>
        <v/>
      </c>
    </row>
    <row r="3844" spans="2:35">
      <c r="B3844" s="251"/>
      <c r="C3844" s="168" t="s">
        <v>82</v>
      </c>
      <c r="D3844" s="267">
        <v>28</v>
      </c>
      <c r="E3844" s="267"/>
      <c r="F3844" s="267"/>
      <c r="G3844" s="267"/>
      <c r="H3844" s="267"/>
      <c r="I3844" s="267"/>
      <c r="J3844" s="267"/>
      <c r="K3844" s="267"/>
      <c r="L3844" s="196" t="s">
        <v>37</v>
      </c>
      <c r="M3844" s="196" t="s">
        <v>614</v>
      </c>
      <c r="N3844" s="196" t="s">
        <v>44</v>
      </c>
      <c r="O3844" s="196" t="s">
        <v>43</v>
      </c>
      <c r="P3844" s="196" t="s">
        <v>81</v>
      </c>
      <c r="Q3844" s="217" t="s">
        <v>4612</v>
      </c>
      <c r="R3844" s="218"/>
      <c r="S3844" s="218"/>
      <c r="T3844" s="218"/>
      <c r="U3844" s="219"/>
      <c r="V3844" s="197" t="s">
        <v>176</v>
      </c>
      <c r="W3844" s="220">
        <v>1</v>
      </c>
      <c r="X3844" s="223">
        <v>5216</v>
      </c>
      <c r="Y3844" s="223">
        <v>5058</v>
      </c>
      <c r="Z3844" s="223">
        <v>4742</v>
      </c>
      <c r="AA3844" s="223">
        <v>4458</v>
      </c>
      <c r="AB3844" s="5"/>
      <c r="AC3844" s="224">
        <f t="shared" si="140"/>
        <v>0</v>
      </c>
      <c r="AD3844" s="270">
        <f t="shared" si="141"/>
        <v>0</v>
      </c>
      <c r="AE3844" s="198"/>
      <c r="AF3844" s="199"/>
      <c r="AG3844" s="200"/>
      <c r="AH3844" s="200"/>
      <c r="AI3844" s="169" t="str">
        <f>IF(AB3844/W3844=0,"",IF(MOD(AB3844,W3844)&gt;0,"ОШИБКА!!! неверная кратность на сорт",""))</f>
        <v/>
      </c>
    </row>
    <row r="3845" spans="2:35">
      <c r="B3845" s="251"/>
      <c r="C3845" s="168" t="s">
        <v>3282</v>
      </c>
      <c r="D3845" s="267"/>
      <c r="E3845" s="267"/>
      <c r="F3845" s="267"/>
      <c r="G3845" s="267"/>
      <c r="H3845" s="267"/>
      <c r="I3845" s="267"/>
      <c r="J3845" s="267"/>
      <c r="K3845" s="267"/>
      <c r="L3845" s="196" t="s">
        <v>37</v>
      </c>
      <c r="M3845" s="332" t="s">
        <v>614</v>
      </c>
      <c r="N3845" s="332" t="s">
        <v>44</v>
      </c>
      <c r="O3845" s="332" t="s">
        <v>43</v>
      </c>
      <c r="P3845" s="332" t="s">
        <v>4185</v>
      </c>
      <c r="Q3845" s="338" t="s">
        <v>3283</v>
      </c>
      <c r="R3845" s="334"/>
      <c r="S3845" s="334"/>
      <c r="T3845" s="334"/>
      <c r="U3845" s="219"/>
      <c r="V3845" s="197" t="s">
        <v>176</v>
      </c>
      <c r="W3845" s="220">
        <v>1</v>
      </c>
      <c r="X3845" s="223">
        <v>6520</v>
      </c>
      <c r="Y3845" s="223">
        <v>6322</v>
      </c>
      <c r="Z3845" s="223">
        <v>5927</v>
      </c>
      <c r="AA3845" s="223">
        <v>5571</v>
      </c>
      <c r="AB3845" s="5"/>
      <c r="AC3845" s="224">
        <f t="shared" si="140"/>
        <v>0</v>
      </c>
      <c r="AD3845" s="270">
        <f t="shared" si="141"/>
        <v>0</v>
      </c>
      <c r="AE3845" s="198" t="s">
        <v>4484</v>
      </c>
      <c r="AF3845" s="199"/>
      <c r="AG3845" s="200"/>
      <c r="AH3845" s="200"/>
      <c r="AI3845" s="169" t="str">
        <f>IF(AB3845/W3845=0,"",IF(MOD(AB3845,W3845)&gt;0,"ОШИБКА!!! неверная кратность на сорт",""))</f>
        <v/>
      </c>
    </row>
    <row r="3846" spans="2:35">
      <c r="B3846" s="251"/>
      <c r="C3846" s="168" t="s">
        <v>3284</v>
      </c>
      <c r="D3846" s="267"/>
      <c r="E3846" s="267"/>
      <c r="F3846" s="267"/>
      <c r="G3846" s="267"/>
      <c r="H3846" s="267"/>
      <c r="I3846" s="267"/>
      <c r="J3846" s="267">
        <v>6</v>
      </c>
      <c r="K3846" s="267"/>
      <c r="L3846" s="196" t="s">
        <v>37</v>
      </c>
      <c r="M3846" s="196" t="s">
        <v>614</v>
      </c>
      <c r="N3846" s="196" t="s">
        <v>44</v>
      </c>
      <c r="O3846" s="196" t="s">
        <v>43</v>
      </c>
      <c r="P3846" s="196" t="s">
        <v>4186</v>
      </c>
      <c r="Q3846" s="217" t="s">
        <v>4715</v>
      </c>
      <c r="R3846" s="218"/>
      <c r="S3846" s="218"/>
      <c r="T3846" s="218"/>
      <c r="U3846" s="219"/>
      <c r="V3846" s="197" t="s">
        <v>176</v>
      </c>
      <c r="W3846" s="220">
        <v>1</v>
      </c>
      <c r="X3846" s="223">
        <v>3710</v>
      </c>
      <c r="Y3846" s="223">
        <v>3597</v>
      </c>
      <c r="Z3846" s="223">
        <v>3372</v>
      </c>
      <c r="AA3846" s="223">
        <v>3170</v>
      </c>
      <c r="AB3846" s="5"/>
      <c r="AC3846" s="224">
        <f t="shared" si="140"/>
        <v>0</v>
      </c>
      <c r="AD3846" s="270">
        <f t="shared" si="141"/>
        <v>0</v>
      </c>
      <c r="AE3846" s="198"/>
      <c r="AF3846" s="199"/>
      <c r="AG3846" s="200"/>
      <c r="AH3846" s="200"/>
      <c r="AI3846" s="169" t="str">
        <f>IF(AB3846/W3846=0,"",IF(MOD(AB3846,W3846)&gt;0,"ОШИБКА!!! неверная кратность на сорт",""))</f>
        <v/>
      </c>
    </row>
    <row r="3847" spans="2:35">
      <c r="B3847" s="251"/>
      <c r="C3847" s="168" t="s">
        <v>1832</v>
      </c>
      <c r="D3847" s="267">
        <v>130</v>
      </c>
      <c r="E3847" s="267"/>
      <c r="F3847" s="267"/>
      <c r="G3847" s="267"/>
      <c r="H3847" s="267"/>
      <c r="I3847" s="267"/>
      <c r="J3847" s="267">
        <v>9</v>
      </c>
      <c r="K3847" s="267"/>
      <c r="L3847" s="196" t="s">
        <v>37</v>
      </c>
      <c r="M3847" s="196" t="s">
        <v>614</v>
      </c>
      <c r="N3847" s="196" t="s">
        <v>44</v>
      </c>
      <c r="O3847" s="196" t="s">
        <v>43</v>
      </c>
      <c r="P3847" s="196" t="s">
        <v>83</v>
      </c>
      <c r="Q3847" s="217" t="s">
        <v>4686</v>
      </c>
      <c r="R3847" s="218" t="s">
        <v>28</v>
      </c>
      <c r="S3847" s="218"/>
      <c r="T3847" s="218"/>
      <c r="U3847" s="315"/>
      <c r="V3847" s="197" t="s">
        <v>157</v>
      </c>
      <c r="W3847" s="220">
        <v>1</v>
      </c>
      <c r="X3847" s="223">
        <v>6315</v>
      </c>
      <c r="Y3847" s="223">
        <v>6124</v>
      </c>
      <c r="Z3847" s="223">
        <v>5741</v>
      </c>
      <c r="AA3847" s="223">
        <v>5397</v>
      </c>
      <c r="AB3847" s="5"/>
      <c r="AC3847" s="224">
        <f t="shared" si="140"/>
        <v>0</v>
      </c>
      <c r="AD3847" s="270">
        <f t="shared" si="141"/>
        <v>0</v>
      </c>
      <c r="AE3847" s="198"/>
      <c r="AF3847" s="199"/>
      <c r="AG3847" s="200"/>
      <c r="AH3847" s="200"/>
      <c r="AI3847" s="169" t="str">
        <f>IF(AB3847/W3847=0,"",IF(MOD(AB3847,W3847)&gt;0,"ОШИБКА!!! неверная кратность на сорт",""))</f>
        <v/>
      </c>
    </row>
    <row r="3848" spans="2:35">
      <c r="B3848" s="251"/>
      <c r="C3848" s="168" t="s">
        <v>3285</v>
      </c>
      <c r="D3848" s="267"/>
      <c r="E3848" s="267"/>
      <c r="F3848" s="267"/>
      <c r="G3848" s="267"/>
      <c r="H3848" s="267"/>
      <c r="I3848" s="267"/>
      <c r="J3848" s="267"/>
      <c r="K3848" s="267"/>
      <c r="L3848" s="196" t="s">
        <v>37</v>
      </c>
      <c r="M3848" s="332" t="s">
        <v>614</v>
      </c>
      <c r="N3848" s="332" t="s">
        <v>44</v>
      </c>
      <c r="O3848" s="332" t="s">
        <v>43</v>
      </c>
      <c r="P3848" s="332" t="s">
        <v>4187</v>
      </c>
      <c r="Q3848" s="338" t="s">
        <v>4722</v>
      </c>
      <c r="R3848" s="334"/>
      <c r="S3848" s="334"/>
      <c r="T3848" s="334"/>
      <c r="U3848" s="219"/>
      <c r="V3848" s="197" t="s">
        <v>157</v>
      </c>
      <c r="W3848" s="220">
        <v>1</v>
      </c>
      <c r="X3848" s="223">
        <v>2467</v>
      </c>
      <c r="Y3848" s="223">
        <v>2392</v>
      </c>
      <c r="Z3848" s="223">
        <v>2243</v>
      </c>
      <c r="AA3848" s="223">
        <v>2108</v>
      </c>
      <c r="AB3848" s="5"/>
      <c r="AC3848" s="224">
        <f t="shared" si="140"/>
        <v>0</v>
      </c>
      <c r="AD3848" s="270">
        <f t="shared" si="141"/>
        <v>0</v>
      </c>
      <c r="AE3848" s="198" t="s">
        <v>4484</v>
      </c>
      <c r="AF3848" s="199"/>
      <c r="AG3848" s="200"/>
      <c r="AH3848" s="200"/>
      <c r="AI3848" s="169" t="str">
        <f>IF(AB3848/W3848=0,"",IF(MOD(AB3848,W3848)&gt;0,"ОШИБКА!!! неверная кратность на сорт",""))</f>
        <v/>
      </c>
    </row>
    <row r="3849" spans="2:35">
      <c r="B3849" s="251"/>
      <c r="C3849" s="168" t="s">
        <v>84</v>
      </c>
      <c r="D3849" s="267">
        <v>16</v>
      </c>
      <c r="E3849" s="267"/>
      <c r="F3849" s="267"/>
      <c r="G3849" s="267"/>
      <c r="H3849" s="267"/>
      <c r="I3849" s="267"/>
      <c r="J3849" s="267">
        <v>4</v>
      </c>
      <c r="K3849" s="267"/>
      <c r="L3849" s="196" t="s">
        <v>37</v>
      </c>
      <c r="M3849" s="196" t="s">
        <v>614</v>
      </c>
      <c r="N3849" s="196" t="s">
        <v>44</v>
      </c>
      <c r="O3849" s="196" t="s">
        <v>43</v>
      </c>
      <c r="P3849" s="196" t="s">
        <v>85</v>
      </c>
      <c r="Q3849" s="217" t="s">
        <v>4721</v>
      </c>
      <c r="R3849" s="218"/>
      <c r="S3849" s="218"/>
      <c r="T3849" s="218"/>
      <c r="U3849" s="219"/>
      <c r="V3849" s="197" t="s">
        <v>176</v>
      </c>
      <c r="W3849" s="220">
        <v>1</v>
      </c>
      <c r="X3849" s="223">
        <v>6300</v>
      </c>
      <c r="Y3849" s="223">
        <v>6109</v>
      </c>
      <c r="Z3849" s="223">
        <v>5727</v>
      </c>
      <c r="AA3849" s="223">
        <v>5384</v>
      </c>
      <c r="AB3849" s="5"/>
      <c r="AC3849" s="224">
        <f t="shared" si="140"/>
        <v>0</v>
      </c>
      <c r="AD3849" s="270">
        <f t="shared" si="141"/>
        <v>0</v>
      </c>
      <c r="AE3849" s="198"/>
      <c r="AF3849" s="199"/>
      <c r="AG3849" s="200"/>
      <c r="AH3849" s="200"/>
      <c r="AI3849" s="169" t="str">
        <f>IF(AB3849/W3849=0,"",IF(MOD(AB3849,W3849)&gt;0,"ОШИБКА!!! неверная кратность на сорт",""))</f>
        <v/>
      </c>
    </row>
    <row r="3850" spans="2:35">
      <c r="B3850" s="251"/>
      <c r="C3850" s="168" t="s">
        <v>3100</v>
      </c>
      <c r="D3850" s="267">
        <v>34</v>
      </c>
      <c r="E3850" s="267"/>
      <c r="F3850" s="267"/>
      <c r="G3850" s="267"/>
      <c r="H3850" s="267"/>
      <c r="I3850" s="267">
        <v>7</v>
      </c>
      <c r="J3850" s="267"/>
      <c r="K3850" s="267"/>
      <c r="L3850" s="196" t="s">
        <v>36</v>
      </c>
      <c r="M3850" s="196" t="s">
        <v>614</v>
      </c>
      <c r="N3850" s="196" t="s">
        <v>44</v>
      </c>
      <c r="O3850" s="196" t="s">
        <v>43</v>
      </c>
      <c r="P3850" s="196" t="s">
        <v>87</v>
      </c>
      <c r="Q3850" s="196" t="s">
        <v>19</v>
      </c>
      <c r="R3850" s="218"/>
      <c r="S3850" s="218"/>
      <c r="T3850" s="218"/>
      <c r="U3850" s="219"/>
      <c r="V3850" s="197" t="s">
        <v>176</v>
      </c>
      <c r="W3850" s="220">
        <v>1</v>
      </c>
      <c r="X3850" s="223">
        <v>1139</v>
      </c>
      <c r="Y3850" s="223">
        <v>1104</v>
      </c>
      <c r="Z3850" s="223">
        <v>1035</v>
      </c>
      <c r="AA3850" s="223">
        <v>973</v>
      </c>
      <c r="AB3850" s="5"/>
      <c r="AC3850" s="224">
        <f t="shared" si="140"/>
        <v>0</v>
      </c>
      <c r="AD3850" s="270">
        <f t="shared" si="141"/>
        <v>0</v>
      </c>
      <c r="AE3850" s="198"/>
      <c r="AF3850" s="199"/>
      <c r="AG3850" s="200"/>
      <c r="AH3850" s="200"/>
      <c r="AI3850" s="169" t="str">
        <f>IF(AB3850/W3850=0,"",IF(MOD(AB3850,W3850)&gt;0,"ОШИБКА!!! неверная кратность на сорт",""))</f>
        <v/>
      </c>
    </row>
    <row r="3851" spans="2:35">
      <c r="B3851" s="251"/>
      <c r="C3851" s="168" t="s">
        <v>89</v>
      </c>
      <c r="D3851" s="267"/>
      <c r="E3851" s="267"/>
      <c r="F3851" s="267"/>
      <c r="G3851" s="267"/>
      <c r="H3851" s="267"/>
      <c r="I3851" s="267"/>
      <c r="J3851" s="267"/>
      <c r="K3851" s="267"/>
      <c r="L3851" s="196" t="s">
        <v>36</v>
      </c>
      <c r="M3851" s="332" t="s">
        <v>614</v>
      </c>
      <c r="N3851" s="332" t="s">
        <v>44</v>
      </c>
      <c r="O3851" s="332" t="s">
        <v>43</v>
      </c>
      <c r="P3851" s="332" t="s">
        <v>90</v>
      </c>
      <c r="Q3851" s="338" t="s">
        <v>52</v>
      </c>
      <c r="R3851" s="334"/>
      <c r="S3851" s="334"/>
      <c r="T3851" s="334"/>
      <c r="U3851" s="219"/>
      <c r="V3851" s="197" t="s">
        <v>157</v>
      </c>
      <c r="W3851" s="220">
        <v>1</v>
      </c>
      <c r="X3851" s="223">
        <v>863</v>
      </c>
      <c r="Y3851" s="223">
        <v>837</v>
      </c>
      <c r="Z3851" s="223">
        <v>785</v>
      </c>
      <c r="AA3851" s="223">
        <v>738</v>
      </c>
      <c r="AB3851" s="5"/>
      <c r="AC3851" s="224">
        <f t="shared" si="140"/>
        <v>0</v>
      </c>
      <c r="AD3851" s="270">
        <f t="shared" si="141"/>
        <v>0</v>
      </c>
      <c r="AE3851" s="198" t="s">
        <v>4484</v>
      </c>
      <c r="AF3851" s="199"/>
      <c r="AG3851" s="200"/>
      <c r="AH3851" s="200"/>
      <c r="AI3851" s="169" t="str">
        <f>IF(AB3851/W3851=0,"",IF(MOD(AB3851,W3851)&gt;0,"ОШИБКА!!! неверная кратность на сорт",""))</f>
        <v/>
      </c>
    </row>
    <row r="3852" spans="2:35">
      <c r="B3852" s="251"/>
      <c r="C3852" s="168" t="s">
        <v>1824</v>
      </c>
      <c r="D3852" s="267"/>
      <c r="E3852" s="267"/>
      <c r="F3852" s="267"/>
      <c r="G3852" s="267"/>
      <c r="H3852" s="267"/>
      <c r="I3852" s="267"/>
      <c r="J3852" s="267"/>
      <c r="K3852" s="267"/>
      <c r="L3852" s="196" t="s">
        <v>37</v>
      </c>
      <c r="M3852" s="332" t="s">
        <v>614</v>
      </c>
      <c r="N3852" s="332" t="s">
        <v>44</v>
      </c>
      <c r="O3852" s="332" t="s">
        <v>43</v>
      </c>
      <c r="P3852" s="332" t="s">
        <v>1825</v>
      </c>
      <c r="Q3852" s="338" t="s">
        <v>3286</v>
      </c>
      <c r="R3852" s="334"/>
      <c r="S3852" s="334"/>
      <c r="T3852" s="334"/>
      <c r="U3852" s="219"/>
      <c r="V3852" s="197" t="s">
        <v>176</v>
      </c>
      <c r="W3852" s="220">
        <v>1</v>
      </c>
      <c r="X3852" s="223">
        <v>14068</v>
      </c>
      <c r="Y3852" s="223">
        <v>13642</v>
      </c>
      <c r="Z3852" s="223">
        <v>12789</v>
      </c>
      <c r="AA3852" s="223">
        <v>12022</v>
      </c>
      <c r="AB3852" s="5"/>
      <c r="AC3852" s="224">
        <f t="shared" si="140"/>
        <v>0</v>
      </c>
      <c r="AD3852" s="270">
        <f t="shared" si="141"/>
        <v>0</v>
      </c>
      <c r="AE3852" s="198" t="s">
        <v>4484</v>
      </c>
      <c r="AF3852" s="199"/>
      <c r="AG3852" s="200"/>
      <c r="AH3852" s="200"/>
      <c r="AI3852" s="169" t="str">
        <f>IF(AB3852/W3852=0,"",IF(MOD(AB3852,W3852)&gt;0,"ОШИБКА!!! неверная кратность на сорт",""))</f>
        <v/>
      </c>
    </row>
    <row r="3853" spans="2:35">
      <c r="B3853" s="251"/>
      <c r="C3853" s="168" t="s">
        <v>3288</v>
      </c>
      <c r="D3853" s="267"/>
      <c r="E3853" s="267"/>
      <c r="F3853" s="267"/>
      <c r="G3853" s="267"/>
      <c r="H3853" s="267"/>
      <c r="I3853" s="267"/>
      <c r="J3853" s="267"/>
      <c r="K3853" s="267"/>
      <c r="L3853" s="196" t="s">
        <v>37</v>
      </c>
      <c r="M3853" s="332" t="s">
        <v>614</v>
      </c>
      <c r="N3853" s="332" t="s">
        <v>44</v>
      </c>
      <c r="O3853" s="332" t="s">
        <v>43</v>
      </c>
      <c r="P3853" s="332" t="s">
        <v>4188</v>
      </c>
      <c r="Q3853" s="338" t="s">
        <v>4720</v>
      </c>
      <c r="R3853" s="334"/>
      <c r="S3853" s="334"/>
      <c r="T3853" s="334"/>
      <c r="U3853" s="219"/>
      <c r="V3853" s="197" t="s">
        <v>176</v>
      </c>
      <c r="W3853" s="220">
        <v>1</v>
      </c>
      <c r="X3853" s="223">
        <v>4520</v>
      </c>
      <c r="Y3853" s="223">
        <v>4383</v>
      </c>
      <c r="Z3853" s="223">
        <v>4109</v>
      </c>
      <c r="AA3853" s="223">
        <v>3862</v>
      </c>
      <c r="AB3853" s="5"/>
      <c r="AC3853" s="224">
        <f t="shared" si="140"/>
        <v>0</v>
      </c>
      <c r="AD3853" s="270">
        <f t="shared" si="141"/>
        <v>0</v>
      </c>
      <c r="AE3853" s="198" t="s">
        <v>4484</v>
      </c>
      <c r="AF3853" s="199"/>
      <c r="AG3853" s="200"/>
      <c r="AH3853" s="200"/>
      <c r="AI3853" s="169" t="str">
        <f>IF(AB3853/W3853=0,"",IF(MOD(AB3853,W3853)&gt;0,"ОШИБКА!!! неверная кратность на сорт",""))</f>
        <v/>
      </c>
    </row>
    <row r="3854" spans="2:35">
      <c r="B3854" s="251"/>
      <c r="C3854" s="168" t="s">
        <v>4724</v>
      </c>
      <c r="D3854" s="267"/>
      <c r="E3854" s="267"/>
      <c r="F3854" s="267"/>
      <c r="G3854" s="267"/>
      <c r="H3854" s="267"/>
      <c r="I3854" s="267">
        <v>30</v>
      </c>
      <c r="J3854" s="267"/>
      <c r="K3854" s="267"/>
      <c r="L3854" s="196" t="s">
        <v>36</v>
      </c>
      <c r="M3854" s="196" t="s">
        <v>614</v>
      </c>
      <c r="N3854" s="196" t="s">
        <v>1834</v>
      </c>
      <c r="O3854" s="196" t="s">
        <v>4183</v>
      </c>
      <c r="P3854" s="196" t="s">
        <v>1835</v>
      </c>
      <c r="Q3854" s="196" t="s">
        <v>19</v>
      </c>
      <c r="R3854" s="218"/>
      <c r="S3854" s="218"/>
      <c r="T3854" s="218"/>
      <c r="U3854" s="219"/>
      <c r="V3854" s="197" t="s">
        <v>176</v>
      </c>
      <c r="W3854" s="220">
        <v>1</v>
      </c>
      <c r="X3854" s="223">
        <v>1022</v>
      </c>
      <c r="Y3854" s="223">
        <v>991</v>
      </c>
      <c r="Z3854" s="223">
        <v>929</v>
      </c>
      <c r="AA3854" s="223">
        <v>873</v>
      </c>
      <c r="AB3854" s="5"/>
      <c r="AC3854" s="224">
        <f t="shared" ref="AC3854:AC3917" si="142">X3854*AB3854</f>
        <v>0</v>
      </c>
      <c r="AD3854" s="270">
        <f t="shared" ref="AD3854:AD3917" si="143">IF(Y3854&lt;&gt;"",IF(AND($AC$25&gt;=200000,AB3854&gt;=20),AB3854*AA3854,IF(AND($AC$25&gt;=200000,AB3854&lt;20),AB3854*Z3854,IF(AND($AC$25&lt;200000,AB3854&gt;=20),AB3854*Y3854,AB3854*X3854))),IF($AC$25&gt;=200000,AB3854*Z3854,AB3854*X3854))</f>
        <v>0</v>
      </c>
      <c r="AE3854" s="198"/>
      <c r="AF3854" s="199"/>
      <c r="AG3854" s="200"/>
      <c r="AH3854" s="200"/>
      <c r="AI3854" s="169" t="str">
        <f>IF(AB3854/W3854=0,"",IF(MOD(AB3854,W3854)&gt;0,"ОШИБКА!!! неверная кратность на сорт",""))</f>
        <v/>
      </c>
    </row>
    <row r="3855" spans="2:35">
      <c r="B3855" s="251"/>
      <c r="C3855" s="168" t="s">
        <v>1833</v>
      </c>
      <c r="D3855" s="267">
        <v>129</v>
      </c>
      <c r="E3855" s="267"/>
      <c r="F3855" s="267"/>
      <c r="G3855" s="267"/>
      <c r="H3855" s="267"/>
      <c r="I3855" s="267"/>
      <c r="J3855" s="267"/>
      <c r="K3855" s="267"/>
      <c r="L3855" s="196" t="s">
        <v>37</v>
      </c>
      <c r="M3855" s="196" t="s">
        <v>614</v>
      </c>
      <c r="N3855" s="196" t="s">
        <v>1834</v>
      </c>
      <c r="O3855" s="196" t="s">
        <v>4183</v>
      </c>
      <c r="P3855" s="196" t="s">
        <v>1835</v>
      </c>
      <c r="Q3855" s="217" t="s">
        <v>49</v>
      </c>
      <c r="R3855" s="218"/>
      <c r="S3855" s="218"/>
      <c r="T3855" s="218"/>
      <c r="U3855" s="219"/>
      <c r="V3855" s="197" t="s">
        <v>776</v>
      </c>
      <c r="W3855" s="220">
        <v>1</v>
      </c>
      <c r="X3855" s="223">
        <v>1146</v>
      </c>
      <c r="Y3855" s="223">
        <v>1111</v>
      </c>
      <c r="Z3855" s="223">
        <v>1041</v>
      </c>
      <c r="AA3855" s="223">
        <v>979</v>
      </c>
      <c r="AB3855" s="5"/>
      <c r="AC3855" s="224">
        <f t="shared" si="142"/>
        <v>0</v>
      </c>
      <c r="AD3855" s="270">
        <f t="shared" si="143"/>
        <v>0</v>
      </c>
      <c r="AE3855" s="198"/>
      <c r="AF3855" s="199"/>
      <c r="AG3855" s="200"/>
      <c r="AH3855" s="200"/>
      <c r="AI3855" s="169" t="str">
        <f>IF(AB3855/W3855=0,"",IF(MOD(AB3855,W3855)&gt;0,"ОШИБКА!!! неверная кратность на сорт",""))</f>
        <v/>
      </c>
    </row>
    <row r="3856" spans="2:35">
      <c r="B3856" s="251"/>
      <c r="C3856" s="168" t="s">
        <v>1838</v>
      </c>
      <c r="D3856" s="267"/>
      <c r="E3856" s="267"/>
      <c r="F3856" s="267"/>
      <c r="G3856" s="267"/>
      <c r="H3856" s="267"/>
      <c r="I3856" s="267"/>
      <c r="J3856" s="267"/>
      <c r="K3856" s="267"/>
      <c r="L3856" s="196" t="s">
        <v>37</v>
      </c>
      <c r="M3856" s="332" t="s">
        <v>614</v>
      </c>
      <c r="N3856" s="332" t="s">
        <v>92</v>
      </c>
      <c r="O3856" s="332" t="s">
        <v>91</v>
      </c>
      <c r="P3856" s="332" t="s">
        <v>93</v>
      </c>
      <c r="Q3856" s="338" t="s">
        <v>3289</v>
      </c>
      <c r="R3856" s="334"/>
      <c r="S3856" s="334"/>
      <c r="T3856" s="334"/>
      <c r="U3856" s="219"/>
      <c r="V3856" s="197" t="s">
        <v>157</v>
      </c>
      <c r="W3856" s="220">
        <v>1</v>
      </c>
      <c r="X3856" s="223">
        <v>5487</v>
      </c>
      <c r="Y3856" s="223">
        <v>5320</v>
      </c>
      <c r="Z3856" s="223">
        <v>4988</v>
      </c>
      <c r="AA3856" s="223">
        <v>4689</v>
      </c>
      <c r="AB3856" s="5"/>
      <c r="AC3856" s="224">
        <f t="shared" si="142"/>
        <v>0</v>
      </c>
      <c r="AD3856" s="270">
        <f t="shared" si="143"/>
        <v>0</v>
      </c>
      <c r="AE3856" s="198" t="s">
        <v>4484</v>
      </c>
      <c r="AF3856" s="199"/>
      <c r="AG3856" s="200"/>
      <c r="AH3856" s="200"/>
      <c r="AI3856" s="169" t="str">
        <f>IF(AB3856/W3856=0,"",IF(MOD(AB3856,W3856)&gt;0,"ОШИБКА!!! неверная кратность на сорт",""))</f>
        <v/>
      </c>
    </row>
    <row r="3857" spans="2:35">
      <c r="B3857" s="251"/>
      <c r="C3857" s="168" t="s">
        <v>3292</v>
      </c>
      <c r="D3857" s="267"/>
      <c r="E3857" s="267"/>
      <c r="F3857" s="267"/>
      <c r="G3857" s="267"/>
      <c r="H3857" s="267"/>
      <c r="I3857" s="267"/>
      <c r="J3857" s="267">
        <v>6</v>
      </c>
      <c r="K3857" s="267"/>
      <c r="L3857" s="196" t="s">
        <v>37</v>
      </c>
      <c r="M3857" s="196" t="s">
        <v>614</v>
      </c>
      <c r="N3857" s="196" t="s">
        <v>92</v>
      </c>
      <c r="O3857" s="196" t="s">
        <v>91</v>
      </c>
      <c r="P3857" s="196" t="s">
        <v>4182</v>
      </c>
      <c r="Q3857" s="217" t="s">
        <v>4723</v>
      </c>
      <c r="R3857" s="218"/>
      <c r="S3857" s="218"/>
      <c r="T3857" s="218"/>
      <c r="U3857" s="219"/>
      <c r="V3857" s="197" t="s">
        <v>176</v>
      </c>
      <c r="W3857" s="220">
        <v>1</v>
      </c>
      <c r="X3857" s="223">
        <v>1395</v>
      </c>
      <c r="Y3857" s="223">
        <v>1352</v>
      </c>
      <c r="Z3857" s="223">
        <v>1268</v>
      </c>
      <c r="AA3857" s="223">
        <v>1192</v>
      </c>
      <c r="AB3857" s="5"/>
      <c r="AC3857" s="224">
        <f t="shared" si="142"/>
        <v>0</v>
      </c>
      <c r="AD3857" s="270">
        <f t="shared" si="143"/>
        <v>0</v>
      </c>
      <c r="AE3857" s="198"/>
      <c r="AF3857" s="199"/>
      <c r="AG3857" s="200"/>
      <c r="AH3857" s="200"/>
      <c r="AI3857" s="169" t="str">
        <f>IF(AB3857/W3857=0,"",IF(MOD(AB3857,W3857)&gt;0,"ОШИБКА!!! неверная кратность на сорт",""))</f>
        <v/>
      </c>
    </row>
    <row r="3858" spans="2:35">
      <c r="B3858" s="251"/>
      <c r="C3858" s="168" t="s">
        <v>840</v>
      </c>
      <c r="D3858" s="267"/>
      <c r="E3858" s="267"/>
      <c r="F3858" s="267"/>
      <c r="G3858" s="267"/>
      <c r="H3858" s="267"/>
      <c r="I3858" s="267"/>
      <c r="J3858" s="267"/>
      <c r="K3858" s="267"/>
      <c r="L3858" s="196" t="s">
        <v>36</v>
      </c>
      <c r="M3858" s="332" t="s">
        <v>614</v>
      </c>
      <c r="N3858" s="332" t="s">
        <v>92</v>
      </c>
      <c r="O3858" s="332" t="s">
        <v>91</v>
      </c>
      <c r="P3858" s="332" t="s">
        <v>94</v>
      </c>
      <c r="Q3858" s="338" t="s">
        <v>52</v>
      </c>
      <c r="R3858" s="334"/>
      <c r="S3858" s="334"/>
      <c r="T3858" s="334"/>
      <c r="U3858" s="219"/>
      <c r="V3858" s="197" t="s">
        <v>157</v>
      </c>
      <c r="W3858" s="220">
        <v>1</v>
      </c>
      <c r="X3858" s="223">
        <v>885</v>
      </c>
      <c r="Y3858" s="223">
        <v>858</v>
      </c>
      <c r="Z3858" s="223">
        <v>804</v>
      </c>
      <c r="AA3858" s="223">
        <v>756</v>
      </c>
      <c r="AB3858" s="5"/>
      <c r="AC3858" s="224">
        <f t="shared" si="142"/>
        <v>0</v>
      </c>
      <c r="AD3858" s="270">
        <f t="shared" si="143"/>
        <v>0</v>
      </c>
      <c r="AE3858" s="198" t="s">
        <v>4484</v>
      </c>
      <c r="AF3858" s="199"/>
      <c r="AG3858" s="200"/>
      <c r="AH3858" s="200"/>
      <c r="AI3858" s="169" t="str">
        <f>IF(AB3858/W3858=0,"",IF(MOD(AB3858,W3858)&gt;0,"ОШИБКА!!! неверная кратность на сорт",""))</f>
        <v/>
      </c>
    </row>
    <row r="3859" spans="2:35">
      <c r="B3859" s="251"/>
      <c r="C3859" s="168" t="s">
        <v>923</v>
      </c>
      <c r="D3859" s="267"/>
      <c r="E3859" s="267"/>
      <c r="F3859" s="267"/>
      <c r="G3859" s="267"/>
      <c r="H3859" s="267"/>
      <c r="I3859" s="267"/>
      <c r="J3859" s="267"/>
      <c r="K3859" s="267"/>
      <c r="L3859" s="196" t="s">
        <v>36</v>
      </c>
      <c r="M3859" s="332" t="s">
        <v>614</v>
      </c>
      <c r="N3859" s="332" t="s">
        <v>92</v>
      </c>
      <c r="O3859" s="332" t="s">
        <v>91</v>
      </c>
      <c r="P3859" s="332" t="s">
        <v>95</v>
      </c>
      <c r="Q3859" s="338" t="s">
        <v>3859</v>
      </c>
      <c r="R3859" s="334" t="s">
        <v>147</v>
      </c>
      <c r="S3859" s="334"/>
      <c r="T3859" s="334"/>
      <c r="U3859" s="219"/>
      <c r="V3859" s="197" t="s">
        <v>157</v>
      </c>
      <c r="W3859" s="220">
        <v>1</v>
      </c>
      <c r="X3859" s="223">
        <v>733</v>
      </c>
      <c r="Y3859" s="223">
        <v>711</v>
      </c>
      <c r="Z3859" s="223">
        <v>666</v>
      </c>
      <c r="AA3859" s="223">
        <v>627</v>
      </c>
      <c r="AB3859" s="5"/>
      <c r="AC3859" s="224">
        <f t="shared" si="142"/>
        <v>0</v>
      </c>
      <c r="AD3859" s="270">
        <f t="shared" si="143"/>
        <v>0</v>
      </c>
      <c r="AE3859" s="198" t="s">
        <v>4484</v>
      </c>
      <c r="AF3859" s="199"/>
      <c r="AG3859" s="200"/>
      <c r="AH3859" s="200"/>
      <c r="AI3859" s="169" t="str">
        <f>IF(AB3859/W3859=0,"",IF(MOD(AB3859,W3859)&gt;0,"ОШИБКА!!! неверная кратность на сорт",""))</f>
        <v/>
      </c>
    </row>
    <row r="3860" spans="2:35">
      <c r="B3860" s="251"/>
      <c r="C3860" s="168" t="s">
        <v>3093</v>
      </c>
      <c r="D3860" s="267"/>
      <c r="E3860" s="267"/>
      <c r="F3860" s="267"/>
      <c r="G3860" s="267"/>
      <c r="H3860" s="267"/>
      <c r="I3860" s="267"/>
      <c r="J3860" s="267"/>
      <c r="K3860" s="267"/>
      <c r="L3860" s="196" t="s">
        <v>36</v>
      </c>
      <c r="M3860" s="332" t="s">
        <v>614</v>
      </c>
      <c r="N3860" s="332" t="s">
        <v>92</v>
      </c>
      <c r="O3860" s="332" t="s">
        <v>91</v>
      </c>
      <c r="P3860" s="332" t="s">
        <v>95</v>
      </c>
      <c r="Q3860" s="332" t="s">
        <v>19</v>
      </c>
      <c r="R3860" s="334"/>
      <c r="S3860" s="334"/>
      <c r="T3860" s="334"/>
      <c r="U3860" s="219"/>
      <c r="V3860" s="197" t="s">
        <v>176</v>
      </c>
      <c r="W3860" s="220">
        <v>1</v>
      </c>
      <c r="X3860" s="223">
        <v>1098</v>
      </c>
      <c r="Y3860" s="223">
        <v>1064</v>
      </c>
      <c r="Z3860" s="223">
        <v>998</v>
      </c>
      <c r="AA3860" s="223">
        <v>938</v>
      </c>
      <c r="AB3860" s="5"/>
      <c r="AC3860" s="224">
        <f t="shared" si="142"/>
        <v>0</v>
      </c>
      <c r="AD3860" s="270">
        <f t="shared" si="143"/>
        <v>0</v>
      </c>
      <c r="AE3860" s="198" t="s">
        <v>4484</v>
      </c>
      <c r="AF3860" s="199"/>
      <c r="AG3860" s="200"/>
      <c r="AH3860" s="200"/>
      <c r="AI3860" s="169" t="str">
        <f>IF(AB3860/W3860=0,"",IF(MOD(AB3860,W3860)&gt;0,"ОШИБКА!!! неверная кратность на сорт",""))</f>
        <v/>
      </c>
    </row>
    <row r="3861" spans="2:35">
      <c r="B3861" s="251"/>
      <c r="C3861" s="168" t="s">
        <v>1839</v>
      </c>
      <c r="D3861" s="267">
        <v>83</v>
      </c>
      <c r="E3861" s="267"/>
      <c r="F3861" s="267"/>
      <c r="G3861" s="267"/>
      <c r="H3861" s="267"/>
      <c r="I3861" s="267"/>
      <c r="J3861" s="267">
        <v>4</v>
      </c>
      <c r="K3861" s="267"/>
      <c r="L3861" s="196" t="s">
        <v>37</v>
      </c>
      <c r="M3861" s="196" t="s">
        <v>614</v>
      </c>
      <c r="N3861" s="196" t="s">
        <v>92</v>
      </c>
      <c r="O3861" s="196" t="s">
        <v>91</v>
      </c>
      <c r="P3861" s="196" t="s">
        <v>95</v>
      </c>
      <c r="Q3861" s="217" t="s">
        <v>543</v>
      </c>
      <c r="R3861" s="218"/>
      <c r="S3861" s="218"/>
      <c r="T3861" s="218"/>
      <c r="U3861" s="219"/>
      <c r="V3861" s="197" t="s">
        <v>776</v>
      </c>
      <c r="W3861" s="220">
        <v>1</v>
      </c>
      <c r="X3861" s="223">
        <v>3180</v>
      </c>
      <c r="Y3861" s="223">
        <v>3084</v>
      </c>
      <c r="Z3861" s="223">
        <v>2891</v>
      </c>
      <c r="AA3861" s="223">
        <v>2718</v>
      </c>
      <c r="AB3861" s="5"/>
      <c r="AC3861" s="224">
        <f t="shared" si="142"/>
        <v>0</v>
      </c>
      <c r="AD3861" s="270">
        <f t="shared" si="143"/>
        <v>0</v>
      </c>
      <c r="AE3861" s="198"/>
      <c r="AF3861" s="199"/>
      <c r="AG3861" s="200"/>
      <c r="AH3861" s="200"/>
      <c r="AI3861" s="169" t="str">
        <f>IF(AB3861/W3861=0,"",IF(MOD(AB3861,W3861)&gt;0,"ОШИБКА!!! неверная кратность на сорт",""))</f>
        <v/>
      </c>
    </row>
    <row r="3862" spans="2:35">
      <c r="B3862" s="251"/>
      <c r="C3862" s="168" t="s">
        <v>1836</v>
      </c>
      <c r="D3862" s="267"/>
      <c r="E3862" s="267"/>
      <c r="F3862" s="267"/>
      <c r="G3862" s="267"/>
      <c r="H3862" s="267"/>
      <c r="I3862" s="267"/>
      <c r="J3862" s="267"/>
      <c r="K3862" s="267"/>
      <c r="L3862" s="196" t="s">
        <v>37</v>
      </c>
      <c r="M3862" s="332" t="s">
        <v>614</v>
      </c>
      <c r="N3862" s="332" t="s">
        <v>92</v>
      </c>
      <c r="O3862" s="332" t="s">
        <v>91</v>
      </c>
      <c r="P3862" s="332" t="s">
        <v>1837</v>
      </c>
      <c r="Q3862" s="338" t="s">
        <v>3290</v>
      </c>
      <c r="R3862" s="334"/>
      <c r="S3862" s="334"/>
      <c r="T3862" s="334"/>
      <c r="U3862" s="219"/>
      <c r="V3862" s="197" t="s">
        <v>176</v>
      </c>
      <c r="W3862" s="220">
        <v>1</v>
      </c>
      <c r="X3862" s="223">
        <v>13885</v>
      </c>
      <c r="Y3862" s="223">
        <v>13464</v>
      </c>
      <c r="Z3862" s="223">
        <v>12623</v>
      </c>
      <c r="AA3862" s="223">
        <v>11866</v>
      </c>
      <c r="AB3862" s="5"/>
      <c r="AC3862" s="224">
        <f t="shared" si="142"/>
        <v>0</v>
      </c>
      <c r="AD3862" s="270">
        <f t="shared" si="143"/>
        <v>0</v>
      </c>
      <c r="AE3862" s="198" t="s">
        <v>4484</v>
      </c>
      <c r="AF3862" s="199"/>
      <c r="AG3862" s="200"/>
      <c r="AH3862" s="200"/>
      <c r="AI3862" s="169" t="str">
        <f>IF(AB3862/W3862=0,"",IF(MOD(AB3862,W3862)&gt;0,"ОШИБКА!!! неверная кратность на сорт",""))</f>
        <v/>
      </c>
    </row>
    <row r="3863" spans="2:35">
      <c r="B3863" s="251"/>
      <c r="C3863" s="168" t="s">
        <v>3072</v>
      </c>
      <c r="D3863" s="267"/>
      <c r="E3863" s="267"/>
      <c r="F3863" s="267"/>
      <c r="G3863" s="267"/>
      <c r="H3863" s="267"/>
      <c r="I3863" s="267"/>
      <c r="J3863" s="267">
        <v>5</v>
      </c>
      <c r="K3863" s="267"/>
      <c r="L3863" s="196" t="s">
        <v>36</v>
      </c>
      <c r="M3863" s="196" t="s">
        <v>614</v>
      </c>
      <c r="N3863" s="196" t="s">
        <v>92</v>
      </c>
      <c r="O3863" s="196" t="s">
        <v>91</v>
      </c>
      <c r="P3863" s="196" t="s">
        <v>96</v>
      </c>
      <c r="Q3863" s="217" t="s">
        <v>3852</v>
      </c>
      <c r="R3863" s="218"/>
      <c r="S3863" s="218"/>
      <c r="T3863" s="218" t="s">
        <v>3878</v>
      </c>
      <c r="U3863" s="219"/>
      <c r="V3863" s="197" t="s">
        <v>176</v>
      </c>
      <c r="W3863" s="220">
        <v>1</v>
      </c>
      <c r="X3863" s="223">
        <v>8711</v>
      </c>
      <c r="Y3863" s="223">
        <v>8447</v>
      </c>
      <c r="Z3863" s="223">
        <v>7919</v>
      </c>
      <c r="AA3863" s="223">
        <v>7444</v>
      </c>
      <c r="AB3863" s="5"/>
      <c r="AC3863" s="224">
        <f t="shared" si="142"/>
        <v>0</v>
      </c>
      <c r="AD3863" s="270">
        <f t="shared" si="143"/>
        <v>0</v>
      </c>
      <c r="AE3863" s="198"/>
      <c r="AF3863" s="199"/>
      <c r="AG3863" s="200"/>
      <c r="AH3863" s="200"/>
      <c r="AI3863" s="169" t="str">
        <f>IF(AB3863/W3863=0,"",IF(MOD(AB3863,W3863)&gt;0,"ОШИБКА!!! неверная кратность на сорт",""))</f>
        <v/>
      </c>
    </row>
    <row r="3864" spans="2:35">
      <c r="B3864" s="251"/>
      <c r="C3864" s="168" t="s">
        <v>3293</v>
      </c>
      <c r="D3864" s="267"/>
      <c r="E3864" s="267"/>
      <c r="F3864" s="267"/>
      <c r="G3864" s="267"/>
      <c r="H3864" s="267"/>
      <c r="I3864" s="267"/>
      <c r="J3864" s="267"/>
      <c r="K3864" s="267"/>
      <c r="L3864" s="196" t="s">
        <v>37</v>
      </c>
      <c r="M3864" s="332" t="s">
        <v>614</v>
      </c>
      <c r="N3864" s="332" t="s">
        <v>92</v>
      </c>
      <c r="O3864" s="332" t="s">
        <v>91</v>
      </c>
      <c r="P3864" s="332" t="s">
        <v>96</v>
      </c>
      <c r="Q3864" s="338" t="s">
        <v>4725</v>
      </c>
      <c r="R3864" s="334"/>
      <c r="S3864" s="334"/>
      <c r="T3864" s="334"/>
      <c r="U3864" s="219"/>
      <c r="V3864" s="197" t="s">
        <v>176</v>
      </c>
      <c r="W3864" s="220">
        <v>1</v>
      </c>
      <c r="X3864" s="223">
        <v>2174</v>
      </c>
      <c r="Y3864" s="223">
        <v>2108</v>
      </c>
      <c r="Z3864" s="223">
        <v>1976</v>
      </c>
      <c r="AA3864" s="223">
        <v>1857</v>
      </c>
      <c r="AB3864" s="5"/>
      <c r="AC3864" s="224">
        <f t="shared" si="142"/>
        <v>0</v>
      </c>
      <c r="AD3864" s="270">
        <f t="shared" si="143"/>
        <v>0</v>
      </c>
      <c r="AE3864" s="198" t="s">
        <v>4484</v>
      </c>
      <c r="AF3864" s="199"/>
      <c r="AG3864" s="200"/>
      <c r="AH3864" s="200"/>
      <c r="AI3864" s="169" t="str">
        <f>IF(AB3864/W3864=0,"",IF(MOD(AB3864,W3864)&gt;0,"ОШИБКА!!! неверная кратность на сорт",""))</f>
        <v/>
      </c>
    </row>
    <row r="3865" spans="2:35">
      <c r="B3865" s="251"/>
      <c r="C3865" s="168" t="s">
        <v>98</v>
      </c>
      <c r="D3865" s="267">
        <v>10</v>
      </c>
      <c r="E3865" s="267"/>
      <c r="F3865" s="267"/>
      <c r="G3865" s="267"/>
      <c r="H3865" s="267"/>
      <c r="I3865" s="267"/>
      <c r="J3865" s="267">
        <v>3</v>
      </c>
      <c r="K3865" s="267"/>
      <c r="L3865" s="196" t="s">
        <v>37</v>
      </c>
      <c r="M3865" s="196" t="s">
        <v>614</v>
      </c>
      <c r="N3865" s="196" t="s">
        <v>92</v>
      </c>
      <c r="O3865" s="196" t="s">
        <v>91</v>
      </c>
      <c r="P3865" s="196" t="s">
        <v>97</v>
      </c>
      <c r="Q3865" s="217" t="s">
        <v>4726</v>
      </c>
      <c r="R3865" s="218"/>
      <c r="S3865" s="218"/>
      <c r="T3865" s="218"/>
      <c r="U3865" s="219"/>
      <c r="V3865" s="197" t="s">
        <v>176</v>
      </c>
      <c r="W3865" s="220">
        <v>1</v>
      </c>
      <c r="X3865" s="223">
        <v>6435</v>
      </c>
      <c r="Y3865" s="223">
        <v>6240</v>
      </c>
      <c r="Z3865" s="223">
        <v>5850</v>
      </c>
      <c r="AA3865" s="223">
        <v>5499</v>
      </c>
      <c r="AB3865" s="5"/>
      <c r="AC3865" s="224">
        <f t="shared" si="142"/>
        <v>0</v>
      </c>
      <c r="AD3865" s="270">
        <f t="shared" si="143"/>
        <v>0</v>
      </c>
      <c r="AE3865" s="198"/>
      <c r="AF3865" s="199"/>
      <c r="AG3865" s="200"/>
      <c r="AH3865" s="200"/>
      <c r="AI3865" s="169" t="str">
        <f>IF(AB3865/W3865=0,"",IF(MOD(AB3865,W3865)&gt;0,"ОШИБКА!!! неверная кратность на сорт",""))</f>
        <v/>
      </c>
    </row>
    <row r="3866" spans="2:35">
      <c r="B3866" s="251"/>
      <c r="C3866" s="168" t="s">
        <v>3291</v>
      </c>
      <c r="D3866" s="267"/>
      <c r="E3866" s="267"/>
      <c r="F3866" s="267"/>
      <c r="G3866" s="267"/>
      <c r="H3866" s="267"/>
      <c r="I3866" s="267"/>
      <c r="J3866" s="267"/>
      <c r="K3866" s="267"/>
      <c r="L3866" s="196" t="s">
        <v>37</v>
      </c>
      <c r="M3866" s="332" t="s">
        <v>614</v>
      </c>
      <c r="N3866" s="332" t="s">
        <v>92</v>
      </c>
      <c r="O3866" s="332" t="s">
        <v>91</v>
      </c>
      <c r="P3866" s="332" t="s">
        <v>4181</v>
      </c>
      <c r="Q3866" s="338" t="s">
        <v>4727</v>
      </c>
      <c r="R3866" s="334"/>
      <c r="S3866" s="334"/>
      <c r="T3866" s="334"/>
      <c r="U3866" s="219"/>
      <c r="V3866" s="197" t="s">
        <v>176</v>
      </c>
      <c r="W3866" s="220">
        <v>1</v>
      </c>
      <c r="X3866" s="223">
        <v>1155</v>
      </c>
      <c r="Y3866" s="223">
        <v>1120</v>
      </c>
      <c r="Z3866" s="223">
        <v>1050</v>
      </c>
      <c r="AA3866" s="223">
        <v>987</v>
      </c>
      <c r="AB3866" s="5"/>
      <c r="AC3866" s="224">
        <f t="shared" si="142"/>
        <v>0</v>
      </c>
      <c r="AD3866" s="270">
        <f t="shared" si="143"/>
        <v>0</v>
      </c>
      <c r="AE3866" s="198" t="s">
        <v>4484</v>
      </c>
      <c r="AF3866" s="199"/>
      <c r="AG3866" s="200"/>
      <c r="AH3866" s="200"/>
      <c r="AI3866" s="169" t="str">
        <f>IF(AB3866/W3866=0,"",IF(MOD(AB3866,W3866)&gt;0,"ОШИБКА!!! неверная кратность на сорт",""))</f>
        <v/>
      </c>
    </row>
    <row r="3867" spans="2:35">
      <c r="B3867" s="251"/>
      <c r="C3867" s="168" t="s">
        <v>1840</v>
      </c>
      <c r="D3867" s="267"/>
      <c r="E3867" s="267"/>
      <c r="F3867" s="267"/>
      <c r="G3867" s="267"/>
      <c r="H3867" s="267"/>
      <c r="I3867" s="267"/>
      <c r="J3867" s="267">
        <v>4</v>
      </c>
      <c r="K3867" s="267"/>
      <c r="L3867" s="196" t="s">
        <v>37</v>
      </c>
      <c r="M3867" s="196" t="s">
        <v>614</v>
      </c>
      <c r="N3867" s="196" t="s">
        <v>92</v>
      </c>
      <c r="O3867" s="196" t="s">
        <v>91</v>
      </c>
      <c r="P3867" s="196" t="s">
        <v>3094</v>
      </c>
      <c r="Q3867" s="217" t="s">
        <v>3280</v>
      </c>
      <c r="R3867" s="218"/>
      <c r="S3867" s="218"/>
      <c r="T3867" s="218"/>
      <c r="U3867" s="219"/>
      <c r="V3867" s="197" t="s">
        <v>157</v>
      </c>
      <c r="W3867" s="220">
        <v>1</v>
      </c>
      <c r="X3867" s="223">
        <v>6381</v>
      </c>
      <c r="Y3867" s="223">
        <v>6188</v>
      </c>
      <c r="Z3867" s="223">
        <v>5801</v>
      </c>
      <c r="AA3867" s="223">
        <v>5453</v>
      </c>
      <c r="AB3867" s="5"/>
      <c r="AC3867" s="224">
        <f t="shared" si="142"/>
        <v>0</v>
      </c>
      <c r="AD3867" s="270">
        <f t="shared" si="143"/>
        <v>0</v>
      </c>
      <c r="AE3867" s="198"/>
      <c r="AF3867" s="199"/>
      <c r="AG3867" s="200"/>
      <c r="AH3867" s="200"/>
      <c r="AI3867" s="169" t="str">
        <f>IF(AB3867/W3867=0,"",IF(MOD(AB3867,W3867)&gt;0,"ОШИБКА!!! неверная кратность на сорт",""))</f>
        <v/>
      </c>
    </row>
    <row r="3868" spans="2:35">
      <c r="B3868" s="251"/>
      <c r="C3868" s="168" t="s">
        <v>100</v>
      </c>
      <c r="D3868" s="267"/>
      <c r="E3868" s="267"/>
      <c r="F3868" s="267"/>
      <c r="G3868" s="267"/>
      <c r="H3868" s="267"/>
      <c r="I3868" s="267"/>
      <c r="J3868" s="267"/>
      <c r="K3868" s="267"/>
      <c r="L3868" s="196" t="s">
        <v>36</v>
      </c>
      <c r="M3868" s="332" t="s">
        <v>614</v>
      </c>
      <c r="N3868" s="332" t="s">
        <v>31</v>
      </c>
      <c r="O3868" s="332" t="s">
        <v>32</v>
      </c>
      <c r="P3868" s="332" t="s">
        <v>101</v>
      </c>
      <c r="Q3868" s="338" t="s">
        <v>52</v>
      </c>
      <c r="R3868" s="334"/>
      <c r="S3868" s="334"/>
      <c r="T3868" s="334"/>
      <c r="U3868" s="219"/>
      <c r="V3868" s="197" t="s">
        <v>157</v>
      </c>
      <c r="W3868" s="220">
        <v>1</v>
      </c>
      <c r="X3868" s="223">
        <v>990</v>
      </c>
      <c r="Y3868" s="223">
        <v>960</v>
      </c>
      <c r="Z3868" s="223">
        <v>900</v>
      </c>
      <c r="AA3868" s="223">
        <v>846</v>
      </c>
      <c r="AB3868" s="5"/>
      <c r="AC3868" s="224">
        <f t="shared" si="142"/>
        <v>0</v>
      </c>
      <c r="AD3868" s="270">
        <f t="shared" si="143"/>
        <v>0</v>
      </c>
      <c r="AE3868" s="198" t="s">
        <v>4484</v>
      </c>
      <c r="AF3868" s="199"/>
      <c r="AG3868" s="200"/>
      <c r="AH3868" s="200"/>
      <c r="AI3868" s="169" t="str">
        <f>IF(AB3868/W3868=0,"",IF(MOD(AB3868,W3868)&gt;0,"ОШИБКА!!! неверная кратность на сорт",""))</f>
        <v/>
      </c>
    </row>
    <row r="3869" spans="2:35">
      <c r="B3869" s="251"/>
      <c r="C3869" s="168" t="s">
        <v>839</v>
      </c>
      <c r="D3869" s="267">
        <v>7</v>
      </c>
      <c r="E3869" s="267"/>
      <c r="F3869" s="267"/>
      <c r="G3869" s="267"/>
      <c r="H3869" s="267"/>
      <c r="I3869" s="267"/>
      <c r="J3869" s="267"/>
      <c r="K3869" s="267"/>
      <c r="L3869" s="196" t="s">
        <v>36</v>
      </c>
      <c r="M3869" s="196" t="s">
        <v>614</v>
      </c>
      <c r="N3869" s="196" t="s">
        <v>31</v>
      </c>
      <c r="O3869" s="196" t="s">
        <v>32</v>
      </c>
      <c r="P3869" s="196" t="s">
        <v>103</v>
      </c>
      <c r="Q3869" s="217" t="s">
        <v>52</v>
      </c>
      <c r="R3869" s="218"/>
      <c r="S3869" s="218"/>
      <c r="T3869" s="218"/>
      <c r="U3869" s="219"/>
      <c r="V3869" s="197" t="s">
        <v>157</v>
      </c>
      <c r="W3869" s="220">
        <v>1</v>
      </c>
      <c r="X3869" s="223">
        <v>1368</v>
      </c>
      <c r="Y3869" s="223">
        <v>1327</v>
      </c>
      <c r="Z3869" s="223">
        <v>1244</v>
      </c>
      <c r="AA3869" s="223">
        <v>1169</v>
      </c>
      <c r="AB3869" s="5"/>
      <c r="AC3869" s="224">
        <f t="shared" si="142"/>
        <v>0</v>
      </c>
      <c r="AD3869" s="270">
        <f t="shared" si="143"/>
        <v>0</v>
      </c>
      <c r="AE3869" s="198"/>
      <c r="AF3869" s="199"/>
      <c r="AG3869" s="200"/>
      <c r="AH3869" s="200"/>
      <c r="AI3869" s="169" t="str">
        <f>IF(AB3869/W3869=0,"",IF(MOD(AB3869,W3869)&gt;0,"ОШИБКА!!! неверная кратность на сорт",""))</f>
        <v/>
      </c>
    </row>
    <row r="3870" spans="2:35">
      <c r="B3870" s="251"/>
      <c r="C3870" s="168" t="s">
        <v>1265</v>
      </c>
      <c r="D3870" s="267"/>
      <c r="E3870" s="267"/>
      <c r="F3870" s="267"/>
      <c r="G3870" s="267"/>
      <c r="H3870" s="267"/>
      <c r="I3870" s="267"/>
      <c r="J3870" s="267"/>
      <c r="K3870" s="267"/>
      <c r="L3870" s="196" t="s">
        <v>37</v>
      </c>
      <c r="M3870" s="332" t="s">
        <v>614</v>
      </c>
      <c r="N3870" s="332" t="s">
        <v>31</v>
      </c>
      <c r="O3870" s="332" t="s">
        <v>32</v>
      </c>
      <c r="P3870" s="332" t="s">
        <v>103</v>
      </c>
      <c r="Q3870" s="338" t="s">
        <v>56</v>
      </c>
      <c r="R3870" s="334"/>
      <c r="S3870" s="334"/>
      <c r="T3870" s="334"/>
      <c r="U3870" s="219"/>
      <c r="V3870" s="197" t="s">
        <v>776</v>
      </c>
      <c r="W3870" s="220">
        <v>1</v>
      </c>
      <c r="X3870" s="223">
        <v>6581</v>
      </c>
      <c r="Y3870" s="223">
        <v>6381</v>
      </c>
      <c r="Z3870" s="223">
        <v>5982</v>
      </c>
      <c r="AA3870" s="223">
        <v>5624</v>
      </c>
      <c r="AB3870" s="5"/>
      <c r="AC3870" s="224">
        <f t="shared" si="142"/>
        <v>0</v>
      </c>
      <c r="AD3870" s="270">
        <f t="shared" si="143"/>
        <v>0</v>
      </c>
      <c r="AE3870" s="198" t="s">
        <v>4484</v>
      </c>
      <c r="AF3870" s="199"/>
      <c r="AG3870" s="200"/>
      <c r="AH3870" s="200"/>
      <c r="AI3870" s="169" t="str">
        <f>IF(AB3870/W3870=0,"",IF(MOD(AB3870,W3870)&gt;0,"ОШИБКА!!! неверная кратность на сорт",""))</f>
        <v/>
      </c>
    </row>
    <row r="3871" spans="2:35">
      <c r="B3871" s="251"/>
      <c r="C3871" s="168" t="s">
        <v>3104</v>
      </c>
      <c r="D3871" s="267"/>
      <c r="E3871" s="267"/>
      <c r="F3871" s="267"/>
      <c r="G3871" s="267"/>
      <c r="H3871" s="267"/>
      <c r="I3871" s="267"/>
      <c r="J3871" s="267"/>
      <c r="K3871" s="267"/>
      <c r="L3871" s="196" t="s">
        <v>36</v>
      </c>
      <c r="M3871" s="332" t="s">
        <v>614</v>
      </c>
      <c r="N3871" s="332" t="s">
        <v>31</v>
      </c>
      <c r="O3871" s="332" t="s">
        <v>32</v>
      </c>
      <c r="P3871" s="332" t="s">
        <v>3103</v>
      </c>
      <c r="Q3871" s="338" t="s">
        <v>48</v>
      </c>
      <c r="R3871" s="334"/>
      <c r="S3871" s="334"/>
      <c r="T3871" s="334"/>
      <c r="U3871" s="219"/>
      <c r="V3871" s="197" t="s">
        <v>176</v>
      </c>
      <c r="W3871" s="220">
        <v>1</v>
      </c>
      <c r="X3871" s="223">
        <v>2405</v>
      </c>
      <c r="Y3871" s="223">
        <v>2332</v>
      </c>
      <c r="Z3871" s="223">
        <v>2186</v>
      </c>
      <c r="AA3871" s="223">
        <v>2055</v>
      </c>
      <c r="AB3871" s="5"/>
      <c r="AC3871" s="224">
        <f t="shared" si="142"/>
        <v>0</v>
      </c>
      <c r="AD3871" s="270">
        <f t="shared" si="143"/>
        <v>0</v>
      </c>
      <c r="AE3871" s="198" t="s">
        <v>4484</v>
      </c>
      <c r="AF3871" s="199"/>
      <c r="AG3871" s="200"/>
      <c r="AH3871" s="200"/>
      <c r="AI3871" s="169" t="str">
        <f>IF(AB3871/W3871=0,"",IF(MOD(AB3871,W3871)&gt;0,"ОШИБКА!!! неверная кратность на сорт",""))</f>
        <v/>
      </c>
    </row>
    <row r="3872" spans="2:35">
      <c r="B3872" s="251"/>
      <c r="C3872" s="168" t="s">
        <v>918</v>
      </c>
      <c r="D3872" s="267">
        <v>28</v>
      </c>
      <c r="E3872" s="267"/>
      <c r="F3872" s="267"/>
      <c r="G3872" s="267"/>
      <c r="H3872" s="267"/>
      <c r="I3872" s="267"/>
      <c r="J3872" s="267">
        <v>10</v>
      </c>
      <c r="K3872" s="267"/>
      <c r="L3872" s="196" t="s">
        <v>36</v>
      </c>
      <c r="M3872" s="196" t="s">
        <v>614</v>
      </c>
      <c r="N3872" s="196" t="s">
        <v>31</v>
      </c>
      <c r="O3872" s="196" t="s">
        <v>32</v>
      </c>
      <c r="P3872" s="196" t="s">
        <v>856</v>
      </c>
      <c r="Q3872" s="217" t="s">
        <v>49</v>
      </c>
      <c r="R3872" s="218" t="s">
        <v>15</v>
      </c>
      <c r="S3872" s="218"/>
      <c r="T3872" s="218"/>
      <c r="U3872" s="219"/>
      <c r="V3872" s="197" t="s">
        <v>176</v>
      </c>
      <c r="W3872" s="220">
        <v>1</v>
      </c>
      <c r="X3872" s="223">
        <v>4114</v>
      </c>
      <c r="Y3872" s="223">
        <v>3989</v>
      </c>
      <c r="Z3872" s="223">
        <v>3740</v>
      </c>
      <c r="AA3872" s="223">
        <v>3516</v>
      </c>
      <c r="AB3872" s="5"/>
      <c r="AC3872" s="224">
        <f t="shared" si="142"/>
        <v>0</v>
      </c>
      <c r="AD3872" s="270">
        <f t="shared" si="143"/>
        <v>0</v>
      </c>
      <c r="AE3872" s="198"/>
      <c r="AF3872" s="199"/>
      <c r="AG3872" s="200"/>
      <c r="AH3872" s="200"/>
      <c r="AI3872" s="169" t="str">
        <f>IF(AB3872/W3872=0,"",IF(MOD(AB3872,W3872)&gt;0,"ОШИБКА!!! неверная кратность на сорт",""))</f>
        <v/>
      </c>
    </row>
    <row r="3873" spans="2:35">
      <c r="B3873" s="251"/>
      <c r="C3873" s="168" t="s">
        <v>3294</v>
      </c>
      <c r="D3873" s="267"/>
      <c r="E3873" s="267"/>
      <c r="F3873" s="267"/>
      <c r="G3873" s="267"/>
      <c r="H3873" s="267"/>
      <c r="I3873" s="267"/>
      <c r="J3873" s="267"/>
      <c r="K3873" s="267"/>
      <c r="L3873" s="196" t="s">
        <v>37</v>
      </c>
      <c r="M3873" s="332" t="s">
        <v>614</v>
      </c>
      <c r="N3873" s="332" t="s">
        <v>31</v>
      </c>
      <c r="O3873" s="332" t="s">
        <v>32</v>
      </c>
      <c r="P3873" s="332" t="s">
        <v>4395</v>
      </c>
      <c r="Q3873" s="338" t="s">
        <v>4728</v>
      </c>
      <c r="R3873" s="334"/>
      <c r="S3873" s="334"/>
      <c r="T3873" s="334"/>
      <c r="U3873" s="219"/>
      <c r="V3873" s="197" t="s">
        <v>176</v>
      </c>
      <c r="W3873" s="220">
        <v>1</v>
      </c>
      <c r="X3873" s="223">
        <v>2743</v>
      </c>
      <c r="Y3873" s="223">
        <v>2660</v>
      </c>
      <c r="Z3873" s="223">
        <v>2493</v>
      </c>
      <c r="AA3873" s="223">
        <v>2344</v>
      </c>
      <c r="AB3873" s="5"/>
      <c r="AC3873" s="224">
        <f t="shared" si="142"/>
        <v>0</v>
      </c>
      <c r="AD3873" s="270">
        <f t="shared" si="143"/>
        <v>0</v>
      </c>
      <c r="AE3873" s="198" t="s">
        <v>4484</v>
      </c>
      <c r="AF3873" s="199"/>
      <c r="AG3873" s="200"/>
      <c r="AH3873" s="200"/>
      <c r="AI3873" s="169" t="str">
        <f>IF(AB3873/W3873=0,"",IF(MOD(AB3873,W3873)&gt;0,"ОШИБКА!!! неверная кратность на сорт",""))</f>
        <v/>
      </c>
    </row>
    <row r="3874" spans="2:35">
      <c r="B3874" s="251"/>
      <c r="C3874" s="168" t="s">
        <v>3099</v>
      </c>
      <c r="D3874" s="267">
        <v>5</v>
      </c>
      <c r="E3874" s="267"/>
      <c r="F3874" s="267"/>
      <c r="G3874" s="267"/>
      <c r="H3874" s="267"/>
      <c r="I3874" s="267">
        <v>12</v>
      </c>
      <c r="J3874" s="267"/>
      <c r="K3874" s="267"/>
      <c r="L3874" s="196" t="s">
        <v>36</v>
      </c>
      <c r="M3874" s="196" t="s">
        <v>614</v>
      </c>
      <c r="N3874" s="196" t="s">
        <v>31</v>
      </c>
      <c r="O3874" s="196" t="s">
        <v>32</v>
      </c>
      <c r="P3874" s="196"/>
      <c r="Q3874" s="196" t="s">
        <v>19</v>
      </c>
      <c r="R3874" s="218"/>
      <c r="S3874" s="218"/>
      <c r="T3874" s="218"/>
      <c r="U3874" s="219"/>
      <c r="V3874" s="197" t="s">
        <v>176</v>
      </c>
      <c r="W3874" s="220">
        <v>1</v>
      </c>
      <c r="X3874" s="223">
        <v>1017</v>
      </c>
      <c r="Y3874" s="223">
        <v>986</v>
      </c>
      <c r="Z3874" s="223">
        <v>924</v>
      </c>
      <c r="AA3874" s="223">
        <v>869</v>
      </c>
      <c r="AB3874" s="5"/>
      <c r="AC3874" s="224">
        <f t="shared" si="142"/>
        <v>0</v>
      </c>
      <c r="AD3874" s="270">
        <f t="shared" si="143"/>
        <v>0</v>
      </c>
      <c r="AE3874" s="198"/>
      <c r="AF3874" s="199"/>
      <c r="AG3874" s="200"/>
      <c r="AH3874" s="200"/>
      <c r="AI3874" s="169" t="str">
        <f>IF(AB3874/W3874=0,"",IF(MOD(AB3874,W3874)&gt;0,"ОШИБКА!!! неверная кратность на сорт",""))</f>
        <v/>
      </c>
    </row>
    <row r="3875" spans="2:35">
      <c r="B3875" s="251"/>
      <c r="C3875" s="254" t="s">
        <v>1264</v>
      </c>
      <c r="D3875" s="267"/>
      <c r="E3875" s="267">
        <v>1</v>
      </c>
      <c r="F3875" s="267">
        <v>0</v>
      </c>
      <c r="G3875" s="267"/>
      <c r="H3875" s="267"/>
      <c r="I3875" s="267"/>
      <c r="J3875" s="267"/>
      <c r="K3875" s="267"/>
      <c r="L3875" s="196" t="s">
        <v>37</v>
      </c>
      <c r="M3875" s="332" t="s">
        <v>614</v>
      </c>
      <c r="N3875" s="332" t="s">
        <v>31</v>
      </c>
      <c r="O3875" s="332" t="s">
        <v>32</v>
      </c>
      <c r="P3875" s="332"/>
      <c r="Q3875" s="338" t="s">
        <v>49</v>
      </c>
      <c r="R3875" s="334"/>
      <c r="S3875" s="334"/>
      <c r="T3875" s="334"/>
      <c r="U3875" s="336"/>
      <c r="V3875" s="197" t="s">
        <v>776</v>
      </c>
      <c r="W3875" s="220">
        <v>1</v>
      </c>
      <c r="X3875" s="223">
        <v>2426</v>
      </c>
      <c r="Y3875" s="223">
        <v>2352</v>
      </c>
      <c r="Z3875" s="223">
        <v>2205</v>
      </c>
      <c r="AA3875" s="223">
        <v>2073</v>
      </c>
      <c r="AB3875" s="5"/>
      <c r="AC3875" s="224">
        <f t="shared" si="142"/>
        <v>0</v>
      </c>
      <c r="AD3875" s="270">
        <f t="shared" si="143"/>
        <v>0</v>
      </c>
      <c r="AE3875" s="198" t="s">
        <v>4484</v>
      </c>
      <c r="AF3875" s="199"/>
      <c r="AG3875" s="200"/>
      <c r="AH3875" s="200"/>
      <c r="AI3875" s="169" t="str">
        <f>IF(AB3875/W3875=0,"",IF(MOD(AB3875,W3875)&gt;0,"ОШИБКА!!! неверная кратность на сорт",""))</f>
        <v/>
      </c>
    </row>
    <row r="3876" spans="2:35">
      <c r="B3876" s="251"/>
      <c r="C3876" s="168" t="s">
        <v>3295</v>
      </c>
      <c r="D3876" s="267">
        <v>2</v>
      </c>
      <c r="E3876" s="267"/>
      <c r="F3876" s="267"/>
      <c r="G3876" s="267"/>
      <c r="H3876" s="267"/>
      <c r="I3876" s="267">
        <v>3</v>
      </c>
      <c r="J3876" s="267"/>
      <c r="K3876" s="267"/>
      <c r="L3876" s="196" t="s">
        <v>37</v>
      </c>
      <c r="M3876" s="196" t="s">
        <v>614</v>
      </c>
      <c r="N3876" s="196" t="s">
        <v>4393</v>
      </c>
      <c r="O3876" s="196" t="s">
        <v>105</v>
      </c>
      <c r="P3876" s="196" t="s">
        <v>2638</v>
      </c>
      <c r="Q3876" s="217" t="s">
        <v>3296</v>
      </c>
      <c r="R3876" s="218"/>
      <c r="S3876" s="218"/>
      <c r="T3876" s="218"/>
      <c r="U3876" s="219"/>
      <c r="V3876" s="197" t="s">
        <v>176</v>
      </c>
      <c r="W3876" s="220">
        <v>1</v>
      </c>
      <c r="X3876" s="223">
        <v>1639</v>
      </c>
      <c r="Y3876" s="223">
        <v>1589</v>
      </c>
      <c r="Z3876" s="223">
        <v>1490</v>
      </c>
      <c r="AA3876" s="223">
        <v>1401</v>
      </c>
      <c r="AB3876" s="5"/>
      <c r="AC3876" s="224">
        <f t="shared" si="142"/>
        <v>0</v>
      </c>
      <c r="AD3876" s="270">
        <f t="shared" si="143"/>
        <v>0</v>
      </c>
      <c r="AE3876" s="198"/>
      <c r="AF3876" s="199"/>
      <c r="AG3876" s="200"/>
      <c r="AH3876" s="200"/>
      <c r="AI3876" s="169" t="str">
        <f>IF(AB3876/W3876=0,"",IF(MOD(AB3876,W3876)&gt;0,"ОШИБКА!!! неверная кратность на сорт",""))</f>
        <v/>
      </c>
    </row>
    <row r="3877" spans="2:35">
      <c r="B3877" s="251"/>
      <c r="C3877" s="168" t="s">
        <v>4753</v>
      </c>
      <c r="D3877" s="267">
        <v>23</v>
      </c>
      <c r="E3877" s="267"/>
      <c r="F3877" s="267"/>
      <c r="G3877" s="267"/>
      <c r="H3877" s="267"/>
      <c r="I3877" s="267">
        <v>15</v>
      </c>
      <c r="J3877" s="267">
        <v>6</v>
      </c>
      <c r="K3877" s="267"/>
      <c r="L3877" s="196" t="s">
        <v>36</v>
      </c>
      <c r="M3877" s="196" t="s">
        <v>614</v>
      </c>
      <c r="N3877" s="196" t="s">
        <v>4393</v>
      </c>
      <c r="O3877" s="196" t="s">
        <v>105</v>
      </c>
      <c r="P3877" s="196" t="s">
        <v>4752</v>
      </c>
      <c r="Q3877" s="217" t="s">
        <v>48</v>
      </c>
      <c r="R3877" s="218" t="s">
        <v>60</v>
      </c>
      <c r="S3877" s="218"/>
      <c r="T3877" s="218"/>
      <c r="U3877" s="219"/>
      <c r="V3877" s="197" t="s">
        <v>176</v>
      </c>
      <c r="W3877" s="220">
        <v>1</v>
      </c>
      <c r="X3877" s="223">
        <v>1456</v>
      </c>
      <c r="Y3877" s="223">
        <v>1412</v>
      </c>
      <c r="Z3877" s="223">
        <v>1323</v>
      </c>
      <c r="AA3877" s="223">
        <v>1244</v>
      </c>
      <c r="AB3877" s="5"/>
      <c r="AC3877" s="224">
        <f t="shared" si="142"/>
        <v>0</v>
      </c>
      <c r="AD3877" s="270">
        <f t="shared" si="143"/>
        <v>0</v>
      </c>
      <c r="AE3877" s="198"/>
      <c r="AF3877" s="199"/>
      <c r="AG3877" s="200"/>
      <c r="AH3877" s="200"/>
      <c r="AI3877" s="169" t="str">
        <f>IF(AB3877/W3877=0,"",IF(MOD(AB3877,W3877)&gt;0,"ОШИБКА!!! неверная кратность на сорт",""))</f>
        <v/>
      </c>
    </row>
    <row r="3878" spans="2:35">
      <c r="B3878" s="251"/>
      <c r="C3878" s="168" t="s">
        <v>1267</v>
      </c>
      <c r="D3878" s="267"/>
      <c r="E3878" s="267">
        <v>101</v>
      </c>
      <c r="F3878" s="267">
        <v>0</v>
      </c>
      <c r="G3878" s="267"/>
      <c r="H3878" s="267"/>
      <c r="I3878" s="267"/>
      <c r="J3878" s="267"/>
      <c r="K3878" s="267"/>
      <c r="L3878" s="196" t="s">
        <v>37</v>
      </c>
      <c r="M3878" s="196" t="s">
        <v>614</v>
      </c>
      <c r="N3878" s="196" t="s">
        <v>841</v>
      </c>
      <c r="O3878" s="196" t="s">
        <v>105</v>
      </c>
      <c r="P3878" s="196" t="s">
        <v>1266</v>
      </c>
      <c r="Q3878" s="217" t="s">
        <v>3785</v>
      </c>
      <c r="R3878" s="218"/>
      <c r="S3878" s="218"/>
      <c r="T3878" s="218"/>
      <c r="U3878" s="219"/>
      <c r="V3878" s="197" t="s">
        <v>776</v>
      </c>
      <c r="W3878" s="220">
        <v>1</v>
      </c>
      <c r="X3878" s="223">
        <v>641</v>
      </c>
      <c r="Y3878" s="223">
        <v>621</v>
      </c>
      <c r="Z3878" s="223">
        <v>582</v>
      </c>
      <c r="AA3878" s="223">
        <v>548</v>
      </c>
      <c r="AB3878" s="5"/>
      <c r="AC3878" s="224">
        <f t="shared" si="142"/>
        <v>0</v>
      </c>
      <c r="AD3878" s="270">
        <f t="shared" si="143"/>
        <v>0</v>
      </c>
      <c r="AE3878" s="198"/>
      <c r="AF3878" s="199"/>
      <c r="AG3878" s="200"/>
      <c r="AH3878" s="200"/>
      <c r="AI3878" s="169" t="str">
        <f>IF(AB3878/W3878=0,"",IF(MOD(AB3878,W3878)&gt;0,"ОШИБКА!!! неверная кратность на сорт",""))</f>
        <v/>
      </c>
    </row>
    <row r="3879" spans="2:35">
      <c r="B3879" s="251"/>
      <c r="C3879" s="168" t="s">
        <v>107</v>
      </c>
      <c r="D3879" s="267">
        <v>19</v>
      </c>
      <c r="E3879" s="267"/>
      <c r="F3879" s="267"/>
      <c r="G3879" s="267"/>
      <c r="H3879" s="267"/>
      <c r="I3879" s="267"/>
      <c r="J3879" s="267"/>
      <c r="K3879" s="267"/>
      <c r="L3879" s="196" t="s">
        <v>37</v>
      </c>
      <c r="M3879" s="196" t="s">
        <v>614</v>
      </c>
      <c r="N3879" s="196" t="s">
        <v>841</v>
      </c>
      <c r="O3879" s="196" t="s">
        <v>105</v>
      </c>
      <c r="P3879" s="196" t="s">
        <v>1266</v>
      </c>
      <c r="Q3879" s="196" t="s">
        <v>19</v>
      </c>
      <c r="R3879" s="218" t="s">
        <v>4646</v>
      </c>
      <c r="S3879" s="218"/>
      <c r="T3879" s="218"/>
      <c r="U3879" s="219"/>
      <c r="V3879" s="197" t="s">
        <v>102</v>
      </c>
      <c r="W3879" s="220">
        <v>1</v>
      </c>
      <c r="X3879" s="223">
        <v>1155</v>
      </c>
      <c r="Y3879" s="223">
        <v>1120</v>
      </c>
      <c r="Z3879" s="223">
        <v>1050</v>
      </c>
      <c r="AA3879" s="223">
        <v>987</v>
      </c>
      <c r="AB3879" s="5"/>
      <c r="AC3879" s="224">
        <f t="shared" si="142"/>
        <v>0</v>
      </c>
      <c r="AD3879" s="270">
        <f t="shared" si="143"/>
        <v>0</v>
      </c>
      <c r="AE3879" s="198"/>
      <c r="AF3879" s="199"/>
      <c r="AG3879" s="200"/>
      <c r="AH3879" s="200"/>
      <c r="AI3879" s="169" t="str">
        <f>IF(AB3879/W3879=0,"",IF(MOD(AB3879,W3879)&gt;0,"ОШИБКА!!! неверная кратность на сорт",""))</f>
        <v/>
      </c>
    </row>
    <row r="3880" spans="2:35">
      <c r="B3880" s="251"/>
      <c r="C3880" s="168" t="s">
        <v>4754</v>
      </c>
      <c r="D3880" s="267">
        <v>30</v>
      </c>
      <c r="E3880" s="267"/>
      <c r="F3880" s="267"/>
      <c r="G3880" s="267"/>
      <c r="H3880" s="267"/>
      <c r="I3880" s="267">
        <v>17</v>
      </c>
      <c r="J3880" s="267">
        <v>6</v>
      </c>
      <c r="K3880" s="267"/>
      <c r="L3880" s="196" t="s">
        <v>36</v>
      </c>
      <c r="M3880" s="196" t="s">
        <v>614</v>
      </c>
      <c r="N3880" s="196" t="s">
        <v>841</v>
      </c>
      <c r="O3880" s="196" t="s">
        <v>105</v>
      </c>
      <c r="P3880" s="196" t="s">
        <v>1266</v>
      </c>
      <c r="Q3880" s="196" t="s">
        <v>19</v>
      </c>
      <c r="R3880" s="218"/>
      <c r="S3880" s="218"/>
      <c r="T3880" s="218"/>
      <c r="U3880" s="219"/>
      <c r="V3880" s="197" t="s">
        <v>176</v>
      </c>
      <c r="W3880" s="220">
        <v>1</v>
      </c>
      <c r="X3880" s="223">
        <v>1017</v>
      </c>
      <c r="Y3880" s="223">
        <v>986</v>
      </c>
      <c r="Z3880" s="223">
        <v>924</v>
      </c>
      <c r="AA3880" s="223">
        <v>869</v>
      </c>
      <c r="AB3880" s="5"/>
      <c r="AC3880" s="224">
        <f t="shared" si="142"/>
        <v>0</v>
      </c>
      <c r="AD3880" s="270">
        <f t="shared" si="143"/>
        <v>0</v>
      </c>
      <c r="AE3880" s="198"/>
      <c r="AF3880" s="199"/>
      <c r="AG3880" s="200"/>
      <c r="AH3880" s="200"/>
      <c r="AI3880" s="169" t="str">
        <f>IF(AB3880/W3880=0,"",IF(MOD(AB3880,W3880)&gt;0,"ОШИБКА!!! неверная кратность на сорт",""))</f>
        <v/>
      </c>
    </row>
    <row r="3881" spans="2:35">
      <c r="B3881" s="251"/>
      <c r="C3881" s="168" t="s">
        <v>3095</v>
      </c>
      <c r="D3881" s="267">
        <v>30</v>
      </c>
      <c r="E3881" s="267"/>
      <c r="F3881" s="267"/>
      <c r="G3881" s="267"/>
      <c r="H3881" s="267"/>
      <c r="I3881" s="267">
        <v>76</v>
      </c>
      <c r="J3881" s="267">
        <v>10</v>
      </c>
      <c r="K3881" s="267"/>
      <c r="L3881" s="196" t="s">
        <v>36</v>
      </c>
      <c r="M3881" s="196" t="s">
        <v>614</v>
      </c>
      <c r="N3881" s="196" t="s">
        <v>3883</v>
      </c>
      <c r="O3881" s="196" t="s">
        <v>105</v>
      </c>
      <c r="P3881" s="196" t="s">
        <v>4755</v>
      </c>
      <c r="Q3881" s="196" t="s">
        <v>19</v>
      </c>
      <c r="R3881" s="218"/>
      <c r="S3881" s="218"/>
      <c r="T3881" s="218"/>
      <c r="U3881" s="219"/>
      <c r="V3881" s="197" t="s">
        <v>176</v>
      </c>
      <c r="W3881" s="220">
        <v>1</v>
      </c>
      <c r="X3881" s="223">
        <v>1098</v>
      </c>
      <c r="Y3881" s="223">
        <v>1064</v>
      </c>
      <c r="Z3881" s="223">
        <v>998</v>
      </c>
      <c r="AA3881" s="223">
        <v>938</v>
      </c>
      <c r="AB3881" s="5"/>
      <c r="AC3881" s="224">
        <f t="shared" si="142"/>
        <v>0</v>
      </c>
      <c r="AD3881" s="270">
        <f t="shared" si="143"/>
        <v>0</v>
      </c>
      <c r="AE3881" s="198"/>
      <c r="AF3881" s="199"/>
      <c r="AG3881" s="200"/>
      <c r="AH3881" s="200"/>
      <c r="AI3881" s="169" t="str">
        <f>IF(AB3881/W3881=0,"",IF(MOD(AB3881,W3881)&gt;0,"ОШИБКА!!! неверная кратность на сорт",""))</f>
        <v/>
      </c>
    </row>
    <row r="3882" spans="2:35">
      <c r="B3882" s="251"/>
      <c r="C3882" s="168" t="s">
        <v>108</v>
      </c>
      <c r="D3882" s="267"/>
      <c r="E3882" s="267"/>
      <c r="F3882" s="267"/>
      <c r="G3882" s="267"/>
      <c r="H3882" s="267"/>
      <c r="I3882" s="267"/>
      <c r="J3882" s="267">
        <v>5</v>
      </c>
      <c r="K3882" s="267"/>
      <c r="L3882" s="196" t="s">
        <v>37</v>
      </c>
      <c r="M3882" s="196" t="s">
        <v>614</v>
      </c>
      <c r="N3882" s="196" t="s">
        <v>841</v>
      </c>
      <c r="O3882" s="196" t="s">
        <v>105</v>
      </c>
      <c r="P3882" s="196" t="s">
        <v>109</v>
      </c>
      <c r="Q3882" s="196" t="s">
        <v>19</v>
      </c>
      <c r="R3882" s="218" t="s">
        <v>4647</v>
      </c>
      <c r="S3882" s="218"/>
      <c r="T3882" s="218"/>
      <c r="U3882" s="219"/>
      <c r="V3882" s="197" t="s">
        <v>176</v>
      </c>
      <c r="W3882" s="220">
        <v>1</v>
      </c>
      <c r="X3882" s="223">
        <v>1073</v>
      </c>
      <c r="Y3882" s="223">
        <v>1040</v>
      </c>
      <c r="Z3882" s="223">
        <v>975</v>
      </c>
      <c r="AA3882" s="223">
        <v>917</v>
      </c>
      <c r="AB3882" s="5"/>
      <c r="AC3882" s="224">
        <f t="shared" si="142"/>
        <v>0</v>
      </c>
      <c r="AD3882" s="270">
        <f t="shared" si="143"/>
        <v>0</v>
      </c>
      <c r="AE3882" s="198"/>
      <c r="AF3882" s="199"/>
      <c r="AG3882" s="200"/>
      <c r="AH3882" s="200"/>
      <c r="AI3882" s="169" t="str">
        <f>IF(AB3882/W3882=0,"",IF(MOD(AB3882,W3882)&gt;0,"ОШИБКА!!! неверная кратность на сорт",""))</f>
        <v/>
      </c>
    </row>
    <row r="3883" spans="2:35">
      <c r="B3883" s="251"/>
      <c r="C3883" s="168" t="s">
        <v>4751</v>
      </c>
      <c r="D3883" s="267">
        <v>30</v>
      </c>
      <c r="E3883" s="267"/>
      <c r="F3883" s="267"/>
      <c r="G3883" s="267"/>
      <c r="H3883" s="267"/>
      <c r="I3883" s="267">
        <v>22</v>
      </c>
      <c r="J3883" s="267"/>
      <c r="K3883" s="267"/>
      <c r="L3883" s="196" t="s">
        <v>36</v>
      </c>
      <c r="M3883" s="196" t="s">
        <v>614</v>
      </c>
      <c r="N3883" s="196" t="s">
        <v>3883</v>
      </c>
      <c r="O3883" s="196" t="s">
        <v>105</v>
      </c>
      <c r="P3883" s="196" t="s">
        <v>4750</v>
      </c>
      <c r="Q3883" s="196" t="s">
        <v>19</v>
      </c>
      <c r="R3883" s="218"/>
      <c r="S3883" s="218"/>
      <c r="T3883" s="218"/>
      <c r="U3883" s="219"/>
      <c r="V3883" s="197" t="s">
        <v>176</v>
      </c>
      <c r="W3883" s="220">
        <v>1</v>
      </c>
      <c r="X3883" s="223">
        <v>1098</v>
      </c>
      <c r="Y3883" s="223">
        <v>1064</v>
      </c>
      <c r="Z3883" s="223">
        <v>998</v>
      </c>
      <c r="AA3883" s="223">
        <v>938</v>
      </c>
      <c r="AB3883" s="5"/>
      <c r="AC3883" s="224">
        <f t="shared" si="142"/>
        <v>0</v>
      </c>
      <c r="AD3883" s="270">
        <f t="shared" si="143"/>
        <v>0</v>
      </c>
      <c r="AE3883" s="198"/>
      <c r="AF3883" s="199"/>
      <c r="AG3883" s="200"/>
      <c r="AH3883" s="200"/>
      <c r="AI3883" s="169" t="str">
        <f>IF(AB3883/W3883=0,"",IF(MOD(AB3883,W3883)&gt;0,"ОШИБКА!!! неверная кратность на сорт",""))</f>
        <v/>
      </c>
    </row>
    <row r="3884" spans="2:35">
      <c r="B3884" s="251"/>
      <c r="C3884" s="168" t="s">
        <v>3096</v>
      </c>
      <c r="D3884" s="267">
        <v>16</v>
      </c>
      <c r="E3884" s="267"/>
      <c r="F3884" s="267"/>
      <c r="G3884" s="267"/>
      <c r="H3884" s="267"/>
      <c r="I3884" s="267">
        <v>93</v>
      </c>
      <c r="J3884" s="267">
        <v>6</v>
      </c>
      <c r="K3884" s="267"/>
      <c r="L3884" s="196" t="s">
        <v>36</v>
      </c>
      <c r="M3884" s="196" t="s">
        <v>614</v>
      </c>
      <c r="N3884" s="196" t="s">
        <v>3883</v>
      </c>
      <c r="O3884" s="196" t="s">
        <v>105</v>
      </c>
      <c r="P3884" s="196" t="s">
        <v>3884</v>
      </c>
      <c r="Q3884" s="196" t="s">
        <v>19</v>
      </c>
      <c r="R3884" s="218"/>
      <c r="S3884" s="218"/>
      <c r="T3884" s="218"/>
      <c r="U3884" s="219"/>
      <c r="V3884" s="197" t="s">
        <v>176</v>
      </c>
      <c r="W3884" s="220">
        <v>1</v>
      </c>
      <c r="X3884" s="223">
        <v>1098</v>
      </c>
      <c r="Y3884" s="223">
        <v>1064</v>
      </c>
      <c r="Z3884" s="223">
        <v>998</v>
      </c>
      <c r="AA3884" s="223">
        <v>938</v>
      </c>
      <c r="AB3884" s="5"/>
      <c r="AC3884" s="224">
        <f t="shared" si="142"/>
        <v>0</v>
      </c>
      <c r="AD3884" s="270">
        <f t="shared" si="143"/>
        <v>0</v>
      </c>
      <c r="AE3884" s="198"/>
      <c r="AF3884" s="199"/>
      <c r="AG3884" s="200"/>
      <c r="AH3884" s="200"/>
      <c r="AI3884" s="169" t="str">
        <f>IF(AB3884/W3884=0,"",IF(MOD(AB3884,W3884)&gt;0,"ОШИБКА!!! неверная кратность на сорт",""))</f>
        <v/>
      </c>
    </row>
    <row r="3885" spans="2:35">
      <c r="B3885" s="251"/>
      <c r="C3885" s="168" t="s">
        <v>3098</v>
      </c>
      <c r="D3885" s="267">
        <v>22</v>
      </c>
      <c r="E3885" s="267"/>
      <c r="F3885" s="267"/>
      <c r="G3885" s="267"/>
      <c r="H3885" s="267"/>
      <c r="I3885" s="267">
        <v>75</v>
      </c>
      <c r="J3885" s="267">
        <v>18</v>
      </c>
      <c r="K3885" s="267"/>
      <c r="L3885" s="196" t="s">
        <v>36</v>
      </c>
      <c r="M3885" s="196" t="s">
        <v>614</v>
      </c>
      <c r="N3885" s="196" t="s">
        <v>3883</v>
      </c>
      <c r="O3885" s="196" t="s">
        <v>105</v>
      </c>
      <c r="P3885" s="196" t="s">
        <v>3097</v>
      </c>
      <c r="Q3885" s="196" t="s">
        <v>19</v>
      </c>
      <c r="R3885" s="218"/>
      <c r="S3885" s="218"/>
      <c r="T3885" s="218"/>
      <c r="U3885" s="315"/>
      <c r="V3885" s="197" t="s">
        <v>176</v>
      </c>
      <c r="W3885" s="220">
        <v>1</v>
      </c>
      <c r="X3885" s="285">
        <v>1180</v>
      </c>
      <c r="Y3885" s="285">
        <v>1144</v>
      </c>
      <c r="Z3885" s="285">
        <v>1073</v>
      </c>
      <c r="AA3885" s="285">
        <v>1009</v>
      </c>
      <c r="AB3885" s="5"/>
      <c r="AC3885" s="224">
        <f t="shared" si="142"/>
        <v>0</v>
      </c>
      <c r="AD3885" s="270">
        <f t="shared" si="143"/>
        <v>0</v>
      </c>
      <c r="AE3885" s="198"/>
      <c r="AF3885" s="199"/>
      <c r="AG3885" s="200"/>
      <c r="AH3885" s="200"/>
      <c r="AI3885" s="169" t="str">
        <f>IF(AB3885/W3885=0,"",IF(MOD(AB3885,W3885)&gt;0,"ОШИБКА!!! неверная кратность на сорт",""))</f>
        <v/>
      </c>
    </row>
    <row r="3886" spans="2:35">
      <c r="B3886" s="251"/>
      <c r="C3886" s="168" t="s">
        <v>3298</v>
      </c>
      <c r="D3886" s="267">
        <v>1</v>
      </c>
      <c r="E3886" s="267"/>
      <c r="F3886" s="267"/>
      <c r="G3886" s="267"/>
      <c r="H3886" s="267"/>
      <c r="I3886" s="267"/>
      <c r="J3886" s="267"/>
      <c r="K3886" s="267"/>
      <c r="L3886" s="196" t="s">
        <v>37</v>
      </c>
      <c r="M3886" s="196" t="s">
        <v>614</v>
      </c>
      <c r="N3886" s="196" t="s">
        <v>4394</v>
      </c>
      <c r="O3886" s="196" t="s">
        <v>4392</v>
      </c>
      <c r="P3886" s="196" t="s">
        <v>4397</v>
      </c>
      <c r="Q3886" s="217" t="s">
        <v>4729</v>
      </c>
      <c r="R3886" s="218"/>
      <c r="S3886" s="218"/>
      <c r="T3886" s="218"/>
      <c r="U3886" s="219"/>
      <c r="V3886" s="197" t="s">
        <v>176</v>
      </c>
      <c r="W3886" s="220">
        <v>1</v>
      </c>
      <c r="X3886" s="223">
        <v>4545</v>
      </c>
      <c r="Y3886" s="223">
        <v>4407</v>
      </c>
      <c r="Z3886" s="223">
        <v>4131</v>
      </c>
      <c r="AA3886" s="223">
        <v>3884</v>
      </c>
      <c r="AB3886" s="5"/>
      <c r="AC3886" s="224">
        <f t="shared" si="142"/>
        <v>0</v>
      </c>
      <c r="AD3886" s="270">
        <f t="shared" si="143"/>
        <v>0</v>
      </c>
      <c r="AE3886" s="198"/>
      <c r="AF3886" s="199"/>
      <c r="AG3886" s="200"/>
      <c r="AH3886" s="200"/>
      <c r="AI3886" s="169" t="str">
        <f>IF(AB3886/W3886=0,"",IF(MOD(AB3886,W3886)&gt;0,"ОШИБКА!!! неверная кратность на сорт",""))</f>
        <v/>
      </c>
    </row>
    <row r="3887" spans="2:35">
      <c r="B3887" s="251"/>
      <c r="C3887" s="168" t="s">
        <v>3297</v>
      </c>
      <c r="D3887" s="267">
        <v>1</v>
      </c>
      <c r="E3887" s="267"/>
      <c r="F3887" s="267"/>
      <c r="G3887" s="267"/>
      <c r="H3887" s="267"/>
      <c r="I3887" s="267"/>
      <c r="J3887" s="267"/>
      <c r="K3887" s="267"/>
      <c r="L3887" s="196" t="s">
        <v>37</v>
      </c>
      <c r="M3887" s="196" t="s">
        <v>614</v>
      </c>
      <c r="N3887" s="196" t="s">
        <v>4394</v>
      </c>
      <c r="O3887" s="196" t="s">
        <v>4392</v>
      </c>
      <c r="P3887" s="196" t="s">
        <v>4396</v>
      </c>
      <c r="Q3887" s="217" t="s">
        <v>4730</v>
      </c>
      <c r="R3887" s="218"/>
      <c r="S3887" s="218"/>
      <c r="T3887" s="218"/>
      <c r="U3887" s="219"/>
      <c r="V3887" s="197" t="s">
        <v>157</v>
      </c>
      <c r="W3887" s="220">
        <v>1</v>
      </c>
      <c r="X3887" s="223">
        <v>6586</v>
      </c>
      <c r="Y3887" s="223">
        <v>6386</v>
      </c>
      <c r="Z3887" s="223">
        <v>5987</v>
      </c>
      <c r="AA3887" s="223">
        <v>5628</v>
      </c>
      <c r="AB3887" s="5"/>
      <c r="AC3887" s="224">
        <f t="shared" si="142"/>
        <v>0</v>
      </c>
      <c r="AD3887" s="270">
        <f t="shared" si="143"/>
        <v>0</v>
      </c>
      <c r="AE3887" s="198"/>
      <c r="AF3887" s="199"/>
      <c r="AG3887" s="200"/>
      <c r="AH3887" s="200"/>
      <c r="AI3887" s="169" t="str">
        <f>IF(AB3887/W3887=0,"",IF(MOD(AB3887,W3887)&gt;0,"ОШИБКА!!! неверная кратность на сорт",""))</f>
        <v/>
      </c>
    </row>
    <row r="3888" spans="2:35">
      <c r="B3888" s="251"/>
      <c r="C3888" s="168"/>
      <c r="D3888" s="267"/>
      <c r="E3888" s="267"/>
      <c r="F3888" s="267"/>
      <c r="G3888" s="267"/>
      <c r="H3888" s="267"/>
      <c r="I3888" s="267"/>
      <c r="J3888" s="267"/>
      <c r="K3888" s="267">
        <v>110</v>
      </c>
      <c r="L3888" s="196" t="s">
        <v>37</v>
      </c>
      <c r="M3888" s="196" t="s">
        <v>614</v>
      </c>
      <c r="N3888" s="196" t="s">
        <v>5558</v>
      </c>
      <c r="O3888" s="196"/>
      <c r="P3888" s="196"/>
      <c r="Q3888" s="217" t="s">
        <v>4902</v>
      </c>
      <c r="R3888" s="218"/>
      <c r="S3888" s="218"/>
      <c r="T3888" s="218"/>
      <c r="U3888" s="281" t="s">
        <v>4764</v>
      </c>
      <c r="V3888" s="197" t="s">
        <v>776</v>
      </c>
      <c r="W3888" s="220">
        <v>1</v>
      </c>
      <c r="X3888" s="285">
        <v>4588</v>
      </c>
      <c r="Y3888" s="285">
        <v>4449</v>
      </c>
      <c r="Z3888" s="285">
        <v>4171</v>
      </c>
      <c r="AA3888" s="285">
        <v>3920</v>
      </c>
      <c r="AB3888" s="5"/>
      <c r="AC3888" s="224">
        <f t="shared" si="142"/>
        <v>0</v>
      </c>
      <c r="AD3888" s="270">
        <f t="shared" si="143"/>
        <v>0</v>
      </c>
      <c r="AE3888" s="282" t="s">
        <v>7069</v>
      </c>
      <c r="AF3888" s="283" t="s">
        <v>4765</v>
      </c>
      <c r="AG3888" s="200"/>
      <c r="AH3888" s="200"/>
      <c r="AI3888" s="169" t="str">
        <f>IF(AB3888/W3888=0,"",IF(MOD(AB3888,W3888)&gt;0,"ОШИБКА!!! неверная кратность на сорт",""))</f>
        <v/>
      </c>
    </row>
    <row r="3889" spans="2:35">
      <c r="B3889" s="251"/>
      <c r="C3889" s="168"/>
      <c r="D3889" s="267"/>
      <c r="E3889" s="267"/>
      <c r="F3889" s="267"/>
      <c r="G3889" s="267"/>
      <c r="H3889" s="267"/>
      <c r="I3889" s="267"/>
      <c r="J3889" s="267"/>
      <c r="K3889" s="267">
        <v>2</v>
      </c>
      <c r="L3889" s="196" t="s">
        <v>37</v>
      </c>
      <c r="M3889" s="196" t="s">
        <v>614</v>
      </c>
      <c r="N3889" s="196" t="s">
        <v>5559</v>
      </c>
      <c r="O3889" s="196"/>
      <c r="P3889" s="196"/>
      <c r="Q3889" s="217" t="s">
        <v>5560</v>
      </c>
      <c r="R3889" s="218"/>
      <c r="S3889" s="218"/>
      <c r="T3889" s="218"/>
      <c r="U3889" s="281" t="s">
        <v>4764</v>
      </c>
      <c r="V3889" s="197" t="s">
        <v>776</v>
      </c>
      <c r="W3889" s="220">
        <v>1</v>
      </c>
      <c r="X3889" s="285">
        <v>5343</v>
      </c>
      <c r="Y3889" s="285">
        <v>5181</v>
      </c>
      <c r="Z3889" s="285">
        <v>4857</v>
      </c>
      <c r="AA3889" s="285">
        <v>4565</v>
      </c>
      <c r="AB3889" s="5"/>
      <c r="AC3889" s="224">
        <f t="shared" si="142"/>
        <v>0</v>
      </c>
      <c r="AD3889" s="270">
        <f t="shared" si="143"/>
        <v>0</v>
      </c>
      <c r="AE3889" s="282" t="s">
        <v>7069</v>
      </c>
      <c r="AF3889" s="283" t="s">
        <v>4765</v>
      </c>
      <c r="AG3889" s="200"/>
      <c r="AH3889" s="200"/>
      <c r="AI3889" s="169" t="str">
        <f>IF(AB3889/W3889=0,"",IF(MOD(AB3889,W3889)&gt;0,"ОШИБКА!!! неверная кратность на сорт",""))</f>
        <v/>
      </c>
    </row>
    <row r="3890" spans="2:35">
      <c r="B3890" s="251"/>
      <c r="C3890" s="168"/>
      <c r="D3890" s="267"/>
      <c r="E3890" s="267"/>
      <c r="F3890" s="267"/>
      <c r="G3890" s="267"/>
      <c r="H3890" s="267"/>
      <c r="I3890" s="267"/>
      <c r="J3890" s="267"/>
      <c r="K3890" s="267">
        <v>5</v>
      </c>
      <c r="L3890" s="196" t="s">
        <v>37</v>
      </c>
      <c r="M3890" s="196" t="s">
        <v>614</v>
      </c>
      <c r="N3890" s="196" t="s">
        <v>5559</v>
      </c>
      <c r="O3890" s="196"/>
      <c r="P3890" s="196"/>
      <c r="Q3890" s="217" t="s">
        <v>5301</v>
      </c>
      <c r="R3890" s="218"/>
      <c r="S3890" s="218"/>
      <c r="T3890" s="218"/>
      <c r="U3890" s="281" t="s">
        <v>4764</v>
      </c>
      <c r="V3890" s="197" t="s">
        <v>776</v>
      </c>
      <c r="W3890" s="220">
        <v>1</v>
      </c>
      <c r="X3890" s="285">
        <v>5875</v>
      </c>
      <c r="Y3890" s="285">
        <v>5697</v>
      </c>
      <c r="Z3890" s="285">
        <v>5341</v>
      </c>
      <c r="AA3890" s="285">
        <v>5020</v>
      </c>
      <c r="AB3890" s="5"/>
      <c r="AC3890" s="224">
        <f t="shared" si="142"/>
        <v>0</v>
      </c>
      <c r="AD3890" s="270">
        <f t="shared" si="143"/>
        <v>0</v>
      </c>
      <c r="AE3890" s="282" t="s">
        <v>7069</v>
      </c>
      <c r="AF3890" s="283" t="s">
        <v>4765</v>
      </c>
      <c r="AG3890" s="200"/>
      <c r="AH3890" s="200"/>
      <c r="AI3890" s="169" t="str">
        <f>IF(AB3890/W3890=0,"",IF(MOD(AB3890,W3890)&gt;0,"ОШИБКА!!! неверная кратность на сорт",""))</f>
        <v/>
      </c>
    </row>
    <row r="3891" spans="2:35">
      <c r="B3891" s="251"/>
      <c r="C3891" s="168" t="s">
        <v>3319</v>
      </c>
      <c r="D3891" s="267"/>
      <c r="E3891" s="267"/>
      <c r="F3891" s="267"/>
      <c r="G3891" s="267"/>
      <c r="H3891" s="267"/>
      <c r="I3891" s="267"/>
      <c r="J3891" s="267">
        <v>1</v>
      </c>
      <c r="K3891" s="267"/>
      <c r="L3891" s="196" t="s">
        <v>37</v>
      </c>
      <c r="M3891" s="196" t="s">
        <v>614</v>
      </c>
      <c r="N3891" s="196" t="s">
        <v>4439</v>
      </c>
      <c r="O3891" s="196" t="s">
        <v>4438</v>
      </c>
      <c r="P3891" s="196" t="s">
        <v>4440</v>
      </c>
      <c r="Q3891" s="217" t="s">
        <v>5561</v>
      </c>
      <c r="R3891" s="218"/>
      <c r="S3891" s="218"/>
      <c r="T3891" s="218"/>
      <c r="U3891" s="219"/>
      <c r="V3891" s="197" t="s">
        <v>157</v>
      </c>
      <c r="W3891" s="220">
        <v>1</v>
      </c>
      <c r="X3891" s="223">
        <v>3342</v>
      </c>
      <c r="Y3891" s="223">
        <v>3240</v>
      </c>
      <c r="Z3891" s="223">
        <v>3038</v>
      </c>
      <c r="AA3891" s="223">
        <v>2856</v>
      </c>
      <c r="AB3891" s="5"/>
      <c r="AC3891" s="224">
        <f t="shared" si="142"/>
        <v>0</v>
      </c>
      <c r="AD3891" s="270">
        <f t="shared" si="143"/>
        <v>0</v>
      </c>
      <c r="AE3891" s="198"/>
      <c r="AF3891" s="199"/>
      <c r="AG3891" s="200"/>
      <c r="AH3891" s="200"/>
      <c r="AI3891" s="169" t="str">
        <f>IF(AB3891/W3891=0,"",IF(MOD(AB3891,W3891)&gt;0,"ОШИБКА!!! неверная кратность на сорт",""))</f>
        <v/>
      </c>
    </row>
    <row r="3892" spans="2:35">
      <c r="B3892" s="251"/>
      <c r="C3892" s="168" t="s">
        <v>4756</v>
      </c>
      <c r="D3892" s="267">
        <v>10</v>
      </c>
      <c r="E3892" s="267"/>
      <c r="F3892" s="267"/>
      <c r="G3892" s="267"/>
      <c r="H3892" s="267"/>
      <c r="I3892" s="267">
        <v>6</v>
      </c>
      <c r="J3892" s="267">
        <v>10</v>
      </c>
      <c r="K3892" s="267"/>
      <c r="L3892" s="196" t="s">
        <v>36</v>
      </c>
      <c r="M3892" s="196" t="s">
        <v>614</v>
      </c>
      <c r="N3892" s="196" t="s">
        <v>112</v>
      </c>
      <c r="O3892" s="196" t="s">
        <v>111</v>
      </c>
      <c r="P3892" s="196" t="s">
        <v>113</v>
      </c>
      <c r="Q3892" s="196" t="s">
        <v>19</v>
      </c>
      <c r="R3892" s="218"/>
      <c r="S3892" s="218"/>
      <c r="T3892" s="218"/>
      <c r="U3892" s="219"/>
      <c r="V3892" s="197" t="s">
        <v>176</v>
      </c>
      <c r="W3892" s="220">
        <v>1</v>
      </c>
      <c r="X3892" s="223">
        <v>1098</v>
      </c>
      <c r="Y3892" s="223">
        <v>1064</v>
      </c>
      <c r="Z3892" s="223">
        <v>998</v>
      </c>
      <c r="AA3892" s="223">
        <v>938</v>
      </c>
      <c r="AB3892" s="5"/>
      <c r="AC3892" s="224">
        <f t="shared" si="142"/>
        <v>0</v>
      </c>
      <c r="AD3892" s="270">
        <f t="shared" si="143"/>
        <v>0</v>
      </c>
      <c r="AE3892" s="198"/>
      <c r="AF3892" s="199"/>
      <c r="AG3892" s="200"/>
      <c r="AH3892" s="200"/>
      <c r="AI3892" s="169" t="str">
        <f>IF(AB3892/W3892=0,"",IF(MOD(AB3892,W3892)&gt;0,"ОШИБКА!!! неверная кратность на сорт",""))</f>
        <v/>
      </c>
    </row>
    <row r="3893" spans="2:35">
      <c r="B3893" s="251"/>
      <c r="C3893" s="168" t="s">
        <v>1319</v>
      </c>
      <c r="D3893" s="267"/>
      <c r="E3893" s="267"/>
      <c r="F3893" s="267"/>
      <c r="G3893" s="267"/>
      <c r="H3893" s="267"/>
      <c r="I3893" s="267"/>
      <c r="J3893" s="267"/>
      <c r="K3893" s="267"/>
      <c r="L3893" s="196" t="s">
        <v>37</v>
      </c>
      <c r="M3893" s="332" t="s">
        <v>614</v>
      </c>
      <c r="N3893" s="332" t="s">
        <v>112</v>
      </c>
      <c r="O3893" s="332" t="s">
        <v>111</v>
      </c>
      <c r="P3893" s="332" t="s">
        <v>113</v>
      </c>
      <c r="Q3893" s="338" t="s">
        <v>48</v>
      </c>
      <c r="R3893" s="334"/>
      <c r="S3893" s="334"/>
      <c r="T3893" s="334"/>
      <c r="U3893" s="336"/>
      <c r="V3893" s="197" t="s">
        <v>776</v>
      </c>
      <c r="W3893" s="220">
        <v>1</v>
      </c>
      <c r="X3893" s="223">
        <v>474</v>
      </c>
      <c r="Y3893" s="223">
        <v>460</v>
      </c>
      <c r="Z3893" s="223">
        <v>431</v>
      </c>
      <c r="AA3893" s="223">
        <v>405</v>
      </c>
      <c r="AB3893" s="5"/>
      <c r="AC3893" s="224">
        <f t="shared" si="142"/>
        <v>0</v>
      </c>
      <c r="AD3893" s="270">
        <f t="shared" si="143"/>
        <v>0</v>
      </c>
      <c r="AE3893" s="198" t="s">
        <v>4484</v>
      </c>
      <c r="AF3893" s="199"/>
      <c r="AG3893" s="200"/>
      <c r="AH3893" s="200"/>
      <c r="AI3893" s="169" t="str">
        <f>IF(AB3893/W3893=0,"",IF(MOD(AB3893,W3893)&gt;0,"ОШИБКА!!! неверная кратность на сорт",""))</f>
        <v/>
      </c>
    </row>
    <row r="3894" spans="2:35">
      <c r="B3894" s="251"/>
      <c r="C3894" s="168" t="s">
        <v>4758</v>
      </c>
      <c r="D3894" s="267">
        <v>10</v>
      </c>
      <c r="E3894" s="267"/>
      <c r="F3894" s="267"/>
      <c r="G3894" s="267"/>
      <c r="H3894" s="267"/>
      <c r="I3894" s="267">
        <v>8</v>
      </c>
      <c r="J3894" s="267">
        <v>1</v>
      </c>
      <c r="K3894" s="267"/>
      <c r="L3894" s="196" t="s">
        <v>36</v>
      </c>
      <c r="M3894" s="196" t="s">
        <v>614</v>
      </c>
      <c r="N3894" s="196" t="s">
        <v>112</v>
      </c>
      <c r="O3894" s="196" t="s">
        <v>111</v>
      </c>
      <c r="P3894" s="196" t="s">
        <v>4757</v>
      </c>
      <c r="Q3894" s="217" t="s">
        <v>4710</v>
      </c>
      <c r="R3894" s="218" t="s">
        <v>28</v>
      </c>
      <c r="S3894" s="218"/>
      <c r="T3894" s="218"/>
      <c r="U3894" s="219"/>
      <c r="V3894" s="197" t="s">
        <v>157</v>
      </c>
      <c r="W3894" s="220">
        <v>1</v>
      </c>
      <c r="X3894" s="223">
        <v>464</v>
      </c>
      <c r="Y3894" s="223">
        <v>450</v>
      </c>
      <c r="Z3894" s="223">
        <v>422</v>
      </c>
      <c r="AA3894" s="223">
        <v>397</v>
      </c>
      <c r="AB3894" s="5"/>
      <c r="AC3894" s="224">
        <f t="shared" si="142"/>
        <v>0</v>
      </c>
      <c r="AD3894" s="270">
        <f t="shared" si="143"/>
        <v>0</v>
      </c>
      <c r="AE3894" s="198"/>
      <c r="AF3894" s="199"/>
      <c r="AG3894" s="200"/>
      <c r="AH3894" s="200"/>
      <c r="AI3894" s="169" t="str">
        <f>IF(AB3894/W3894=0,"",IF(MOD(AB3894,W3894)&gt;0,"ОШИБКА!!! неверная кратность на сорт",""))</f>
        <v/>
      </c>
    </row>
    <row r="3895" spans="2:35">
      <c r="B3895" s="251"/>
      <c r="C3895" s="168" t="s">
        <v>3320</v>
      </c>
      <c r="D3895" s="267"/>
      <c r="E3895" s="267"/>
      <c r="F3895" s="267"/>
      <c r="G3895" s="267"/>
      <c r="H3895" s="267"/>
      <c r="I3895" s="267"/>
      <c r="J3895" s="267"/>
      <c r="K3895" s="267"/>
      <c r="L3895" s="196" t="s">
        <v>37</v>
      </c>
      <c r="M3895" s="332" t="s">
        <v>614</v>
      </c>
      <c r="N3895" s="332" t="s">
        <v>115</v>
      </c>
      <c r="O3895" s="332" t="s">
        <v>114</v>
      </c>
      <c r="P3895" s="332" t="s">
        <v>4398</v>
      </c>
      <c r="Q3895" s="332" t="s">
        <v>35</v>
      </c>
      <c r="R3895" s="334" t="s">
        <v>15</v>
      </c>
      <c r="S3895" s="334"/>
      <c r="T3895" s="334"/>
      <c r="U3895" s="219"/>
      <c r="V3895" s="197" t="s">
        <v>157</v>
      </c>
      <c r="W3895" s="220">
        <v>1</v>
      </c>
      <c r="X3895" s="223">
        <v>586</v>
      </c>
      <c r="Y3895" s="223">
        <v>568</v>
      </c>
      <c r="Z3895" s="223">
        <v>533</v>
      </c>
      <c r="AA3895" s="223">
        <v>501</v>
      </c>
      <c r="AB3895" s="5"/>
      <c r="AC3895" s="224">
        <f t="shared" si="142"/>
        <v>0</v>
      </c>
      <c r="AD3895" s="270">
        <f t="shared" si="143"/>
        <v>0</v>
      </c>
      <c r="AE3895" s="198" t="s">
        <v>4484</v>
      </c>
      <c r="AF3895" s="199"/>
      <c r="AG3895" s="200"/>
      <c r="AH3895" s="200"/>
      <c r="AI3895" s="169" t="str">
        <f>IF(AB3895/W3895=0,"",IF(MOD(AB3895,W3895)&gt;0,"ОШИБКА!!! неверная кратность на сорт",""))</f>
        <v/>
      </c>
    </row>
    <row r="3896" spans="2:35">
      <c r="B3896" s="251"/>
      <c r="C3896" s="168" t="s">
        <v>3074</v>
      </c>
      <c r="D3896" s="267">
        <v>4</v>
      </c>
      <c r="E3896" s="267"/>
      <c r="F3896" s="267"/>
      <c r="G3896" s="267"/>
      <c r="H3896" s="267"/>
      <c r="I3896" s="267"/>
      <c r="J3896" s="267">
        <v>4</v>
      </c>
      <c r="K3896" s="267"/>
      <c r="L3896" s="196" t="s">
        <v>36</v>
      </c>
      <c r="M3896" s="196" t="s">
        <v>614</v>
      </c>
      <c r="N3896" s="196" t="s">
        <v>117</v>
      </c>
      <c r="O3896" s="196" t="s">
        <v>116</v>
      </c>
      <c r="P3896" s="196" t="s">
        <v>3073</v>
      </c>
      <c r="Q3896" s="217" t="s">
        <v>49</v>
      </c>
      <c r="R3896" s="218" t="s">
        <v>64</v>
      </c>
      <c r="S3896" s="218"/>
      <c r="T3896" s="218"/>
      <c r="U3896" s="219"/>
      <c r="V3896" s="197" t="s">
        <v>176</v>
      </c>
      <c r="W3896" s="220">
        <v>1</v>
      </c>
      <c r="X3896" s="223">
        <v>4385</v>
      </c>
      <c r="Y3896" s="223">
        <v>4252</v>
      </c>
      <c r="Z3896" s="223">
        <v>3986</v>
      </c>
      <c r="AA3896" s="223">
        <v>3747</v>
      </c>
      <c r="AB3896" s="5"/>
      <c r="AC3896" s="224">
        <f t="shared" si="142"/>
        <v>0</v>
      </c>
      <c r="AD3896" s="270">
        <f t="shared" si="143"/>
        <v>0</v>
      </c>
      <c r="AE3896" s="198"/>
      <c r="AF3896" s="199"/>
      <c r="AG3896" s="200"/>
      <c r="AH3896" s="200"/>
      <c r="AI3896" s="169" t="str">
        <f>IF(AB3896/W3896=0,"",IF(MOD(AB3896,W3896)&gt;0,"ОШИБКА!!! неверная кратность на сорт",""))</f>
        <v/>
      </c>
    </row>
    <row r="3897" spans="2:35">
      <c r="B3897" s="251"/>
      <c r="C3897" s="168" t="s">
        <v>3321</v>
      </c>
      <c r="D3897" s="267"/>
      <c r="E3897" s="267"/>
      <c r="F3897" s="267"/>
      <c r="G3897" s="267"/>
      <c r="H3897" s="267"/>
      <c r="I3897" s="267"/>
      <c r="J3897" s="267"/>
      <c r="K3897" s="267"/>
      <c r="L3897" s="196" t="s">
        <v>37</v>
      </c>
      <c r="M3897" s="332" t="s">
        <v>614</v>
      </c>
      <c r="N3897" s="332" t="s">
        <v>117</v>
      </c>
      <c r="O3897" s="332" t="s">
        <v>116</v>
      </c>
      <c r="P3897" s="332" t="s">
        <v>104</v>
      </c>
      <c r="Q3897" s="338" t="s">
        <v>48</v>
      </c>
      <c r="R3897" s="334"/>
      <c r="S3897" s="334"/>
      <c r="T3897" s="334"/>
      <c r="U3897" s="219"/>
      <c r="V3897" s="197" t="s">
        <v>176</v>
      </c>
      <c r="W3897" s="220">
        <v>1</v>
      </c>
      <c r="X3897" s="223">
        <v>2626</v>
      </c>
      <c r="Y3897" s="223">
        <v>2546</v>
      </c>
      <c r="Z3897" s="223">
        <v>2387</v>
      </c>
      <c r="AA3897" s="223">
        <v>2244</v>
      </c>
      <c r="AB3897" s="5"/>
      <c r="AC3897" s="224">
        <f t="shared" si="142"/>
        <v>0</v>
      </c>
      <c r="AD3897" s="270">
        <f t="shared" si="143"/>
        <v>0</v>
      </c>
      <c r="AE3897" s="198" t="s">
        <v>4484</v>
      </c>
      <c r="AF3897" s="199"/>
      <c r="AG3897" s="200"/>
      <c r="AH3897" s="200"/>
      <c r="AI3897" s="169" t="str">
        <f>IF(AB3897/W3897=0,"",IF(MOD(AB3897,W3897)&gt;0,"ОШИБКА!!! неверная кратность на сорт",""))</f>
        <v/>
      </c>
    </row>
    <row r="3898" spans="2:35">
      <c r="B3898" s="251"/>
      <c r="C3898" s="168" t="s">
        <v>4761</v>
      </c>
      <c r="D3898" s="267">
        <v>40</v>
      </c>
      <c r="E3898" s="267"/>
      <c r="F3898" s="267"/>
      <c r="G3898" s="267"/>
      <c r="H3898" s="267"/>
      <c r="I3898" s="267">
        <v>2</v>
      </c>
      <c r="J3898" s="267">
        <v>8</v>
      </c>
      <c r="K3898" s="267"/>
      <c r="L3898" s="196" t="s">
        <v>36</v>
      </c>
      <c r="M3898" s="196" t="s">
        <v>614</v>
      </c>
      <c r="N3898" s="196" t="s">
        <v>119</v>
      </c>
      <c r="O3898" s="196" t="s">
        <v>118</v>
      </c>
      <c r="P3898" s="196" t="s">
        <v>4760</v>
      </c>
      <c r="Q3898" s="217" t="s">
        <v>4710</v>
      </c>
      <c r="R3898" s="218" t="s">
        <v>3067</v>
      </c>
      <c r="S3898" s="218"/>
      <c r="T3898" s="218"/>
      <c r="U3898" s="219"/>
      <c r="V3898" s="197" t="s">
        <v>157</v>
      </c>
      <c r="W3898" s="220">
        <v>1</v>
      </c>
      <c r="X3898" s="223">
        <v>464</v>
      </c>
      <c r="Y3898" s="223">
        <v>450</v>
      </c>
      <c r="Z3898" s="223">
        <v>422</v>
      </c>
      <c r="AA3898" s="223">
        <v>397</v>
      </c>
      <c r="AB3898" s="5"/>
      <c r="AC3898" s="224">
        <f t="shared" si="142"/>
        <v>0</v>
      </c>
      <c r="AD3898" s="270">
        <f t="shared" si="143"/>
        <v>0</v>
      </c>
      <c r="AE3898" s="198"/>
      <c r="AF3898" s="199"/>
      <c r="AG3898" s="200"/>
      <c r="AH3898" s="200"/>
      <c r="AI3898" s="169" t="str">
        <f>IF(AB3898/W3898=0,"",IF(MOD(AB3898,W3898)&gt;0,"ОШИБКА!!! неверная кратность на сорт",""))</f>
        <v/>
      </c>
    </row>
    <row r="3899" spans="2:35">
      <c r="B3899" s="251"/>
      <c r="C3899" s="168" t="s">
        <v>842</v>
      </c>
      <c r="D3899" s="267"/>
      <c r="E3899" s="267"/>
      <c r="F3899" s="267"/>
      <c r="G3899" s="267"/>
      <c r="H3899" s="267"/>
      <c r="I3899" s="267"/>
      <c r="J3899" s="267"/>
      <c r="K3899" s="267"/>
      <c r="L3899" s="196" t="s">
        <v>36</v>
      </c>
      <c r="M3899" s="332" t="s">
        <v>614</v>
      </c>
      <c r="N3899" s="332" t="s">
        <v>119</v>
      </c>
      <c r="O3899" s="332" t="s">
        <v>118</v>
      </c>
      <c r="P3899" s="332" t="s">
        <v>120</v>
      </c>
      <c r="Q3899" s="332" t="s">
        <v>19</v>
      </c>
      <c r="R3899" s="334"/>
      <c r="S3899" s="334"/>
      <c r="T3899" s="334"/>
      <c r="U3899" s="219"/>
      <c r="V3899" s="197" t="s">
        <v>157</v>
      </c>
      <c r="W3899" s="220">
        <v>1</v>
      </c>
      <c r="X3899" s="223">
        <v>868</v>
      </c>
      <c r="Y3899" s="223">
        <v>842</v>
      </c>
      <c r="Z3899" s="223">
        <v>789</v>
      </c>
      <c r="AA3899" s="223">
        <v>742</v>
      </c>
      <c r="AB3899" s="5"/>
      <c r="AC3899" s="224">
        <f t="shared" si="142"/>
        <v>0</v>
      </c>
      <c r="AD3899" s="270">
        <f t="shared" si="143"/>
        <v>0</v>
      </c>
      <c r="AE3899" s="198" t="s">
        <v>4484</v>
      </c>
      <c r="AF3899" s="199"/>
      <c r="AG3899" s="200"/>
      <c r="AH3899" s="200"/>
      <c r="AI3899" s="169" t="str">
        <f>IF(AB3899/W3899=0,"",IF(MOD(AB3899,W3899)&gt;0,"ОШИБКА!!! неверная кратность на сорт",""))</f>
        <v/>
      </c>
    </row>
    <row r="3900" spans="2:35">
      <c r="B3900" s="251"/>
      <c r="C3900" s="168" t="s">
        <v>4759</v>
      </c>
      <c r="D3900" s="267">
        <v>16</v>
      </c>
      <c r="E3900" s="267"/>
      <c r="F3900" s="267"/>
      <c r="G3900" s="267"/>
      <c r="H3900" s="267"/>
      <c r="I3900" s="267">
        <v>16</v>
      </c>
      <c r="J3900" s="267">
        <v>2</v>
      </c>
      <c r="K3900" s="267"/>
      <c r="L3900" s="196" t="s">
        <v>36</v>
      </c>
      <c r="M3900" s="196" t="s">
        <v>614</v>
      </c>
      <c r="N3900" s="196" t="s">
        <v>119</v>
      </c>
      <c r="O3900" s="196" t="s">
        <v>118</v>
      </c>
      <c r="P3900" s="196" t="s">
        <v>120</v>
      </c>
      <c r="Q3900" s="196" t="s">
        <v>19</v>
      </c>
      <c r="R3900" s="218"/>
      <c r="S3900" s="218"/>
      <c r="T3900" s="218"/>
      <c r="U3900" s="219"/>
      <c r="V3900" s="197" t="s">
        <v>176</v>
      </c>
      <c r="W3900" s="220">
        <v>1</v>
      </c>
      <c r="X3900" s="223">
        <v>1221</v>
      </c>
      <c r="Y3900" s="223">
        <v>1184</v>
      </c>
      <c r="Z3900" s="223">
        <v>1110</v>
      </c>
      <c r="AA3900" s="223">
        <v>1044</v>
      </c>
      <c r="AB3900" s="5"/>
      <c r="AC3900" s="224">
        <f t="shared" si="142"/>
        <v>0</v>
      </c>
      <c r="AD3900" s="270">
        <f t="shared" si="143"/>
        <v>0</v>
      </c>
      <c r="AE3900" s="198"/>
      <c r="AF3900" s="199"/>
      <c r="AG3900" s="200"/>
      <c r="AH3900" s="200"/>
      <c r="AI3900" s="169" t="str">
        <f>IF(AB3900/W3900=0,"",IF(MOD(AB3900,W3900)&gt;0,"ОШИБКА!!! неверная кратность на сорт",""))</f>
        <v/>
      </c>
    </row>
    <row r="3901" spans="2:35">
      <c r="B3901" s="251"/>
      <c r="C3901" s="168"/>
      <c r="D3901" s="267"/>
      <c r="E3901" s="267"/>
      <c r="F3901" s="267"/>
      <c r="G3901" s="267"/>
      <c r="H3901" s="267"/>
      <c r="I3901" s="267"/>
      <c r="J3901" s="267"/>
      <c r="K3901" s="267">
        <v>228</v>
      </c>
      <c r="L3901" s="196" t="s">
        <v>37</v>
      </c>
      <c r="M3901" s="196" t="s">
        <v>614</v>
      </c>
      <c r="N3901" s="196" t="s">
        <v>5562</v>
      </c>
      <c r="O3901" s="196"/>
      <c r="P3901" s="196"/>
      <c r="Q3901" s="196" t="s">
        <v>4822</v>
      </c>
      <c r="R3901" s="218"/>
      <c r="S3901" s="218"/>
      <c r="T3901" s="218"/>
      <c r="U3901" s="281" t="s">
        <v>4764</v>
      </c>
      <c r="V3901" s="197" t="s">
        <v>776</v>
      </c>
      <c r="W3901" s="220">
        <v>1</v>
      </c>
      <c r="X3901" s="285">
        <v>825</v>
      </c>
      <c r="Y3901" s="285">
        <v>800</v>
      </c>
      <c r="Z3901" s="285">
        <v>750</v>
      </c>
      <c r="AA3901" s="285">
        <v>705</v>
      </c>
      <c r="AB3901" s="5"/>
      <c r="AC3901" s="224">
        <f t="shared" si="142"/>
        <v>0</v>
      </c>
      <c r="AD3901" s="270">
        <f t="shared" si="143"/>
        <v>0</v>
      </c>
      <c r="AE3901" s="282" t="s">
        <v>7069</v>
      </c>
      <c r="AF3901" s="283" t="s">
        <v>4765</v>
      </c>
      <c r="AG3901" s="200"/>
      <c r="AH3901" s="200"/>
      <c r="AI3901" s="169" t="str">
        <f>IF(AB3901/W3901=0,"",IF(MOD(AB3901,W3901)&gt;0,"ОШИБКА!!! неверная кратность на сорт",""))</f>
        <v/>
      </c>
    </row>
    <row r="3902" spans="2:35">
      <c r="B3902" s="251"/>
      <c r="C3902" s="168"/>
      <c r="D3902" s="267"/>
      <c r="E3902" s="267"/>
      <c r="F3902" s="267"/>
      <c r="G3902" s="267"/>
      <c r="H3902" s="267"/>
      <c r="I3902" s="267"/>
      <c r="J3902" s="267"/>
      <c r="K3902" s="267"/>
      <c r="L3902" s="196" t="s">
        <v>37</v>
      </c>
      <c r="M3902" s="196" t="s">
        <v>614</v>
      </c>
      <c r="N3902" s="196" t="s">
        <v>5562</v>
      </c>
      <c r="O3902" s="196"/>
      <c r="P3902" s="196"/>
      <c r="Q3902" s="196" t="s">
        <v>4902</v>
      </c>
      <c r="R3902" s="218"/>
      <c r="S3902" s="218"/>
      <c r="T3902" s="218"/>
      <c r="U3902" s="281" t="s">
        <v>4764</v>
      </c>
      <c r="V3902" s="197" t="s">
        <v>776</v>
      </c>
      <c r="W3902" s="220">
        <v>1</v>
      </c>
      <c r="X3902" s="285">
        <v>3798</v>
      </c>
      <c r="Y3902" s="285">
        <v>3683</v>
      </c>
      <c r="Z3902" s="285">
        <v>3453</v>
      </c>
      <c r="AA3902" s="285">
        <v>3245</v>
      </c>
      <c r="AB3902" s="5"/>
      <c r="AC3902" s="224">
        <f t="shared" si="142"/>
        <v>0</v>
      </c>
      <c r="AD3902" s="270">
        <f t="shared" si="143"/>
        <v>0</v>
      </c>
      <c r="AE3902" s="282" t="s">
        <v>7069</v>
      </c>
      <c r="AF3902" s="283" t="s">
        <v>4765</v>
      </c>
      <c r="AG3902" s="200"/>
      <c r="AH3902" s="200"/>
      <c r="AI3902" s="169" t="str">
        <f>IF(AB3902/W3902=0,"",IF(MOD(AB3902,W3902)&gt;0,"ОШИБКА!!! неверная кратность на сорт",""))</f>
        <v/>
      </c>
    </row>
    <row r="3903" spans="2:35">
      <c r="B3903" s="251"/>
      <c r="C3903" s="168" t="s">
        <v>122</v>
      </c>
      <c r="D3903" s="267"/>
      <c r="E3903" s="267"/>
      <c r="F3903" s="267"/>
      <c r="G3903" s="267"/>
      <c r="H3903" s="267"/>
      <c r="I3903" s="267"/>
      <c r="J3903" s="267">
        <v>1</v>
      </c>
      <c r="K3903" s="267"/>
      <c r="L3903" s="196" t="s">
        <v>37</v>
      </c>
      <c r="M3903" s="196" t="s">
        <v>614</v>
      </c>
      <c r="N3903" s="196" t="s">
        <v>1960</v>
      </c>
      <c r="O3903" s="196" t="s">
        <v>1959</v>
      </c>
      <c r="P3903" s="196" t="s">
        <v>121</v>
      </c>
      <c r="Q3903" s="217" t="s">
        <v>4731</v>
      </c>
      <c r="R3903" s="218"/>
      <c r="S3903" s="218"/>
      <c r="T3903" s="218"/>
      <c r="U3903" s="219"/>
      <c r="V3903" s="197" t="s">
        <v>157</v>
      </c>
      <c r="W3903" s="220">
        <v>1</v>
      </c>
      <c r="X3903" s="223">
        <v>7557</v>
      </c>
      <c r="Y3903" s="223">
        <v>7328</v>
      </c>
      <c r="Z3903" s="223">
        <v>6870</v>
      </c>
      <c r="AA3903" s="223">
        <v>6458</v>
      </c>
      <c r="AB3903" s="5"/>
      <c r="AC3903" s="224">
        <f t="shared" si="142"/>
        <v>0</v>
      </c>
      <c r="AD3903" s="270">
        <f t="shared" si="143"/>
        <v>0</v>
      </c>
      <c r="AE3903" s="198"/>
      <c r="AF3903" s="199"/>
      <c r="AG3903" s="200"/>
      <c r="AH3903" s="200"/>
      <c r="AI3903" s="169" t="str">
        <f>IF(AB3903/W3903=0,"",IF(MOD(AB3903,W3903)&gt;0,"ОШИБКА!!! неверная кратность на сорт",""))</f>
        <v/>
      </c>
    </row>
    <row r="3904" spans="2:35">
      <c r="B3904" s="251"/>
      <c r="C3904" s="168" t="s">
        <v>126</v>
      </c>
      <c r="D3904" s="267">
        <v>2</v>
      </c>
      <c r="E3904" s="267"/>
      <c r="F3904" s="267"/>
      <c r="G3904" s="267"/>
      <c r="H3904" s="267"/>
      <c r="I3904" s="267"/>
      <c r="J3904" s="267"/>
      <c r="K3904" s="267"/>
      <c r="L3904" s="196" t="s">
        <v>37</v>
      </c>
      <c r="M3904" s="196" t="s">
        <v>614</v>
      </c>
      <c r="N3904" s="196" t="s">
        <v>124</v>
      </c>
      <c r="O3904" s="196" t="s">
        <v>123</v>
      </c>
      <c r="P3904" s="196" t="s">
        <v>125</v>
      </c>
      <c r="Q3904" s="217" t="s">
        <v>5561</v>
      </c>
      <c r="R3904" s="218"/>
      <c r="S3904" s="218"/>
      <c r="T3904" s="218"/>
      <c r="U3904" s="219"/>
      <c r="V3904" s="197" t="s">
        <v>157</v>
      </c>
      <c r="W3904" s="220">
        <v>1</v>
      </c>
      <c r="X3904" s="223">
        <v>3465</v>
      </c>
      <c r="Y3904" s="223">
        <v>3360</v>
      </c>
      <c r="Z3904" s="223">
        <v>3150</v>
      </c>
      <c r="AA3904" s="223">
        <v>2961</v>
      </c>
      <c r="AB3904" s="5"/>
      <c r="AC3904" s="224">
        <f t="shared" si="142"/>
        <v>0</v>
      </c>
      <c r="AD3904" s="270">
        <f t="shared" si="143"/>
        <v>0</v>
      </c>
      <c r="AE3904" s="198"/>
      <c r="AF3904" s="199"/>
      <c r="AG3904" s="200"/>
      <c r="AH3904" s="200"/>
      <c r="AI3904" s="169" t="str">
        <f>IF(AB3904/W3904=0,"",IF(MOD(AB3904,W3904)&gt;0,"ОШИБКА!!! неверная кратность на сорт",""))</f>
        <v/>
      </c>
    </row>
    <row r="3905" spans="2:35">
      <c r="B3905" s="251"/>
      <c r="C3905" s="168" t="s">
        <v>4762</v>
      </c>
      <c r="D3905" s="267"/>
      <c r="E3905" s="267"/>
      <c r="F3905" s="267"/>
      <c r="G3905" s="267"/>
      <c r="H3905" s="267"/>
      <c r="I3905" s="267">
        <v>4</v>
      </c>
      <c r="J3905" s="267"/>
      <c r="K3905" s="267"/>
      <c r="L3905" s="196" t="s">
        <v>36</v>
      </c>
      <c r="M3905" s="196" t="s">
        <v>614</v>
      </c>
      <c r="N3905" s="196" t="s">
        <v>29</v>
      </c>
      <c r="O3905" s="196" t="s">
        <v>127</v>
      </c>
      <c r="P3905" s="196"/>
      <c r="Q3905" s="196" t="s">
        <v>19</v>
      </c>
      <c r="R3905" s="246"/>
      <c r="S3905" s="218" t="s">
        <v>5</v>
      </c>
      <c r="T3905" s="218"/>
      <c r="U3905" s="219"/>
      <c r="V3905" s="197" t="s">
        <v>102</v>
      </c>
      <c r="W3905" s="220">
        <v>1</v>
      </c>
      <c r="X3905" s="223">
        <v>1048</v>
      </c>
      <c r="Y3905" s="223">
        <v>1016</v>
      </c>
      <c r="Z3905" s="223">
        <v>953</v>
      </c>
      <c r="AA3905" s="223">
        <v>896</v>
      </c>
      <c r="AB3905" s="5"/>
      <c r="AC3905" s="224">
        <f t="shared" si="142"/>
        <v>0</v>
      </c>
      <c r="AD3905" s="270">
        <f t="shared" si="143"/>
        <v>0</v>
      </c>
      <c r="AE3905" s="198"/>
      <c r="AF3905" s="199"/>
      <c r="AG3905" s="200"/>
      <c r="AH3905" s="200"/>
      <c r="AI3905" s="169" t="str">
        <f>IF(AB3905/W3905=0,"",IF(MOD(AB3905,W3905)&gt;0,"ОШИБКА!!! неверная кратность на сорт",""))</f>
        <v/>
      </c>
    </row>
    <row r="3906" spans="2:35">
      <c r="B3906" s="251"/>
      <c r="C3906" s="168" t="s">
        <v>1973</v>
      </c>
      <c r="D3906" s="267">
        <v>85</v>
      </c>
      <c r="E3906" s="267"/>
      <c r="F3906" s="267"/>
      <c r="G3906" s="267"/>
      <c r="H3906" s="267"/>
      <c r="I3906" s="267"/>
      <c r="J3906" s="267">
        <v>7</v>
      </c>
      <c r="K3906" s="267"/>
      <c r="L3906" s="196" t="s">
        <v>37</v>
      </c>
      <c r="M3906" s="196" t="s">
        <v>614</v>
      </c>
      <c r="N3906" s="196" t="s">
        <v>29</v>
      </c>
      <c r="O3906" s="196" t="s">
        <v>127</v>
      </c>
      <c r="P3906" s="196" t="s">
        <v>46</v>
      </c>
      <c r="Q3906" s="217" t="s">
        <v>3513</v>
      </c>
      <c r="R3906" s="218"/>
      <c r="S3906" s="218"/>
      <c r="T3906" s="218"/>
      <c r="U3906" s="219"/>
      <c r="V3906" s="197" t="s">
        <v>157</v>
      </c>
      <c r="W3906" s="220">
        <v>1</v>
      </c>
      <c r="X3906" s="223">
        <v>1299</v>
      </c>
      <c r="Y3906" s="223">
        <v>1260</v>
      </c>
      <c r="Z3906" s="223">
        <v>1181</v>
      </c>
      <c r="AA3906" s="223">
        <v>1110</v>
      </c>
      <c r="AB3906" s="5"/>
      <c r="AC3906" s="224">
        <f t="shared" si="142"/>
        <v>0</v>
      </c>
      <c r="AD3906" s="270">
        <f t="shared" si="143"/>
        <v>0</v>
      </c>
      <c r="AE3906" s="198"/>
      <c r="AF3906" s="199"/>
      <c r="AG3906" s="200"/>
      <c r="AH3906" s="200"/>
      <c r="AI3906" s="169" t="str">
        <f>IF(AB3906/W3906=0,"",IF(MOD(AB3906,W3906)&gt;0,"ОШИБКА!!! неверная кратность на сорт",""))</f>
        <v/>
      </c>
    </row>
    <row r="3907" spans="2:35">
      <c r="B3907" s="251"/>
      <c r="C3907" s="168" t="s">
        <v>128</v>
      </c>
      <c r="D3907" s="267"/>
      <c r="E3907" s="267"/>
      <c r="F3907" s="267"/>
      <c r="G3907" s="267"/>
      <c r="H3907" s="267"/>
      <c r="I3907" s="267"/>
      <c r="J3907" s="267"/>
      <c r="K3907" s="267"/>
      <c r="L3907" s="196" t="s">
        <v>37</v>
      </c>
      <c r="M3907" s="332" t="s">
        <v>614</v>
      </c>
      <c r="N3907" s="332" t="s">
        <v>29</v>
      </c>
      <c r="O3907" s="332" t="s">
        <v>127</v>
      </c>
      <c r="P3907" s="332" t="s">
        <v>129</v>
      </c>
      <c r="Q3907" s="338" t="s">
        <v>4777</v>
      </c>
      <c r="R3907" s="334"/>
      <c r="S3907" s="334"/>
      <c r="T3907" s="334"/>
      <c r="U3907" s="219"/>
      <c r="V3907" s="197" t="s">
        <v>157</v>
      </c>
      <c r="W3907" s="220">
        <v>1</v>
      </c>
      <c r="X3907" s="223">
        <v>1268</v>
      </c>
      <c r="Y3907" s="223">
        <v>1229</v>
      </c>
      <c r="Z3907" s="223">
        <v>1152</v>
      </c>
      <c r="AA3907" s="223">
        <v>1083</v>
      </c>
      <c r="AB3907" s="5"/>
      <c r="AC3907" s="224">
        <f t="shared" si="142"/>
        <v>0</v>
      </c>
      <c r="AD3907" s="270">
        <f t="shared" si="143"/>
        <v>0</v>
      </c>
      <c r="AE3907" s="198" t="s">
        <v>4484</v>
      </c>
      <c r="AF3907" s="199"/>
      <c r="AG3907" s="200"/>
      <c r="AH3907" s="200"/>
      <c r="AI3907" s="169" t="str">
        <f>IF(AB3907/W3907=0,"",IF(MOD(AB3907,W3907)&gt;0,"ОШИБКА!!! неверная кратность на сорт",""))</f>
        <v/>
      </c>
    </row>
    <row r="3908" spans="2:35">
      <c r="B3908" s="251"/>
      <c r="C3908" s="168" t="s">
        <v>3514</v>
      </c>
      <c r="D3908" s="267">
        <v>1</v>
      </c>
      <c r="E3908" s="267"/>
      <c r="F3908" s="267"/>
      <c r="G3908" s="267"/>
      <c r="H3908" s="267"/>
      <c r="I3908" s="267"/>
      <c r="J3908" s="267"/>
      <c r="K3908" s="267"/>
      <c r="L3908" s="196" t="s">
        <v>37</v>
      </c>
      <c r="M3908" s="196" t="s">
        <v>614</v>
      </c>
      <c r="N3908" s="196" t="s">
        <v>29</v>
      </c>
      <c r="O3908" s="196" t="s">
        <v>127</v>
      </c>
      <c r="P3908" s="196" t="s">
        <v>4428</v>
      </c>
      <c r="Q3908" s="217" t="s">
        <v>5474</v>
      </c>
      <c r="R3908" s="218"/>
      <c r="S3908" s="218"/>
      <c r="T3908" s="218"/>
      <c r="U3908" s="219"/>
      <c r="V3908" s="197" t="s">
        <v>157</v>
      </c>
      <c r="W3908" s="220">
        <v>1</v>
      </c>
      <c r="X3908" s="223">
        <v>1253</v>
      </c>
      <c r="Y3908" s="223">
        <v>1215</v>
      </c>
      <c r="Z3908" s="223">
        <v>1139</v>
      </c>
      <c r="AA3908" s="223">
        <v>1071</v>
      </c>
      <c r="AB3908" s="5"/>
      <c r="AC3908" s="224">
        <f t="shared" si="142"/>
        <v>0</v>
      </c>
      <c r="AD3908" s="270">
        <f t="shared" si="143"/>
        <v>0</v>
      </c>
      <c r="AE3908" s="198"/>
      <c r="AF3908" s="199"/>
      <c r="AG3908" s="200"/>
      <c r="AH3908" s="200"/>
      <c r="AI3908" s="169" t="str">
        <f>IF(AB3908/W3908=0,"",IF(MOD(AB3908,W3908)&gt;0,"ОШИБКА!!! неверная кратность на сорт",""))</f>
        <v/>
      </c>
    </row>
    <row r="3909" spans="2:35">
      <c r="B3909" s="251"/>
      <c r="C3909" s="168" t="s">
        <v>909</v>
      </c>
      <c r="D3909" s="267">
        <v>37</v>
      </c>
      <c r="E3909" s="267"/>
      <c r="F3909" s="267"/>
      <c r="G3909" s="267"/>
      <c r="H3909" s="267"/>
      <c r="I3909" s="267"/>
      <c r="J3909" s="267"/>
      <c r="K3909" s="267"/>
      <c r="L3909" s="196" t="s">
        <v>36</v>
      </c>
      <c r="M3909" s="196" t="s">
        <v>614</v>
      </c>
      <c r="N3909" s="196" t="s">
        <v>29</v>
      </c>
      <c r="O3909" s="196" t="s">
        <v>30</v>
      </c>
      <c r="P3909" s="196"/>
      <c r="Q3909" s="196" t="s">
        <v>19</v>
      </c>
      <c r="R3909" s="218"/>
      <c r="S3909" s="218" t="s">
        <v>24</v>
      </c>
      <c r="T3909" s="218"/>
      <c r="U3909" s="219"/>
      <c r="V3909" s="197" t="s">
        <v>102</v>
      </c>
      <c r="W3909" s="220">
        <v>1</v>
      </c>
      <c r="X3909" s="223">
        <v>1048</v>
      </c>
      <c r="Y3909" s="223">
        <v>1016</v>
      </c>
      <c r="Z3909" s="223">
        <v>953</v>
      </c>
      <c r="AA3909" s="223">
        <v>896</v>
      </c>
      <c r="AB3909" s="5"/>
      <c r="AC3909" s="224">
        <f t="shared" si="142"/>
        <v>0</v>
      </c>
      <c r="AD3909" s="270">
        <f t="shared" si="143"/>
        <v>0</v>
      </c>
      <c r="AE3909" s="198"/>
      <c r="AF3909" s="199"/>
      <c r="AG3909" s="200"/>
      <c r="AH3909" s="200"/>
      <c r="AI3909" s="169" t="str">
        <f>IF(AB3909/W3909=0,"",IF(MOD(AB3909,W3909)&gt;0,"ОШИБКА!!! неверная кратность на сорт",""))</f>
        <v/>
      </c>
    </row>
    <row r="3910" spans="2:35">
      <c r="B3910" s="251"/>
      <c r="C3910" s="168" t="s">
        <v>1395</v>
      </c>
      <c r="D3910" s="267">
        <v>10</v>
      </c>
      <c r="E3910" s="267">
        <v>4</v>
      </c>
      <c r="F3910" s="267">
        <v>0</v>
      </c>
      <c r="G3910" s="267"/>
      <c r="H3910" s="267"/>
      <c r="I3910" s="267"/>
      <c r="J3910" s="267"/>
      <c r="K3910" s="267"/>
      <c r="L3910" s="196" t="s">
        <v>37</v>
      </c>
      <c r="M3910" s="196" t="s">
        <v>614</v>
      </c>
      <c r="N3910" s="196" t="s">
        <v>29</v>
      </c>
      <c r="O3910" s="196" t="s">
        <v>127</v>
      </c>
      <c r="P3910" s="196"/>
      <c r="Q3910" s="217" t="s">
        <v>48</v>
      </c>
      <c r="R3910" s="218"/>
      <c r="S3910" s="218"/>
      <c r="T3910" s="218"/>
      <c r="U3910" s="219"/>
      <c r="V3910" s="197" t="s">
        <v>776</v>
      </c>
      <c r="W3910" s="220">
        <v>1</v>
      </c>
      <c r="X3910" s="223">
        <v>570</v>
      </c>
      <c r="Y3910" s="223">
        <v>552</v>
      </c>
      <c r="Z3910" s="223">
        <v>518</v>
      </c>
      <c r="AA3910" s="223">
        <v>487</v>
      </c>
      <c r="AB3910" s="5"/>
      <c r="AC3910" s="224">
        <f t="shared" si="142"/>
        <v>0</v>
      </c>
      <c r="AD3910" s="270">
        <f t="shared" si="143"/>
        <v>0</v>
      </c>
      <c r="AE3910" s="198"/>
      <c r="AF3910" s="199"/>
      <c r="AG3910" s="200"/>
      <c r="AH3910" s="200"/>
      <c r="AI3910" s="169" t="str">
        <f>IF(AB3910/W3910=0,"",IF(MOD(AB3910,W3910)&gt;0,"ОШИБКА!!! неверная кратность на сорт",""))</f>
        <v/>
      </c>
    </row>
    <row r="3911" spans="2:35">
      <c r="B3911" s="251"/>
      <c r="C3911" s="168"/>
      <c r="D3911" s="267"/>
      <c r="E3911" s="267"/>
      <c r="F3911" s="267"/>
      <c r="G3911" s="267"/>
      <c r="H3911" s="267"/>
      <c r="I3911" s="267"/>
      <c r="J3911" s="267"/>
      <c r="K3911" s="267">
        <v>4</v>
      </c>
      <c r="L3911" s="196" t="s">
        <v>37</v>
      </c>
      <c r="M3911" s="196" t="s">
        <v>614</v>
      </c>
      <c r="N3911" s="196" t="s">
        <v>29</v>
      </c>
      <c r="O3911" s="196"/>
      <c r="P3911" s="196"/>
      <c r="Q3911" s="217" t="s">
        <v>4822</v>
      </c>
      <c r="R3911" s="218"/>
      <c r="S3911" s="218"/>
      <c r="T3911" s="218"/>
      <c r="U3911" s="281" t="s">
        <v>4764</v>
      </c>
      <c r="V3911" s="197" t="s">
        <v>776</v>
      </c>
      <c r="W3911" s="220">
        <v>1</v>
      </c>
      <c r="X3911" s="285">
        <v>831</v>
      </c>
      <c r="Y3911" s="285">
        <v>806</v>
      </c>
      <c r="Z3911" s="285">
        <v>756</v>
      </c>
      <c r="AA3911" s="285">
        <v>710</v>
      </c>
      <c r="AB3911" s="5"/>
      <c r="AC3911" s="224">
        <f t="shared" si="142"/>
        <v>0</v>
      </c>
      <c r="AD3911" s="270">
        <f t="shared" si="143"/>
        <v>0</v>
      </c>
      <c r="AE3911" s="282" t="s">
        <v>7069</v>
      </c>
      <c r="AF3911" s="283" t="s">
        <v>4765</v>
      </c>
      <c r="AG3911" s="200"/>
      <c r="AH3911" s="200"/>
      <c r="AI3911" s="169" t="str">
        <f>IF(AB3911/W3911=0,"",IF(MOD(AB3911,W3911)&gt;0,"ОШИБКА!!! неверная кратность на сорт",""))</f>
        <v/>
      </c>
    </row>
    <row r="3912" spans="2:35">
      <c r="B3912" s="251"/>
      <c r="C3912" s="168"/>
      <c r="D3912" s="267"/>
      <c r="E3912" s="267"/>
      <c r="F3912" s="267"/>
      <c r="G3912" s="267"/>
      <c r="H3912" s="267"/>
      <c r="I3912" s="267"/>
      <c r="J3912" s="267"/>
      <c r="K3912" s="267">
        <v>7</v>
      </c>
      <c r="L3912" s="196" t="s">
        <v>37</v>
      </c>
      <c r="M3912" s="196" t="s">
        <v>614</v>
      </c>
      <c r="N3912" s="196" t="s">
        <v>29</v>
      </c>
      <c r="O3912" s="196"/>
      <c r="P3912" s="196"/>
      <c r="Q3912" s="217" t="s">
        <v>4902</v>
      </c>
      <c r="R3912" s="218"/>
      <c r="S3912" s="218"/>
      <c r="T3912" s="218"/>
      <c r="U3912" s="281" t="s">
        <v>4764</v>
      </c>
      <c r="V3912" s="197" t="s">
        <v>776</v>
      </c>
      <c r="W3912" s="220">
        <v>1</v>
      </c>
      <c r="X3912" s="285">
        <v>4436</v>
      </c>
      <c r="Y3912" s="285">
        <v>4301</v>
      </c>
      <c r="Z3912" s="285">
        <v>4032</v>
      </c>
      <c r="AA3912" s="285">
        <v>3790</v>
      </c>
      <c r="AB3912" s="5"/>
      <c r="AC3912" s="224">
        <f t="shared" si="142"/>
        <v>0</v>
      </c>
      <c r="AD3912" s="270">
        <f t="shared" si="143"/>
        <v>0</v>
      </c>
      <c r="AE3912" s="282" t="s">
        <v>7069</v>
      </c>
      <c r="AF3912" s="283" t="s">
        <v>4765</v>
      </c>
      <c r="AG3912" s="200"/>
      <c r="AH3912" s="200"/>
      <c r="AI3912" s="169" t="str">
        <f>IF(AB3912/W3912=0,"",IF(MOD(AB3912,W3912)&gt;0,"ОШИБКА!!! неверная кратность на сорт",""))</f>
        <v/>
      </c>
    </row>
    <row r="3913" spans="2:35">
      <c r="B3913" s="251"/>
      <c r="C3913" s="168"/>
      <c r="D3913" s="267"/>
      <c r="E3913" s="267"/>
      <c r="F3913" s="267"/>
      <c r="G3913" s="267"/>
      <c r="H3913" s="267"/>
      <c r="I3913" s="267"/>
      <c r="J3913" s="267"/>
      <c r="K3913" s="267">
        <v>3</v>
      </c>
      <c r="L3913" s="196" t="s">
        <v>37</v>
      </c>
      <c r="M3913" s="196" t="s">
        <v>614</v>
      </c>
      <c r="N3913" s="196" t="s">
        <v>29</v>
      </c>
      <c r="O3913" s="196"/>
      <c r="P3913" s="196"/>
      <c r="Q3913" s="217" t="s">
        <v>4861</v>
      </c>
      <c r="R3913" s="218"/>
      <c r="S3913" s="218"/>
      <c r="T3913" s="218"/>
      <c r="U3913" s="281" t="s">
        <v>4764</v>
      </c>
      <c r="V3913" s="197" t="s">
        <v>776</v>
      </c>
      <c r="W3913" s="220">
        <v>1</v>
      </c>
      <c r="X3913" s="285">
        <v>6085</v>
      </c>
      <c r="Y3913" s="285">
        <v>5900</v>
      </c>
      <c r="Z3913" s="285">
        <v>5531</v>
      </c>
      <c r="AA3913" s="285">
        <v>5199</v>
      </c>
      <c r="AB3913" s="5"/>
      <c r="AC3913" s="224">
        <f t="shared" si="142"/>
        <v>0</v>
      </c>
      <c r="AD3913" s="270">
        <f t="shared" si="143"/>
        <v>0</v>
      </c>
      <c r="AE3913" s="282" t="s">
        <v>7069</v>
      </c>
      <c r="AF3913" s="283" t="s">
        <v>4765</v>
      </c>
      <c r="AG3913" s="200"/>
      <c r="AH3913" s="200"/>
      <c r="AI3913" s="169" t="str">
        <f>IF(AB3913/W3913=0,"",IF(MOD(AB3913,W3913)&gt;0,"ОШИБКА!!! неверная кратность на сорт",""))</f>
        <v/>
      </c>
    </row>
    <row r="3914" spans="2:35">
      <c r="B3914" s="251"/>
      <c r="C3914" s="168" t="s">
        <v>4776</v>
      </c>
      <c r="D3914" s="267">
        <v>40</v>
      </c>
      <c r="E3914" s="267"/>
      <c r="F3914" s="267"/>
      <c r="G3914" s="267"/>
      <c r="H3914" s="267"/>
      <c r="I3914" s="267">
        <v>12</v>
      </c>
      <c r="J3914" s="267"/>
      <c r="K3914" s="267"/>
      <c r="L3914" s="196" t="s">
        <v>36</v>
      </c>
      <c r="M3914" s="196" t="s">
        <v>614</v>
      </c>
      <c r="N3914" s="196" t="s">
        <v>4773</v>
      </c>
      <c r="O3914" s="196" t="s">
        <v>4774</v>
      </c>
      <c r="P3914" s="196" t="s">
        <v>4772</v>
      </c>
      <c r="Q3914" s="217" t="s">
        <v>952</v>
      </c>
      <c r="R3914" s="218"/>
      <c r="S3914" s="218" t="s">
        <v>70</v>
      </c>
      <c r="T3914" s="218"/>
      <c r="U3914" s="219"/>
      <c r="V3914" s="197" t="s">
        <v>157</v>
      </c>
      <c r="W3914" s="220">
        <v>1</v>
      </c>
      <c r="X3914" s="223">
        <v>690</v>
      </c>
      <c r="Y3914" s="223">
        <v>669</v>
      </c>
      <c r="Z3914" s="223">
        <v>627</v>
      </c>
      <c r="AA3914" s="223">
        <v>590</v>
      </c>
      <c r="AB3914" s="5"/>
      <c r="AC3914" s="224">
        <f t="shared" si="142"/>
        <v>0</v>
      </c>
      <c r="AD3914" s="270">
        <f t="shared" si="143"/>
        <v>0</v>
      </c>
      <c r="AE3914" s="198"/>
      <c r="AF3914" s="199"/>
      <c r="AG3914" s="200"/>
      <c r="AH3914" s="200"/>
      <c r="AI3914" s="169" t="str">
        <f>IF(AB3914/W3914=0,"",IF(MOD(AB3914,W3914)&gt;0,"ОШИБКА!!! неверная кратность на сорт",""))</f>
        <v/>
      </c>
    </row>
    <row r="3915" spans="2:35">
      <c r="B3915" s="251"/>
      <c r="C3915" s="168" t="s">
        <v>3515</v>
      </c>
      <c r="D3915" s="267"/>
      <c r="E3915" s="267">
        <v>72</v>
      </c>
      <c r="F3915" s="267">
        <v>70</v>
      </c>
      <c r="G3915" s="267"/>
      <c r="H3915" s="267"/>
      <c r="I3915" s="267"/>
      <c r="J3915" s="267"/>
      <c r="K3915" s="267"/>
      <c r="L3915" s="196" t="s">
        <v>37</v>
      </c>
      <c r="M3915" s="196" t="s">
        <v>614</v>
      </c>
      <c r="N3915" s="196" t="s">
        <v>20</v>
      </c>
      <c r="O3915" s="196" t="s">
        <v>21</v>
      </c>
      <c r="P3915" s="196" t="s">
        <v>4282</v>
      </c>
      <c r="Q3915" s="217" t="s">
        <v>4697</v>
      </c>
      <c r="R3915" s="218"/>
      <c r="S3915" s="218"/>
      <c r="T3915" s="218"/>
      <c r="U3915" s="219"/>
      <c r="V3915" s="197" t="s">
        <v>776</v>
      </c>
      <c r="W3915" s="220">
        <v>1</v>
      </c>
      <c r="X3915" s="223">
        <v>1210</v>
      </c>
      <c r="Y3915" s="223">
        <v>1173</v>
      </c>
      <c r="Z3915" s="223">
        <v>1100</v>
      </c>
      <c r="AA3915" s="223">
        <v>1034</v>
      </c>
      <c r="AB3915" s="5"/>
      <c r="AC3915" s="224">
        <f t="shared" si="142"/>
        <v>0</v>
      </c>
      <c r="AD3915" s="270">
        <f t="shared" si="143"/>
        <v>0</v>
      </c>
      <c r="AE3915" s="198"/>
      <c r="AF3915" s="199"/>
      <c r="AG3915" s="200"/>
      <c r="AH3915" s="200"/>
      <c r="AI3915" s="169" t="str">
        <f>IF(AB3915/W3915=0,"",IF(MOD(AB3915,W3915)&gt;0,"ОШИБКА!!! неверная кратность на сорт",""))</f>
        <v/>
      </c>
    </row>
    <row r="3916" spans="2:35">
      <c r="B3916" s="251"/>
      <c r="C3916" s="168" t="s">
        <v>906</v>
      </c>
      <c r="D3916" s="267">
        <v>59</v>
      </c>
      <c r="E3916" s="267"/>
      <c r="F3916" s="267"/>
      <c r="G3916" s="267"/>
      <c r="H3916" s="267"/>
      <c r="I3916" s="267">
        <v>8</v>
      </c>
      <c r="J3916" s="267"/>
      <c r="K3916" s="267"/>
      <c r="L3916" s="196" t="s">
        <v>36</v>
      </c>
      <c r="M3916" s="196" t="s">
        <v>614</v>
      </c>
      <c r="N3916" s="196" t="s">
        <v>20</v>
      </c>
      <c r="O3916" s="196" t="s">
        <v>21</v>
      </c>
      <c r="P3916" s="196" t="s">
        <v>2986</v>
      </c>
      <c r="Q3916" s="196" t="s">
        <v>35</v>
      </c>
      <c r="R3916" s="218" t="s">
        <v>22</v>
      </c>
      <c r="S3916" s="218"/>
      <c r="T3916" s="218"/>
      <c r="U3916" s="219"/>
      <c r="V3916" s="197" t="s">
        <v>102</v>
      </c>
      <c r="W3916" s="220">
        <v>1</v>
      </c>
      <c r="X3916" s="223">
        <v>652</v>
      </c>
      <c r="Y3916" s="223">
        <v>632</v>
      </c>
      <c r="Z3916" s="223">
        <v>593</v>
      </c>
      <c r="AA3916" s="223">
        <v>557</v>
      </c>
      <c r="AB3916" s="5"/>
      <c r="AC3916" s="224">
        <f t="shared" si="142"/>
        <v>0</v>
      </c>
      <c r="AD3916" s="270">
        <f t="shared" si="143"/>
        <v>0</v>
      </c>
      <c r="AE3916" s="198"/>
      <c r="AF3916" s="199"/>
      <c r="AG3916" s="200"/>
      <c r="AH3916" s="200"/>
      <c r="AI3916" s="169" t="str">
        <f>IF(AB3916/W3916=0,"",IF(MOD(AB3916,W3916)&gt;0,"ОШИБКА!!! неверная кратность на сорт",""))</f>
        <v/>
      </c>
    </row>
    <row r="3917" spans="2:35">
      <c r="B3917" s="251"/>
      <c r="C3917" s="168" t="s">
        <v>4778</v>
      </c>
      <c r="D3917" s="267">
        <v>20</v>
      </c>
      <c r="E3917" s="267"/>
      <c r="F3917" s="267"/>
      <c r="G3917" s="267"/>
      <c r="H3917" s="267"/>
      <c r="I3917" s="267">
        <v>10</v>
      </c>
      <c r="J3917" s="267">
        <v>4</v>
      </c>
      <c r="K3917" s="267"/>
      <c r="L3917" s="196" t="s">
        <v>36</v>
      </c>
      <c r="M3917" s="196" t="s">
        <v>614</v>
      </c>
      <c r="N3917" s="196" t="s">
        <v>20</v>
      </c>
      <c r="O3917" s="196" t="s">
        <v>21</v>
      </c>
      <c r="P3917" s="196" t="s">
        <v>2986</v>
      </c>
      <c r="Q3917" s="196" t="s">
        <v>19</v>
      </c>
      <c r="R3917" s="218" t="s">
        <v>15</v>
      </c>
      <c r="S3917" s="218"/>
      <c r="T3917" s="218"/>
      <c r="U3917" s="219"/>
      <c r="V3917" s="197" t="s">
        <v>102</v>
      </c>
      <c r="W3917" s="220">
        <v>1</v>
      </c>
      <c r="X3917" s="223">
        <v>911</v>
      </c>
      <c r="Y3917" s="223">
        <v>884</v>
      </c>
      <c r="Z3917" s="223">
        <v>828</v>
      </c>
      <c r="AA3917" s="223">
        <v>779</v>
      </c>
      <c r="AB3917" s="5"/>
      <c r="AC3917" s="224">
        <f t="shared" si="142"/>
        <v>0</v>
      </c>
      <c r="AD3917" s="270">
        <f t="shared" si="143"/>
        <v>0</v>
      </c>
      <c r="AE3917" s="198"/>
      <c r="AF3917" s="199"/>
      <c r="AG3917" s="200"/>
      <c r="AH3917" s="200"/>
      <c r="AI3917" s="169" t="str">
        <f>IF(AB3917/W3917=0,"",IF(MOD(AB3917,W3917)&gt;0,"ОШИБКА!!! неверная кратность на сорт",""))</f>
        <v/>
      </c>
    </row>
    <row r="3918" spans="2:35">
      <c r="B3918" s="251"/>
      <c r="C3918" s="168" t="s">
        <v>130</v>
      </c>
      <c r="D3918" s="267">
        <v>40</v>
      </c>
      <c r="E3918" s="267">
        <v>1038</v>
      </c>
      <c r="F3918" s="267">
        <v>1007</v>
      </c>
      <c r="G3918" s="267"/>
      <c r="H3918" s="267"/>
      <c r="I3918" s="267"/>
      <c r="J3918" s="267"/>
      <c r="K3918" s="267"/>
      <c r="L3918" s="196" t="s">
        <v>37</v>
      </c>
      <c r="M3918" s="196" t="s">
        <v>614</v>
      </c>
      <c r="N3918" s="196" t="s">
        <v>20</v>
      </c>
      <c r="O3918" s="196" t="s">
        <v>21</v>
      </c>
      <c r="P3918" s="196" t="s">
        <v>2986</v>
      </c>
      <c r="Q3918" s="217" t="s">
        <v>48</v>
      </c>
      <c r="R3918" s="218" t="s">
        <v>5</v>
      </c>
      <c r="S3918" s="218"/>
      <c r="T3918" s="218"/>
      <c r="U3918" s="219"/>
      <c r="V3918" s="197" t="s">
        <v>776</v>
      </c>
      <c r="W3918" s="220">
        <v>1</v>
      </c>
      <c r="X3918" s="223">
        <v>593</v>
      </c>
      <c r="Y3918" s="223">
        <v>575</v>
      </c>
      <c r="Z3918" s="223">
        <v>539</v>
      </c>
      <c r="AA3918" s="223">
        <v>507</v>
      </c>
      <c r="AB3918" s="5"/>
      <c r="AC3918" s="224">
        <f t="shared" ref="AC3918:AC3981" si="144">X3918*AB3918</f>
        <v>0</v>
      </c>
      <c r="AD3918" s="270">
        <f t="shared" ref="AD3918:AD3981" si="145">IF(Y3918&lt;&gt;"",IF(AND($AC$25&gt;=200000,AB3918&gt;=20),AB3918*AA3918,IF(AND($AC$25&gt;=200000,AB3918&lt;20),AB3918*Z3918,IF(AND($AC$25&lt;200000,AB3918&gt;=20),AB3918*Y3918,AB3918*X3918))),IF($AC$25&gt;=200000,AB3918*Z3918,AB3918*X3918))</f>
        <v>0</v>
      </c>
      <c r="AE3918" s="198"/>
      <c r="AF3918" s="199"/>
      <c r="AG3918" s="200"/>
      <c r="AH3918" s="200"/>
      <c r="AI3918" s="169" t="str">
        <f>IF(AB3918/W3918=0,"",IF(MOD(AB3918,W3918)&gt;0,"ОШИБКА!!! неверная кратность на сорт",""))</f>
        <v/>
      </c>
    </row>
    <row r="3919" spans="2:35">
      <c r="B3919" s="251"/>
      <c r="C3919" s="254" t="s">
        <v>1396</v>
      </c>
      <c r="D3919" s="267"/>
      <c r="E3919" s="267">
        <v>129</v>
      </c>
      <c r="F3919" s="267">
        <v>129</v>
      </c>
      <c r="G3919" s="267"/>
      <c r="H3919" s="267"/>
      <c r="I3919" s="267"/>
      <c r="J3919" s="267"/>
      <c r="K3919" s="267"/>
      <c r="L3919" s="196" t="s">
        <v>37</v>
      </c>
      <c r="M3919" s="332" t="s">
        <v>614</v>
      </c>
      <c r="N3919" s="332" t="s">
        <v>20</v>
      </c>
      <c r="O3919" s="332" t="s">
        <v>21</v>
      </c>
      <c r="P3919" s="332" t="s">
        <v>2986</v>
      </c>
      <c r="Q3919" s="338" t="s">
        <v>49</v>
      </c>
      <c r="R3919" s="334"/>
      <c r="S3919" s="334"/>
      <c r="T3919" s="334"/>
      <c r="U3919" s="336"/>
      <c r="V3919" s="197" t="s">
        <v>776</v>
      </c>
      <c r="W3919" s="220">
        <v>1</v>
      </c>
      <c r="X3919" s="223">
        <v>2688</v>
      </c>
      <c r="Y3919" s="223">
        <v>2607</v>
      </c>
      <c r="Z3919" s="223">
        <v>2444</v>
      </c>
      <c r="AA3919" s="223">
        <v>2297</v>
      </c>
      <c r="AB3919" s="5"/>
      <c r="AC3919" s="224">
        <f t="shared" si="144"/>
        <v>0</v>
      </c>
      <c r="AD3919" s="270">
        <f t="shared" si="145"/>
        <v>0</v>
      </c>
      <c r="AE3919" s="198" t="s">
        <v>4484</v>
      </c>
      <c r="AF3919" s="199"/>
      <c r="AG3919" s="200"/>
      <c r="AH3919" s="200"/>
      <c r="AI3919" s="169" t="str">
        <f>IF(AB3919/W3919=0,"",IF(MOD(AB3919,W3919)&gt;0,"ОШИБКА!!! неверная кратность на сорт",""))</f>
        <v/>
      </c>
    </row>
    <row r="3920" spans="2:35">
      <c r="B3920" s="251"/>
      <c r="C3920" s="168" t="s">
        <v>1976</v>
      </c>
      <c r="D3920" s="267">
        <v>38</v>
      </c>
      <c r="E3920" s="267"/>
      <c r="F3920" s="267"/>
      <c r="G3920" s="267"/>
      <c r="H3920" s="267"/>
      <c r="I3920" s="267">
        <v>6</v>
      </c>
      <c r="J3920" s="267"/>
      <c r="K3920" s="267"/>
      <c r="L3920" s="196" t="s">
        <v>37</v>
      </c>
      <c r="M3920" s="196" t="s">
        <v>614</v>
      </c>
      <c r="N3920" s="196" t="s">
        <v>20</v>
      </c>
      <c r="O3920" s="196" t="s">
        <v>21</v>
      </c>
      <c r="P3920" s="196" t="s">
        <v>2986</v>
      </c>
      <c r="Q3920" s="217" t="s">
        <v>48</v>
      </c>
      <c r="R3920" s="218"/>
      <c r="S3920" s="218"/>
      <c r="T3920" s="218"/>
      <c r="U3920" s="219"/>
      <c r="V3920" s="197" t="s">
        <v>776</v>
      </c>
      <c r="W3920" s="220">
        <v>1</v>
      </c>
      <c r="X3920" s="223">
        <v>821</v>
      </c>
      <c r="Y3920" s="223">
        <v>796</v>
      </c>
      <c r="Z3920" s="223">
        <v>746</v>
      </c>
      <c r="AA3920" s="223">
        <v>701</v>
      </c>
      <c r="AB3920" s="5"/>
      <c r="AC3920" s="224">
        <f t="shared" si="144"/>
        <v>0</v>
      </c>
      <c r="AD3920" s="270">
        <f t="shared" si="145"/>
        <v>0</v>
      </c>
      <c r="AE3920" s="198"/>
      <c r="AF3920" s="199"/>
      <c r="AG3920" s="200"/>
      <c r="AH3920" s="200"/>
      <c r="AI3920" s="169" t="str">
        <f>IF(AB3920/W3920=0,"",IF(MOD(AB3920,W3920)&gt;0,"ОШИБКА!!! неверная кратность на сорт",""))</f>
        <v/>
      </c>
    </row>
    <row r="3921" spans="2:35">
      <c r="B3921" s="251"/>
      <c r="C3921" s="168" t="s">
        <v>3091</v>
      </c>
      <c r="D3921" s="267">
        <v>103</v>
      </c>
      <c r="E3921" s="267"/>
      <c r="F3921" s="267"/>
      <c r="G3921" s="267"/>
      <c r="H3921" s="267"/>
      <c r="I3921" s="267"/>
      <c r="J3921" s="267">
        <v>8</v>
      </c>
      <c r="K3921" s="267"/>
      <c r="L3921" s="196" t="s">
        <v>36</v>
      </c>
      <c r="M3921" s="196" t="s">
        <v>614</v>
      </c>
      <c r="N3921" s="196" t="s">
        <v>20</v>
      </c>
      <c r="O3921" s="196" t="s">
        <v>21</v>
      </c>
      <c r="P3921" s="196" t="s">
        <v>131</v>
      </c>
      <c r="Q3921" s="196" t="s">
        <v>19</v>
      </c>
      <c r="R3921" s="218"/>
      <c r="S3921" s="218"/>
      <c r="T3921" s="218"/>
      <c r="U3921" s="219"/>
      <c r="V3921" s="197" t="s">
        <v>176</v>
      </c>
      <c r="W3921" s="220">
        <v>1</v>
      </c>
      <c r="X3921" s="223">
        <v>1017</v>
      </c>
      <c r="Y3921" s="223">
        <v>986</v>
      </c>
      <c r="Z3921" s="223">
        <v>924</v>
      </c>
      <c r="AA3921" s="223">
        <v>869</v>
      </c>
      <c r="AB3921" s="5"/>
      <c r="AC3921" s="224">
        <f t="shared" si="144"/>
        <v>0</v>
      </c>
      <c r="AD3921" s="270">
        <f t="shared" si="145"/>
        <v>0</v>
      </c>
      <c r="AE3921" s="198"/>
      <c r="AF3921" s="199"/>
      <c r="AG3921" s="200"/>
      <c r="AH3921" s="200"/>
      <c r="AI3921" s="169" t="str">
        <f>IF(AB3921/W3921=0,"",IF(MOD(AB3921,W3921)&gt;0,"ОШИБКА!!! неверная кратность на сорт",""))</f>
        <v/>
      </c>
    </row>
    <row r="3922" spans="2:35">
      <c r="B3922" s="251"/>
      <c r="C3922" s="168" t="s">
        <v>908</v>
      </c>
      <c r="D3922" s="267">
        <v>22</v>
      </c>
      <c r="E3922" s="267"/>
      <c r="F3922" s="267"/>
      <c r="G3922" s="267"/>
      <c r="H3922" s="267"/>
      <c r="I3922" s="267">
        <v>14</v>
      </c>
      <c r="J3922" s="267"/>
      <c r="K3922" s="267"/>
      <c r="L3922" s="196" t="s">
        <v>36</v>
      </c>
      <c r="M3922" s="196" t="s">
        <v>614</v>
      </c>
      <c r="N3922" s="196" t="s">
        <v>20</v>
      </c>
      <c r="O3922" s="196" t="s">
        <v>21</v>
      </c>
      <c r="P3922" s="196" t="s">
        <v>1975</v>
      </c>
      <c r="Q3922" s="196" t="s">
        <v>35</v>
      </c>
      <c r="R3922" s="218"/>
      <c r="S3922" s="218" t="s">
        <v>24</v>
      </c>
      <c r="T3922" s="218"/>
      <c r="U3922" s="219"/>
      <c r="V3922" s="197" t="s">
        <v>102</v>
      </c>
      <c r="W3922" s="220">
        <v>1</v>
      </c>
      <c r="X3922" s="223">
        <v>789</v>
      </c>
      <c r="Y3922" s="223">
        <v>765</v>
      </c>
      <c r="Z3922" s="223">
        <v>717</v>
      </c>
      <c r="AA3922" s="223">
        <v>674</v>
      </c>
      <c r="AB3922" s="5"/>
      <c r="AC3922" s="224">
        <f t="shared" si="144"/>
        <v>0</v>
      </c>
      <c r="AD3922" s="270">
        <f t="shared" si="145"/>
        <v>0</v>
      </c>
      <c r="AE3922" s="198"/>
      <c r="AF3922" s="199"/>
      <c r="AG3922" s="200"/>
      <c r="AH3922" s="200"/>
      <c r="AI3922" s="169" t="str">
        <f>IF(AB3922/W3922=0,"",IF(MOD(AB3922,W3922)&gt;0,"ОШИБКА!!! неверная кратность на сорт",""))</f>
        <v/>
      </c>
    </row>
    <row r="3923" spans="2:35">
      <c r="B3923" s="251"/>
      <c r="C3923" s="168" t="s">
        <v>1974</v>
      </c>
      <c r="D3923" s="267"/>
      <c r="E3923" s="267"/>
      <c r="F3923" s="267"/>
      <c r="G3923" s="267"/>
      <c r="H3923" s="267"/>
      <c r="I3923" s="267"/>
      <c r="J3923" s="267">
        <v>4</v>
      </c>
      <c r="K3923" s="267"/>
      <c r="L3923" s="196" t="s">
        <v>37</v>
      </c>
      <c r="M3923" s="196" t="s">
        <v>614</v>
      </c>
      <c r="N3923" s="196" t="s">
        <v>20</v>
      </c>
      <c r="O3923" s="196" t="s">
        <v>21</v>
      </c>
      <c r="P3923" s="196" t="s">
        <v>1975</v>
      </c>
      <c r="Q3923" s="217" t="s">
        <v>3516</v>
      </c>
      <c r="R3923" s="218"/>
      <c r="S3923" s="218"/>
      <c r="T3923" s="218"/>
      <c r="U3923" s="219"/>
      <c r="V3923" s="197" t="s">
        <v>157</v>
      </c>
      <c r="W3923" s="220">
        <v>1</v>
      </c>
      <c r="X3923" s="223">
        <v>4708</v>
      </c>
      <c r="Y3923" s="223">
        <v>4565</v>
      </c>
      <c r="Z3923" s="223">
        <v>4280</v>
      </c>
      <c r="AA3923" s="223">
        <v>4023</v>
      </c>
      <c r="AB3923" s="5"/>
      <c r="AC3923" s="224">
        <f t="shared" si="144"/>
        <v>0</v>
      </c>
      <c r="AD3923" s="270">
        <f t="shared" si="145"/>
        <v>0</v>
      </c>
      <c r="AE3923" s="198"/>
      <c r="AF3923" s="199"/>
      <c r="AG3923" s="200"/>
      <c r="AH3923" s="200"/>
      <c r="AI3923" s="169" t="str">
        <f>IF(AB3923/W3923=0,"",IF(MOD(AB3923,W3923)&gt;0,"ОШИБКА!!! неверная кратность на сорт",""))</f>
        <v/>
      </c>
    </row>
    <row r="3924" spans="2:35">
      <c r="B3924" s="251"/>
      <c r="C3924" s="168" t="s">
        <v>4781</v>
      </c>
      <c r="D3924" s="267">
        <v>19</v>
      </c>
      <c r="E3924" s="267"/>
      <c r="F3924" s="267"/>
      <c r="G3924" s="267"/>
      <c r="H3924" s="267"/>
      <c r="I3924" s="267">
        <v>25</v>
      </c>
      <c r="J3924" s="267">
        <v>9</v>
      </c>
      <c r="K3924" s="267"/>
      <c r="L3924" s="196" t="s">
        <v>36</v>
      </c>
      <c r="M3924" s="196" t="s">
        <v>614</v>
      </c>
      <c r="N3924" s="196" t="s">
        <v>20</v>
      </c>
      <c r="O3924" s="196" t="s">
        <v>21</v>
      </c>
      <c r="P3924" s="196" t="s">
        <v>1978</v>
      </c>
      <c r="Q3924" s="217" t="s">
        <v>4779</v>
      </c>
      <c r="R3924" s="218"/>
      <c r="S3924" s="218"/>
      <c r="T3924" s="218"/>
      <c r="U3924" s="219"/>
      <c r="V3924" s="197" t="s">
        <v>176</v>
      </c>
      <c r="W3924" s="220">
        <v>1</v>
      </c>
      <c r="X3924" s="223">
        <v>1370</v>
      </c>
      <c r="Y3924" s="223">
        <v>1328</v>
      </c>
      <c r="Z3924" s="223">
        <v>1245</v>
      </c>
      <c r="AA3924" s="223">
        <v>1171</v>
      </c>
      <c r="AB3924" s="5"/>
      <c r="AC3924" s="224">
        <f t="shared" si="144"/>
        <v>0</v>
      </c>
      <c r="AD3924" s="270">
        <f t="shared" si="145"/>
        <v>0</v>
      </c>
      <c r="AE3924" s="198"/>
      <c r="AF3924" s="199"/>
      <c r="AG3924" s="200"/>
      <c r="AH3924" s="200"/>
      <c r="AI3924" s="169" t="str">
        <f>IF(AB3924/W3924=0,"",IF(MOD(AB3924,W3924)&gt;0,"ОШИБКА!!! неверная кратность на сорт",""))</f>
        <v/>
      </c>
    </row>
    <row r="3925" spans="2:35">
      <c r="B3925" s="251"/>
      <c r="C3925" s="168" t="s">
        <v>1977</v>
      </c>
      <c r="D3925" s="267">
        <v>22</v>
      </c>
      <c r="E3925" s="267"/>
      <c r="F3925" s="267"/>
      <c r="G3925" s="267"/>
      <c r="H3925" s="267"/>
      <c r="I3925" s="267"/>
      <c r="J3925" s="267"/>
      <c r="K3925" s="267"/>
      <c r="L3925" s="196" t="s">
        <v>37</v>
      </c>
      <c r="M3925" s="196" t="s">
        <v>614</v>
      </c>
      <c r="N3925" s="196" t="s">
        <v>20</v>
      </c>
      <c r="O3925" s="196" t="s">
        <v>21</v>
      </c>
      <c r="P3925" s="196" t="s">
        <v>1978</v>
      </c>
      <c r="Q3925" s="217" t="s">
        <v>49</v>
      </c>
      <c r="R3925" s="218" t="s">
        <v>70</v>
      </c>
      <c r="S3925" s="218"/>
      <c r="T3925" s="218"/>
      <c r="U3925" s="219"/>
      <c r="V3925" s="197" t="s">
        <v>157</v>
      </c>
      <c r="W3925" s="220">
        <v>1</v>
      </c>
      <c r="X3925" s="223">
        <v>2659</v>
      </c>
      <c r="Y3925" s="223">
        <v>2578</v>
      </c>
      <c r="Z3925" s="223">
        <v>2417</v>
      </c>
      <c r="AA3925" s="223">
        <v>2272</v>
      </c>
      <c r="AB3925" s="5"/>
      <c r="AC3925" s="224">
        <f t="shared" si="144"/>
        <v>0</v>
      </c>
      <c r="AD3925" s="270">
        <f t="shared" si="145"/>
        <v>0</v>
      </c>
      <c r="AE3925" s="198"/>
      <c r="AF3925" s="199"/>
      <c r="AG3925" s="200"/>
      <c r="AH3925" s="200"/>
      <c r="AI3925" s="169" t="str">
        <f>IF(AB3925/W3925=0,"",IF(MOD(AB3925,W3925)&gt;0,"ОШИБКА!!! неверная кратность на сорт",""))</f>
        <v/>
      </c>
    </row>
    <row r="3926" spans="2:35">
      <c r="B3926" s="251"/>
      <c r="C3926" s="168" t="s">
        <v>4782</v>
      </c>
      <c r="D3926" s="267"/>
      <c r="E3926" s="267"/>
      <c r="F3926" s="267"/>
      <c r="G3926" s="267"/>
      <c r="H3926" s="267"/>
      <c r="I3926" s="267">
        <v>9</v>
      </c>
      <c r="J3926" s="267"/>
      <c r="K3926" s="267"/>
      <c r="L3926" s="196" t="s">
        <v>36</v>
      </c>
      <c r="M3926" s="196" t="s">
        <v>614</v>
      </c>
      <c r="N3926" s="196" t="s">
        <v>20</v>
      </c>
      <c r="O3926" s="196" t="s">
        <v>21</v>
      </c>
      <c r="P3926" s="196" t="s">
        <v>133</v>
      </c>
      <c r="Q3926" s="217" t="s">
        <v>4783</v>
      </c>
      <c r="R3926" s="218"/>
      <c r="S3926" s="218"/>
      <c r="T3926" s="218"/>
      <c r="U3926" s="219"/>
      <c r="V3926" s="197" t="s">
        <v>176</v>
      </c>
      <c r="W3926" s="220">
        <v>1</v>
      </c>
      <c r="X3926" s="223">
        <v>1139</v>
      </c>
      <c r="Y3926" s="223">
        <v>1104</v>
      </c>
      <c r="Z3926" s="223">
        <v>1035</v>
      </c>
      <c r="AA3926" s="223">
        <v>973</v>
      </c>
      <c r="AB3926" s="5"/>
      <c r="AC3926" s="224">
        <f t="shared" si="144"/>
        <v>0</v>
      </c>
      <c r="AD3926" s="270">
        <f t="shared" si="145"/>
        <v>0</v>
      </c>
      <c r="AE3926" s="198"/>
      <c r="AF3926" s="199"/>
      <c r="AG3926" s="200"/>
      <c r="AH3926" s="200"/>
      <c r="AI3926" s="169" t="str">
        <f>IF(AB3926/W3926=0,"",IF(MOD(AB3926,W3926)&gt;0,"ОШИБКА!!! неверная кратность на сорт",""))</f>
        <v/>
      </c>
    </row>
    <row r="3927" spans="2:35">
      <c r="B3927" s="251"/>
      <c r="C3927" s="168" t="s">
        <v>1397</v>
      </c>
      <c r="D3927" s="267">
        <v>75</v>
      </c>
      <c r="E3927" s="267">
        <v>1183</v>
      </c>
      <c r="F3927" s="267">
        <v>1027</v>
      </c>
      <c r="G3927" s="267"/>
      <c r="H3927" s="267"/>
      <c r="I3927" s="267">
        <v>10</v>
      </c>
      <c r="J3927" s="267"/>
      <c r="K3927" s="267"/>
      <c r="L3927" s="196" t="s">
        <v>37</v>
      </c>
      <c r="M3927" s="196" t="s">
        <v>614</v>
      </c>
      <c r="N3927" s="196" t="s">
        <v>20</v>
      </c>
      <c r="O3927" s="196" t="s">
        <v>21</v>
      </c>
      <c r="P3927" s="196" t="s">
        <v>133</v>
      </c>
      <c r="Q3927" s="217" t="s">
        <v>48</v>
      </c>
      <c r="R3927" s="218"/>
      <c r="S3927" s="218"/>
      <c r="T3927" s="218"/>
      <c r="U3927" s="219"/>
      <c r="V3927" s="197" t="s">
        <v>776</v>
      </c>
      <c r="W3927" s="220">
        <v>1</v>
      </c>
      <c r="X3927" s="223">
        <v>565</v>
      </c>
      <c r="Y3927" s="223">
        <v>548</v>
      </c>
      <c r="Z3927" s="223">
        <v>513</v>
      </c>
      <c r="AA3927" s="223">
        <v>483</v>
      </c>
      <c r="AB3927" s="5"/>
      <c r="AC3927" s="224">
        <f t="shared" si="144"/>
        <v>0</v>
      </c>
      <c r="AD3927" s="270">
        <f t="shared" si="145"/>
        <v>0</v>
      </c>
      <c r="AE3927" s="198"/>
      <c r="AF3927" s="199"/>
      <c r="AG3927" s="200"/>
      <c r="AH3927" s="200"/>
      <c r="AI3927" s="169" t="str">
        <f>IF(AB3927/W3927=0,"",IF(MOD(AB3927,W3927)&gt;0,"ОШИБКА!!! неверная кратность на сорт",""))</f>
        <v/>
      </c>
    </row>
    <row r="3928" spans="2:35">
      <c r="B3928" s="251"/>
      <c r="C3928" s="168" t="s">
        <v>132</v>
      </c>
      <c r="D3928" s="267"/>
      <c r="E3928" s="267"/>
      <c r="F3928" s="267"/>
      <c r="G3928" s="267"/>
      <c r="H3928" s="267"/>
      <c r="I3928" s="267"/>
      <c r="J3928" s="267">
        <v>2</v>
      </c>
      <c r="K3928" s="267"/>
      <c r="L3928" s="196" t="s">
        <v>37</v>
      </c>
      <c r="M3928" s="196" t="s">
        <v>614</v>
      </c>
      <c r="N3928" s="196" t="s">
        <v>20</v>
      </c>
      <c r="O3928" s="196" t="s">
        <v>21</v>
      </c>
      <c r="P3928" s="196" t="s">
        <v>133</v>
      </c>
      <c r="Q3928" s="217" t="s">
        <v>3513</v>
      </c>
      <c r="R3928" s="218"/>
      <c r="S3928" s="218"/>
      <c r="T3928" s="218"/>
      <c r="U3928" s="219"/>
      <c r="V3928" s="197" t="s">
        <v>157</v>
      </c>
      <c r="W3928" s="220">
        <v>1</v>
      </c>
      <c r="X3928" s="223">
        <v>1182</v>
      </c>
      <c r="Y3928" s="223">
        <v>1146</v>
      </c>
      <c r="Z3928" s="223">
        <v>1074</v>
      </c>
      <c r="AA3928" s="223">
        <v>1010</v>
      </c>
      <c r="AB3928" s="5"/>
      <c r="AC3928" s="224">
        <f t="shared" si="144"/>
        <v>0</v>
      </c>
      <c r="AD3928" s="270">
        <f t="shared" si="145"/>
        <v>0</v>
      </c>
      <c r="AE3928" s="198"/>
      <c r="AF3928" s="199"/>
      <c r="AG3928" s="200"/>
      <c r="AH3928" s="200"/>
      <c r="AI3928" s="169" t="str">
        <f>IF(AB3928/W3928=0,"",IF(MOD(AB3928,W3928)&gt;0,"ОШИБКА!!! неверная кратность на сорт",""))</f>
        <v/>
      </c>
    </row>
    <row r="3929" spans="2:35">
      <c r="B3929" s="251"/>
      <c r="C3929" s="168" t="s">
        <v>1979</v>
      </c>
      <c r="D3929" s="267">
        <v>20</v>
      </c>
      <c r="E3929" s="267"/>
      <c r="F3929" s="267"/>
      <c r="G3929" s="267"/>
      <c r="H3929" s="267"/>
      <c r="I3929" s="267"/>
      <c r="J3929" s="267"/>
      <c r="K3929" s="267"/>
      <c r="L3929" s="196" t="s">
        <v>37</v>
      </c>
      <c r="M3929" s="196" t="s">
        <v>614</v>
      </c>
      <c r="N3929" s="196" t="s">
        <v>20</v>
      </c>
      <c r="O3929" s="196" t="s">
        <v>21</v>
      </c>
      <c r="P3929" s="196" t="s">
        <v>1980</v>
      </c>
      <c r="Q3929" s="217" t="s">
        <v>3517</v>
      </c>
      <c r="R3929" s="218"/>
      <c r="S3929" s="218"/>
      <c r="T3929" s="218"/>
      <c r="U3929" s="219"/>
      <c r="V3929" s="197" t="s">
        <v>157</v>
      </c>
      <c r="W3929" s="220">
        <v>1</v>
      </c>
      <c r="X3929" s="223">
        <v>4911</v>
      </c>
      <c r="Y3929" s="223">
        <v>4762</v>
      </c>
      <c r="Z3929" s="223">
        <v>4464</v>
      </c>
      <c r="AA3929" s="223">
        <v>4197</v>
      </c>
      <c r="AB3929" s="5"/>
      <c r="AC3929" s="224">
        <f t="shared" si="144"/>
        <v>0</v>
      </c>
      <c r="AD3929" s="270">
        <f t="shared" si="145"/>
        <v>0</v>
      </c>
      <c r="AE3929" s="198"/>
      <c r="AF3929" s="199"/>
      <c r="AG3929" s="200"/>
      <c r="AH3929" s="200"/>
      <c r="AI3929" s="169" t="str">
        <f>IF(AB3929/W3929=0,"",IF(MOD(AB3929,W3929)&gt;0,"ОШИБКА!!! неверная кратность на сорт",""))</f>
        <v/>
      </c>
    </row>
    <row r="3930" spans="2:35">
      <c r="B3930" s="251"/>
      <c r="C3930" s="168" t="s">
        <v>4784</v>
      </c>
      <c r="D3930" s="267">
        <v>17</v>
      </c>
      <c r="E3930" s="267"/>
      <c r="F3930" s="267"/>
      <c r="G3930" s="267"/>
      <c r="H3930" s="267"/>
      <c r="I3930" s="267">
        <v>4</v>
      </c>
      <c r="J3930" s="267">
        <v>9</v>
      </c>
      <c r="K3930" s="267"/>
      <c r="L3930" s="196" t="s">
        <v>36</v>
      </c>
      <c r="M3930" s="196" t="s">
        <v>614</v>
      </c>
      <c r="N3930" s="196" t="s">
        <v>20</v>
      </c>
      <c r="O3930" s="196" t="s">
        <v>21</v>
      </c>
      <c r="P3930" s="196" t="s">
        <v>134</v>
      </c>
      <c r="Q3930" s="217" t="s">
        <v>4785</v>
      </c>
      <c r="R3930" s="218"/>
      <c r="S3930" s="218"/>
      <c r="T3930" s="218"/>
      <c r="U3930" s="219"/>
      <c r="V3930" s="197" t="s">
        <v>102</v>
      </c>
      <c r="W3930" s="220">
        <v>1</v>
      </c>
      <c r="X3930" s="223">
        <v>923</v>
      </c>
      <c r="Y3930" s="223">
        <v>895</v>
      </c>
      <c r="Z3930" s="223">
        <v>839</v>
      </c>
      <c r="AA3930" s="223">
        <v>789</v>
      </c>
      <c r="AB3930" s="5"/>
      <c r="AC3930" s="224">
        <f t="shared" si="144"/>
        <v>0</v>
      </c>
      <c r="AD3930" s="270">
        <f t="shared" si="145"/>
        <v>0</v>
      </c>
      <c r="AE3930" s="198"/>
      <c r="AF3930" s="199"/>
      <c r="AG3930" s="200"/>
      <c r="AH3930" s="200"/>
      <c r="AI3930" s="169" t="str">
        <f>IF(AB3930/W3930=0,"",IF(MOD(AB3930,W3930)&gt;0,"ОШИБКА!!! неверная кратность на сорт",""))</f>
        <v/>
      </c>
    </row>
    <row r="3931" spans="2:35">
      <c r="B3931" s="251"/>
      <c r="C3931" s="168" t="s">
        <v>843</v>
      </c>
      <c r="D3931" s="267"/>
      <c r="E3931" s="267"/>
      <c r="F3931" s="267"/>
      <c r="G3931" s="267"/>
      <c r="H3931" s="267"/>
      <c r="I3931" s="267"/>
      <c r="J3931" s="267">
        <v>6</v>
      </c>
      <c r="K3931" s="267"/>
      <c r="L3931" s="196" t="s">
        <v>36</v>
      </c>
      <c r="M3931" s="196" t="s">
        <v>614</v>
      </c>
      <c r="N3931" s="196" t="s">
        <v>20</v>
      </c>
      <c r="O3931" s="196" t="s">
        <v>21</v>
      </c>
      <c r="P3931" s="196" t="s">
        <v>134</v>
      </c>
      <c r="Q3931" s="196" t="s">
        <v>19</v>
      </c>
      <c r="R3931" s="218"/>
      <c r="S3931" s="218"/>
      <c r="T3931" s="218"/>
      <c r="U3931" s="219"/>
      <c r="V3931" s="197" t="s">
        <v>157</v>
      </c>
      <c r="W3931" s="220">
        <v>1</v>
      </c>
      <c r="X3931" s="223">
        <v>934</v>
      </c>
      <c r="Y3931" s="223">
        <v>906</v>
      </c>
      <c r="Z3931" s="223">
        <v>849</v>
      </c>
      <c r="AA3931" s="223">
        <v>799</v>
      </c>
      <c r="AB3931" s="5"/>
      <c r="AC3931" s="224">
        <f t="shared" si="144"/>
        <v>0</v>
      </c>
      <c r="AD3931" s="270">
        <f t="shared" si="145"/>
        <v>0</v>
      </c>
      <c r="AE3931" s="198"/>
      <c r="AF3931" s="199"/>
      <c r="AG3931" s="200"/>
      <c r="AH3931" s="200"/>
      <c r="AI3931" s="169" t="str">
        <f>IF(AB3931/W3931=0,"",IF(MOD(AB3931,W3931)&gt;0,"ОШИБКА!!! неверная кратность на сорт",""))</f>
        <v/>
      </c>
    </row>
    <row r="3932" spans="2:35">
      <c r="B3932" s="251"/>
      <c r="C3932" s="254" t="s">
        <v>1398</v>
      </c>
      <c r="D3932" s="267"/>
      <c r="E3932" s="267">
        <v>9</v>
      </c>
      <c r="F3932" s="267">
        <v>0</v>
      </c>
      <c r="G3932" s="267"/>
      <c r="H3932" s="267"/>
      <c r="I3932" s="267"/>
      <c r="J3932" s="267"/>
      <c r="K3932" s="267"/>
      <c r="L3932" s="196" t="s">
        <v>37</v>
      </c>
      <c r="M3932" s="332" t="s">
        <v>614</v>
      </c>
      <c r="N3932" s="332" t="s">
        <v>20</v>
      </c>
      <c r="O3932" s="332" t="s">
        <v>21</v>
      </c>
      <c r="P3932" s="332" t="s">
        <v>134</v>
      </c>
      <c r="Q3932" s="338" t="s">
        <v>48</v>
      </c>
      <c r="R3932" s="334"/>
      <c r="S3932" s="334"/>
      <c r="T3932" s="334"/>
      <c r="U3932" s="336"/>
      <c r="V3932" s="197" t="s">
        <v>776</v>
      </c>
      <c r="W3932" s="220">
        <v>1</v>
      </c>
      <c r="X3932" s="223">
        <v>631</v>
      </c>
      <c r="Y3932" s="223">
        <v>612</v>
      </c>
      <c r="Z3932" s="223">
        <v>573</v>
      </c>
      <c r="AA3932" s="223">
        <v>539</v>
      </c>
      <c r="AB3932" s="5"/>
      <c r="AC3932" s="224">
        <f t="shared" si="144"/>
        <v>0</v>
      </c>
      <c r="AD3932" s="270">
        <f t="shared" si="145"/>
        <v>0</v>
      </c>
      <c r="AE3932" s="198" t="s">
        <v>4484</v>
      </c>
      <c r="AF3932" s="199"/>
      <c r="AG3932" s="200"/>
      <c r="AH3932" s="200"/>
      <c r="AI3932" s="169" t="str">
        <f>IF(AB3932/W3932=0,"",IF(MOD(AB3932,W3932)&gt;0,"ОШИБКА!!! неверная кратность на сорт",""))</f>
        <v/>
      </c>
    </row>
    <row r="3933" spans="2:35">
      <c r="B3933" s="251"/>
      <c r="C3933" s="168" t="s">
        <v>844</v>
      </c>
      <c r="D3933" s="267">
        <v>1</v>
      </c>
      <c r="E3933" s="267"/>
      <c r="F3933" s="267"/>
      <c r="G3933" s="267"/>
      <c r="H3933" s="267"/>
      <c r="I3933" s="267"/>
      <c r="J3933" s="267"/>
      <c r="K3933" s="267"/>
      <c r="L3933" s="196" t="s">
        <v>36</v>
      </c>
      <c r="M3933" s="196" t="s">
        <v>614</v>
      </c>
      <c r="N3933" s="196" t="s">
        <v>20</v>
      </c>
      <c r="O3933" s="196" t="s">
        <v>21</v>
      </c>
      <c r="P3933" s="196" t="s">
        <v>135</v>
      </c>
      <c r="Q3933" s="196" t="s">
        <v>19</v>
      </c>
      <c r="R3933" s="218"/>
      <c r="S3933" s="218"/>
      <c r="T3933" s="218"/>
      <c r="U3933" s="219"/>
      <c r="V3933" s="197" t="s">
        <v>157</v>
      </c>
      <c r="W3933" s="220">
        <v>1</v>
      </c>
      <c r="X3933" s="223">
        <v>926</v>
      </c>
      <c r="Y3933" s="223">
        <v>898</v>
      </c>
      <c r="Z3933" s="223">
        <v>842</v>
      </c>
      <c r="AA3933" s="223">
        <v>792</v>
      </c>
      <c r="AB3933" s="5"/>
      <c r="AC3933" s="224">
        <f t="shared" si="144"/>
        <v>0</v>
      </c>
      <c r="AD3933" s="270">
        <f t="shared" si="145"/>
        <v>0</v>
      </c>
      <c r="AE3933" s="198"/>
      <c r="AF3933" s="199"/>
      <c r="AG3933" s="200"/>
      <c r="AH3933" s="200"/>
      <c r="AI3933" s="169" t="str">
        <f>IF(AB3933/W3933=0,"",IF(MOD(AB3933,W3933)&gt;0,"ОШИБКА!!! неверная кратность на сорт",""))</f>
        <v/>
      </c>
    </row>
    <row r="3934" spans="2:35">
      <c r="B3934" s="251"/>
      <c r="C3934" s="168" t="s">
        <v>4786</v>
      </c>
      <c r="D3934" s="267"/>
      <c r="E3934" s="267"/>
      <c r="F3934" s="267"/>
      <c r="G3934" s="267"/>
      <c r="H3934" s="267"/>
      <c r="I3934" s="267">
        <v>15</v>
      </c>
      <c r="J3934" s="267"/>
      <c r="K3934" s="267"/>
      <c r="L3934" s="196" t="s">
        <v>36</v>
      </c>
      <c r="M3934" s="196" t="s">
        <v>614</v>
      </c>
      <c r="N3934" s="196" t="s">
        <v>20</v>
      </c>
      <c r="O3934" s="196" t="s">
        <v>21</v>
      </c>
      <c r="P3934" s="196" t="s">
        <v>135</v>
      </c>
      <c r="Q3934" s="196" t="s">
        <v>4785</v>
      </c>
      <c r="R3934" s="218"/>
      <c r="S3934" s="218"/>
      <c r="T3934" s="218"/>
      <c r="U3934" s="219"/>
      <c r="V3934" s="197" t="s">
        <v>102</v>
      </c>
      <c r="W3934" s="220">
        <v>1</v>
      </c>
      <c r="X3934" s="223">
        <v>911</v>
      </c>
      <c r="Y3934" s="223">
        <v>884</v>
      </c>
      <c r="Z3934" s="223">
        <v>828</v>
      </c>
      <c r="AA3934" s="223">
        <v>779</v>
      </c>
      <c r="AB3934" s="5"/>
      <c r="AC3934" s="224">
        <f t="shared" si="144"/>
        <v>0</v>
      </c>
      <c r="AD3934" s="270">
        <f t="shared" si="145"/>
        <v>0</v>
      </c>
      <c r="AE3934" s="198"/>
      <c r="AF3934" s="199"/>
      <c r="AG3934" s="200"/>
      <c r="AH3934" s="200"/>
      <c r="AI3934" s="169" t="str">
        <f>IF(AB3934/W3934=0,"",IF(MOD(AB3934,W3934)&gt;0,"ОШИБКА!!! неверная кратность на сорт",""))</f>
        <v/>
      </c>
    </row>
    <row r="3935" spans="2:35">
      <c r="B3935" s="251"/>
      <c r="C3935" s="168" t="s">
        <v>3788</v>
      </c>
      <c r="D3935" s="267"/>
      <c r="E3935" s="267"/>
      <c r="F3935" s="267"/>
      <c r="G3935" s="267"/>
      <c r="H3935" s="267"/>
      <c r="I3935" s="267"/>
      <c r="J3935" s="267"/>
      <c r="K3935" s="267"/>
      <c r="L3935" s="196" t="s">
        <v>37</v>
      </c>
      <c r="M3935" s="332" t="s">
        <v>614</v>
      </c>
      <c r="N3935" s="332" t="s">
        <v>20</v>
      </c>
      <c r="O3935" s="332" t="s">
        <v>21</v>
      </c>
      <c r="P3935" s="332" t="s">
        <v>135</v>
      </c>
      <c r="Q3935" s="338" t="s">
        <v>3785</v>
      </c>
      <c r="R3935" s="334"/>
      <c r="S3935" s="334"/>
      <c r="T3935" s="334"/>
      <c r="U3935" s="219"/>
      <c r="V3935" s="197" t="s">
        <v>776</v>
      </c>
      <c r="W3935" s="220">
        <v>1</v>
      </c>
      <c r="X3935" s="223">
        <v>616</v>
      </c>
      <c r="Y3935" s="223">
        <v>597</v>
      </c>
      <c r="Z3935" s="223">
        <v>560</v>
      </c>
      <c r="AA3935" s="223">
        <v>526</v>
      </c>
      <c r="AB3935" s="5"/>
      <c r="AC3935" s="224">
        <f t="shared" si="144"/>
        <v>0</v>
      </c>
      <c r="AD3935" s="270">
        <f t="shared" si="145"/>
        <v>0</v>
      </c>
      <c r="AE3935" s="198" t="s">
        <v>4484</v>
      </c>
      <c r="AF3935" s="199"/>
      <c r="AG3935" s="200"/>
      <c r="AH3935" s="200"/>
      <c r="AI3935" s="169" t="str">
        <f>IF(AB3935/W3935=0,"",IF(MOD(AB3935,W3935)&gt;0,"ОШИБКА!!! неверная кратность на сорт",""))</f>
        <v/>
      </c>
    </row>
    <row r="3936" spans="2:35">
      <c r="B3936" s="251"/>
      <c r="C3936" s="168" t="s">
        <v>4787</v>
      </c>
      <c r="D3936" s="267">
        <v>50</v>
      </c>
      <c r="E3936" s="267"/>
      <c r="F3936" s="267"/>
      <c r="G3936" s="267"/>
      <c r="H3936" s="267"/>
      <c r="I3936" s="267">
        <v>7</v>
      </c>
      <c r="J3936" s="267"/>
      <c r="K3936" s="267"/>
      <c r="L3936" s="196" t="s">
        <v>36</v>
      </c>
      <c r="M3936" s="196" t="s">
        <v>614</v>
      </c>
      <c r="N3936" s="196" t="s">
        <v>2</v>
      </c>
      <c r="O3936" s="196" t="s">
        <v>3</v>
      </c>
      <c r="P3936" s="196" t="s">
        <v>136</v>
      </c>
      <c r="Q3936" s="196" t="s">
        <v>19</v>
      </c>
      <c r="R3936" s="218"/>
      <c r="S3936" s="218"/>
      <c r="T3936" s="218"/>
      <c r="U3936" s="286"/>
      <c r="V3936" s="197" t="s">
        <v>176</v>
      </c>
      <c r="W3936" s="220">
        <v>1</v>
      </c>
      <c r="X3936" s="223">
        <v>1017</v>
      </c>
      <c r="Y3936" s="223">
        <v>986</v>
      </c>
      <c r="Z3936" s="223">
        <v>924</v>
      </c>
      <c r="AA3936" s="223">
        <v>869</v>
      </c>
      <c r="AB3936" s="5"/>
      <c r="AC3936" s="224">
        <f t="shared" si="144"/>
        <v>0</v>
      </c>
      <c r="AD3936" s="270">
        <f t="shared" si="145"/>
        <v>0</v>
      </c>
      <c r="AE3936" s="198"/>
      <c r="AF3936" s="199"/>
      <c r="AG3936" s="200"/>
      <c r="AH3936" s="200"/>
      <c r="AI3936" s="169" t="str">
        <f>IF(AB3936/W3936=0,"",IF(MOD(AB3936,W3936)&gt;0,"ОШИБКА!!! неверная кратность на сорт",""))</f>
        <v/>
      </c>
    </row>
    <row r="3937" spans="2:35">
      <c r="B3937" s="251"/>
      <c r="C3937" s="168" t="s">
        <v>1399</v>
      </c>
      <c r="D3937" s="267">
        <v>40</v>
      </c>
      <c r="E3937" s="267">
        <v>209</v>
      </c>
      <c r="F3937" s="267">
        <v>100</v>
      </c>
      <c r="G3937" s="267"/>
      <c r="H3937" s="267"/>
      <c r="I3937" s="267"/>
      <c r="J3937" s="267"/>
      <c r="K3937" s="267"/>
      <c r="L3937" s="196" t="s">
        <v>37</v>
      </c>
      <c r="M3937" s="196" t="s">
        <v>614</v>
      </c>
      <c r="N3937" s="196" t="s">
        <v>2</v>
      </c>
      <c r="O3937" s="196" t="s">
        <v>3</v>
      </c>
      <c r="P3937" s="196" t="s">
        <v>136</v>
      </c>
      <c r="Q3937" s="217" t="s">
        <v>48</v>
      </c>
      <c r="R3937" s="218"/>
      <c r="S3937" s="218"/>
      <c r="T3937" s="218"/>
      <c r="U3937" s="219"/>
      <c r="V3937" s="197" t="s">
        <v>776</v>
      </c>
      <c r="W3937" s="220">
        <v>1</v>
      </c>
      <c r="X3937" s="223">
        <v>631</v>
      </c>
      <c r="Y3937" s="223">
        <v>612</v>
      </c>
      <c r="Z3937" s="223">
        <v>573</v>
      </c>
      <c r="AA3937" s="223">
        <v>539</v>
      </c>
      <c r="AB3937" s="5"/>
      <c r="AC3937" s="224">
        <f t="shared" si="144"/>
        <v>0</v>
      </c>
      <c r="AD3937" s="270">
        <f t="shared" si="145"/>
        <v>0</v>
      </c>
      <c r="AE3937" s="198"/>
      <c r="AF3937" s="199"/>
      <c r="AG3937" s="200"/>
      <c r="AH3937" s="200"/>
      <c r="AI3937" s="169" t="str">
        <f>IF(AB3937/W3937=0,"",IF(MOD(AB3937,W3937)&gt;0,"ОШИБКА!!! неверная кратность на сорт",""))</f>
        <v/>
      </c>
    </row>
    <row r="3938" spans="2:35">
      <c r="B3938" s="251"/>
      <c r="C3938" s="168" t="s">
        <v>1981</v>
      </c>
      <c r="D3938" s="267"/>
      <c r="E3938" s="267"/>
      <c r="F3938" s="267"/>
      <c r="G3938" s="267"/>
      <c r="H3938" s="267"/>
      <c r="I3938" s="267"/>
      <c r="J3938" s="267"/>
      <c r="K3938" s="267"/>
      <c r="L3938" s="196" t="s">
        <v>37</v>
      </c>
      <c r="M3938" s="332" t="s">
        <v>614</v>
      </c>
      <c r="N3938" s="332" t="s">
        <v>2</v>
      </c>
      <c r="O3938" s="332" t="s">
        <v>3</v>
      </c>
      <c r="P3938" s="332" t="s">
        <v>136</v>
      </c>
      <c r="Q3938" s="338" t="s">
        <v>49</v>
      </c>
      <c r="R3938" s="334"/>
      <c r="S3938" s="334"/>
      <c r="T3938" s="334"/>
      <c r="U3938" s="219"/>
      <c r="V3938" s="197" t="s">
        <v>776</v>
      </c>
      <c r="W3938" s="220">
        <v>1</v>
      </c>
      <c r="X3938" s="223">
        <v>949</v>
      </c>
      <c r="Y3938" s="223">
        <v>920</v>
      </c>
      <c r="Z3938" s="223">
        <v>863</v>
      </c>
      <c r="AA3938" s="223">
        <v>811</v>
      </c>
      <c r="AB3938" s="5"/>
      <c r="AC3938" s="224">
        <f t="shared" si="144"/>
        <v>0</v>
      </c>
      <c r="AD3938" s="270">
        <f t="shared" si="145"/>
        <v>0</v>
      </c>
      <c r="AE3938" s="198" t="s">
        <v>4484</v>
      </c>
      <c r="AF3938" s="199"/>
      <c r="AG3938" s="200"/>
      <c r="AH3938" s="200"/>
      <c r="AI3938" s="169" t="str">
        <f>IF(AB3938/W3938=0,"",IF(MOD(AB3938,W3938)&gt;0,"ОШИБКА!!! неверная кратность на сорт",""))</f>
        <v/>
      </c>
    </row>
    <row r="3939" spans="2:35">
      <c r="B3939" s="251"/>
      <c r="C3939" s="168" t="s">
        <v>1</v>
      </c>
      <c r="D3939" s="267"/>
      <c r="E3939" s="267"/>
      <c r="F3939" s="267"/>
      <c r="G3939" s="267"/>
      <c r="H3939" s="267"/>
      <c r="I3939" s="267"/>
      <c r="J3939" s="267">
        <v>2</v>
      </c>
      <c r="K3939" s="267"/>
      <c r="L3939" s="196" t="s">
        <v>36</v>
      </c>
      <c r="M3939" s="196" t="s">
        <v>614</v>
      </c>
      <c r="N3939" s="196" t="s">
        <v>2</v>
      </c>
      <c r="O3939" s="196" t="s">
        <v>3</v>
      </c>
      <c r="P3939" s="196" t="s">
        <v>4</v>
      </c>
      <c r="Q3939" s="196" t="s">
        <v>19</v>
      </c>
      <c r="R3939" s="218"/>
      <c r="S3939" s="218" t="s">
        <v>5</v>
      </c>
      <c r="T3939" s="218"/>
      <c r="U3939" s="219"/>
      <c r="V3939" s="197" t="s">
        <v>102</v>
      </c>
      <c r="W3939" s="220">
        <v>1</v>
      </c>
      <c r="X3939" s="223">
        <v>1048</v>
      </c>
      <c r="Y3939" s="223">
        <v>1016</v>
      </c>
      <c r="Z3939" s="223">
        <v>953</v>
      </c>
      <c r="AA3939" s="223">
        <v>896</v>
      </c>
      <c r="AB3939" s="5"/>
      <c r="AC3939" s="224">
        <f t="shared" si="144"/>
        <v>0</v>
      </c>
      <c r="AD3939" s="270">
        <f t="shared" si="145"/>
        <v>0</v>
      </c>
      <c r="AE3939" s="198"/>
      <c r="AF3939" s="199"/>
      <c r="AG3939" s="200"/>
      <c r="AH3939" s="200"/>
      <c r="AI3939" s="169" t="str">
        <f>IF(AB3939/W3939=0,"",IF(MOD(AB3939,W3939)&gt;0,"ОШИБКА!!! неверная кратность на сорт",""))</f>
        <v/>
      </c>
    </row>
    <row r="3940" spans="2:35">
      <c r="B3940" s="251"/>
      <c r="C3940" s="168" t="s">
        <v>4788</v>
      </c>
      <c r="D3940" s="267">
        <v>30</v>
      </c>
      <c r="E3940" s="267"/>
      <c r="F3940" s="267"/>
      <c r="G3940" s="267"/>
      <c r="H3940" s="267"/>
      <c r="I3940" s="267">
        <v>9</v>
      </c>
      <c r="J3940" s="267">
        <v>1</v>
      </c>
      <c r="K3940" s="267"/>
      <c r="L3940" s="196" t="s">
        <v>36</v>
      </c>
      <c r="M3940" s="196" t="s">
        <v>614</v>
      </c>
      <c r="N3940" s="196" t="s">
        <v>138</v>
      </c>
      <c r="O3940" s="196" t="s">
        <v>137</v>
      </c>
      <c r="P3940" s="196" t="s">
        <v>4556</v>
      </c>
      <c r="Q3940" s="196" t="s">
        <v>4790</v>
      </c>
      <c r="R3940" s="218"/>
      <c r="S3940" s="218"/>
      <c r="T3940" s="218"/>
      <c r="U3940" s="219"/>
      <c r="V3940" s="197" t="s">
        <v>102</v>
      </c>
      <c r="W3940" s="220">
        <v>1</v>
      </c>
      <c r="X3940" s="223">
        <v>1027</v>
      </c>
      <c r="Y3940" s="223">
        <v>996</v>
      </c>
      <c r="Z3940" s="223">
        <v>933</v>
      </c>
      <c r="AA3940" s="223">
        <v>878</v>
      </c>
      <c r="AB3940" s="5"/>
      <c r="AC3940" s="224">
        <f t="shared" si="144"/>
        <v>0</v>
      </c>
      <c r="AD3940" s="270">
        <f t="shared" si="145"/>
        <v>0</v>
      </c>
      <c r="AE3940" s="198"/>
      <c r="AF3940" s="199"/>
      <c r="AG3940" s="200"/>
      <c r="AH3940" s="200"/>
      <c r="AI3940" s="169" t="str">
        <f>IF(AB3940/W3940=0,"",IF(MOD(AB3940,W3940)&gt;0,"ОШИБКА!!! неверная кратность на сорт",""))</f>
        <v/>
      </c>
    </row>
    <row r="3941" spans="2:35">
      <c r="B3941" s="251"/>
      <c r="C3941" s="168" t="s">
        <v>4789</v>
      </c>
      <c r="D3941" s="267">
        <v>40</v>
      </c>
      <c r="E3941" s="267"/>
      <c r="F3941" s="267"/>
      <c r="G3941" s="267"/>
      <c r="H3941" s="267"/>
      <c r="I3941" s="267">
        <v>18</v>
      </c>
      <c r="J3941" s="267">
        <v>10</v>
      </c>
      <c r="K3941" s="267"/>
      <c r="L3941" s="196" t="s">
        <v>36</v>
      </c>
      <c r="M3941" s="196" t="s">
        <v>614</v>
      </c>
      <c r="N3941" s="196" t="s">
        <v>138</v>
      </c>
      <c r="O3941" s="196" t="s">
        <v>137</v>
      </c>
      <c r="P3941" s="196" t="s">
        <v>4556</v>
      </c>
      <c r="Q3941" s="196" t="s">
        <v>4791</v>
      </c>
      <c r="R3941" s="218"/>
      <c r="S3941" s="218"/>
      <c r="T3941" s="218"/>
      <c r="U3941" s="219"/>
      <c r="V3941" s="197" t="s">
        <v>157</v>
      </c>
      <c r="W3941" s="220">
        <v>1</v>
      </c>
      <c r="X3941" s="223">
        <v>464</v>
      </c>
      <c r="Y3941" s="223">
        <v>450</v>
      </c>
      <c r="Z3941" s="223">
        <v>422</v>
      </c>
      <c r="AA3941" s="223">
        <v>397</v>
      </c>
      <c r="AB3941" s="5"/>
      <c r="AC3941" s="224">
        <f t="shared" si="144"/>
        <v>0</v>
      </c>
      <c r="AD3941" s="270">
        <f t="shared" si="145"/>
        <v>0</v>
      </c>
      <c r="AE3941" s="198"/>
      <c r="AF3941" s="199"/>
      <c r="AG3941" s="200"/>
      <c r="AH3941" s="200"/>
      <c r="AI3941" s="169" t="str">
        <f>IF(AB3941/W3941=0,"",IF(MOD(AB3941,W3941)&gt;0,"ОШИБКА!!! неверная кратность на сорт",""))</f>
        <v/>
      </c>
    </row>
    <row r="3942" spans="2:35">
      <c r="B3942" s="251"/>
      <c r="C3942" s="168" t="s">
        <v>1400</v>
      </c>
      <c r="D3942" s="267">
        <v>5</v>
      </c>
      <c r="E3942" s="267">
        <v>193</v>
      </c>
      <c r="F3942" s="267">
        <v>142</v>
      </c>
      <c r="G3942" s="267"/>
      <c r="H3942" s="267"/>
      <c r="I3942" s="267"/>
      <c r="J3942" s="267"/>
      <c r="K3942" s="267"/>
      <c r="L3942" s="196" t="s">
        <v>37</v>
      </c>
      <c r="M3942" s="196" t="s">
        <v>614</v>
      </c>
      <c r="N3942" s="196" t="s">
        <v>138</v>
      </c>
      <c r="O3942" s="196" t="s">
        <v>137</v>
      </c>
      <c r="P3942" s="196" t="s">
        <v>140</v>
      </c>
      <c r="Q3942" s="217" t="s">
        <v>3784</v>
      </c>
      <c r="R3942" s="218"/>
      <c r="S3942" s="218"/>
      <c r="T3942" s="218"/>
      <c r="U3942" s="219"/>
      <c r="V3942" s="197" t="s">
        <v>776</v>
      </c>
      <c r="W3942" s="220">
        <v>1</v>
      </c>
      <c r="X3942" s="223">
        <v>631</v>
      </c>
      <c r="Y3942" s="223">
        <v>612</v>
      </c>
      <c r="Z3942" s="223">
        <v>573</v>
      </c>
      <c r="AA3942" s="223">
        <v>539</v>
      </c>
      <c r="AB3942" s="5"/>
      <c r="AC3942" s="224">
        <f t="shared" si="144"/>
        <v>0</v>
      </c>
      <c r="AD3942" s="270">
        <f t="shared" si="145"/>
        <v>0</v>
      </c>
      <c r="AE3942" s="198"/>
      <c r="AF3942" s="199"/>
      <c r="AG3942" s="200"/>
      <c r="AH3942" s="200"/>
      <c r="AI3942" s="169" t="str">
        <f>IF(AB3942/W3942=0,"",IF(MOD(AB3942,W3942)&gt;0,"ОШИБКА!!! неверная кратность на сорт",""))</f>
        <v/>
      </c>
    </row>
    <row r="3943" spans="2:35">
      <c r="B3943" s="251"/>
      <c r="C3943" s="168" t="s">
        <v>2834</v>
      </c>
      <c r="D3943" s="267"/>
      <c r="E3943" s="267"/>
      <c r="F3943" s="267"/>
      <c r="G3943" s="267"/>
      <c r="H3943" s="267"/>
      <c r="I3943" s="267"/>
      <c r="J3943" s="267"/>
      <c r="K3943" s="267"/>
      <c r="L3943" s="196" t="s">
        <v>36</v>
      </c>
      <c r="M3943" s="332" t="s">
        <v>614</v>
      </c>
      <c r="N3943" s="332" t="s">
        <v>143</v>
      </c>
      <c r="O3943" s="332" t="s">
        <v>142</v>
      </c>
      <c r="P3943" s="332" t="s">
        <v>103</v>
      </c>
      <c r="Q3943" s="338" t="s">
        <v>3859</v>
      </c>
      <c r="R3943" s="334" t="s">
        <v>70</v>
      </c>
      <c r="S3943" s="334"/>
      <c r="T3943" s="334"/>
      <c r="U3943" s="219"/>
      <c r="V3943" s="197" t="s">
        <v>157</v>
      </c>
      <c r="W3943" s="220">
        <v>1</v>
      </c>
      <c r="X3943" s="223">
        <v>690</v>
      </c>
      <c r="Y3943" s="223">
        <v>669</v>
      </c>
      <c r="Z3943" s="223">
        <v>627</v>
      </c>
      <c r="AA3943" s="223">
        <v>590</v>
      </c>
      <c r="AB3943" s="5"/>
      <c r="AC3943" s="224">
        <f t="shared" si="144"/>
        <v>0</v>
      </c>
      <c r="AD3943" s="270">
        <f t="shared" si="145"/>
        <v>0</v>
      </c>
      <c r="AE3943" s="198" t="s">
        <v>4484</v>
      </c>
      <c r="AF3943" s="199"/>
      <c r="AG3943" s="200"/>
      <c r="AH3943" s="200"/>
      <c r="AI3943" s="169" t="str">
        <f>IF(AB3943/W3943=0,"",IF(MOD(AB3943,W3943)&gt;0,"ОШИБКА!!! неверная кратность на сорт",""))</f>
        <v/>
      </c>
    </row>
    <row r="3944" spans="2:35">
      <c r="B3944" s="251"/>
      <c r="C3944" s="168" t="s">
        <v>1401</v>
      </c>
      <c r="D3944" s="267"/>
      <c r="E3944" s="267"/>
      <c r="F3944" s="267"/>
      <c r="G3944" s="267"/>
      <c r="H3944" s="267"/>
      <c r="I3944" s="267"/>
      <c r="J3944" s="267"/>
      <c r="K3944" s="267"/>
      <c r="L3944" s="196" t="s">
        <v>37</v>
      </c>
      <c r="M3944" s="332" t="s">
        <v>614</v>
      </c>
      <c r="N3944" s="332" t="s">
        <v>143</v>
      </c>
      <c r="O3944" s="332" t="s">
        <v>142</v>
      </c>
      <c r="P3944" s="332" t="s">
        <v>103</v>
      </c>
      <c r="Q3944" s="338" t="s">
        <v>86</v>
      </c>
      <c r="R3944" s="334"/>
      <c r="S3944" s="334"/>
      <c r="T3944" s="334"/>
      <c r="U3944" s="219"/>
      <c r="V3944" s="197" t="s">
        <v>776</v>
      </c>
      <c r="W3944" s="220">
        <v>1</v>
      </c>
      <c r="X3944" s="223">
        <v>6300</v>
      </c>
      <c r="Y3944" s="223">
        <v>6109</v>
      </c>
      <c r="Z3944" s="223">
        <v>5727</v>
      </c>
      <c r="AA3944" s="223">
        <v>5384</v>
      </c>
      <c r="AB3944" s="5"/>
      <c r="AC3944" s="224">
        <f t="shared" si="144"/>
        <v>0</v>
      </c>
      <c r="AD3944" s="270">
        <f t="shared" si="145"/>
        <v>0</v>
      </c>
      <c r="AE3944" s="198" t="s">
        <v>4484</v>
      </c>
      <c r="AF3944" s="199"/>
      <c r="AG3944" s="200"/>
      <c r="AH3944" s="200"/>
      <c r="AI3944" s="169" t="str">
        <f>IF(AB3944/W3944=0,"",IF(MOD(AB3944,W3944)&gt;0,"ОШИБКА!!! неверная кратность на сорт",""))</f>
        <v/>
      </c>
    </row>
    <row r="3945" spans="2:35">
      <c r="B3945" s="251"/>
      <c r="C3945" s="168" t="s">
        <v>1402</v>
      </c>
      <c r="D3945" s="267"/>
      <c r="E3945" s="267">
        <v>13</v>
      </c>
      <c r="F3945" s="267">
        <v>0</v>
      </c>
      <c r="G3945" s="267"/>
      <c r="H3945" s="267"/>
      <c r="I3945" s="267"/>
      <c r="J3945" s="267"/>
      <c r="K3945" s="267"/>
      <c r="L3945" s="196" t="s">
        <v>37</v>
      </c>
      <c r="M3945" s="196" t="s">
        <v>614</v>
      </c>
      <c r="N3945" s="196" t="s">
        <v>143</v>
      </c>
      <c r="O3945" s="196" t="s">
        <v>142</v>
      </c>
      <c r="P3945" s="196" t="s">
        <v>103</v>
      </c>
      <c r="Q3945" s="217" t="s">
        <v>48</v>
      </c>
      <c r="R3945" s="218"/>
      <c r="S3945" s="218"/>
      <c r="T3945" s="218"/>
      <c r="U3945" s="219"/>
      <c r="V3945" s="197" t="s">
        <v>776</v>
      </c>
      <c r="W3945" s="220">
        <v>1</v>
      </c>
      <c r="X3945" s="223">
        <v>593</v>
      </c>
      <c r="Y3945" s="223">
        <v>575</v>
      </c>
      <c r="Z3945" s="223">
        <v>539</v>
      </c>
      <c r="AA3945" s="223">
        <v>507</v>
      </c>
      <c r="AB3945" s="5"/>
      <c r="AC3945" s="224">
        <f t="shared" si="144"/>
        <v>0</v>
      </c>
      <c r="AD3945" s="270">
        <f t="shared" si="145"/>
        <v>0</v>
      </c>
      <c r="AE3945" s="198"/>
      <c r="AF3945" s="199"/>
      <c r="AG3945" s="200"/>
      <c r="AH3945" s="200"/>
      <c r="AI3945" s="169" t="str">
        <f>IF(AB3945/W3945=0,"",IF(MOD(AB3945,W3945)&gt;0,"ОШИБКА!!! неверная кратность на сорт",""))</f>
        <v/>
      </c>
    </row>
    <row r="3946" spans="2:35">
      <c r="B3946" s="251"/>
      <c r="C3946" s="168" t="s">
        <v>144</v>
      </c>
      <c r="D3946" s="267">
        <v>61</v>
      </c>
      <c r="E3946" s="267"/>
      <c r="F3946" s="267"/>
      <c r="G3946" s="267"/>
      <c r="H3946" s="267"/>
      <c r="I3946" s="267"/>
      <c r="J3946" s="267"/>
      <c r="K3946" s="267"/>
      <c r="L3946" s="196" t="s">
        <v>37</v>
      </c>
      <c r="M3946" s="196" t="s">
        <v>614</v>
      </c>
      <c r="N3946" s="196" t="s">
        <v>6</v>
      </c>
      <c r="O3946" s="196" t="s">
        <v>7</v>
      </c>
      <c r="P3946" s="196" t="s">
        <v>145</v>
      </c>
      <c r="Q3946" s="196" t="s">
        <v>19</v>
      </c>
      <c r="R3946" s="218"/>
      <c r="S3946" s="218"/>
      <c r="T3946" s="218"/>
      <c r="U3946" s="219"/>
      <c r="V3946" s="197" t="s">
        <v>176</v>
      </c>
      <c r="W3946" s="220">
        <v>1</v>
      </c>
      <c r="X3946" s="223">
        <v>1017</v>
      </c>
      <c r="Y3946" s="223">
        <v>986</v>
      </c>
      <c r="Z3946" s="223">
        <v>924</v>
      </c>
      <c r="AA3946" s="223">
        <v>869</v>
      </c>
      <c r="AB3946" s="5"/>
      <c r="AC3946" s="224">
        <f t="shared" si="144"/>
        <v>0</v>
      </c>
      <c r="AD3946" s="270">
        <f t="shared" si="145"/>
        <v>0</v>
      </c>
      <c r="AE3946" s="198"/>
      <c r="AF3946" s="199"/>
      <c r="AG3946" s="200"/>
      <c r="AH3946" s="200"/>
      <c r="AI3946" s="169" t="str">
        <f>IF(AB3946/W3946=0,"",IF(MOD(AB3946,W3946)&gt;0,"ОШИБКА!!! неверная кратность на сорт",""))</f>
        <v/>
      </c>
    </row>
    <row r="3947" spans="2:35">
      <c r="B3947" s="251"/>
      <c r="C3947" s="168" t="s">
        <v>1982</v>
      </c>
      <c r="D3947" s="267">
        <v>9</v>
      </c>
      <c r="E3947" s="267"/>
      <c r="F3947" s="267"/>
      <c r="G3947" s="267"/>
      <c r="H3947" s="267"/>
      <c r="I3947" s="267"/>
      <c r="J3947" s="267">
        <v>1</v>
      </c>
      <c r="K3947" s="267"/>
      <c r="L3947" s="196" t="s">
        <v>37</v>
      </c>
      <c r="M3947" s="196" t="s">
        <v>614</v>
      </c>
      <c r="N3947" s="196" t="s">
        <v>6</v>
      </c>
      <c r="O3947" s="196" t="s">
        <v>7</v>
      </c>
      <c r="P3947" s="196" t="s">
        <v>145</v>
      </c>
      <c r="Q3947" s="217" t="s">
        <v>3518</v>
      </c>
      <c r="R3947" s="218"/>
      <c r="S3947" s="218"/>
      <c r="T3947" s="218"/>
      <c r="U3947" s="219"/>
      <c r="V3947" s="197" t="s">
        <v>157</v>
      </c>
      <c r="W3947" s="220">
        <v>1</v>
      </c>
      <c r="X3947" s="223">
        <v>8661</v>
      </c>
      <c r="Y3947" s="223">
        <v>8399</v>
      </c>
      <c r="Z3947" s="223">
        <v>7874</v>
      </c>
      <c r="AA3947" s="223">
        <v>7402</v>
      </c>
      <c r="AB3947" s="5"/>
      <c r="AC3947" s="224">
        <f t="shared" si="144"/>
        <v>0</v>
      </c>
      <c r="AD3947" s="270">
        <f t="shared" si="145"/>
        <v>0</v>
      </c>
      <c r="AE3947" s="198"/>
      <c r="AF3947" s="199"/>
      <c r="AG3947" s="200"/>
      <c r="AH3947" s="200"/>
      <c r="AI3947" s="169" t="str">
        <f>IF(AB3947/W3947=0,"",IF(MOD(AB3947,W3947)&gt;0,"ОШИБКА!!! неверная кратность на сорт",""))</f>
        <v/>
      </c>
    </row>
    <row r="3948" spans="2:35">
      <c r="B3948" s="251"/>
      <c r="C3948" s="168" t="s">
        <v>1983</v>
      </c>
      <c r="D3948" s="267">
        <v>19</v>
      </c>
      <c r="E3948" s="267"/>
      <c r="F3948" s="267"/>
      <c r="G3948" s="267"/>
      <c r="H3948" s="267"/>
      <c r="I3948" s="267"/>
      <c r="J3948" s="267">
        <v>4</v>
      </c>
      <c r="K3948" s="267"/>
      <c r="L3948" s="196" t="s">
        <v>37</v>
      </c>
      <c r="M3948" s="196" t="s">
        <v>614</v>
      </c>
      <c r="N3948" s="196" t="s">
        <v>6</v>
      </c>
      <c r="O3948" s="196" t="s">
        <v>7</v>
      </c>
      <c r="P3948" s="196" t="s">
        <v>145</v>
      </c>
      <c r="Q3948" s="217" t="s">
        <v>3519</v>
      </c>
      <c r="R3948" s="218"/>
      <c r="S3948" s="218"/>
      <c r="T3948" s="218"/>
      <c r="U3948" s="219"/>
      <c r="V3948" s="197" t="s">
        <v>157</v>
      </c>
      <c r="W3948" s="220">
        <v>1</v>
      </c>
      <c r="X3948" s="223">
        <v>4814</v>
      </c>
      <c r="Y3948" s="223">
        <v>4668</v>
      </c>
      <c r="Z3948" s="223">
        <v>4376</v>
      </c>
      <c r="AA3948" s="223">
        <v>4113</v>
      </c>
      <c r="AB3948" s="5"/>
      <c r="AC3948" s="224">
        <f t="shared" si="144"/>
        <v>0</v>
      </c>
      <c r="AD3948" s="270">
        <f t="shared" si="145"/>
        <v>0</v>
      </c>
      <c r="AE3948" s="198"/>
      <c r="AF3948" s="199"/>
      <c r="AG3948" s="200"/>
      <c r="AH3948" s="200"/>
      <c r="AI3948" s="169" t="str">
        <f>IF(AB3948/W3948=0,"",IF(MOD(AB3948,W3948)&gt;0,"ОШИБКА!!! неверная кратность на сорт",""))</f>
        <v/>
      </c>
    </row>
    <row r="3949" spans="2:35">
      <c r="B3949" s="251"/>
      <c r="C3949" s="168" t="s">
        <v>910</v>
      </c>
      <c r="D3949" s="267">
        <v>10</v>
      </c>
      <c r="E3949" s="267"/>
      <c r="F3949" s="267"/>
      <c r="G3949" s="267"/>
      <c r="H3949" s="267"/>
      <c r="I3949" s="267"/>
      <c r="J3949" s="267"/>
      <c r="K3949" s="267"/>
      <c r="L3949" s="196" t="s">
        <v>36</v>
      </c>
      <c r="M3949" s="196" t="s">
        <v>614</v>
      </c>
      <c r="N3949" s="196" t="s">
        <v>6</v>
      </c>
      <c r="O3949" s="196" t="s">
        <v>7</v>
      </c>
      <c r="P3949" s="196" t="s">
        <v>8</v>
      </c>
      <c r="Q3949" s="196" t="s">
        <v>19</v>
      </c>
      <c r="R3949" s="218"/>
      <c r="S3949" s="218" t="s">
        <v>5</v>
      </c>
      <c r="T3949" s="218"/>
      <c r="U3949" s="219"/>
      <c r="V3949" s="197" t="s">
        <v>102</v>
      </c>
      <c r="W3949" s="220">
        <v>1</v>
      </c>
      <c r="X3949" s="223">
        <v>1027</v>
      </c>
      <c r="Y3949" s="223">
        <v>996</v>
      </c>
      <c r="Z3949" s="223">
        <v>933</v>
      </c>
      <c r="AA3949" s="223">
        <v>878</v>
      </c>
      <c r="AB3949" s="5"/>
      <c r="AC3949" s="224">
        <f t="shared" si="144"/>
        <v>0</v>
      </c>
      <c r="AD3949" s="270">
        <f t="shared" si="145"/>
        <v>0</v>
      </c>
      <c r="AE3949" s="198"/>
      <c r="AF3949" s="199"/>
      <c r="AG3949" s="200"/>
      <c r="AH3949" s="200"/>
      <c r="AI3949" s="169" t="str">
        <f>IF(AB3949/W3949=0,"",IF(MOD(AB3949,W3949)&gt;0,"ОШИБКА!!! неверная кратность на сорт",""))</f>
        <v/>
      </c>
    </row>
    <row r="3950" spans="2:35">
      <c r="B3950" s="251"/>
      <c r="C3950" s="168" t="s">
        <v>146</v>
      </c>
      <c r="D3950" s="267">
        <v>15</v>
      </c>
      <c r="E3950" s="267"/>
      <c r="F3950" s="267"/>
      <c r="G3950" s="267"/>
      <c r="H3950" s="267"/>
      <c r="I3950" s="267">
        <v>2</v>
      </c>
      <c r="J3950" s="267"/>
      <c r="K3950" s="267"/>
      <c r="L3950" s="196" t="s">
        <v>37</v>
      </c>
      <c r="M3950" s="196" t="s">
        <v>614</v>
      </c>
      <c r="N3950" s="196" t="s">
        <v>6</v>
      </c>
      <c r="O3950" s="196" t="s">
        <v>7</v>
      </c>
      <c r="P3950" s="196" t="s">
        <v>8</v>
      </c>
      <c r="Q3950" s="217" t="s">
        <v>4688</v>
      </c>
      <c r="R3950" s="218"/>
      <c r="S3950" s="218"/>
      <c r="T3950" s="218"/>
      <c r="U3950" s="219"/>
      <c r="V3950" s="197" t="s">
        <v>176</v>
      </c>
      <c r="W3950" s="220">
        <v>1</v>
      </c>
      <c r="X3950" s="223">
        <v>715</v>
      </c>
      <c r="Y3950" s="223">
        <v>693</v>
      </c>
      <c r="Z3950" s="223">
        <v>650</v>
      </c>
      <c r="AA3950" s="223">
        <v>611</v>
      </c>
      <c r="AB3950" s="5"/>
      <c r="AC3950" s="224">
        <f t="shared" si="144"/>
        <v>0</v>
      </c>
      <c r="AD3950" s="270">
        <f t="shared" si="145"/>
        <v>0</v>
      </c>
      <c r="AE3950" s="198"/>
      <c r="AF3950" s="199"/>
      <c r="AG3950" s="200"/>
      <c r="AH3950" s="200"/>
      <c r="AI3950" s="169" t="str">
        <f>IF(AB3950/W3950=0,"",IF(MOD(AB3950,W3950)&gt;0,"ОШИБКА!!! неверная кратность на сорт",""))</f>
        <v/>
      </c>
    </row>
    <row r="3951" spans="2:35">
      <c r="B3951" s="251"/>
      <c r="C3951" s="168" t="s">
        <v>1984</v>
      </c>
      <c r="D3951" s="267">
        <v>20</v>
      </c>
      <c r="E3951" s="267"/>
      <c r="F3951" s="267"/>
      <c r="G3951" s="267"/>
      <c r="H3951" s="267"/>
      <c r="I3951" s="267"/>
      <c r="J3951" s="267">
        <v>6</v>
      </c>
      <c r="K3951" s="267"/>
      <c r="L3951" s="196" t="s">
        <v>37</v>
      </c>
      <c r="M3951" s="196" t="s">
        <v>614</v>
      </c>
      <c r="N3951" s="196" t="s">
        <v>6</v>
      </c>
      <c r="O3951" s="196" t="s">
        <v>7</v>
      </c>
      <c r="P3951" s="196" t="s">
        <v>8</v>
      </c>
      <c r="Q3951" s="217" t="s">
        <v>4687</v>
      </c>
      <c r="R3951" s="218" t="s">
        <v>75</v>
      </c>
      <c r="S3951" s="218"/>
      <c r="T3951" s="218"/>
      <c r="U3951" s="219"/>
      <c r="V3951" s="197" t="s">
        <v>157</v>
      </c>
      <c r="W3951" s="220">
        <v>1</v>
      </c>
      <c r="X3951" s="223">
        <v>4332</v>
      </c>
      <c r="Y3951" s="223">
        <v>4200</v>
      </c>
      <c r="Z3951" s="223">
        <v>3938</v>
      </c>
      <c r="AA3951" s="223">
        <v>3702</v>
      </c>
      <c r="AB3951" s="5"/>
      <c r="AC3951" s="224">
        <f t="shared" si="144"/>
        <v>0</v>
      </c>
      <c r="AD3951" s="270">
        <f t="shared" si="145"/>
        <v>0</v>
      </c>
      <c r="AE3951" s="198"/>
      <c r="AF3951" s="199"/>
      <c r="AG3951" s="200"/>
      <c r="AH3951" s="200"/>
      <c r="AI3951" s="169" t="str">
        <f>IF(AB3951/W3951=0,"",IF(MOD(AB3951,W3951)&gt;0,"ОШИБКА!!! неверная кратность на сорт",""))</f>
        <v/>
      </c>
    </row>
    <row r="3952" spans="2:35">
      <c r="B3952" s="251"/>
      <c r="C3952" s="168" t="s">
        <v>1985</v>
      </c>
      <c r="D3952" s="267">
        <v>21</v>
      </c>
      <c r="E3952" s="267"/>
      <c r="F3952" s="267"/>
      <c r="G3952" s="267"/>
      <c r="H3952" s="267"/>
      <c r="I3952" s="267"/>
      <c r="J3952" s="267">
        <v>6</v>
      </c>
      <c r="K3952" s="267"/>
      <c r="L3952" s="196" t="s">
        <v>37</v>
      </c>
      <c r="M3952" s="196" t="s">
        <v>614</v>
      </c>
      <c r="N3952" s="196" t="s">
        <v>6</v>
      </c>
      <c r="O3952" s="196" t="s">
        <v>7</v>
      </c>
      <c r="P3952" s="196" t="s">
        <v>1986</v>
      </c>
      <c r="Q3952" s="217" t="s">
        <v>3516</v>
      </c>
      <c r="R3952" s="218"/>
      <c r="S3952" s="218"/>
      <c r="T3952" s="218"/>
      <c r="U3952" s="219"/>
      <c r="V3952" s="197" t="s">
        <v>157</v>
      </c>
      <c r="W3952" s="220">
        <v>1</v>
      </c>
      <c r="X3952" s="223">
        <v>4814</v>
      </c>
      <c r="Y3952" s="223">
        <v>4668</v>
      </c>
      <c r="Z3952" s="223">
        <v>4376</v>
      </c>
      <c r="AA3952" s="223">
        <v>4113</v>
      </c>
      <c r="AB3952" s="5"/>
      <c r="AC3952" s="224">
        <f t="shared" si="144"/>
        <v>0</v>
      </c>
      <c r="AD3952" s="270">
        <f t="shared" si="145"/>
        <v>0</v>
      </c>
      <c r="AE3952" s="198"/>
      <c r="AF3952" s="199"/>
      <c r="AG3952" s="200"/>
      <c r="AH3952" s="200"/>
      <c r="AI3952" s="169" t="str">
        <f>IF(AB3952/W3952=0,"",IF(MOD(AB3952,W3952)&gt;0,"ОШИБКА!!! неверная кратность на сорт",""))</f>
        <v/>
      </c>
    </row>
    <row r="3953" spans="2:35">
      <c r="B3953" s="251"/>
      <c r="C3953" s="168" t="s">
        <v>4793</v>
      </c>
      <c r="D3953" s="267"/>
      <c r="E3953" s="267"/>
      <c r="F3953" s="267"/>
      <c r="G3953" s="267"/>
      <c r="H3953" s="267"/>
      <c r="I3953" s="267">
        <v>4</v>
      </c>
      <c r="J3953" s="267"/>
      <c r="K3953" s="267"/>
      <c r="L3953" s="196" t="s">
        <v>36</v>
      </c>
      <c r="M3953" s="196" t="s">
        <v>614</v>
      </c>
      <c r="N3953" s="196" t="s">
        <v>6</v>
      </c>
      <c r="O3953" s="196" t="s">
        <v>7</v>
      </c>
      <c r="P3953" s="196" t="s">
        <v>4792</v>
      </c>
      <c r="Q3953" s="217" t="s">
        <v>4794</v>
      </c>
      <c r="R3953" s="218"/>
      <c r="S3953" s="218"/>
      <c r="T3953" s="218"/>
      <c r="U3953" s="219"/>
      <c r="V3953" s="197" t="s">
        <v>157</v>
      </c>
      <c r="W3953" s="220">
        <v>1</v>
      </c>
      <c r="X3953" s="223">
        <v>464</v>
      </c>
      <c r="Y3953" s="223">
        <v>450</v>
      </c>
      <c r="Z3953" s="223">
        <v>422</v>
      </c>
      <c r="AA3953" s="223">
        <v>397</v>
      </c>
      <c r="AB3953" s="5"/>
      <c r="AC3953" s="224">
        <f t="shared" si="144"/>
        <v>0</v>
      </c>
      <c r="AD3953" s="270">
        <f t="shared" si="145"/>
        <v>0</v>
      </c>
      <c r="AE3953" s="198"/>
      <c r="AF3953" s="199"/>
      <c r="AG3953" s="200"/>
      <c r="AH3953" s="200"/>
      <c r="AI3953" s="169" t="str">
        <f>IF(AB3953/W3953=0,"",IF(MOD(AB3953,W3953)&gt;0,"ОШИБКА!!! неверная кратность на сорт",""))</f>
        <v/>
      </c>
    </row>
    <row r="3954" spans="2:35">
      <c r="B3954" s="251"/>
      <c r="C3954" s="168" t="s">
        <v>148</v>
      </c>
      <c r="D3954" s="267">
        <v>1</v>
      </c>
      <c r="E3954" s="267"/>
      <c r="F3954" s="267"/>
      <c r="G3954" s="267"/>
      <c r="H3954" s="267"/>
      <c r="I3954" s="267"/>
      <c r="J3954" s="267">
        <v>6</v>
      </c>
      <c r="K3954" s="267"/>
      <c r="L3954" s="196" t="s">
        <v>37</v>
      </c>
      <c r="M3954" s="196" t="s">
        <v>614</v>
      </c>
      <c r="N3954" s="196" t="s">
        <v>6</v>
      </c>
      <c r="O3954" s="196" t="s">
        <v>7</v>
      </c>
      <c r="P3954" s="196" t="s">
        <v>149</v>
      </c>
      <c r="Q3954" s="217" t="s">
        <v>3513</v>
      </c>
      <c r="R3954" s="218"/>
      <c r="S3954" s="218"/>
      <c r="T3954" s="218"/>
      <c r="U3954" s="219"/>
      <c r="V3954" s="197" t="s">
        <v>157</v>
      </c>
      <c r="W3954" s="220">
        <v>1</v>
      </c>
      <c r="X3954" s="223">
        <v>1142</v>
      </c>
      <c r="Y3954" s="223">
        <v>1108</v>
      </c>
      <c r="Z3954" s="223">
        <v>1038</v>
      </c>
      <c r="AA3954" s="223">
        <v>976</v>
      </c>
      <c r="AB3954" s="5"/>
      <c r="AC3954" s="224">
        <f t="shared" si="144"/>
        <v>0</v>
      </c>
      <c r="AD3954" s="270">
        <f t="shared" si="145"/>
        <v>0</v>
      </c>
      <c r="AE3954" s="198"/>
      <c r="AF3954" s="199"/>
      <c r="AG3954" s="200"/>
      <c r="AH3954" s="200"/>
      <c r="AI3954" s="169" t="str">
        <f>IF(AB3954/W3954=0,"",IF(MOD(AB3954,W3954)&gt;0,"ОШИБКА!!! неверная кратность на сорт",""))</f>
        <v/>
      </c>
    </row>
    <row r="3955" spans="2:35">
      <c r="B3955" s="251"/>
      <c r="C3955" s="168" t="s">
        <v>3520</v>
      </c>
      <c r="D3955" s="267">
        <v>1</v>
      </c>
      <c r="E3955" s="267"/>
      <c r="F3955" s="267"/>
      <c r="G3955" s="267"/>
      <c r="H3955" s="267"/>
      <c r="I3955" s="267"/>
      <c r="J3955" s="267"/>
      <c r="K3955" s="267"/>
      <c r="L3955" s="196" t="s">
        <v>37</v>
      </c>
      <c r="M3955" s="196" t="s">
        <v>614</v>
      </c>
      <c r="N3955" s="196" t="s">
        <v>6</v>
      </c>
      <c r="O3955" s="196" t="s">
        <v>7</v>
      </c>
      <c r="P3955" s="196" t="s">
        <v>149</v>
      </c>
      <c r="Q3955" s="217" t="s">
        <v>5474</v>
      </c>
      <c r="R3955" s="218"/>
      <c r="S3955" s="218"/>
      <c r="T3955" s="218"/>
      <c r="U3955" s="219"/>
      <c r="V3955" s="197" t="s">
        <v>157</v>
      </c>
      <c r="W3955" s="220">
        <v>1</v>
      </c>
      <c r="X3955" s="223">
        <v>1253</v>
      </c>
      <c r="Y3955" s="223">
        <v>1215</v>
      </c>
      <c r="Z3955" s="223">
        <v>1139</v>
      </c>
      <c r="AA3955" s="223">
        <v>1071</v>
      </c>
      <c r="AB3955" s="5"/>
      <c r="AC3955" s="224">
        <f t="shared" si="144"/>
        <v>0</v>
      </c>
      <c r="AD3955" s="270">
        <f t="shared" si="145"/>
        <v>0</v>
      </c>
      <c r="AE3955" s="198"/>
      <c r="AF3955" s="199"/>
      <c r="AG3955" s="200"/>
      <c r="AH3955" s="200"/>
      <c r="AI3955" s="169" t="str">
        <f>IF(AB3955/W3955=0,"",IF(MOD(AB3955,W3955)&gt;0,"ОШИБКА!!! неверная кратность на сорт",""))</f>
        <v/>
      </c>
    </row>
    <row r="3956" spans="2:35">
      <c r="B3956" s="251"/>
      <c r="C3956" s="168" t="s">
        <v>1987</v>
      </c>
      <c r="D3956" s="267">
        <v>22</v>
      </c>
      <c r="E3956" s="267"/>
      <c r="F3956" s="267"/>
      <c r="G3956" s="267"/>
      <c r="H3956" s="267"/>
      <c r="I3956" s="267"/>
      <c r="J3956" s="267">
        <v>6</v>
      </c>
      <c r="K3956" s="267"/>
      <c r="L3956" s="196" t="s">
        <v>37</v>
      </c>
      <c r="M3956" s="196" t="s">
        <v>614</v>
      </c>
      <c r="N3956" s="196" t="s">
        <v>6</v>
      </c>
      <c r="O3956" s="196" t="s">
        <v>7</v>
      </c>
      <c r="P3956" s="196" t="s">
        <v>149</v>
      </c>
      <c r="Q3956" s="217" t="s">
        <v>4687</v>
      </c>
      <c r="R3956" s="218" t="s">
        <v>54</v>
      </c>
      <c r="S3956" s="218"/>
      <c r="T3956" s="218"/>
      <c r="U3956" s="219"/>
      <c r="V3956" s="197" t="s">
        <v>157</v>
      </c>
      <c r="W3956" s="220">
        <v>1</v>
      </c>
      <c r="X3956" s="223">
        <v>4814</v>
      </c>
      <c r="Y3956" s="223">
        <v>4668</v>
      </c>
      <c r="Z3956" s="223">
        <v>4376</v>
      </c>
      <c r="AA3956" s="223">
        <v>4113</v>
      </c>
      <c r="AB3956" s="5"/>
      <c r="AC3956" s="224">
        <f t="shared" si="144"/>
        <v>0</v>
      </c>
      <c r="AD3956" s="270">
        <f t="shared" si="145"/>
        <v>0</v>
      </c>
      <c r="AE3956" s="198"/>
      <c r="AF3956" s="199"/>
      <c r="AG3956" s="200"/>
      <c r="AH3956" s="200"/>
      <c r="AI3956" s="169" t="str">
        <f>IF(AB3956/W3956=0,"",IF(MOD(AB3956,W3956)&gt;0,"ОШИБКА!!! неверная кратность на сорт",""))</f>
        <v/>
      </c>
    </row>
    <row r="3957" spans="2:35">
      <c r="B3957" s="251"/>
      <c r="C3957" s="168" t="s">
        <v>151</v>
      </c>
      <c r="D3957" s="267">
        <v>20</v>
      </c>
      <c r="E3957" s="267"/>
      <c r="F3957" s="267"/>
      <c r="G3957" s="267"/>
      <c r="H3957" s="267"/>
      <c r="I3957" s="267"/>
      <c r="J3957" s="267"/>
      <c r="K3957" s="267"/>
      <c r="L3957" s="196" t="s">
        <v>37</v>
      </c>
      <c r="M3957" s="196" t="s">
        <v>614</v>
      </c>
      <c r="N3957" s="196" t="s">
        <v>6</v>
      </c>
      <c r="O3957" s="196" t="s">
        <v>7</v>
      </c>
      <c r="P3957" s="196" t="s">
        <v>150</v>
      </c>
      <c r="Q3957" s="217" t="s">
        <v>4732</v>
      </c>
      <c r="R3957" s="218"/>
      <c r="S3957" s="218"/>
      <c r="T3957" s="218"/>
      <c r="U3957" s="219"/>
      <c r="V3957" s="197" t="s">
        <v>157</v>
      </c>
      <c r="W3957" s="220">
        <v>1</v>
      </c>
      <c r="X3957" s="223">
        <v>1322</v>
      </c>
      <c r="Y3957" s="223">
        <v>1282</v>
      </c>
      <c r="Z3957" s="223">
        <v>1202</v>
      </c>
      <c r="AA3957" s="223">
        <v>1130</v>
      </c>
      <c r="AB3957" s="5"/>
      <c r="AC3957" s="224">
        <f t="shared" si="144"/>
        <v>0</v>
      </c>
      <c r="AD3957" s="270">
        <f t="shared" si="145"/>
        <v>0</v>
      </c>
      <c r="AE3957" s="198"/>
      <c r="AF3957" s="199"/>
      <c r="AG3957" s="200"/>
      <c r="AH3957" s="200"/>
      <c r="AI3957" s="169" t="str">
        <f>IF(AB3957/W3957=0,"",IF(MOD(AB3957,W3957)&gt;0,"ОШИБКА!!! неверная кратность на сорт",""))</f>
        <v/>
      </c>
    </row>
    <row r="3958" spans="2:35">
      <c r="B3958" s="251"/>
      <c r="C3958" s="168" t="s">
        <v>152</v>
      </c>
      <c r="D3958" s="267">
        <v>19</v>
      </c>
      <c r="E3958" s="267"/>
      <c r="F3958" s="267"/>
      <c r="G3958" s="267"/>
      <c r="H3958" s="267"/>
      <c r="I3958" s="267"/>
      <c r="J3958" s="267">
        <v>3</v>
      </c>
      <c r="K3958" s="267"/>
      <c r="L3958" s="196" t="s">
        <v>37</v>
      </c>
      <c r="M3958" s="196" t="s">
        <v>614</v>
      </c>
      <c r="N3958" s="196" t="s">
        <v>6</v>
      </c>
      <c r="O3958" s="196" t="s">
        <v>7</v>
      </c>
      <c r="P3958" s="196" t="s">
        <v>153</v>
      </c>
      <c r="Q3958" s="217" t="s">
        <v>4734</v>
      </c>
      <c r="R3958" s="218"/>
      <c r="S3958" s="218"/>
      <c r="T3958" s="218"/>
      <c r="U3958" s="219"/>
      <c r="V3958" s="197" t="s">
        <v>157</v>
      </c>
      <c r="W3958" s="220">
        <v>1</v>
      </c>
      <c r="X3958" s="223">
        <v>1271</v>
      </c>
      <c r="Y3958" s="223">
        <v>1232</v>
      </c>
      <c r="Z3958" s="223">
        <v>1155</v>
      </c>
      <c r="AA3958" s="223">
        <v>1086</v>
      </c>
      <c r="AB3958" s="5"/>
      <c r="AC3958" s="224">
        <f t="shared" si="144"/>
        <v>0</v>
      </c>
      <c r="AD3958" s="270">
        <f t="shared" si="145"/>
        <v>0</v>
      </c>
      <c r="AE3958" s="198"/>
      <c r="AF3958" s="199"/>
      <c r="AG3958" s="200"/>
      <c r="AH3958" s="200"/>
      <c r="AI3958" s="169" t="str">
        <f>IF(AB3958/W3958=0,"",IF(MOD(AB3958,W3958)&gt;0,"ОШИБКА!!! неверная кратность на сорт",""))</f>
        <v/>
      </c>
    </row>
    <row r="3959" spans="2:35">
      <c r="B3959" s="251"/>
      <c r="C3959" s="168" t="s">
        <v>154</v>
      </c>
      <c r="D3959" s="267"/>
      <c r="E3959" s="267"/>
      <c r="F3959" s="267"/>
      <c r="G3959" s="267"/>
      <c r="H3959" s="267"/>
      <c r="I3959" s="267"/>
      <c r="J3959" s="267">
        <v>3</v>
      </c>
      <c r="K3959" s="267"/>
      <c r="L3959" s="196" t="s">
        <v>37</v>
      </c>
      <c r="M3959" s="196" t="s">
        <v>614</v>
      </c>
      <c r="N3959" s="196" t="s">
        <v>6</v>
      </c>
      <c r="O3959" s="196" t="s">
        <v>7</v>
      </c>
      <c r="P3959" s="196" t="s">
        <v>153</v>
      </c>
      <c r="Q3959" s="217" t="s">
        <v>6165</v>
      </c>
      <c r="R3959" s="218"/>
      <c r="S3959" s="218"/>
      <c r="T3959" s="218"/>
      <c r="U3959" s="219"/>
      <c r="V3959" s="197" t="s">
        <v>157</v>
      </c>
      <c r="W3959" s="220">
        <v>1</v>
      </c>
      <c r="X3959" s="223">
        <v>6138</v>
      </c>
      <c r="Y3959" s="223">
        <v>5952</v>
      </c>
      <c r="Z3959" s="223">
        <v>5580</v>
      </c>
      <c r="AA3959" s="223">
        <v>5246</v>
      </c>
      <c r="AB3959" s="5"/>
      <c r="AC3959" s="224">
        <f t="shared" si="144"/>
        <v>0</v>
      </c>
      <c r="AD3959" s="270">
        <f t="shared" si="145"/>
        <v>0</v>
      </c>
      <c r="AE3959" s="198"/>
      <c r="AF3959" s="199"/>
      <c r="AG3959" s="200"/>
      <c r="AH3959" s="200"/>
      <c r="AI3959" s="169" t="str">
        <f>IF(AB3959/W3959=0,"",IF(MOD(AB3959,W3959)&gt;0,"ОШИБКА!!! неверная кратность на сорт",""))</f>
        <v/>
      </c>
    </row>
    <row r="3960" spans="2:35">
      <c r="B3960" s="251"/>
      <c r="C3960" s="168" t="s">
        <v>1988</v>
      </c>
      <c r="D3960" s="267">
        <v>17</v>
      </c>
      <c r="E3960" s="267"/>
      <c r="F3960" s="267"/>
      <c r="G3960" s="267"/>
      <c r="H3960" s="267"/>
      <c r="I3960" s="267"/>
      <c r="J3960" s="267">
        <v>6</v>
      </c>
      <c r="K3960" s="267"/>
      <c r="L3960" s="196" t="s">
        <v>37</v>
      </c>
      <c r="M3960" s="196" t="s">
        <v>614</v>
      </c>
      <c r="N3960" s="196" t="s">
        <v>6</v>
      </c>
      <c r="O3960" s="196" t="s">
        <v>7</v>
      </c>
      <c r="P3960" s="196" t="s">
        <v>153</v>
      </c>
      <c r="Q3960" s="217" t="s">
        <v>4687</v>
      </c>
      <c r="R3960" s="218" t="s">
        <v>75</v>
      </c>
      <c r="S3960" s="218"/>
      <c r="T3960" s="218"/>
      <c r="U3960" s="219"/>
      <c r="V3960" s="197" t="s">
        <v>157</v>
      </c>
      <c r="W3960" s="220">
        <v>1</v>
      </c>
      <c r="X3960" s="223">
        <v>4814</v>
      </c>
      <c r="Y3960" s="223">
        <v>4668</v>
      </c>
      <c r="Z3960" s="223">
        <v>4376</v>
      </c>
      <c r="AA3960" s="223">
        <v>4113</v>
      </c>
      <c r="AB3960" s="5"/>
      <c r="AC3960" s="224">
        <f t="shared" si="144"/>
        <v>0</v>
      </c>
      <c r="AD3960" s="270">
        <f t="shared" si="145"/>
        <v>0</v>
      </c>
      <c r="AE3960" s="198"/>
      <c r="AF3960" s="199"/>
      <c r="AG3960" s="200"/>
      <c r="AH3960" s="200"/>
      <c r="AI3960" s="169" t="str">
        <f>IF(AB3960/W3960=0,"",IF(MOD(AB3960,W3960)&gt;0,"ОШИБКА!!! неверная кратность на сорт",""))</f>
        <v/>
      </c>
    </row>
    <row r="3961" spans="2:35">
      <c r="B3961" s="251"/>
      <c r="C3961" s="168" t="s">
        <v>3521</v>
      </c>
      <c r="D3961" s="267">
        <v>7</v>
      </c>
      <c r="E3961" s="267"/>
      <c r="F3961" s="267"/>
      <c r="G3961" s="267"/>
      <c r="H3961" s="267"/>
      <c r="I3961" s="267"/>
      <c r="J3961" s="267">
        <v>14</v>
      </c>
      <c r="K3961" s="267"/>
      <c r="L3961" s="196" t="s">
        <v>37</v>
      </c>
      <c r="M3961" s="196" t="s">
        <v>614</v>
      </c>
      <c r="N3961" s="196" t="s">
        <v>6</v>
      </c>
      <c r="O3961" s="196" t="s">
        <v>7</v>
      </c>
      <c r="P3961" s="196" t="s">
        <v>4283</v>
      </c>
      <c r="Q3961" s="217" t="s">
        <v>5474</v>
      </c>
      <c r="R3961" s="218"/>
      <c r="S3961" s="218"/>
      <c r="T3961" s="218"/>
      <c r="U3961" s="219"/>
      <c r="V3961" s="197" t="s">
        <v>157</v>
      </c>
      <c r="W3961" s="220">
        <v>1</v>
      </c>
      <c r="X3961" s="223">
        <v>1525</v>
      </c>
      <c r="Y3961" s="223">
        <v>1479</v>
      </c>
      <c r="Z3961" s="223">
        <v>1386</v>
      </c>
      <c r="AA3961" s="223">
        <v>1303</v>
      </c>
      <c r="AB3961" s="5"/>
      <c r="AC3961" s="224">
        <f t="shared" si="144"/>
        <v>0</v>
      </c>
      <c r="AD3961" s="270">
        <f t="shared" si="145"/>
        <v>0</v>
      </c>
      <c r="AE3961" s="198"/>
      <c r="AF3961" s="199"/>
      <c r="AG3961" s="200"/>
      <c r="AH3961" s="200"/>
      <c r="AI3961" s="169" t="str">
        <f>IF(AB3961/W3961=0,"",IF(MOD(AB3961,W3961)&gt;0,"ОШИБКА!!! неверная кратность на сорт",""))</f>
        <v/>
      </c>
    </row>
    <row r="3962" spans="2:35">
      <c r="B3962" s="251"/>
      <c r="C3962" s="168" t="s">
        <v>4796</v>
      </c>
      <c r="D3962" s="267">
        <v>40</v>
      </c>
      <c r="E3962" s="267"/>
      <c r="F3962" s="267"/>
      <c r="G3962" s="267"/>
      <c r="H3962" s="267"/>
      <c r="I3962" s="267">
        <v>28</v>
      </c>
      <c r="J3962" s="267">
        <v>10</v>
      </c>
      <c r="K3962" s="267"/>
      <c r="L3962" s="196" t="s">
        <v>36</v>
      </c>
      <c r="M3962" s="196" t="s">
        <v>614</v>
      </c>
      <c r="N3962" s="196" t="s">
        <v>10</v>
      </c>
      <c r="O3962" s="196" t="s">
        <v>1405</v>
      </c>
      <c r="P3962" s="196" t="s">
        <v>4795</v>
      </c>
      <c r="Q3962" s="217" t="s">
        <v>4798</v>
      </c>
      <c r="R3962" s="218"/>
      <c r="S3962" s="218"/>
      <c r="T3962" s="218"/>
      <c r="U3962" s="219"/>
      <c r="V3962" s="197" t="s">
        <v>157</v>
      </c>
      <c r="W3962" s="220">
        <v>1</v>
      </c>
      <c r="X3962" s="223">
        <v>464</v>
      </c>
      <c r="Y3962" s="223">
        <v>450</v>
      </c>
      <c r="Z3962" s="223">
        <v>422</v>
      </c>
      <c r="AA3962" s="223">
        <v>397</v>
      </c>
      <c r="AB3962" s="5"/>
      <c r="AC3962" s="224">
        <f t="shared" si="144"/>
        <v>0</v>
      </c>
      <c r="AD3962" s="270">
        <f t="shared" si="145"/>
        <v>0</v>
      </c>
      <c r="AE3962" s="198"/>
      <c r="AF3962" s="199"/>
      <c r="AG3962" s="200"/>
      <c r="AH3962" s="200"/>
      <c r="AI3962" s="169" t="str">
        <f>IF(AB3962/W3962=0,"",IF(MOD(AB3962,W3962)&gt;0,"ОШИБКА!!! неверная кратность на сорт",""))</f>
        <v/>
      </c>
    </row>
    <row r="3963" spans="2:35">
      <c r="B3963" s="251"/>
      <c r="C3963" s="168" t="s">
        <v>4797</v>
      </c>
      <c r="D3963" s="267">
        <v>40</v>
      </c>
      <c r="E3963" s="267"/>
      <c r="F3963" s="267"/>
      <c r="G3963" s="267"/>
      <c r="H3963" s="267"/>
      <c r="I3963" s="267">
        <v>49</v>
      </c>
      <c r="J3963" s="267">
        <v>10</v>
      </c>
      <c r="K3963" s="267"/>
      <c r="L3963" s="196" t="s">
        <v>36</v>
      </c>
      <c r="M3963" s="196" t="s">
        <v>614</v>
      </c>
      <c r="N3963" s="196" t="s">
        <v>10</v>
      </c>
      <c r="O3963" s="196" t="s">
        <v>1405</v>
      </c>
      <c r="P3963" s="196" t="s">
        <v>4795</v>
      </c>
      <c r="Q3963" s="217" t="s">
        <v>4775</v>
      </c>
      <c r="R3963" s="218"/>
      <c r="S3963" s="218"/>
      <c r="T3963" s="218"/>
      <c r="U3963" s="219"/>
      <c r="V3963" s="197" t="s">
        <v>157</v>
      </c>
      <c r="W3963" s="220">
        <v>1</v>
      </c>
      <c r="X3963" s="223">
        <v>690</v>
      </c>
      <c r="Y3963" s="223">
        <v>669</v>
      </c>
      <c r="Z3963" s="223">
        <v>627</v>
      </c>
      <c r="AA3963" s="223">
        <v>590</v>
      </c>
      <c r="AB3963" s="5"/>
      <c r="AC3963" s="224">
        <f t="shared" si="144"/>
        <v>0</v>
      </c>
      <c r="AD3963" s="270">
        <f t="shared" si="145"/>
        <v>0</v>
      </c>
      <c r="AE3963" s="198"/>
      <c r="AF3963" s="199"/>
      <c r="AG3963" s="200"/>
      <c r="AH3963" s="200"/>
      <c r="AI3963" s="169" t="str">
        <f>IF(AB3963/W3963=0,"",IF(MOD(AB3963,W3963)&gt;0,"ОШИБКА!!! неверная кратность на сорт",""))</f>
        <v/>
      </c>
    </row>
    <row r="3964" spans="2:35">
      <c r="B3964" s="251"/>
      <c r="C3964" s="168" t="s">
        <v>155</v>
      </c>
      <c r="D3964" s="267">
        <v>4</v>
      </c>
      <c r="E3964" s="267"/>
      <c r="F3964" s="267"/>
      <c r="G3964" s="267"/>
      <c r="H3964" s="267"/>
      <c r="I3964" s="267">
        <v>11</v>
      </c>
      <c r="J3964" s="267">
        <v>6</v>
      </c>
      <c r="K3964" s="267"/>
      <c r="L3964" s="196" t="s">
        <v>37</v>
      </c>
      <c r="M3964" s="196" t="s">
        <v>614</v>
      </c>
      <c r="N3964" s="196" t="s">
        <v>10</v>
      </c>
      <c r="O3964" s="196" t="s">
        <v>1405</v>
      </c>
      <c r="P3964" s="196" t="s">
        <v>156</v>
      </c>
      <c r="Q3964" s="217" t="s">
        <v>3513</v>
      </c>
      <c r="R3964" s="218"/>
      <c r="S3964" s="218"/>
      <c r="T3964" s="218"/>
      <c r="U3964" s="219"/>
      <c r="V3964" s="197" t="s">
        <v>157</v>
      </c>
      <c r="W3964" s="220">
        <v>1</v>
      </c>
      <c r="X3964" s="223">
        <v>1281</v>
      </c>
      <c r="Y3964" s="223">
        <v>1242</v>
      </c>
      <c r="Z3964" s="223">
        <v>1164</v>
      </c>
      <c r="AA3964" s="223">
        <v>1095</v>
      </c>
      <c r="AB3964" s="5"/>
      <c r="AC3964" s="224">
        <f t="shared" si="144"/>
        <v>0</v>
      </c>
      <c r="AD3964" s="270">
        <f t="shared" si="145"/>
        <v>0</v>
      </c>
      <c r="AE3964" s="198"/>
      <c r="AF3964" s="199"/>
      <c r="AG3964" s="200"/>
      <c r="AH3964" s="200"/>
      <c r="AI3964" s="169" t="str">
        <f>IF(AB3964/W3964=0,"",IF(MOD(AB3964,W3964)&gt;0,"ОШИБКА!!! неверная кратность на сорт",""))</f>
        <v/>
      </c>
    </row>
    <row r="3965" spans="2:35">
      <c r="B3965" s="251"/>
      <c r="C3965" s="168" t="s">
        <v>3523</v>
      </c>
      <c r="D3965" s="267"/>
      <c r="E3965" s="267"/>
      <c r="F3965" s="267"/>
      <c r="G3965" s="267"/>
      <c r="H3965" s="267"/>
      <c r="I3965" s="267"/>
      <c r="J3965" s="267">
        <v>2</v>
      </c>
      <c r="K3965" s="267"/>
      <c r="L3965" s="196" t="s">
        <v>37</v>
      </c>
      <c r="M3965" s="196" t="s">
        <v>614</v>
      </c>
      <c r="N3965" s="196" t="s">
        <v>10</v>
      </c>
      <c r="O3965" s="196" t="s">
        <v>1405</v>
      </c>
      <c r="P3965" s="196" t="s">
        <v>4284</v>
      </c>
      <c r="Q3965" s="217" t="s">
        <v>4777</v>
      </c>
      <c r="R3965" s="218"/>
      <c r="S3965" s="218"/>
      <c r="T3965" s="218"/>
      <c r="U3965" s="219"/>
      <c r="V3965" s="197" t="s">
        <v>157</v>
      </c>
      <c r="W3965" s="220">
        <v>1</v>
      </c>
      <c r="X3965" s="223">
        <v>1225</v>
      </c>
      <c r="Y3965" s="223">
        <v>1188</v>
      </c>
      <c r="Z3965" s="223">
        <v>1113</v>
      </c>
      <c r="AA3965" s="223">
        <v>1047</v>
      </c>
      <c r="AB3965" s="5"/>
      <c r="AC3965" s="224">
        <f t="shared" si="144"/>
        <v>0</v>
      </c>
      <c r="AD3965" s="270">
        <f t="shared" si="145"/>
        <v>0</v>
      </c>
      <c r="AE3965" s="198"/>
      <c r="AF3965" s="199"/>
      <c r="AG3965" s="200"/>
      <c r="AH3965" s="200"/>
      <c r="AI3965" s="169" t="str">
        <f>IF(AB3965/W3965=0,"",IF(MOD(AB3965,W3965)&gt;0,"ОШИБКА!!! неверная кратность на сорт",""))</f>
        <v/>
      </c>
    </row>
    <row r="3966" spans="2:35">
      <c r="B3966" s="251"/>
      <c r="C3966" s="168" t="s">
        <v>9</v>
      </c>
      <c r="D3966" s="267">
        <v>9</v>
      </c>
      <c r="E3966" s="267"/>
      <c r="F3966" s="267"/>
      <c r="G3966" s="267"/>
      <c r="H3966" s="267"/>
      <c r="I3966" s="267">
        <v>15</v>
      </c>
      <c r="J3966" s="267">
        <v>13</v>
      </c>
      <c r="K3966" s="267"/>
      <c r="L3966" s="196" t="s">
        <v>36</v>
      </c>
      <c r="M3966" s="196" t="s">
        <v>614</v>
      </c>
      <c r="N3966" s="196" t="s">
        <v>10</v>
      </c>
      <c r="O3966" s="196" t="s">
        <v>1405</v>
      </c>
      <c r="P3966" s="196" t="s">
        <v>11</v>
      </c>
      <c r="Q3966" s="196" t="s">
        <v>19</v>
      </c>
      <c r="R3966" s="218" t="s">
        <v>5</v>
      </c>
      <c r="S3966" s="218"/>
      <c r="T3966" s="218"/>
      <c r="U3966" s="219"/>
      <c r="V3966" s="197" t="s">
        <v>102</v>
      </c>
      <c r="W3966" s="220">
        <v>1</v>
      </c>
      <c r="X3966" s="223">
        <v>1048</v>
      </c>
      <c r="Y3966" s="223">
        <v>1016</v>
      </c>
      <c r="Z3966" s="223">
        <v>953</v>
      </c>
      <c r="AA3966" s="223">
        <v>896</v>
      </c>
      <c r="AB3966" s="5"/>
      <c r="AC3966" s="224">
        <f t="shared" si="144"/>
        <v>0</v>
      </c>
      <c r="AD3966" s="270">
        <f t="shared" si="145"/>
        <v>0</v>
      </c>
      <c r="AE3966" s="198"/>
      <c r="AF3966" s="199"/>
      <c r="AG3966" s="200"/>
      <c r="AH3966" s="200"/>
      <c r="AI3966" s="169" t="str">
        <f>IF(AB3966/W3966=0,"",IF(MOD(AB3966,W3966)&gt;0,"ОШИБКА!!! неверная кратность на сорт",""))</f>
        <v/>
      </c>
    </row>
    <row r="3967" spans="2:35">
      <c r="B3967" s="251"/>
      <c r="C3967" s="168" t="s">
        <v>907</v>
      </c>
      <c r="D3967" s="267">
        <v>57</v>
      </c>
      <c r="E3967" s="267"/>
      <c r="F3967" s="267"/>
      <c r="G3967" s="267"/>
      <c r="H3967" s="267"/>
      <c r="I3967" s="267">
        <v>16</v>
      </c>
      <c r="J3967" s="267"/>
      <c r="K3967" s="267"/>
      <c r="L3967" s="196" t="s">
        <v>36</v>
      </c>
      <c r="M3967" s="196" t="s">
        <v>614</v>
      </c>
      <c r="N3967" s="196" t="s">
        <v>10</v>
      </c>
      <c r="O3967" s="196" t="s">
        <v>1405</v>
      </c>
      <c r="P3967" s="196" t="s">
        <v>11</v>
      </c>
      <c r="Q3967" s="196" t="s">
        <v>35</v>
      </c>
      <c r="R3967" s="218" t="s">
        <v>22</v>
      </c>
      <c r="S3967" s="218"/>
      <c r="T3967" s="218"/>
      <c r="U3967" s="219"/>
      <c r="V3967" s="197" t="s">
        <v>102</v>
      </c>
      <c r="W3967" s="220">
        <v>1</v>
      </c>
      <c r="X3967" s="223">
        <v>662</v>
      </c>
      <c r="Y3967" s="223">
        <v>642</v>
      </c>
      <c r="Z3967" s="223">
        <v>602</v>
      </c>
      <c r="AA3967" s="223">
        <v>566</v>
      </c>
      <c r="AB3967" s="5"/>
      <c r="AC3967" s="224">
        <f t="shared" si="144"/>
        <v>0</v>
      </c>
      <c r="AD3967" s="270">
        <f t="shared" si="145"/>
        <v>0</v>
      </c>
      <c r="AE3967" s="198"/>
      <c r="AF3967" s="199"/>
      <c r="AG3967" s="200"/>
      <c r="AH3967" s="200"/>
      <c r="AI3967" s="169" t="str">
        <f>IF(AB3967/W3967=0,"",IF(MOD(AB3967,W3967)&gt;0,"ОШИБКА!!! неверная кратность на сорт",""))</f>
        <v/>
      </c>
    </row>
    <row r="3968" spans="2:35">
      <c r="B3968" s="251"/>
      <c r="C3968" s="168" t="s">
        <v>3524</v>
      </c>
      <c r="D3968" s="267">
        <v>1</v>
      </c>
      <c r="E3968" s="267"/>
      <c r="F3968" s="267"/>
      <c r="G3968" s="267"/>
      <c r="H3968" s="267"/>
      <c r="I3968" s="267"/>
      <c r="J3968" s="267"/>
      <c r="K3968" s="267"/>
      <c r="L3968" s="196" t="s">
        <v>37</v>
      </c>
      <c r="M3968" s="196" t="s">
        <v>614</v>
      </c>
      <c r="N3968" s="196" t="s">
        <v>10</v>
      </c>
      <c r="O3968" s="196" t="s">
        <v>1405</v>
      </c>
      <c r="P3968" s="196" t="s">
        <v>11</v>
      </c>
      <c r="Q3968" s="217" t="s">
        <v>6989</v>
      </c>
      <c r="R3968" s="218"/>
      <c r="S3968" s="218"/>
      <c r="T3968" s="218"/>
      <c r="U3968" s="219"/>
      <c r="V3968" s="197" t="s">
        <v>102</v>
      </c>
      <c r="W3968" s="220">
        <v>1</v>
      </c>
      <c r="X3968" s="223">
        <v>1144</v>
      </c>
      <c r="Y3968" s="223">
        <v>1109</v>
      </c>
      <c r="Z3968" s="223">
        <v>1040</v>
      </c>
      <c r="AA3968" s="223">
        <v>978</v>
      </c>
      <c r="AB3968" s="5"/>
      <c r="AC3968" s="224">
        <f t="shared" si="144"/>
        <v>0</v>
      </c>
      <c r="AD3968" s="270">
        <f t="shared" si="145"/>
        <v>0</v>
      </c>
      <c r="AE3968" s="198"/>
      <c r="AF3968" s="199"/>
      <c r="AG3968" s="200"/>
      <c r="AH3968" s="200"/>
      <c r="AI3968" s="169" t="str">
        <f>IF(AB3968/W3968=0,"",IF(MOD(AB3968,W3968)&gt;0,"ОШИБКА!!! неверная кратность на сорт",""))</f>
        <v/>
      </c>
    </row>
    <row r="3969" spans="2:35">
      <c r="B3969" s="251"/>
      <c r="C3969" s="168" t="s">
        <v>1989</v>
      </c>
      <c r="D3969" s="267">
        <v>10</v>
      </c>
      <c r="E3969" s="267"/>
      <c r="F3969" s="267"/>
      <c r="G3969" s="267"/>
      <c r="H3969" s="267"/>
      <c r="I3969" s="267"/>
      <c r="J3969" s="267"/>
      <c r="K3969" s="267"/>
      <c r="L3969" s="196" t="s">
        <v>37</v>
      </c>
      <c r="M3969" s="196" t="s">
        <v>614</v>
      </c>
      <c r="N3969" s="196" t="s">
        <v>10</v>
      </c>
      <c r="O3969" s="196" t="s">
        <v>1405</v>
      </c>
      <c r="P3969" s="196" t="s">
        <v>11</v>
      </c>
      <c r="Q3969" s="196" t="s">
        <v>19</v>
      </c>
      <c r="R3969" s="218"/>
      <c r="S3969" s="218"/>
      <c r="T3969" s="218"/>
      <c r="U3969" s="219"/>
      <c r="V3969" s="197" t="s">
        <v>776</v>
      </c>
      <c r="W3969" s="220">
        <v>1</v>
      </c>
      <c r="X3969" s="223">
        <v>774</v>
      </c>
      <c r="Y3969" s="223">
        <v>751</v>
      </c>
      <c r="Z3969" s="223">
        <v>704</v>
      </c>
      <c r="AA3969" s="223">
        <v>662</v>
      </c>
      <c r="AB3969" s="5"/>
      <c r="AC3969" s="224">
        <f t="shared" si="144"/>
        <v>0</v>
      </c>
      <c r="AD3969" s="270">
        <f t="shared" si="145"/>
        <v>0</v>
      </c>
      <c r="AE3969" s="198"/>
      <c r="AF3969" s="199"/>
      <c r="AG3969" s="200"/>
      <c r="AH3969" s="200"/>
      <c r="AI3969" s="169" t="str">
        <f>IF(AB3969/W3969=0,"",IF(MOD(AB3969,W3969)&gt;0,"ОШИБКА!!! неверная кратность на сорт",""))</f>
        <v/>
      </c>
    </row>
    <row r="3970" spans="2:35">
      <c r="B3970" s="251"/>
      <c r="C3970" s="168" t="s">
        <v>3525</v>
      </c>
      <c r="D3970" s="267"/>
      <c r="E3970" s="267"/>
      <c r="F3970" s="267"/>
      <c r="G3970" s="267"/>
      <c r="H3970" s="267"/>
      <c r="I3970" s="267"/>
      <c r="J3970" s="267"/>
      <c r="K3970" s="267"/>
      <c r="L3970" s="196" t="s">
        <v>37</v>
      </c>
      <c r="M3970" s="332" t="s">
        <v>614</v>
      </c>
      <c r="N3970" s="332" t="s">
        <v>10</v>
      </c>
      <c r="O3970" s="332" t="s">
        <v>1405</v>
      </c>
      <c r="P3970" s="332" t="s">
        <v>11</v>
      </c>
      <c r="Q3970" s="338" t="s">
        <v>49</v>
      </c>
      <c r="R3970" s="334"/>
      <c r="S3970" s="334"/>
      <c r="T3970" s="334"/>
      <c r="U3970" s="219"/>
      <c r="V3970" s="197" t="s">
        <v>776</v>
      </c>
      <c r="W3970" s="220">
        <v>1</v>
      </c>
      <c r="X3970" s="223">
        <v>1037</v>
      </c>
      <c r="Y3970" s="223">
        <v>1005</v>
      </c>
      <c r="Z3970" s="223">
        <v>942</v>
      </c>
      <c r="AA3970" s="223">
        <v>886</v>
      </c>
      <c r="AB3970" s="5"/>
      <c r="AC3970" s="224">
        <f t="shared" si="144"/>
        <v>0</v>
      </c>
      <c r="AD3970" s="270">
        <f t="shared" si="145"/>
        <v>0</v>
      </c>
      <c r="AE3970" s="198" t="s">
        <v>4484</v>
      </c>
      <c r="AF3970" s="199"/>
      <c r="AG3970" s="200"/>
      <c r="AH3970" s="200"/>
      <c r="AI3970" s="169" t="str">
        <f>IF(AB3970/W3970=0,"",IF(MOD(AB3970,W3970)&gt;0,"ОШИБКА!!! неверная кратность на сорт",""))</f>
        <v/>
      </c>
    </row>
    <row r="3971" spans="2:35">
      <c r="B3971" s="251"/>
      <c r="C3971" s="168" t="s">
        <v>911</v>
      </c>
      <c r="D3971" s="267">
        <v>60</v>
      </c>
      <c r="E3971" s="267"/>
      <c r="F3971" s="267"/>
      <c r="G3971" s="267"/>
      <c r="H3971" s="267"/>
      <c r="I3971" s="267"/>
      <c r="J3971" s="267">
        <v>15</v>
      </c>
      <c r="K3971" s="267"/>
      <c r="L3971" s="196" t="s">
        <v>36</v>
      </c>
      <c r="M3971" s="196" t="s">
        <v>614</v>
      </c>
      <c r="N3971" s="196" t="s">
        <v>10</v>
      </c>
      <c r="O3971" s="196" t="s">
        <v>1405</v>
      </c>
      <c r="P3971" s="196" t="s">
        <v>23</v>
      </c>
      <c r="Q3971" s="196" t="s">
        <v>35</v>
      </c>
      <c r="R3971" s="218" t="s">
        <v>24</v>
      </c>
      <c r="S3971" s="218"/>
      <c r="T3971" s="218"/>
      <c r="U3971" s="219"/>
      <c r="V3971" s="197" t="s">
        <v>102</v>
      </c>
      <c r="W3971" s="220">
        <v>1</v>
      </c>
      <c r="X3971" s="223">
        <v>652</v>
      </c>
      <c r="Y3971" s="223">
        <v>632</v>
      </c>
      <c r="Z3971" s="223">
        <v>593</v>
      </c>
      <c r="AA3971" s="223">
        <v>557</v>
      </c>
      <c r="AB3971" s="5"/>
      <c r="AC3971" s="224">
        <f t="shared" si="144"/>
        <v>0</v>
      </c>
      <c r="AD3971" s="270">
        <f t="shared" si="145"/>
        <v>0</v>
      </c>
      <c r="AE3971" s="198"/>
      <c r="AF3971" s="199"/>
      <c r="AG3971" s="200"/>
      <c r="AH3971" s="200"/>
      <c r="AI3971" s="169" t="str">
        <f>IF(AB3971/W3971=0,"",IF(MOD(AB3971,W3971)&gt;0,"ОШИБКА!!! неверная кратность на сорт",""))</f>
        <v/>
      </c>
    </row>
    <row r="3972" spans="2:35">
      <c r="B3972" s="251"/>
      <c r="C3972" s="168" t="s">
        <v>3526</v>
      </c>
      <c r="D3972" s="267"/>
      <c r="E3972" s="267"/>
      <c r="F3972" s="267"/>
      <c r="G3972" s="267"/>
      <c r="H3972" s="267"/>
      <c r="I3972" s="267"/>
      <c r="J3972" s="267"/>
      <c r="K3972" s="267"/>
      <c r="L3972" s="196" t="s">
        <v>37</v>
      </c>
      <c r="M3972" s="332" t="s">
        <v>614</v>
      </c>
      <c r="N3972" s="332" t="s">
        <v>10</v>
      </c>
      <c r="O3972" s="332" t="s">
        <v>1405</v>
      </c>
      <c r="P3972" s="332" t="s">
        <v>23</v>
      </c>
      <c r="Q3972" s="338" t="s">
        <v>3513</v>
      </c>
      <c r="R3972" s="334"/>
      <c r="S3972" s="334"/>
      <c r="T3972" s="334"/>
      <c r="U3972" s="219"/>
      <c r="V3972" s="197" t="s">
        <v>157</v>
      </c>
      <c r="W3972" s="220">
        <v>1</v>
      </c>
      <c r="X3972" s="223">
        <v>1215</v>
      </c>
      <c r="Y3972" s="223">
        <v>1178</v>
      </c>
      <c r="Z3972" s="223">
        <v>1104</v>
      </c>
      <c r="AA3972" s="223">
        <v>1038</v>
      </c>
      <c r="AB3972" s="5"/>
      <c r="AC3972" s="224">
        <f t="shared" si="144"/>
        <v>0</v>
      </c>
      <c r="AD3972" s="270">
        <f t="shared" si="145"/>
        <v>0</v>
      </c>
      <c r="AE3972" s="198" t="s">
        <v>4484</v>
      </c>
      <c r="AF3972" s="199"/>
      <c r="AG3972" s="200"/>
      <c r="AH3972" s="200"/>
      <c r="AI3972" s="169" t="str">
        <f>IF(AB3972/W3972=0,"",IF(MOD(AB3972,W3972)&gt;0,"ОШИБКА!!! неверная кратность на сорт",""))</f>
        <v/>
      </c>
    </row>
    <row r="3973" spans="2:35">
      <c r="B3973" s="251"/>
      <c r="C3973" s="168" t="s">
        <v>2882</v>
      </c>
      <c r="D3973" s="267">
        <v>15</v>
      </c>
      <c r="E3973" s="267"/>
      <c r="F3973" s="267"/>
      <c r="G3973" s="267"/>
      <c r="H3973" s="267"/>
      <c r="I3973" s="267"/>
      <c r="J3973" s="267">
        <v>7</v>
      </c>
      <c r="K3973" s="267"/>
      <c r="L3973" s="196" t="s">
        <v>37</v>
      </c>
      <c r="M3973" s="196" t="s">
        <v>614</v>
      </c>
      <c r="N3973" s="196" t="s">
        <v>10</v>
      </c>
      <c r="O3973" s="196" t="s">
        <v>1405</v>
      </c>
      <c r="P3973" s="196" t="s">
        <v>158</v>
      </c>
      <c r="Q3973" s="217" t="s">
        <v>48</v>
      </c>
      <c r="R3973" s="218"/>
      <c r="S3973" s="218"/>
      <c r="T3973" s="218"/>
      <c r="U3973" s="219"/>
      <c r="V3973" s="197" t="s">
        <v>776</v>
      </c>
      <c r="W3973" s="220">
        <v>1</v>
      </c>
      <c r="X3973" s="223">
        <v>1217</v>
      </c>
      <c r="Y3973" s="223">
        <v>1180</v>
      </c>
      <c r="Z3973" s="223">
        <v>1106</v>
      </c>
      <c r="AA3973" s="223">
        <v>1040</v>
      </c>
      <c r="AB3973" s="5"/>
      <c r="AC3973" s="224">
        <f t="shared" si="144"/>
        <v>0</v>
      </c>
      <c r="AD3973" s="270">
        <f t="shared" si="145"/>
        <v>0</v>
      </c>
      <c r="AE3973" s="198"/>
      <c r="AF3973" s="199"/>
      <c r="AG3973" s="200"/>
      <c r="AH3973" s="200"/>
      <c r="AI3973" s="169" t="str">
        <f>IF(AB3973/W3973=0,"",IF(MOD(AB3973,W3973)&gt;0,"ОШИБКА!!! неверная кратность на сорт",""))</f>
        <v/>
      </c>
    </row>
    <row r="3974" spans="2:35">
      <c r="B3974" s="251"/>
      <c r="C3974" s="168" t="s">
        <v>3522</v>
      </c>
      <c r="D3974" s="267"/>
      <c r="E3974" s="267"/>
      <c r="F3974" s="267"/>
      <c r="G3974" s="267"/>
      <c r="H3974" s="267"/>
      <c r="I3974" s="267"/>
      <c r="J3974" s="267"/>
      <c r="K3974" s="267"/>
      <c r="L3974" s="196" t="s">
        <v>37</v>
      </c>
      <c r="M3974" s="332" t="s">
        <v>614</v>
      </c>
      <c r="N3974" s="332" t="s">
        <v>10</v>
      </c>
      <c r="O3974" s="332" t="s">
        <v>1405</v>
      </c>
      <c r="P3974" s="332" t="s">
        <v>158</v>
      </c>
      <c r="Q3974" s="338" t="s">
        <v>3513</v>
      </c>
      <c r="R3974" s="334"/>
      <c r="S3974" s="334"/>
      <c r="T3974" s="334"/>
      <c r="U3974" s="219"/>
      <c r="V3974" s="197" t="s">
        <v>157</v>
      </c>
      <c r="W3974" s="220">
        <v>1</v>
      </c>
      <c r="X3974" s="223">
        <v>1319</v>
      </c>
      <c r="Y3974" s="223">
        <v>1279</v>
      </c>
      <c r="Z3974" s="223">
        <v>1199</v>
      </c>
      <c r="AA3974" s="223">
        <v>1127</v>
      </c>
      <c r="AB3974" s="5"/>
      <c r="AC3974" s="224">
        <f t="shared" si="144"/>
        <v>0</v>
      </c>
      <c r="AD3974" s="270">
        <f t="shared" si="145"/>
        <v>0</v>
      </c>
      <c r="AE3974" s="198" t="s">
        <v>4484</v>
      </c>
      <c r="AF3974" s="199"/>
      <c r="AG3974" s="200"/>
      <c r="AH3974" s="200"/>
      <c r="AI3974" s="169" t="str">
        <f>IF(AB3974/W3974=0,"",IF(MOD(AB3974,W3974)&gt;0,"ОШИБКА!!! неверная кратность на сорт",""))</f>
        <v/>
      </c>
    </row>
    <row r="3975" spans="2:35">
      <c r="B3975" s="251"/>
      <c r="C3975" s="254" t="s">
        <v>1403</v>
      </c>
      <c r="D3975" s="267"/>
      <c r="E3975" s="267"/>
      <c r="F3975" s="267"/>
      <c r="G3975" s="267"/>
      <c r="H3975" s="267"/>
      <c r="I3975" s="267"/>
      <c r="J3975" s="267"/>
      <c r="K3975" s="267"/>
      <c r="L3975" s="196" t="s">
        <v>37</v>
      </c>
      <c r="M3975" s="332" t="s">
        <v>614</v>
      </c>
      <c r="N3975" s="332" t="s">
        <v>159</v>
      </c>
      <c r="O3975" s="332" t="s">
        <v>26</v>
      </c>
      <c r="P3975" s="332" t="s">
        <v>27</v>
      </c>
      <c r="Q3975" s="338" t="s">
        <v>56</v>
      </c>
      <c r="R3975" s="334"/>
      <c r="S3975" s="334"/>
      <c r="T3975" s="334"/>
      <c r="U3975" s="336"/>
      <c r="V3975" s="197" t="s">
        <v>776</v>
      </c>
      <c r="W3975" s="220">
        <v>1</v>
      </c>
      <c r="X3975" s="223">
        <v>5386</v>
      </c>
      <c r="Y3975" s="223">
        <v>5223</v>
      </c>
      <c r="Z3975" s="223">
        <v>4896</v>
      </c>
      <c r="AA3975" s="223">
        <v>4603</v>
      </c>
      <c r="AB3975" s="5"/>
      <c r="AC3975" s="224">
        <f t="shared" si="144"/>
        <v>0</v>
      </c>
      <c r="AD3975" s="270">
        <f t="shared" si="145"/>
        <v>0</v>
      </c>
      <c r="AE3975" s="198" t="s">
        <v>4484</v>
      </c>
      <c r="AF3975" s="199"/>
      <c r="AG3975" s="200"/>
      <c r="AH3975" s="200"/>
      <c r="AI3975" s="169" t="str">
        <f>IF(AB3975/W3975=0,"",IF(MOD(AB3975,W3975)&gt;0,"ОШИБКА!!! неверная кратность на сорт",""))</f>
        <v/>
      </c>
    </row>
    <row r="3976" spans="2:35">
      <c r="B3976" s="251"/>
      <c r="C3976" s="168" t="s">
        <v>1404</v>
      </c>
      <c r="D3976" s="267"/>
      <c r="E3976" s="267">
        <v>62</v>
      </c>
      <c r="F3976" s="267">
        <v>0</v>
      </c>
      <c r="G3976" s="267"/>
      <c r="H3976" s="267"/>
      <c r="I3976" s="267"/>
      <c r="J3976" s="267">
        <v>7</v>
      </c>
      <c r="K3976" s="267"/>
      <c r="L3976" s="196" t="s">
        <v>37</v>
      </c>
      <c r="M3976" s="196" t="s">
        <v>614</v>
      </c>
      <c r="N3976" s="196" t="s">
        <v>159</v>
      </c>
      <c r="O3976" s="196" t="s">
        <v>26</v>
      </c>
      <c r="P3976" s="196" t="s">
        <v>27</v>
      </c>
      <c r="Q3976" s="217" t="s">
        <v>48</v>
      </c>
      <c r="R3976" s="218"/>
      <c r="S3976" s="218"/>
      <c r="T3976" s="218"/>
      <c r="U3976" s="219"/>
      <c r="V3976" s="197" t="s">
        <v>776</v>
      </c>
      <c r="W3976" s="220">
        <v>1</v>
      </c>
      <c r="X3976" s="223">
        <v>674</v>
      </c>
      <c r="Y3976" s="223">
        <v>653</v>
      </c>
      <c r="Z3976" s="223">
        <v>612</v>
      </c>
      <c r="AA3976" s="223">
        <v>576</v>
      </c>
      <c r="AB3976" s="5"/>
      <c r="AC3976" s="224">
        <f t="shared" si="144"/>
        <v>0</v>
      </c>
      <c r="AD3976" s="270">
        <f t="shared" si="145"/>
        <v>0</v>
      </c>
      <c r="AE3976" s="198"/>
      <c r="AF3976" s="199"/>
      <c r="AG3976" s="200"/>
      <c r="AH3976" s="200"/>
      <c r="AI3976" s="169" t="str">
        <f>IF(AB3976/W3976=0,"",IF(MOD(AB3976,W3976)&gt;0,"ОШИБКА!!! неверная кратность на сорт",""))</f>
        <v/>
      </c>
    </row>
    <row r="3977" spans="2:35">
      <c r="B3977" s="251"/>
      <c r="C3977" s="168" t="s">
        <v>912</v>
      </c>
      <c r="D3977" s="267">
        <v>30</v>
      </c>
      <c r="E3977" s="267"/>
      <c r="F3977" s="267"/>
      <c r="G3977" s="267"/>
      <c r="H3977" s="267"/>
      <c r="I3977" s="267">
        <v>16</v>
      </c>
      <c r="J3977" s="267"/>
      <c r="K3977" s="267"/>
      <c r="L3977" s="196" t="s">
        <v>36</v>
      </c>
      <c r="M3977" s="196" t="s">
        <v>614</v>
      </c>
      <c r="N3977" s="196" t="s">
        <v>25</v>
      </c>
      <c r="O3977" s="196" t="s">
        <v>26</v>
      </c>
      <c r="P3977" s="196" t="s">
        <v>27</v>
      </c>
      <c r="Q3977" s="196" t="s">
        <v>35</v>
      </c>
      <c r="R3977" s="218" t="s">
        <v>28</v>
      </c>
      <c r="S3977" s="218"/>
      <c r="T3977" s="218"/>
      <c r="U3977" s="219"/>
      <c r="V3977" s="197" t="s">
        <v>102</v>
      </c>
      <c r="W3977" s="220">
        <v>1</v>
      </c>
      <c r="X3977" s="223">
        <v>768</v>
      </c>
      <c r="Y3977" s="223">
        <v>744</v>
      </c>
      <c r="Z3977" s="223">
        <v>698</v>
      </c>
      <c r="AA3977" s="223">
        <v>656</v>
      </c>
      <c r="AB3977" s="5"/>
      <c r="AC3977" s="224">
        <f t="shared" si="144"/>
        <v>0</v>
      </c>
      <c r="AD3977" s="270">
        <f t="shared" si="145"/>
        <v>0</v>
      </c>
      <c r="AE3977" s="198"/>
      <c r="AF3977" s="199"/>
      <c r="AG3977" s="200"/>
      <c r="AH3977" s="200"/>
      <c r="AI3977" s="169" t="str">
        <f>IF(AB3977/W3977=0,"",IF(MOD(AB3977,W3977)&gt;0,"ОШИБКА!!! неверная кратность на сорт",""))</f>
        <v/>
      </c>
    </row>
    <row r="3978" spans="2:35">
      <c r="B3978" s="251"/>
      <c r="C3978" s="168" t="s">
        <v>4799</v>
      </c>
      <c r="D3978" s="267">
        <v>50</v>
      </c>
      <c r="E3978" s="267"/>
      <c r="F3978" s="267"/>
      <c r="G3978" s="267"/>
      <c r="H3978" s="267"/>
      <c r="I3978" s="267">
        <v>23</v>
      </c>
      <c r="J3978" s="267"/>
      <c r="K3978" s="267"/>
      <c r="L3978" s="196" t="s">
        <v>36</v>
      </c>
      <c r="M3978" s="196" t="s">
        <v>614</v>
      </c>
      <c r="N3978" s="196" t="s">
        <v>25</v>
      </c>
      <c r="O3978" s="196" t="s">
        <v>26</v>
      </c>
      <c r="P3978" s="196" t="s">
        <v>27</v>
      </c>
      <c r="Q3978" s="196" t="s">
        <v>3611</v>
      </c>
      <c r="R3978" s="218"/>
      <c r="S3978" s="218"/>
      <c r="T3978" s="218"/>
      <c r="U3978" s="219"/>
      <c r="V3978" s="197" t="s">
        <v>176</v>
      </c>
      <c r="W3978" s="220">
        <v>1</v>
      </c>
      <c r="X3978" s="223">
        <v>1274</v>
      </c>
      <c r="Y3978" s="223">
        <v>1236</v>
      </c>
      <c r="Z3978" s="223">
        <v>1158</v>
      </c>
      <c r="AA3978" s="223">
        <v>1089</v>
      </c>
      <c r="AB3978" s="5"/>
      <c r="AC3978" s="224">
        <f t="shared" si="144"/>
        <v>0</v>
      </c>
      <c r="AD3978" s="270">
        <f t="shared" si="145"/>
        <v>0</v>
      </c>
      <c r="AE3978" s="198"/>
      <c r="AF3978" s="199"/>
      <c r="AG3978" s="200"/>
      <c r="AH3978" s="200"/>
      <c r="AI3978" s="169" t="str">
        <f>IF(AB3978/W3978=0,"",IF(MOD(AB3978,W3978)&gt;0,"ОШИБКА!!! неверная кратность на сорт",""))</f>
        <v/>
      </c>
    </row>
    <row r="3979" spans="2:35">
      <c r="B3979" s="251"/>
      <c r="C3979" s="168" t="s">
        <v>4800</v>
      </c>
      <c r="D3979" s="267">
        <v>50</v>
      </c>
      <c r="E3979" s="267"/>
      <c r="F3979" s="267"/>
      <c r="G3979" s="267"/>
      <c r="H3979" s="267"/>
      <c r="I3979" s="267">
        <v>26</v>
      </c>
      <c r="J3979" s="267"/>
      <c r="K3979" s="267"/>
      <c r="L3979" s="196" t="s">
        <v>36</v>
      </c>
      <c r="M3979" s="196" t="s">
        <v>614</v>
      </c>
      <c r="N3979" s="196" t="s">
        <v>162</v>
      </c>
      <c r="O3979" s="196" t="s">
        <v>161</v>
      </c>
      <c r="P3979" s="196" t="s">
        <v>163</v>
      </c>
      <c r="Q3979" s="266" t="s">
        <v>4801</v>
      </c>
      <c r="R3979" s="218"/>
      <c r="S3979" s="218"/>
      <c r="T3979" s="218"/>
      <c r="U3979" s="286"/>
      <c r="V3979" s="197" t="s">
        <v>157</v>
      </c>
      <c r="W3979" s="220">
        <v>1</v>
      </c>
      <c r="X3979" s="223">
        <v>464</v>
      </c>
      <c r="Y3979" s="223">
        <v>450</v>
      </c>
      <c r="Z3979" s="223">
        <v>422</v>
      </c>
      <c r="AA3979" s="223">
        <v>397</v>
      </c>
      <c r="AB3979" s="5"/>
      <c r="AC3979" s="224">
        <f t="shared" si="144"/>
        <v>0</v>
      </c>
      <c r="AD3979" s="270">
        <f t="shared" si="145"/>
        <v>0</v>
      </c>
      <c r="AE3979" s="198"/>
      <c r="AF3979" s="199"/>
      <c r="AG3979" s="200"/>
      <c r="AH3979" s="200"/>
      <c r="AI3979" s="169" t="str">
        <f>IF(AB3979/W3979=0,"",IF(MOD(AB3979,W3979)&gt;0,"ОШИБКА!!! неверная кратность на сорт",""))</f>
        <v/>
      </c>
    </row>
    <row r="3980" spans="2:35">
      <c r="B3980" s="251"/>
      <c r="C3980" s="168" t="s">
        <v>1406</v>
      </c>
      <c r="D3980" s="267">
        <v>60</v>
      </c>
      <c r="E3980" s="267">
        <v>310</v>
      </c>
      <c r="F3980" s="267">
        <v>310</v>
      </c>
      <c r="G3980" s="267"/>
      <c r="H3980" s="267"/>
      <c r="I3980" s="267"/>
      <c r="J3980" s="267"/>
      <c r="K3980" s="267"/>
      <c r="L3980" s="196" t="s">
        <v>37</v>
      </c>
      <c r="M3980" s="196" t="s">
        <v>614</v>
      </c>
      <c r="N3980" s="196" t="s">
        <v>162</v>
      </c>
      <c r="O3980" s="196" t="s">
        <v>161</v>
      </c>
      <c r="P3980" s="196" t="s">
        <v>163</v>
      </c>
      <c r="Q3980" s="217" t="s">
        <v>3785</v>
      </c>
      <c r="R3980" s="218"/>
      <c r="S3980" s="218"/>
      <c r="T3980" s="218"/>
      <c r="U3980" s="219"/>
      <c r="V3980" s="197" t="s">
        <v>776</v>
      </c>
      <c r="W3980" s="220">
        <v>1</v>
      </c>
      <c r="X3980" s="223">
        <v>593</v>
      </c>
      <c r="Y3980" s="223">
        <v>575</v>
      </c>
      <c r="Z3980" s="223">
        <v>539</v>
      </c>
      <c r="AA3980" s="223">
        <v>507</v>
      </c>
      <c r="AB3980" s="5"/>
      <c r="AC3980" s="224">
        <f t="shared" si="144"/>
        <v>0</v>
      </c>
      <c r="AD3980" s="270">
        <f t="shared" si="145"/>
        <v>0</v>
      </c>
      <c r="AE3980" s="198"/>
      <c r="AF3980" s="199"/>
      <c r="AG3980" s="200"/>
      <c r="AH3980" s="200"/>
      <c r="AI3980" s="169" t="str">
        <f>IF(AB3980/W3980=0,"",IF(MOD(AB3980,W3980)&gt;0,"ОШИБКА!!! неверная кратность на сорт",""))</f>
        <v/>
      </c>
    </row>
    <row r="3981" spans="2:35">
      <c r="B3981" s="251"/>
      <c r="C3981" s="168" t="s">
        <v>164</v>
      </c>
      <c r="D3981" s="267">
        <v>50</v>
      </c>
      <c r="E3981" s="267"/>
      <c r="F3981" s="267"/>
      <c r="G3981" s="267"/>
      <c r="H3981" s="267"/>
      <c r="I3981" s="267">
        <v>26</v>
      </c>
      <c r="J3981" s="267"/>
      <c r="K3981" s="267"/>
      <c r="L3981" s="196" t="s">
        <v>37</v>
      </c>
      <c r="M3981" s="196" t="s">
        <v>614</v>
      </c>
      <c r="N3981" s="196" t="s">
        <v>162</v>
      </c>
      <c r="O3981" s="196" t="s">
        <v>161</v>
      </c>
      <c r="P3981" s="196" t="s">
        <v>163</v>
      </c>
      <c r="Q3981" s="196" t="s">
        <v>19</v>
      </c>
      <c r="R3981" s="218"/>
      <c r="S3981" s="218"/>
      <c r="T3981" s="218"/>
      <c r="U3981" s="219"/>
      <c r="V3981" s="197" t="s">
        <v>176</v>
      </c>
      <c r="W3981" s="220">
        <v>1</v>
      </c>
      <c r="X3981" s="223">
        <v>926</v>
      </c>
      <c r="Y3981" s="223">
        <v>898</v>
      </c>
      <c r="Z3981" s="223">
        <v>842</v>
      </c>
      <c r="AA3981" s="223">
        <v>792</v>
      </c>
      <c r="AB3981" s="5"/>
      <c r="AC3981" s="224">
        <f t="shared" si="144"/>
        <v>0</v>
      </c>
      <c r="AD3981" s="270">
        <f t="shared" si="145"/>
        <v>0</v>
      </c>
      <c r="AE3981" s="198"/>
      <c r="AF3981" s="199"/>
      <c r="AG3981" s="200"/>
      <c r="AH3981" s="200"/>
      <c r="AI3981" s="169" t="str">
        <f>IF(AB3981/W3981=0,"",IF(MOD(AB3981,W3981)&gt;0,"ОШИБКА!!! неверная кратность на сорт",""))</f>
        <v/>
      </c>
    </row>
    <row r="3982" spans="2:35">
      <c r="B3982" s="251"/>
      <c r="C3982" s="168" t="s">
        <v>160</v>
      </c>
      <c r="D3982" s="267"/>
      <c r="E3982" s="267"/>
      <c r="F3982" s="267"/>
      <c r="G3982" s="267"/>
      <c r="H3982" s="267"/>
      <c r="I3982" s="267"/>
      <c r="J3982" s="267"/>
      <c r="K3982" s="267"/>
      <c r="L3982" s="196" t="s">
        <v>37</v>
      </c>
      <c r="M3982" s="332" t="s">
        <v>614</v>
      </c>
      <c r="N3982" s="332" t="s">
        <v>162</v>
      </c>
      <c r="O3982" s="332" t="s">
        <v>161</v>
      </c>
      <c r="P3982" s="332" t="s">
        <v>163</v>
      </c>
      <c r="Q3982" s="338" t="s">
        <v>4780</v>
      </c>
      <c r="R3982" s="334"/>
      <c r="S3982" s="334"/>
      <c r="T3982" s="334"/>
      <c r="U3982" s="219"/>
      <c r="V3982" s="197" t="s">
        <v>176</v>
      </c>
      <c r="W3982" s="220">
        <v>1</v>
      </c>
      <c r="X3982" s="223">
        <v>1030</v>
      </c>
      <c r="Y3982" s="223">
        <v>999</v>
      </c>
      <c r="Z3982" s="223">
        <v>936</v>
      </c>
      <c r="AA3982" s="223">
        <v>880</v>
      </c>
      <c r="AB3982" s="5"/>
      <c r="AC3982" s="224">
        <f t="shared" ref="AC3982:AC4045" si="146">X3982*AB3982</f>
        <v>0</v>
      </c>
      <c r="AD3982" s="270">
        <f t="shared" ref="AD3982:AD4045" si="147">IF(Y3982&lt;&gt;"",IF(AND($AC$25&gt;=200000,AB3982&gt;=20),AB3982*AA3982,IF(AND($AC$25&gt;=200000,AB3982&lt;20),AB3982*Z3982,IF(AND($AC$25&lt;200000,AB3982&gt;=20),AB3982*Y3982,AB3982*X3982))),IF($AC$25&gt;=200000,AB3982*Z3982,AB3982*X3982))</f>
        <v>0</v>
      </c>
      <c r="AE3982" s="198" t="s">
        <v>4484</v>
      </c>
      <c r="AF3982" s="199"/>
      <c r="AG3982" s="200"/>
      <c r="AH3982" s="200"/>
      <c r="AI3982" s="169" t="str">
        <f>IF(AB3982/W3982=0,"",IF(MOD(AB3982,W3982)&gt;0,"ОШИБКА!!! неверная кратность на сорт",""))</f>
        <v/>
      </c>
    </row>
    <row r="3983" spans="2:35">
      <c r="B3983" s="251"/>
      <c r="C3983" s="168" t="s">
        <v>4802</v>
      </c>
      <c r="D3983" s="267">
        <v>5</v>
      </c>
      <c r="E3983" s="267"/>
      <c r="F3983" s="267"/>
      <c r="G3983" s="267"/>
      <c r="H3983" s="267"/>
      <c r="I3983" s="267">
        <v>18</v>
      </c>
      <c r="J3983" s="267"/>
      <c r="K3983" s="267"/>
      <c r="L3983" s="196" t="s">
        <v>36</v>
      </c>
      <c r="M3983" s="196" t="s">
        <v>614</v>
      </c>
      <c r="N3983" s="196" t="s">
        <v>162</v>
      </c>
      <c r="O3983" s="196" t="s">
        <v>161</v>
      </c>
      <c r="P3983" s="196" t="s">
        <v>165</v>
      </c>
      <c r="Q3983" s="217" t="s">
        <v>4805</v>
      </c>
      <c r="R3983" s="218"/>
      <c r="S3983" s="218"/>
      <c r="T3983" s="218"/>
      <c r="U3983" s="219"/>
      <c r="V3983" s="197" t="s">
        <v>102</v>
      </c>
      <c r="W3983" s="220">
        <v>1</v>
      </c>
      <c r="X3983" s="223">
        <v>652</v>
      </c>
      <c r="Y3983" s="223">
        <v>632</v>
      </c>
      <c r="Z3983" s="223">
        <v>593</v>
      </c>
      <c r="AA3983" s="223">
        <v>557</v>
      </c>
      <c r="AB3983" s="5"/>
      <c r="AC3983" s="224">
        <f t="shared" si="146"/>
        <v>0</v>
      </c>
      <c r="AD3983" s="270">
        <f t="shared" si="147"/>
        <v>0</v>
      </c>
      <c r="AE3983" s="198"/>
      <c r="AF3983" s="199"/>
      <c r="AG3983" s="200"/>
      <c r="AH3983" s="200"/>
      <c r="AI3983" s="169" t="str">
        <f>IF(AB3983/W3983=0,"",IF(MOD(AB3983,W3983)&gt;0,"ОШИБКА!!! неверная кратность на сорт",""))</f>
        <v/>
      </c>
    </row>
    <row r="3984" spans="2:35">
      <c r="B3984" s="251"/>
      <c r="C3984" s="168" t="s">
        <v>4803</v>
      </c>
      <c r="D3984" s="267"/>
      <c r="E3984" s="267"/>
      <c r="F3984" s="267"/>
      <c r="G3984" s="267"/>
      <c r="H3984" s="267"/>
      <c r="I3984" s="267">
        <v>218</v>
      </c>
      <c r="J3984" s="267"/>
      <c r="K3984" s="267"/>
      <c r="L3984" s="196" t="s">
        <v>36</v>
      </c>
      <c r="M3984" s="196" t="s">
        <v>614</v>
      </c>
      <c r="N3984" s="196" t="s">
        <v>162</v>
      </c>
      <c r="O3984" s="196" t="s">
        <v>161</v>
      </c>
      <c r="P3984" s="196" t="s">
        <v>165</v>
      </c>
      <c r="Q3984" s="217" t="s">
        <v>4798</v>
      </c>
      <c r="R3984" s="218"/>
      <c r="S3984" s="218"/>
      <c r="T3984" s="218"/>
      <c r="U3984" s="219"/>
      <c r="V3984" s="197" t="s">
        <v>157</v>
      </c>
      <c r="W3984" s="220">
        <v>1</v>
      </c>
      <c r="X3984" s="223">
        <v>464</v>
      </c>
      <c r="Y3984" s="223">
        <v>450</v>
      </c>
      <c r="Z3984" s="223">
        <v>422</v>
      </c>
      <c r="AA3984" s="223">
        <v>397</v>
      </c>
      <c r="AB3984" s="5"/>
      <c r="AC3984" s="224">
        <f t="shared" si="146"/>
        <v>0</v>
      </c>
      <c r="AD3984" s="270">
        <f t="shared" si="147"/>
        <v>0</v>
      </c>
      <c r="AE3984" s="198"/>
      <c r="AF3984" s="199"/>
      <c r="AG3984" s="200"/>
      <c r="AH3984" s="200"/>
      <c r="AI3984" s="169" t="str">
        <f>IF(AB3984/W3984=0,"",IF(MOD(AB3984,W3984)&gt;0,"ОШИБКА!!! неверная кратность на сорт",""))</f>
        <v/>
      </c>
    </row>
    <row r="3985" spans="2:35">
      <c r="B3985" s="251"/>
      <c r="C3985" s="168" t="s">
        <v>4804</v>
      </c>
      <c r="D3985" s="267">
        <v>32</v>
      </c>
      <c r="E3985" s="267"/>
      <c r="F3985" s="267"/>
      <c r="G3985" s="267"/>
      <c r="H3985" s="267"/>
      <c r="I3985" s="267">
        <v>31</v>
      </c>
      <c r="J3985" s="267">
        <v>9</v>
      </c>
      <c r="K3985" s="267"/>
      <c r="L3985" s="196" t="s">
        <v>36</v>
      </c>
      <c r="M3985" s="196" t="s">
        <v>614</v>
      </c>
      <c r="N3985" s="196" t="s">
        <v>162</v>
      </c>
      <c r="O3985" s="196" t="s">
        <v>161</v>
      </c>
      <c r="P3985" s="196" t="s">
        <v>165</v>
      </c>
      <c r="Q3985" s="217" t="s">
        <v>4806</v>
      </c>
      <c r="R3985" s="218"/>
      <c r="S3985" s="218"/>
      <c r="T3985" s="218"/>
      <c r="U3985" s="219"/>
      <c r="V3985" s="197" t="s">
        <v>157</v>
      </c>
      <c r="W3985" s="220">
        <v>1</v>
      </c>
      <c r="X3985" s="223">
        <v>974</v>
      </c>
      <c r="Y3985" s="223">
        <v>944</v>
      </c>
      <c r="Z3985" s="223">
        <v>885</v>
      </c>
      <c r="AA3985" s="223">
        <v>832</v>
      </c>
      <c r="AB3985" s="5"/>
      <c r="AC3985" s="224">
        <f t="shared" si="146"/>
        <v>0</v>
      </c>
      <c r="AD3985" s="270">
        <f t="shared" si="147"/>
        <v>0</v>
      </c>
      <c r="AE3985" s="198"/>
      <c r="AF3985" s="199"/>
      <c r="AG3985" s="200"/>
      <c r="AH3985" s="200"/>
      <c r="AI3985" s="169" t="str">
        <f>IF(AB3985/W3985=0,"",IF(MOD(AB3985,W3985)&gt;0,"ОШИБКА!!! неверная кратность на сорт",""))</f>
        <v/>
      </c>
    </row>
    <row r="3986" spans="2:35">
      <c r="B3986" s="251"/>
      <c r="C3986" s="168" t="s">
        <v>2825</v>
      </c>
      <c r="D3986" s="267"/>
      <c r="E3986" s="267"/>
      <c r="F3986" s="267"/>
      <c r="G3986" s="267"/>
      <c r="H3986" s="267"/>
      <c r="I3986" s="267"/>
      <c r="J3986" s="267">
        <v>5</v>
      </c>
      <c r="K3986" s="267"/>
      <c r="L3986" s="196" t="s">
        <v>36</v>
      </c>
      <c r="M3986" s="196" t="s">
        <v>614</v>
      </c>
      <c r="N3986" s="196" t="s">
        <v>162</v>
      </c>
      <c r="O3986" s="196" t="s">
        <v>161</v>
      </c>
      <c r="P3986" s="196" t="s">
        <v>165</v>
      </c>
      <c r="Q3986" s="217" t="s">
        <v>3852</v>
      </c>
      <c r="R3986" s="218"/>
      <c r="S3986" s="218"/>
      <c r="T3986" s="218" t="s">
        <v>3860</v>
      </c>
      <c r="U3986" s="219"/>
      <c r="V3986" s="197" t="s">
        <v>176</v>
      </c>
      <c r="W3986" s="220">
        <v>1</v>
      </c>
      <c r="X3986" s="223">
        <v>5579</v>
      </c>
      <c r="Y3986" s="223">
        <v>5410</v>
      </c>
      <c r="Z3986" s="223">
        <v>5072</v>
      </c>
      <c r="AA3986" s="223">
        <v>4768</v>
      </c>
      <c r="AB3986" s="5"/>
      <c r="AC3986" s="224">
        <f t="shared" si="146"/>
        <v>0</v>
      </c>
      <c r="AD3986" s="270">
        <f t="shared" si="147"/>
        <v>0</v>
      </c>
      <c r="AE3986" s="198"/>
      <c r="AF3986" s="199"/>
      <c r="AG3986" s="200"/>
      <c r="AH3986" s="200"/>
      <c r="AI3986" s="169" t="str">
        <f>IF(AB3986/W3986=0,"",IF(MOD(AB3986,W3986)&gt;0,"ОШИБКА!!! неверная кратность на сорт",""))</f>
        <v/>
      </c>
    </row>
    <row r="3987" spans="2:35">
      <c r="B3987" s="251"/>
      <c r="C3987" s="168" t="s">
        <v>3789</v>
      </c>
      <c r="D3987" s="267"/>
      <c r="E3987" s="267">
        <v>107</v>
      </c>
      <c r="F3987" s="267">
        <v>107</v>
      </c>
      <c r="G3987" s="267"/>
      <c r="H3987" s="267"/>
      <c r="I3987" s="267"/>
      <c r="J3987" s="267"/>
      <c r="K3987" s="267"/>
      <c r="L3987" s="196" t="s">
        <v>37</v>
      </c>
      <c r="M3987" s="196" t="s">
        <v>614</v>
      </c>
      <c r="N3987" s="196" t="s">
        <v>162</v>
      </c>
      <c r="O3987" s="196" t="s">
        <v>161</v>
      </c>
      <c r="P3987" s="196" t="s">
        <v>165</v>
      </c>
      <c r="Q3987" s="217" t="s">
        <v>49</v>
      </c>
      <c r="R3987" s="218"/>
      <c r="S3987" s="218"/>
      <c r="T3987" s="218"/>
      <c r="U3987" s="219"/>
      <c r="V3987" s="197" t="s">
        <v>776</v>
      </c>
      <c r="W3987" s="220">
        <v>1</v>
      </c>
      <c r="X3987" s="223">
        <v>1063</v>
      </c>
      <c r="Y3987" s="223">
        <v>1031</v>
      </c>
      <c r="Z3987" s="223">
        <v>966</v>
      </c>
      <c r="AA3987" s="223">
        <v>909</v>
      </c>
      <c r="AB3987" s="5"/>
      <c r="AC3987" s="224">
        <f t="shared" si="146"/>
        <v>0</v>
      </c>
      <c r="AD3987" s="270">
        <f t="shared" si="147"/>
        <v>0</v>
      </c>
      <c r="AE3987" s="198"/>
      <c r="AF3987" s="199"/>
      <c r="AG3987" s="200"/>
      <c r="AH3987" s="200"/>
      <c r="AI3987" s="169" t="str">
        <f>IF(AB3987/W3987=0,"",IF(MOD(AB3987,W3987)&gt;0,"ОШИБКА!!! неверная кратность на сорт",""))</f>
        <v/>
      </c>
    </row>
    <row r="3988" spans="2:35">
      <c r="B3988" s="251"/>
      <c r="C3988" s="168" t="s">
        <v>3527</v>
      </c>
      <c r="D3988" s="267"/>
      <c r="E3988" s="267"/>
      <c r="F3988" s="267"/>
      <c r="G3988" s="267"/>
      <c r="H3988" s="267"/>
      <c r="I3988" s="267"/>
      <c r="J3988" s="267"/>
      <c r="K3988" s="267"/>
      <c r="L3988" s="196" t="s">
        <v>37</v>
      </c>
      <c r="M3988" s="332" t="s">
        <v>614</v>
      </c>
      <c r="N3988" s="332" t="s">
        <v>162</v>
      </c>
      <c r="O3988" s="332" t="s">
        <v>161</v>
      </c>
      <c r="P3988" s="332" t="s">
        <v>165</v>
      </c>
      <c r="Q3988" s="332" t="s">
        <v>19</v>
      </c>
      <c r="R3988" s="334"/>
      <c r="S3988" s="334"/>
      <c r="T3988" s="334" t="s">
        <v>4648</v>
      </c>
      <c r="U3988" s="219"/>
      <c r="V3988" s="197" t="s">
        <v>176</v>
      </c>
      <c r="W3988" s="220">
        <v>1</v>
      </c>
      <c r="X3988" s="223">
        <v>4853</v>
      </c>
      <c r="Y3988" s="223">
        <v>4706</v>
      </c>
      <c r="Z3988" s="223">
        <v>4412</v>
      </c>
      <c r="AA3988" s="223">
        <v>4147</v>
      </c>
      <c r="AB3988" s="5"/>
      <c r="AC3988" s="224">
        <f t="shared" si="146"/>
        <v>0</v>
      </c>
      <c r="AD3988" s="270">
        <f t="shared" si="147"/>
        <v>0</v>
      </c>
      <c r="AE3988" s="198" t="s">
        <v>4484</v>
      </c>
      <c r="AF3988" s="199"/>
      <c r="AG3988" s="200"/>
      <c r="AH3988" s="200"/>
      <c r="AI3988" s="169" t="str">
        <f>IF(AB3988/W3988=0,"",IF(MOD(AB3988,W3988)&gt;0,"ОШИБКА!!! неверная кратность на сорт",""))</f>
        <v/>
      </c>
    </row>
    <row r="3989" spans="2:35">
      <c r="B3989" s="251"/>
      <c r="C3989" s="168" t="s">
        <v>2826</v>
      </c>
      <c r="D3989" s="267"/>
      <c r="E3989" s="267"/>
      <c r="F3989" s="267"/>
      <c r="G3989" s="267"/>
      <c r="H3989" s="267"/>
      <c r="I3989" s="267"/>
      <c r="J3989" s="267">
        <v>2</v>
      </c>
      <c r="K3989" s="267"/>
      <c r="L3989" s="196" t="s">
        <v>36</v>
      </c>
      <c r="M3989" s="196" t="s">
        <v>614</v>
      </c>
      <c r="N3989" s="196" t="s">
        <v>162</v>
      </c>
      <c r="O3989" s="196" t="s">
        <v>161</v>
      </c>
      <c r="P3989" s="196" t="s">
        <v>891</v>
      </c>
      <c r="Q3989" s="217" t="s">
        <v>3852</v>
      </c>
      <c r="R3989" s="218"/>
      <c r="S3989" s="218"/>
      <c r="T3989" s="218" t="s">
        <v>3861</v>
      </c>
      <c r="U3989" s="219"/>
      <c r="V3989" s="197" t="s">
        <v>176</v>
      </c>
      <c r="W3989" s="220">
        <v>1</v>
      </c>
      <c r="X3989" s="223">
        <v>5480</v>
      </c>
      <c r="Y3989" s="223">
        <v>5314</v>
      </c>
      <c r="Z3989" s="223">
        <v>4982</v>
      </c>
      <c r="AA3989" s="223">
        <v>4683</v>
      </c>
      <c r="AB3989" s="5"/>
      <c r="AC3989" s="224">
        <f t="shared" si="146"/>
        <v>0</v>
      </c>
      <c r="AD3989" s="270">
        <f t="shared" si="147"/>
        <v>0</v>
      </c>
      <c r="AE3989" s="198"/>
      <c r="AF3989" s="199"/>
      <c r="AG3989" s="200"/>
      <c r="AH3989" s="200"/>
      <c r="AI3989" s="169" t="str">
        <f>IF(AB3989/W3989=0,"",IF(MOD(AB3989,W3989)&gt;0,"ОШИБКА!!! неверная кратность на сорт",""))</f>
        <v/>
      </c>
    </row>
    <row r="3990" spans="2:35">
      <c r="B3990" s="251"/>
      <c r="C3990" s="168" t="s">
        <v>3092</v>
      </c>
      <c r="D3990" s="267">
        <v>11</v>
      </c>
      <c r="E3990" s="267"/>
      <c r="F3990" s="267"/>
      <c r="G3990" s="267"/>
      <c r="H3990" s="267"/>
      <c r="I3990" s="267">
        <v>14</v>
      </c>
      <c r="J3990" s="267"/>
      <c r="K3990" s="267"/>
      <c r="L3990" s="196" t="s">
        <v>36</v>
      </c>
      <c r="M3990" s="196" t="s">
        <v>614</v>
      </c>
      <c r="N3990" s="196" t="s">
        <v>162</v>
      </c>
      <c r="O3990" s="196" t="s">
        <v>161</v>
      </c>
      <c r="P3990" s="196" t="s">
        <v>166</v>
      </c>
      <c r="Q3990" s="196" t="s">
        <v>19</v>
      </c>
      <c r="R3990" s="218"/>
      <c r="S3990" s="218"/>
      <c r="T3990" s="218"/>
      <c r="U3990" s="219"/>
      <c r="V3990" s="197" t="s">
        <v>176</v>
      </c>
      <c r="W3990" s="220">
        <v>1</v>
      </c>
      <c r="X3990" s="223">
        <v>1098</v>
      </c>
      <c r="Y3990" s="223">
        <v>1064</v>
      </c>
      <c r="Z3990" s="223">
        <v>998</v>
      </c>
      <c r="AA3990" s="223">
        <v>938</v>
      </c>
      <c r="AB3990" s="5"/>
      <c r="AC3990" s="224">
        <f t="shared" si="146"/>
        <v>0</v>
      </c>
      <c r="AD3990" s="270">
        <f t="shared" si="147"/>
        <v>0</v>
      </c>
      <c r="AE3990" s="198"/>
      <c r="AF3990" s="199"/>
      <c r="AG3990" s="200"/>
      <c r="AH3990" s="200"/>
      <c r="AI3990" s="169" t="str">
        <f>IF(AB3990/W3990=0,"",IF(MOD(AB3990,W3990)&gt;0,"ОШИБКА!!! неверная кратность на сорт",""))</f>
        <v/>
      </c>
    </row>
    <row r="3991" spans="2:35">
      <c r="B3991" s="251"/>
      <c r="C3991" s="168" t="s">
        <v>1990</v>
      </c>
      <c r="D3991" s="267"/>
      <c r="E3991" s="267"/>
      <c r="F3991" s="267"/>
      <c r="G3991" s="267"/>
      <c r="H3991" s="267"/>
      <c r="I3991" s="267"/>
      <c r="J3991" s="267"/>
      <c r="K3991" s="267"/>
      <c r="L3991" s="196" t="s">
        <v>37</v>
      </c>
      <c r="M3991" s="332" t="s">
        <v>614</v>
      </c>
      <c r="N3991" s="332" t="s">
        <v>162</v>
      </c>
      <c r="O3991" s="332" t="s">
        <v>161</v>
      </c>
      <c r="P3991" s="332" t="s">
        <v>166</v>
      </c>
      <c r="Q3991" s="338" t="s">
        <v>49</v>
      </c>
      <c r="R3991" s="334"/>
      <c r="S3991" s="334"/>
      <c r="T3991" s="334"/>
      <c r="U3991" s="219"/>
      <c r="V3991" s="197" t="s">
        <v>176</v>
      </c>
      <c r="W3991" s="220">
        <v>1</v>
      </c>
      <c r="X3991" s="223">
        <v>2423</v>
      </c>
      <c r="Y3991" s="223">
        <v>2349</v>
      </c>
      <c r="Z3991" s="223">
        <v>2202</v>
      </c>
      <c r="AA3991" s="223">
        <v>2070</v>
      </c>
      <c r="AB3991" s="5"/>
      <c r="AC3991" s="224">
        <f t="shared" si="146"/>
        <v>0</v>
      </c>
      <c r="AD3991" s="270">
        <f t="shared" si="147"/>
        <v>0</v>
      </c>
      <c r="AE3991" s="198" t="s">
        <v>4484</v>
      </c>
      <c r="AF3991" s="199"/>
      <c r="AG3991" s="200"/>
      <c r="AH3991" s="200"/>
      <c r="AI3991" s="169" t="str">
        <f>IF(AB3991/W3991=0,"",IF(MOD(AB3991,W3991)&gt;0,"ОШИБКА!!! неверная кратность на сорт",""))</f>
        <v/>
      </c>
    </row>
    <row r="3992" spans="2:35">
      <c r="B3992" s="251"/>
      <c r="C3992" s="168" t="s">
        <v>4809</v>
      </c>
      <c r="D3992" s="267">
        <v>46</v>
      </c>
      <c r="E3992" s="267"/>
      <c r="F3992" s="267"/>
      <c r="G3992" s="267"/>
      <c r="H3992" s="267"/>
      <c r="I3992" s="267">
        <v>60</v>
      </c>
      <c r="J3992" s="267"/>
      <c r="K3992" s="267"/>
      <c r="L3992" s="196" t="s">
        <v>36</v>
      </c>
      <c r="M3992" s="196" t="s">
        <v>614</v>
      </c>
      <c r="N3992" s="196" t="s">
        <v>162</v>
      </c>
      <c r="O3992" s="196" t="s">
        <v>161</v>
      </c>
      <c r="P3992" s="196" t="s">
        <v>167</v>
      </c>
      <c r="Q3992" s="196" t="s">
        <v>4805</v>
      </c>
      <c r="R3992" s="218"/>
      <c r="S3992" s="218"/>
      <c r="T3992" s="218"/>
      <c r="U3992" s="219"/>
      <c r="V3992" s="197" t="s">
        <v>102</v>
      </c>
      <c r="W3992" s="220">
        <v>1</v>
      </c>
      <c r="X3992" s="223">
        <v>652</v>
      </c>
      <c r="Y3992" s="223">
        <v>632</v>
      </c>
      <c r="Z3992" s="223">
        <v>593</v>
      </c>
      <c r="AA3992" s="223">
        <v>557</v>
      </c>
      <c r="AB3992" s="5"/>
      <c r="AC3992" s="224">
        <f t="shared" si="146"/>
        <v>0</v>
      </c>
      <c r="AD3992" s="270">
        <f t="shared" si="147"/>
        <v>0</v>
      </c>
      <c r="AE3992" s="198"/>
      <c r="AF3992" s="199"/>
      <c r="AG3992" s="200"/>
      <c r="AH3992" s="200"/>
      <c r="AI3992" s="169" t="str">
        <f>IF(AB3992/W3992=0,"",IF(MOD(AB3992,W3992)&gt;0,"ОШИБКА!!! неверная кратность на сорт",""))</f>
        <v/>
      </c>
    </row>
    <row r="3993" spans="2:35">
      <c r="B3993" s="251"/>
      <c r="C3993" s="168" t="s">
        <v>1407</v>
      </c>
      <c r="D3993" s="267"/>
      <c r="E3993" s="267">
        <v>74</v>
      </c>
      <c r="F3993" s="267">
        <v>68</v>
      </c>
      <c r="G3993" s="267"/>
      <c r="H3993" s="267"/>
      <c r="I3993" s="267"/>
      <c r="J3993" s="267"/>
      <c r="K3993" s="267"/>
      <c r="L3993" s="196" t="s">
        <v>37</v>
      </c>
      <c r="M3993" s="196" t="s">
        <v>614</v>
      </c>
      <c r="N3993" s="196" t="s">
        <v>162</v>
      </c>
      <c r="O3993" s="196" t="s">
        <v>161</v>
      </c>
      <c r="P3993" s="196" t="s">
        <v>167</v>
      </c>
      <c r="Q3993" s="217" t="s">
        <v>48</v>
      </c>
      <c r="R3993" s="218"/>
      <c r="S3993" s="218"/>
      <c r="T3993" s="218"/>
      <c r="U3993" s="219"/>
      <c r="V3993" s="197" t="s">
        <v>776</v>
      </c>
      <c r="W3993" s="220">
        <v>1</v>
      </c>
      <c r="X3993" s="223">
        <v>707</v>
      </c>
      <c r="Y3993" s="223">
        <v>685</v>
      </c>
      <c r="Z3993" s="223">
        <v>642</v>
      </c>
      <c r="AA3993" s="223">
        <v>604</v>
      </c>
      <c r="AB3993" s="5"/>
      <c r="AC3993" s="224">
        <f t="shared" si="146"/>
        <v>0</v>
      </c>
      <c r="AD3993" s="270">
        <f t="shared" si="147"/>
        <v>0</v>
      </c>
      <c r="AE3993" s="198"/>
      <c r="AF3993" s="199"/>
      <c r="AG3993" s="200"/>
      <c r="AH3993" s="200"/>
      <c r="AI3993" s="169" t="str">
        <f>IF(AB3993/W3993=0,"",IF(MOD(AB3993,W3993)&gt;0,"ОШИБКА!!! неверная кратность на сорт",""))</f>
        <v/>
      </c>
    </row>
    <row r="3994" spans="2:35">
      <c r="B3994" s="251"/>
      <c r="C3994" s="168" t="s">
        <v>4810</v>
      </c>
      <c r="D3994" s="267">
        <v>40</v>
      </c>
      <c r="E3994" s="267"/>
      <c r="F3994" s="267"/>
      <c r="G3994" s="267"/>
      <c r="H3994" s="267"/>
      <c r="I3994" s="267">
        <v>19</v>
      </c>
      <c r="J3994" s="267"/>
      <c r="K3994" s="267"/>
      <c r="L3994" s="196" t="s">
        <v>36</v>
      </c>
      <c r="M3994" s="196" t="s">
        <v>614</v>
      </c>
      <c r="N3994" s="196" t="s">
        <v>162</v>
      </c>
      <c r="O3994" s="196" t="s">
        <v>161</v>
      </c>
      <c r="P3994" s="196" t="s">
        <v>168</v>
      </c>
      <c r="Q3994" s="196" t="s">
        <v>4811</v>
      </c>
      <c r="R3994" s="218"/>
      <c r="S3994" s="218"/>
      <c r="T3994" s="218"/>
      <c r="U3994" s="219"/>
      <c r="V3994" s="197" t="s">
        <v>102</v>
      </c>
      <c r="W3994" s="220">
        <v>1</v>
      </c>
      <c r="X3994" s="223">
        <v>652</v>
      </c>
      <c r="Y3994" s="223">
        <v>632</v>
      </c>
      <c r="Z3994" s="223">
        <v>593</v>
      </c>
      <c r="AA3994" s="223">
        <v>557</v>
      </c>
      <c r="AB3994" s="5"/>
      <c r="AC3994" s="224">
        <f t="shared" si="146"/>
        <v>0</v>
      </c>
      <c r="AD3994" s="270">
        <f t="shared" si="147"/>
        <v>0</v>
      </c>
      <c r="AE3994" s="198"/>
      <c r="AF3994" s="199"/>
      <c r="AG3994" s="200"/>
      <c r="AH3994" s="200"/>
      <c r="AI3994" s="169" t="str">
        <f>IF(AB3994/W3994=0,"",IF(MOD(AB3994,W3994)&gt;0,"ОШИБКА!!! неверная кратность на сорт",""))</f>
        <v/>
      </c>
    </row>
    <row r="3995" spans="2:35">
      <c r="B3995" s="251"/>
      <c r="C3995" s="168" t="s">
        <v>169</v>
      </c>
      <c r="D3995" s="267">
        <v>45</v>
      </c>
      <c r="E3995" s="267">
        <v>416</v>
      </c>
      <c r="F3995" s="267">
        <v>370</v>
      </c>
      <c r="G3995" s="267"/>
      <c r="H3995" s="267"/>
      <c r="I3995" s="267"/>
      <c r="J3995" s="267"/>
      <c r="K3995" s="267"/>
      <c r="L3995" s="196" t="s">
        <v>37</v>
      </c>
      <c r="M3995" s="196" t="s">
        <v>614</v>
      </c>
      <c r="N3995" s="196" t="s">
        <v>162</v>
      </c>
      <c r="O3995" s="196" t="s">
        <v>161</v>
      </c>
      <c r="P3995" s="196" t="s">
        <v>168</v>
      </c>
      <c r="Q3995" s="217" t="s">
        <v>48</v>
      </c>
      <c r="R3995" s="218" t="s">
        <v>106</v>
      </c>
      <c r="S3995" s="218"/>
      <c r="T3995" s="218"/>
      <c r="U3995" s="219"/>
      <c r="V3995" s="197" t="s">
        <v>776</v>
      </c>
      <c r="W3995" s="220">
        <v>1</v>
      </c>
      <c r="X3995" s="223">
        <v>585</v>
      </c>
      <c r="Y3995" s="223">
        <v>567</v>
      </c>
      <c r="Z3995" s="223">
        <v>531</v>
      </c>
      <c r="AA3995" s="223">
        <v>500</v>
      </c>
      <c r="AB3995" s="5"/>
      <c r="AC3995" s="224">
        <f t="shared" si="146"/>
        <v>0</v>
      </c>
      <c r="AD3995" s="270">
        <f t="shared" si="147"/>
        <v>0</v>
      </c>
      <c r="AE3995" s="198"/>
      <c r="AF3995" s="199"/>
      <c r="AG3995" s="200"/>
      <c r="AH3995" s="200"/>
      <c r="AI3995" s="169" t="str">
        <f>IF(AB3995/W3995=0,"",IF(MOD(AB3995,W3995)&gt;0,"ОШИБКА!!! неверная кратность на сорт",""))</f>
        <v/>
      </c>
    </row>
    <row r="3996" spans="2:35">
      <c r="B3996" s="251"/>
      <c r="C3996" s="168"/>
      <c r="D3996" s="267"/>
      <c r="E3996" s="267"/>
      <c r="F3996" s="267"/>
      <c r="G3996" s="267"/>
      <c r="H3996" s="267"/>
      <c r="I3996" s="267"/>
      <c r="J3996" s="267"/>
      <c r="K3996" s="267">
        <v>29</v>
      </c>
      <c r="L3996" s="196" t="s">
        <v>37</v>
      </c>
      <c r="M3996" s="196" t="s">
        <v>614</v>
      </c>
      <c r="N3996" s="196" t="s">
        <v>5308</v>
      </c>
      <c r="O3996" s="196"/>
      <c r="P3996" s="196"/>
      <c r="Q3996" s="217" t="s">
        <v>4902</v>
      </c>
      <c r="R3996" s="218"/>
      <c r="S3996" s="218"/>
      <c r="T3996" s="218"/>
      <c r="U3996" s="281" t="s">
        <v>4764</v>
      </c>
      <c r="V3996" s="197" t="s">
        <v>776</v>
      </c>
      <c r="W3996" s="220">
        <v>1</v>
      </c>
      <c r="X3996" s="285">
        <v>3529</v>
      </c>
      <c r="Y3996" s="285">
        <v>3422</v>
      </c>
      <c r="Z3996" s="285">
        <v>3208</v>
      </c>
      <c r="AA3996" s="285">
        <v>3015</v>
      </c>
      <c r="AB3996" s="5"/>
      <c r="AC3996" s="224">
        <f t="shared" si="146"/>
        <v>0</v>
      </c>
      <c r="AD3996" s="270">
        <f t="shared" si="147"/>
        <v>0</v>
      </c>
      <c r="AE3996" s="282" t="s">
        <v>7069</v>
      </c>
      <c r="AF3996" s="283" t="s">
        <v>4765</v>
      </c>
      <c r="AG3996" s="200"/>
      <c r="AH3996" s="200"/>
      <c r="AI3996" s="169" t="str">
        <f>IF(AB3996/W3996=0,"",IF(MOD(AB3996,W3996)&gt;0,"ОШИБКА!!! неверная кратность на сорт",""))</f>
        <v/>
      </c>
    </row>
    <row r="3997" spans="2:35">
      <c r="B3997" s="251"/>
      <c r="C3997" s="168"/>
      <c r="D3997" s="267"/>
      <c r="E3997" s="267"/>
      <c r="F3997" s="267"/>
      <c r="G3997" s="267"/>
      <c r="H3997" s="267"/>
      <c r="I3997" s="267"/>
      <c r="J3997" s="267"/>
      <c r="K3997" s="267">
        <v>38</v>
      </c>
      <c r="L3997" s="196" t="s">
        <v>37</v>
      </c>
      <c r="M3997" s="196" t="s">
        <v>614</v>
      </c>
      <c r="N3997" s="196" t="s">
        <v>5308</v>
      </c>
      <c r="O3997" s="196"/>
      <c r="P3997" s="196"/>
      <c r="Q3997" s="217" t="s">
        <v>5327</v>
      </c>
      <c r="R3997" s="218"/>
      <c r="S3997" s="218"/>
      <c r="T3997" s="218"/>
      <c r="U3997" s="281" t="s">
        <v>4764</v>
      </c>
      <c r="V3997" s="197" t="s">
        <v>776</v>
      </c>
      <c r="W3997" s="220">
        <v>1</v>
      </c>
      <c r="X3997" s="285">
        <v>5735</v>
      </c>
      <c r="Y3997" s="285">
        <v>5561</v>
      </c>
      <c r="Z3997" s="285">
        <v>5213</v>
      </c>
      <c r="AA3997" s="285">
        <v>4900</v>
      </c>
      <c r="AB3997" s="5"/>
      <c r="AC3997" s="224">
        <f t="shared" si="146"/>
        <v>0</v>
      </c>
      <c r="AD3997" s="270">
        <f t="shared" si="147"/>
        <v>0</v>
      </c>
      <c r="AE3997" s="282" t="s">
        <v>7069</v>
      </c>
      <c r="AF3997" s="283" t="s">
        <v>4765</v>
      </c>
      <c r="AG3997" s="200"/>
      <c r="AH3997" s="200"/>
      <c r="AI3997" s="169" t="str">
        <f>IF(AB3997/W3997=0,"",IF(MOD(AB3997,W3997)&gt;0,"ОШИБКА!!! неверная кратность на сорт",""))</f>
        <v/>
      </c>
    </row>
    <row r="3998" spans="2:35">
      <c r="B3998" s="251"/>
      <c r="C3998" s="168"/>
      <c r="D3998" s="267"/>
      <c r="E3998" s="267"/>
      <c r="F3998" s="267"/>
      <c r="G3998" s="267"/>
      <c r="H3998" s="267"/>
      <c r="I3998" s="267"/>
      <c r="J3998" s="267"/>
      <c r="K3998" s="267">
        <v>148</v>
      </c>
      <c r="L3998" s="196" t="s">
        <v>37</v>
      </c>
      <c r="M3998" s="196" t="s">
        <v>614</v>
      </c>
      <c r="N3998" s="196" t="s">
        <v>5309</v>
      </c>
      <c r="O3998" s="196"/>
      <c r="P3998" s="196"/>
      <c r="Q3998" s="217" t="s">
        <v>5328</v>
      </c>
      <c r="R3998" s="218"/>
      <c r="S3998" s="218"/>
      <c r="T3998" s="218"/>
      <c r="U3998" s="281" t="s">
        <v>4764</v>
      </c>
      <c r="V3998" s="197" t="s">
        <v>776</v>
      </c>
      <c r="W3998" s="220">
        <v>1</v>
      </c>
      <c r="X3998" s="285">
        <v>831</v>
      </c>
      <c r="Y3998" s="285">
        <v>806</v>
      </c>
      <c r="Z3998" s="285">
        <v>756</v>
      </c>
      <c r="AA3998" s="285">
        <v>710</v>
      </c>
      <c r="AB3998" s="5"/>
      <c r="AC3998" s="224">
        <f t="shared" si="146"/>
        <v>0</v>
      </c>
      <c r="AD3998" s="270">
        <f t="shared" si="147"/>
        <v>0</v>
      </c>
      <c r="AE3998" s="282" t="s">
        <v>7069</v>
      </c>
      <c r="AF3998" s="283" t="s">
        <v>4765</v>
      </c>
      <c r="AG3998" s="200"/>
      <c r="AH3998" s="200"/>
      <c r="AI3998" s="169" t="str">
        <f>IF(AB3998/W3998=0,"",IF(MOD(AB3998,W3998)&gt;0,"ОШИБКА!!! неверная кратность на сорт",""))</f>
        <v/>
      </c>
    </row>
    <row r="3999" spans="2:35">
      <c r="B3999" s="251"/>
      <c r="C3999" s="168"/>
      <c r="D3999" s="267"/>
      <c r="E3999" s="267"/>
      <c r="F3999" s="267"/>
      <c r="G3999" s="267"/>
      <c r="H3999" s="267"/>
      <c r="I3999" s="267"/>
      <c r="J3999" s="267"/>
      <c r="K3999" s="267">
        <v>6</v>
      </c>
      <c r="L3999" s="196" t="s">
        <v>37</v>
      </c>
      <c r="M3999" s="196" t="s">
        <v>614</v>
      </c>
      <c r="N3999" s="196" t="s">
        <v>5309</v>
      </c>
      <c r="O3999" s="196"/>
      <c r="P3999" s="196"/>
      <c r="Q3999" s="217" t="s">
        <v>4902</v>
      </c>
      <c r="R3999" s="218"/>
      <c r="S3999" s="218"/>
      <c r="T3999" s="218"/>
      <c r="U3999" s="281" t="s">
        <v>4764</v>
      </c>
      <c r="V3999" s="197" t="s">
        <v>776</v>
      </c>
      <c r="W3999" s="220">
        <v>1</v>
      </c>
      <c r="X3999" s="285">
        <v>3160</v>
      </c>
      <c r="Y3999" s="285">
        <v>3064</v>
      </c>
      <c r="Z3999" s="285">
        <v>2873</v>
      </c>
      <c r="AA3999" s="285">
        <v>2700</v>
      </c>
      <c r="AB3999" s="5"/>
      <c r="AC3999" s="224">
        <f t="shared" si="146"/>
        <v>0</v>
      </c>
      <c r="AD3999" s="270">
        <f t="shared" si="147"/>
        <v>0</v>
      </c>
      <c r="AE3999" s="282" t="s">
        <v>7069</v>
      </c>
      <c r="AF3999" s="283" t="s">
        <v>4765</v>
      </c>
      <c r="AG3999" s="200"/>
      <c r="AH3999" s="200"/>
      <c r="AI3999" s="169" t="str">
        <f>IF(AB3999/W3999=0,"",IF(MOD(AB3999,W3999)&gt;0,"ОШИБКА!!! неверная кратность на сорт",""))</f>
        <v/>
      </c>
    </row>
    <row r="4000" spans="2:35">
      <c r="B4000" s="251"/>
      <c r="C4000" s="168"/>
      <c r="D4000" s="267"/>
      <c r="E4000" s="267"/>
      <c r="F4000" s="267"/>
      <c r="G4000" s="267"/>
      <c r="H4000" s="267"/>
      <c r="I4000" s="267"/>
      <c r="J4000" s="267"/>
      <c r="K4000" s="267">
        <v>1</v>
      </c>
      <c r="L4000" s="196" t="s">
        <v>37</v>
      </c>
      <c r="M4000" s="196" t="s">
        <v>614</v>
      </c>
      <c r="N4000" s="196" t="s">
        <v>5309</v>
      </c>
      <c r="O4000" s="196"/>
      <c r="P4000" s="196"/>
      <c r="Q4000" s="217" t="s">
        <v>4861</v>
      </c>
      <c r="R4000" s="218"/>
      <c r="S4000" s="218"/>
      <c r="T4000" s="218"/>
      <c r="U4000" s="281" t="s">
        <v>4764</v>
      </c>
      <c r="V4000" s="197" t="s">
        <v>776</v>
      </c>
      <c r="W4000" s="220">
        <v>1</v>
      </c>
      <c r="X4000" s="285">
        <v>5114</v>
      </c>
      <c r="Y4000" s="285">
        <v>4959</v>
      </c>
      <c r="Z4000" s="285">
        <v>4649</v>
      </c>
      <c r="AA4000" s="285">
        <v>4370</v>
      </c>
      <c r="AB4000" s="5"/>
      <c r="AC4000" s="224">
        <f t="shared" si="146"/>
        <v>0</v>
      </c>
      <c r="AD4000" s="270">
        <f t="shared" si="147"/>
        <v>0</v>
      </c>
      <c r="AE4000" s="282" t="s">
        <v>7069</v>
      </c>
      <c r="AF4000" s="283" t="s">
        <v>4765</v>
      </c>
      <c r="AG4000" s="200"/>
      <c r="AH4000" s="200"/>
      <c r="AI4000" s="169" t="str">
        <f>IF(AB4000/W4000=0,"",IF(MOD(AB4000,W4000)&gt;0,"ОШИБКА!!! неверная кратность на сорт",""))</f>
        <v/>
      </c>
    </row>
    <row r="4001" spans="2:35">
      <c r="B4001" s="251"/>
      <c r="C4001" s="168"/>
      <c r="D4001" s="267"/>
      <c r="E4001" s="267"/>
      <c r="F4001" s="267"/>
      <c r="G4001" s="267"/>
      <c r="H4001" s="267"/>
      <c r="I4001" s="267"/>
      <c r="J4001" s="267"/>
      <c r="K4001" s="267">
        <v>20</v>
      </c>
      <c r="L4001" s="196" t="s">
        <v>37</v>
      </c>
      <c r="M4001" s="196" t="s">
        <v>614</v>
      </c>
      <c r="N4001" s="196" t="s">
        <v>5310</v>
      </c>
      <c r="O4001" s="196"/>
      <c r="P4001" s="196"/>
      <c r="Q4001" s="217" t="s">
        <v>5328</v>
      </c>
      <c r="R4001" s="218"/>
      <c r="S4001" s="218"/>
      <c r="T4001" s="218"/>
      <c r="U4001" s="281" t="s">
        <v>4764</v>
      </c>
      <c r="V4001" s="197" t="s">
        <v>776</v>
      </c>
      <c r="W4001" s="220">
        <v>1</v>
      </c>
      <c r="X4001" s="285">
        <v>855</v>
      </c>
      <c r="Y4001" s="285">
        <v>829</v>
      </c>
      <c r="Z4001" s="285">
        <v>777</v>
      </c>
      <c r="AA4001" s="285">
        <v>730</v>
      </c>
      <c r="AB4001" s="5"/>
      <c r="AC4001" s="224">
        <f t="shared" si="146"/>
        <v>0</v>
      </c>
      <c r="AD4001" s="270">
        <f t="shared" si="147"/>
        <v>0</v>
      </c>
      <c r="AE4001" s="282" t="s">
        <v>7069</v>
      </c>
      <c r="AF4001" s="283" t="s">
        <v>4765</v>
      </c>
      <c r="AG4001" s="200"/>
      <c r="AH4001" s="200"/>
      <c r="AI4001" s="169" t="str">
        <f>IF(AB4001/W4001=0,"",IF(MOD(AB4001,W4001)&gt;0,"ОШИБКА!!! неверная кратность на сорт",""))</f>
        <v/>
      </c>
    </row>
    <row r="4002" spans="2:35">
      <c r="B4002" s="251"/>
      <c r="C4002" s="168"/>
      <c r="D4002" s="267"/>
      <c r="E4002" s="267"/>
      <c r="F4002" s="267"/>
      <c r="G4002" s="267"/>
      <c r="H4002" s="267"/>
      <c r="I4002" s="267"/>
      <c r="J4002" s="267"/>
      <c r="K4002" s="267"/>
      <c r="L4002" s="196" t="s">
        <v>37</v>
      </c>
      <c r="M4002" s="196" t="s">
        <v>614</v>
      </c>
      <c r="N4002" s="196" t="s">
        <v>5310</v>
      </c>
      <c r="O4002" s="196"/>
      <c r="P4002" s="196"/>
      <c r="Q4002" s="217" t="s">
        <v>4902</v>
      </c>
      <c r="R4002" s="218"/>
      <c r="S4002" s="218"/>
      <c r="T4002" s="218"/>
      <c r="U4002" s="281" t="s">
        <v>4764</v>
      </c>
      <c r="V4002" s="197" t="s">
        <v>776</v>
      </c>
      <c r="W4002" s="220">
        <v>1</v>
      </c>
      <c r="X4002" s="285">
        <v>3160</v>
      </c>
      <c r="Y4002" s="285">
        <v>3064</v>
      </c>
      <c r="Z4002" s="285">
        <v>2873</v>
      </c>
      <c r="AA4002" s="285">
        <v>2700</v>
      </c>
      <c r="AB4002" s="5"/>
      <c r="AC4002" s="224">
        <f t="shared" si="146"/>
        <v>0</v>
      </c>
      <c r="AD4002" s="270">
        <f t="shared" si="147"/>
        <v>0</v>
      </c>
      <c r="AE4002" s="282" t="s">
        <v>7069</v>
      </c>
      <c r="AF4002" s="283" t="s">
        <v>4765</v>
      </c>
      <c r="AG4002" s="200"/>
      <c r="AH4002" s="200"/>
      <c r="AI4002" s="169" t="str">
        <f>IF(AB4002/W4002=0,"",IF(MOD(AB4002,W4002)&gt;0,"ОШИБКА!!! неверная кратность на сорт",""))</f>
        <v/>
      </c>
    </row>
    <row r="4003" spans="2:35">
      <c r="B4003" s="251"/>
      <c r="C4003" s="168"/>
      <c r="D4003" s="267"/>
      <c r="E4003" s="267"/>
      <c r="F4003" s="267"/>
      <c r="G4003" s="267"/>
      <c r="H4003" s="267"/>
      <c r="I4003" s="267"/>
      <c r="J4003" s="267"/>
      <c r="K4003" s="267">
        <v>3</v>
      </c>
      <c r="L4003" s="196" t="s">
        <v>37</v>
      </c>
      <c r="M4003" s="196" t="s">
        <v>614</v>
      </c>
      <c r="N4003" s="196" t="s">
        <v>5310</v>
      </c>
      <c r="O4003" s="196"/>
      <c r="P4003" s="196"/>
      <c r="Q4003" s="217" t="s">
        <v>4861</v>
      </c>
      <c r="R4003" s="218"/>
      <c r="S4003" s="218"/>
      <c r="T4003" s="218"/>
      <c r="U4003" s="281" t="s">
        <v>4764</v>
      </c>
      <c r="V4003" s="197" t="s">
        <v>776</v>
      </c>
      <c r="W4003" s="220">
        <v>1</v>
      </c>
      <c r="X4003" s="285">
        <v>6085</v>
      </c>
      <c r="Y4003" s="285">
        <v>5900</v>
      </c>
      <c r="Z4003" s="285">
        <v>5531</v>
      </c>
      <c r="AA4003" s="285">
        <v>5199</v>
      </c>
      <c r="AB4003" s="5"/>
      <c r="AC4003" s="224">
        <f t="shared" si="146"/>
        <v>0</v>
      </c>
      <c r="AD4003" s="270">
        <f t="shared" si="147"/>
        <v>0</v>
      </c>
      <c r="AE4003" s="282" t="s">
        <v>7069</v>
      </c>
      <c r="AF4003" s="283" t="s">
        <v>4765</v>
      </c>
      <c r="AG4003" s="200"/>
      <c r="AH4003" s="200"/>
      <c r="AI4003" s="169" t="str">
        <f>IF(AB4003/W4003=0,"",IF(MOD(AB4003,W4003)&gt;0,"ОШИБКА!!! неверная кратность на сорт",""))</f>
        <v/>
      </c>
    </row>
    <row r="4004" spans="2:35">
      <c r="B4004" s="251"/>
      <c r="C4004" s="168"/>
      <c r="D4004" s="267"/>
      <c r="E4004" s="267"/>
      <c r="F4004" s="267"/>
      <c r="G4004" s="267"/>
      <c r="H4004" s="267"/>
      <c r="I4004" s="267"/>
      <c r="J4004" s="267"/>
      <c r="K4004" s="267"/>
      <c r="L4004" s="196" t="s">
        <v>37</v>
      </c>
      <c r="M4004" s="196" t="s">
        <v>614</v>
      </c>
      <c r="N4004" s="196" t="s">
        <v>5311</v>
      </c>
      <c r="O4004" s="196"/>
      <c r="P4004" s="196"/>
      <c r="Q4004" s="217" t="s">
        <v>4902</v>
      </c>
      <c r="R4004" s="218"/>
      <c r="S4004" s="218"/>
      <c r="T4004" s="218"/>
      <c r="U4004" s="281" t="s">
        <v>4764</v>
      </c>
      <c r="V4004" s="197" t="s">
        <v>776</v>
      </c>
      <c r="W4004" s="220">
        <v>1</v>
      </c>
      <c r="X4004" s="285">
        <v>2926</v>
      </c>
      <c r="Y4004" s="285">
        <v>2837</v>
      </c>
      <c r="Z4004" s="285">
        <v>2660</v>
      </c>
      <c r="AA4004" s="285">
        <v>2500</v>
      </c>
      <c r="AB4004" s="5"/>
      <c r="AC4004" s="224">
        <f t="shared" si="146"/>
        <v>0</v>
      </c>
      <c r="AD4004" s="270">
        <f t="shared" si="147"/>
        <v>0</v>
      </c>
      <c r="AE4004" s="282" t="s">
        <v>7069</v>
      </c>
      <c r="AF4004" s="283" t="s">
        <v>4765</v>
      </c>
      <c r="AG4004" s="200"/>
      <c r="AH4004" s="200"/>
      <c r="AI4004" s="169" t="str">
        <f>IF(AB4004/W4004=0,"",IF(MOD(AB4004,W4004)&gt;0,"ОШИБКА!!! неверная кратность на сорт",""))</f>
        <v/>
      </c>
    </row>
    <row r="4005" spans="2:35">
      <c r="B4005" s="251"/>
      <c r="C4005" s="168"/>
      <c r="D4005" s="267"/>
      <c r="E4005" s="267"/>
      <c r="F4005" s="267"/>
      <c r="G4005" s="267"/>
      <c r="H4005" s="267"/>
      <c r="I4005" s="267"/>
      <c r="J4005" s="267"/>
      <c r="K4005" s="267"/>
      <c r="L4005" s="196" t="s">
        <v>37</v>
      </c>
      <c r="M4005" s="196" t="s">
        <v>614</v>
      </c>
      <c r="N4005" s="196" t="s">
        <v>5312</v>
      </c>
      <c r="O4005" s="196"/>
      <c r="P4005" s="196"/>
      <c r="Q4005" s="217" t="s">
        <v>4902</v>
      </c>
      <c r="R4005" s="218"/>
      <c r="S4005" s="218"/>
      <c r="T4005" s="218"/>
      <c r="U4005" s="281" t="s">
        <v>4764</v>
      </c>
      <c r="V4005" s="197" t="s">
        <v>776</v>
      </c>
      <c r="W4005" s="220">
        <v>1</v>
      </c>
      <c r="X4005" s="285">
        <v>2926</v>
      </c>
      <c r="Y4005" s="285">
        <v>2837</v>
      </c>
      <c r="Z4005" s="285">
        <v>2660</v>
      </c>
      <c r="AA4005" s="285">
        <v>2500</v>
      </c>
      <c r="AB4005" s="5"/>
      <c r="AC4005" s="224">
        <f t="shared" si="146"/>
        <v>0</v>
      </c>
      <c r="AD4005" s="270">
        <f t="shared" si="147"/>
        <v>0</v>
      </c>
      <c r="AE4005" s="282" t="s">
        <v>7069</v>
      </c>
      <c r="AF4005" s="283" t="s">
        <v>4765</v>
      </c>
      <c r="AG4005" s="200"/>
      <c r="AH4005" s="200"/>
      <c r="AI4005" s="169" t="str">
        <f>IF(AB4005/W4005=0,"",IF(MOD(AB4005,W4005)&gt;0,"ОШИБКА!!! неверная кратность на сорт",""))</f>
        <v/>
      </c>
    </row>
    <row r="4006" spans="2:35">
      <c r="B4006" s="251"/>
      <c r="C4006" s="168"/>
      <c r="D4006" s="267"/>
      <c r="E4006" s="267"/>
      <c r="F4006" s="267"/>
      <c r="G4006" s="267"/>
      <c r="H4006" s="267"/>
      <c r="I4006" s="267"/>
      <c r="J4006" s="267"/>
      <c r="K4006" s="267"/>
      <c r="L4006" s="196" t="s">
        <v>37</v>
      </c>
      <c r="M4006" s="196" t="s">
        <v>614</v>
      </c>
      <c r="N4006" s="196" t="s">
        <v>2</v>
      </c>
      <c r="O4006" s="196"/>
      <c r="P4006" s="196"/>
      <c r="Q4006" s="217" t="s">
        <v>5329</v>
      </c>
      <c r="R4006" s="218"/>
      <c r="S4006" s="218"/>
      <c r="T4006" s="218"/>
      <c r="U4006" s="281" t="s">
        <v>4764</v>
      </c>
      <c r="V4006" s="197" t="s">
        <v>776</v>
      </c>
      <c r="W4006" s="220">
        <v>1</v>
      </c>
      <c r="X4006" s="285">
        <v>3529</v>
      </c>
      <c r="Y4006" s="285">
        <v>3422</v>
      </c>
      <c r="Z4006" s="285">
        <v>3208</v>
      </c>
      <c r="AA4006" s="285">
        <v>3015</v>
      </c>
      <c r="AB4006" s="5"/>
      <c r="AC4006" s="224">
        <f t="shared" si="146"/>
        <v>0</v>
      </c>
      <c r="AD4006" s="270">
        <f t="shared" si="147"/>
        <v>0</v>
      </c>
      <c r="AE4006" s="282" t="s">
        <v>7069</v>
      </c>
      <c r="AF4006" s="283" t="s">
        <v>4765</v>
      </c>
      <c r="AG4006" s="200"/>
      <c r="AH4006" s="200"/>
      <c r="AI4006" s="169" t="str">
        <f>IF(AB4006/W4006=0,"",IF(MOD(AB4006,W4006)&gt;0,"ОШИБКА!!! неверная кратность на сорт",""))</f>
        <v/>
      </c>
    </row>
    <row r="4007" spans="2:35">
      <c r="B4007" s="251"/>
      <c r="C4007" s="168"/>
      <c r="D4007" s="267"/>
      <c r="E4007" s="267"/>
      <c r="F4007" s="267"/>
      <c r="G4007" s="267"/>
      <c r="H4007" s="267"/>
      <c r="I4007" s="267"/>
      <c r="J4007" s="267"/>
      <c r="K4007" s="267">
        <v>113</v>
      </c>
      <c r="L4007" s="196" t="s">
        <v>37</v>
      </c>
      <c r="M4007" s="196" t="s">
        <v>614</v>
      </c>
      <c r="N4007" s="196" t="s">
        <v>5313</v>
      </c>
      <c r="O4007" s="196"/>
      <c r="P4007" s="196"/>
      <c r="Q4007" s="217" t="s">
        <v>4902</v>
      </c>
      <c r="R4007" s="218"/>
      <c r="S4007" s="218"/>
      <c r="T4007" s="218"/>
      <c r="U4007" s="281" t="s">
        <v>4764</v>
      </c>
      <c r="V4007" s="197" t="s">
        <v>776</v>
      </c>
      <c r="W4007" s="220">
        <v>1</v>
      </c>
      <c r="X4007" s="285">
        <v>4721</v>
      </c>
      <c r="Y4007" s="285">
        <v>4578</v>
      </c>
      <c r="Z4007" s="285">
        <v>4292</v>
      </c>
      <c r="AA4007" s="285">
        <v>4034</v>
      </c>
      <c r="AB4007" s="5"/>
      <c r="AC4007" s="224">
        <f t="shared" si="146"/>
        <v>0</v>
      </c>
      <c r="AD4007" s="270">
        <f t="shared" si="147"/>
        <v>0</v>
      </c>
      <c r="AE4007" s="282" t="s">
        <v>7069</v>
      </c>
      <c r="AF4007" s="283" t="s">
        <v>4765</v>
      </c>
      <c r="AG4007" s="200"/>
      <c r="AH4007" s="200"/>
      <c r="AI4007" s="169" t="str">
        <f>IF(AB4007/W4007=0,"",IF(MOD(AB4007,W4007)&gt;0,"ОШИБКА!!! неверная кратность на сорт",""))</f>
        <v/>
      </c>
    </row>
    <row r="4008" spans="2:35">
      <c r="B4008" s="251"/>
      <c r="C4008" s="168"/>
      <c r="D4008" s="267"/>
      <c r="E4008" s="267"/>
      <c r="F4008" s="267"/>
      <c r="G4008" s="267"/>
      <c r="H4008" s="267"/>
      <c r="I4008" s="267"/>
      <c r="J4008" s="267"/>
      <c r="K4008" s="267">
        <v>101</v>
      </c>
      <c r="L4008" s="196" t="s">
        <v>37</v>
      </c>
      <c r="M4008" s="196" t="s">
        <v>614</v>
      </c>
      <c r="N4008" s="196" t="s">
        <v>5314</v>
      </c>
      <c r="O4008" s="196"/>
      <c r="P4008" s="196"/>
      <c r="Q4008" s="217" t="s">
        <v>5328</v>
      </c>
      <c r="R4008" s="218"/>
      <c r="S4008" s="218"/>
      <c r="T4008" s="218"/>
      <c r="U4008" s="281" t="s">
        <v>4764</v>
      </c>
      <c r="V4008" s="197" t="s">
        <v>776</v>
      </c>
      <c r="W4008" s="220">
        <v>1</v>
      </c>
      <c r="X4008" s="285">
        <v>890</v>
      </c>
      <c r="Y4008" s="285">
        <v>863</v>
      </c>
      <c r="Z4008" s="285">
        <v>809</v>
      </c>
      <c r="AA4008" s="285">
        <v>760</v>
      </c>
      <c r="AB4008" s="5"/>
      <c r="AC4008" s="224">
        <f t="shared" si="146"/>
        <v>0</v>
      </c>
      <c r="AD4008" s="270">
        <f t="shared" si="147"/>
        <v>0</v>
      </c>
      <c r="AE4008" s="282" t="s">
        <v>7069</v>
      </c>
      <c r="AF4008" s="283" t="s">
        <v>4765</v>
      </c>
      <c r="AG4008" s="200"/>
      <c r="AH4008" s="200"/>
      <c r="AI4008" s="169" t="str">
        <f>IF(AB4008/W4008=0,"",IF(MOD(AB4008,W4008)&gt;0,"ОШИБКА!!! неверная кратность на сорт",""))</f>
        <v/>
      </c>
    </row>
    <row r="4009" spans="2:35">
      <c r="B4009" s="251"/>
      <c r="C4009" s="168"/>
      <c r="D4009" s="267"/>
      <c r="E4009" s="267"/>
      <c r="F4009" s="267"/>
      <c r="G4009" s="267"/>
      <c r="H4009" s="267"/>
      <c r="I4009" s="267"/>
      <c r="J4009" s="267"/>
      <c r="K4009" s="267">
        <v>290</v>
      </c>
      <c r="L4009" s="196" t="s">
        <v>37</v>
      </c>
      <c r="M4009" s="196" t="s">
        <v>614</v>
      </c>
      <c r="N4009" s="196" t="s">
        <v>5315</v>
      </c>
      <c r="O4009" s="196"/>
      <c r="P4009" s="196"/>
      <c r="Q4009" s="217" t="s">
        <v>4822</v>
      </c>
      <c r="R4009" s="218"/>
      <c r="S4009" s="218"/>
      <c r="T4009" s="218"/>
      <c r="U4009" s="281" t="s">
        <v>4764</v>
      </c>
      <c r="V4009" s="197" t="s">
        <v>776</v>
      </c>
      <c r="W4009" s="220">
        <v>1</v>
      </c>
      <c r="X4009" s="285">
        <v>890</v>
      </c>
      <c r="Y4009" s="285">
        <v>863</v>
      </c>
      <c r="Z4009" s="285">
        <v>809</v>
      </c>
      <c r="AA4009" s="285">
        <v>760</v>
      </c>
      <c r="AB4009" s="5"/>
      <c r="AC4009" s="224">
        <f t="shared" si="146"/>
        <v>0</v>
      </c>
      <c r="AD4009" s="270">
        <f t="shared" si="147"/>
        <v>0</v>
      </c>
      <c r="AE4009" s="282" t="s">
        <v>7069</v>
      </c>
      <c r="AF4009" s="283" t="s">
        <v>4765</v>
      </c>
      <c r="AG4009" s="200"/>
      <c r="AH4009" s="200"/>
      <c r="AI4009" s="169" t="str">
        <f>IF(AB4009/W4009=0,"",IF(MOD(AB4009,W4009)&gt;0,"ОШИБКА!!! неверная кратность на сорт",""))</f>
        <v/>
      </c>
    </row>
    <row r="4010" spans="2:35">
      <c r="B4010" s="251"/>
      <c r="C4010" s="168"/>
      <c r="D4010" s="267"/>
      <c r="E4010" s="267"/>
      <c r="F4010" s="267"/>
      <c r="G4010" s="267"/>
      <c r="H4010" s="267"/>
      <c r="I4010" s="267"/>
      <c r="J4010" s="267"/>
      <c r="K4010" s="267">
        <v>1</v>
      </c>
      <c r="L4010" s="196" t="s">
        <v>37</v>
      </c>
      <c r="M4010" s="196" t="s">
        <v>614</v>
      </c>
      <c r="N4010" s="196" t="s">
        <v>5315</v>
      </c>
      <c r="O4010" s="196"/>
      <c r="P4010" s="196"/>
      <c r="Q4010" s="217" t="s">
        <v>4861</v>
      </c>
      <c r="R4010" s="218"/>
      <c r="S4010" s="218"/>
      <c r="T4010" s="218"/>
      <c r="U4010" s="281" t="s">
        <v>4764</v>
      </c>
      <c r="V4010" s="197" t="s">
        <v>776</v>
      </c>
      <c r="W4010" s="220">
        <v>1</v>
      </c>
      <c r="X4010" s="285">
        <v>5735</v>
      </c>
      <c r="Y4010" s="285">
        <v>5561</v>
      </c>
      <c r="Z4010" s="285">
        <v>5213</v>
      </c>
      <c r="AA4010" s="285">
        <v>4900</v>
      </c>
      <c r="AB4010" s="5"/>
      <c r="AC4010" s="224">
        <f t="shared" si="146"/>
        <v>0</v>
      </c>
      <c r="AD4010" s="270">
        <f t="shared" si="147"/>
        <v>0</v>
      </c>
      <c r="AE4010" s="282" t="s">
        <v>7069</v>
      </c>
      <c r="AF4010" s="283" t="s">
        <v>4765</v>
      </c>
      <c r="AG4010" s="200"/>
      <c r="AH4010" s="200"/>
      <c r="AI4010" s="169" t="str">
        <f>IF(AB4010/W4010=0,"",IF(MOD(AB4010,W4010)&gt;0,"ОШИБКА!!! неверная кратность на сорт",""))</f>
        <v/>
      </c>
    </row>
    <row r="4011" spans="2:35">
      <c r="B4011" s="251"/>
      <c r="C4011" s="168"/>
      <c r="D4011" s="267"/>
      <c r="E4011" s="267"/>
      <c r="F4011" s="267"/>
      <c r="G4011" s="267"/>
      <c r="H4011" s="267"/>
      <c r="I4011" s="267"/>
      <c r="J4011" s="267"/>
      <c r="K4011" s="267"/>
      <c r="L4011" s="196" t="s">
        <v>37</v>
      </c>
      <c r="M4011" s="196" t="s">
        <v>614</v>
      </c>
      <c r="N4011" s="196" t="s">
        <v>5316</v>
      </c>
      <c r="O4011" s="196"/>
      <c r="P4011" s="196"/>
      <c r="Q4011" s="217" t="s">
        <v>4902</v>
      </c>
      <c r="R4011" s="218"/>
      <c r="S4011" s="218"/>
      <c r="T4011" s="218"/>
      <c r="U4011" s="281" t="s">
        <v>4764</v>
      </c>
      <c r="V4011" s="197" t="s">
        <v>776</v>
      </c>
      <c r="W4011" s="220">
        <v>1</v>
      </c>
      <c r="X4011" s="285">
        <v>3529</v>
      </c>
      <c r="Y4011" s="285">
        <v>3422</v>
      </c>
      <c r="Z4011" s="285">
        <v>3208</v>
      </c>
      <c r="AA4011" s="285">
        <v>3015</v>
      </c>
      <c r="AB4011" s="5"/>
      <c r="AC4011" s="224">
        <f t="shared" si="146"/>
        <v>0</v>
      </c>
      <c r="AD4011" s="270">
        <f t="shared" si="147"/>
        <v>0</v>
      </c>
      <c r="AE4011" s="282" t="s">
        <v>7069</v>
      </c>
      <c r="AF4011" s="283" t="s">
        <v>4765</v>
      </c>
      <c r="AG4011" s="200"/>
      <c r="AH4011" s="200"/>
      <c r="AI4011" s="169" t="str">
        <f>IF(AB4011/W4011=0,"",IF(MOD(AB4011,W4011)&gt;0,"ОШИБКА!!! неверная кратность на сорт",""))</f>
        <v/>
      </c>
    </row>
    <row r="4012" spans="2:35">
      <c r="B4012" s="251"/>
      <c r="C4012" s="168"/>
      <c r="D4012" s="267"/>
      <c r="E4012" s="267"/>
      <c r="F4012" s="267"/>
      <c r="G4012" s="267"/>
      <c r="H4012" s="267"/>
      <c r="I4012" s="267"/>
      <c r="J4012" s="267"/>
      <c r="K4012" s="267">
        <v>275</v>
      </c>
      <c r="L4012" s="196" t="s">
        <v>37</v>
      </c>
      <c r="M4012" s="196" t="s">
        <v>614</v>
      </c>
      <c r="N4012" s="196" t="s">
        <v>5317</v>
      </c>
      <c r="O4012" s="196"/>
      <c r="P4012" s="196"/>
      <c r="Q4012" s="217" t="s">
        <v>5328</v>
      </c>
      <c r="R4012" s="218"/>
      <c r="S4012" s="218"/>
      <c r="T4012" s="218"/>
      <c r="U4012" s="281" t="s">
        <v>4764</v>
      </c>
      <c r="V4012" s="197" t="s">
        <v>776</v>
      </c>
      <c r="W4012" s="220">
        <v>1</v>
      </c>
      <c r="X4012" s="285">
        <v>831</v>
      </c>
      <c r="Y4012" s="285">
        <v>806</v>
      </c>
      <c r="Z4012" s="285">
        <v>756</v>
      </c>
      <c r="AA4012" s="285">
        <v>710</v>
      </c>
      <c r="AB4012" s="5"/>
      <c r="AC4012" s="224">
        <f t="shared" si="146"/>
        <v>0</v>
      </c>
      <c r="AD4012" s="270">
        <f t="shared" si="147"/>
        <v>0</v>
      </c>
      <c r="AE4012" s="282" t="s">
        <v>7069</v>
      </c>
      <c r="AF4012" s="283" t="s">
        <v>4765</v>
      </c>
      <c r="AG4012" s="200"/>
      <c r="AH4012" s="200"/>
      <c r="AI4012" s="169" t="str">
        <f>IF(AB4012/W4012=0,"",IF(MOD(AB4012,W4012)&gt;0,"ОШИБКА!!! неверная кратность на сорт",""))</f>
        <v/>
      </c>
    </row>
    <row r="4013" spans="2:35">
      <c r="B4013" s="251"/>
      <c r="C4013" s="168"/>
      <c r="D4013" s="267"/>
      <c r="E4013" s="267"/>
      <c r="F4013" s="267"/>
      <c r="G4013" s="267"/>
      <c r="H4013" s="267"/>
      <c r="I4013" s="267"/>
      <c r="J4013" s="267"/>
      <c r="K4013" s="267">
        <v>748</v>
      </c>
      <c r="L4013" s="196" t="s">
        <v>37</v>
      </c>
      <c r="M4013" s="196" t="s">
        <v>614</v>
      </c>
      <c r="N4013" s="196" t="s">
        <v>5318</v>
      </c>
      <c r="O4013" s="196"/>
      <c r="P4013" s="196"/>
      <c r="Q4013" s="217" t="s">
        <v>4821</v>
      </c>
      <c r="R4013" s="218"/>
      <c r="S4013" s="218"/>
      <c r="T4013" s="218"/>
      <c r="U4013" s="281" t="s">
        <v>4764</v>
      </c>
      <c r="V4013" s="197" t="s">
        <v>776</v>
      </c>
      <c r="W4013" s="220">
        <v>1</v>
      </c>
      <c r="X4013" s="285">
        <v>913</v>
      </c>
      <c r="Y4013" s="285">
        <v>886</v>
      </c>
      <c r="Z4013" s="285">
        <v>830</v>
      </c>
      <c r="AA4013" s="285">
        <v>780</v>
      </c>
      <c r="AB4013" s="5"/>
      <c r="AC4013" s="224">
        <f t="shared" si="146"/>
        <v>0</v>
      </c>
      <c r="AD4013" s="270">
        <f t="shared" si="147"/>
        <v>0</v>
      </c>
      <c r="AE4013" s="282" t="s">
        <v>7069</v>
      </c>
      <c r="AF4013" s="283" t="s">
        <v>4765</v>
      </c>
      <c r="AG4013" s="200"/>
      <c r="AH4013" s="200"/>
      <c r="AI4013" s="169" t="str">
        <f>IF(AB4013/W4013=0,"",IF(MOD(AB4013,W4013)&gt;0,"ОШИБКА!!! неверная кратность на сорт",""))</f>
        <v/>
      </c>
    </row>
    <row r="4014" spans="2:35">
      <c r="B4014" s="251"/>
      <c r="C4014" s="168"/>
      <c r="D4014" s="267"/>
      <c r="E4014" s="267"/>
      <c r="F4014" s="267"/>
      <c r="G4014" s="267"/>
      <c r="H4014" s="267"/>
      <c r="I4014" s="267"/>
      <c r="J4014" s="267"/>
      <c r="K4014" s="267">
        <v>93</v>
      </c>
      <c r="L4014" s="196" t="s">
        <v>37</v>
      </c>
      <c r="M4014" s="196" t="s">
        <v>614</v>
      </c>
      <c r="N4014" s="196" t="s">
        <v>5319</v>
      </c>
      <c r="O4014" s="196"/>
      <c r="P4014" s="196"/>
      <c r="Q4014" s="217" t="s">
        <v>4821</v>
      </c>
      <c r="R4014" s="218"/>
      <c r="S4014" s="218"/>
      <c r="T4014" s="218"/>
      <c r="U4014" s="281" t="s">
        <v>4764</v>
      </c>
      <c r="V4014" s="197" t="s">
        <v>776</v>
      </c>
      <c r="W4014" s="220">
        <v>1</v>
      </c>
      <c r="X4014" s="285">
        <v>913</v>
      </c>
      <c r="Y4014" s="285">
        <v>886</v>
      </c>
      <c r="Z4014" s="285">
        <v>830</v>
      </c>
      <c r="AA4014" s="285">
        <v>780</v>
      </c>
      <c r="AB4014" s="5"/>
      <c r="AC4014" s="224">
        <f t="shared" si="146"/>
        <v>0</v>
      </c>
      <c r="AD4014" s="270">
        <f t="shared" si="147"/>
        <v>0</v>
      </c>
      <c r="AE4014" s="282" t="s">
        <v>7069</v>
      </c>
      <c r="AF4014" s="283" t="s">
        <v>4765</v>
      </c>
      <c r="AG4014" s="200"/>
      <c r="AH4014" s="200"/>
      <c r="AI4014" s="169" t="str">
        <f>IF(AB4014/W4014=0,"",IF(MOD(AB4014,W4014)&gt;0,"ОШИБКА!!! неверная кратность на сорт",""))</f>
        <v/>
      </c>
    </row>
    <row r="4015" spans="2:35">
      <c r="B4015" s="251"/>
      <c r="C4015" s="168"/>
      <c r="D4015" s="267"/>
      <c r="E4015" s="267"/>
      <c r="F4015" s="267"/>
      <c r="G4015" s="267"/>
      <c r="H4015" s="267"/>
      <c r="I4015" s="267"/>
      <c r="J4015" s="267"/>
      <c r="K4015" s="267"/>
      <c r="L4015" s="196" t="s">
        <v>37</v>
      </c>
      <c r="M4015" s="196" t="s">
        <v>614</v>
      </c>
      <c r="N4015" s="196" t="s">
        <v>5320</v>
      </c>
      <c r="O4015" s="196"/>
      <c r="P4015" s="196"/>
      <c r="Q4015" s="217" t="s">
        <v>5300</v>
      </c>
      <c r="R4015" s="218"/>
      <c r="S4015" s="218"/>
      <c r="T4015" s="218"/>
      <c r="U4015" s="281" t="s">
        <v>4764</v>
      </c>
      <c r="V4015" s="197" t="s">
        <v>776</v>
      </c>
      <c r="W4015" s="220">
        <v>1</v>
      </c>
      <c r="X4015" s="285">
        <v>18271</v>
      </c>
      <c r="Y4015" s="285">
        <v>17717</v>
      </c>
      <c r="Z4015" s="285">
        <v>16610</v>
      </c>
      <c r="AA4015" s="285">
        <v>15613</v>
      </c>
      <c r="AB4015" s="5"/>
      <c r="AC4015" s="224">
        <f t="shared" si="146"/>
        <v>0</v>
      </c>
      <c r="AD4015" s="270">
        <f t="shared" si="147"/>
        <v>0</v>
      </c>
      <c r="AE4015" s="282" t="s">
        <v>7069</v>
      </c>
      <c r="AF4015" s="283" t="s">
        <v>4765</v>
      </c>
      <c r="AG4015" s="200"/>
      <c r="AH4015" s="200"/>
      <c r="AI4015" s="169" t="str">
        <f>IF(AB4015/W4015=0,"",IF(MOD(AB4015,W4015)&gt;0,"ОШИБКА!!! неверная кратность на сорт",""))</f>
        <v/>
      </c>
    </row>
    <row r="4016" spans="2:35">
      <c r="B4016" s="251"/>
      <c r="C4016" s="168"/>
      <c r="D4016" s="267"/>
      <c r="E4016" s="267"/>
      <c r="F4016" s="267"/>
      <c r="G4016" s="267"/>
      <c r="H4016" s="267"/>
      <c r="I4016" s="267"/>
      <c r="J4016" s="267"/>
      <c r="K4016" s="267"/>
      <c r="L4016" s="196" t="s">
        <v>37</v>
      </c>
      <c r="M4016" s="196" t="s">
        <v>614</v>
      </c>
      <c r="N4016" s="196" t="s">
        <v>5321</v>
      </c>
      <c r="O4016" s="196"/>
      <c r="P4016" s="196"/>
      <c r="Q4016" s="217" t="s">
        <v>5302</v>
      </c>
      <c r="R4016" s="218"/>
      <c r="S4016" s="218"/>
      <c r="T4016" s="218"/>
      <c r="U4016" s="281" t="s">
        <v>4764</v>
      </c>
      <c r="V4016" s="197" t="s">
        <v>776</v>
      </c>
      <c r="W4016" s="220">
        <v>1</v>
      </c>
      <c r="X4016" s="285">
        <v>21090</v>
      </c>
      <c r="Y4016" s="285">
        <v>20451</v>
      </c>
      <c r="Z4016" s="285">
        <v>19173</v>
      </c>
      <c r="AA4016" s="285">
        <v>18022</v>
      </c>
      <c r="AB4016" s="5"/>
      <c r="AC4016" s="224">
        <f t="shared" si="146"/>
        <v>0</v>
      </c>
      <c r="AD4016" s="270">
        <f t="shared" si="147"/>
        <v>0</v>
      </c>
      <c r="AE4016" s="282" t="s">
        <v>7069</v>
      </c>
      <c r="AF4016" s="283" t="s">
        <v>4765</v>
      </c>
      <c r="AG4016" s="200"/>
      <c r="AH4016" s="200"/>
      <c r="AI4016" s="169" t="str">
        <f>IF(AB4016/W4016=0,"",IF(MOD(AB4016,W4016)&gt;0,"ОШИБКА!!! неверная кратность на сорт",""))</f>
        <v/>
      </c>
    </row>
    <row r="4017" spans="2:35">
      <c r="B4017" s="251"/>
      <c r="C4017" s="168"/>
      <c r="D4017" s="267"/>
      <c r="E4017" s="267"/>
      <c r="F4017" s="267"/>
      <c r="G4017" s="267"/>
      <c r="H4017" s="267"/>
      <c r="I4017" s="267"/>
      <c r="J4017" s="267"/>
      <c r="K4017" s="267"/>
      <c r="L4017" s="196" t="s">
        <v>37</v>
      </c>
      <c r="M4017" s="196" t="s">
        <v>614</v>
      </c>
      <c r="N4017" s="196" t="s">
        <v>5321</v>
      </c>
      <c r="O4017" s="196"/>
      <c r="P4017" s="196"/>
      <c r="Q4017" s="217" t="s">
        <v>5303</v>
      </c>
      <c r="R4017" s="218"/>
      <c r="S4017" s="218"/>
      <c r="T4017" s="218"/>
      <c r="U4017" s="281" t="s">
        <v>4764</v>
      </c>
      <c r="V4017" s="197" t="s">
        <v>776</v>
      </c>
      <c r="W4017" s="220">
        <v>1</v>
      </c>
      <c r="X4017" s="285">
        <v>28787</v>
      </c>
      <c r="Y4017" s="285">
        <v>27914</v>
      </c>
      <c r="Z4017" s="285">
        <v>26170</v>
      </c>
      <c r="AA4017" s="285">
        <v>24599</v>
      </c>
      <c r="AB4017" s="5"/>
      <c r="AC4017" s="224">
        <f t="shared" si="146"/>
        <v>0</v>
      </c>
      <c r="AD4017" s="270">
        <f t="shared" si="147"/>
        <v>0</v>
      </c>
      <c r="AE4017" s="282" t="s">
        <v>7069</v>
      </c>
      <c r="AF4017" s="283" t="s">
        <v>4765</v>
      </c>
      <c r="AG4017" s="200"/>
      <c r="AH4017" s="200"/>
      <c r="AI4017" s="169" t="str">
        <f>IF(AB4017/W4017=0,"",IF(MOD(AB4017,W4017)&gt;0,"ОШИБКА!!! неверная кратность на сорт",""))</f>
        <v/>
      </c>
    </row>
    <row r="4018" spans="2:35">
      <c r="B4018" s="251"/>
      <c r="C4018" s="168"/>
      <c r="D4018" s="267"/>
      <c r="E4018" s="267"/>
      <c r="F4018" s="267"/>
      <c r="G4018" s="267"/>
      <c r="H4018" s="267"/>
      <c r="I4018" s="267"/>
      <c r="J4018" s="267"/>
      <c r="K4018" s="267">
        <v>38</v>
      </c>
      <c r="L4018" s="196" t="s">
        <v>37</v>
      </c>
      <c r="M4018" s="196" t="s">
        <v>614</v>
      </c>
      <c r="N4018" s="196" t="s">
        <v>5322</v>
      </c>
      <c r="O4018" s="196"/>
      <c r="P4018" s="196"/>
      <c r="Q4018" s="217" t="s">
        <v>4861</v>
      </c>
      <c r="R4018" s="218"/>
      <c r="S4018" s="218"/>
      <c r="T4018" s="218"/>
      <c r="U4018" s="281" t="s">
        <v>4764</v>
      </c>
      <c r="V4018" s="197" t="s">
        <v>776</v>
      </c>
      <c r="W4018" s="220">
        <v>1</v>
      </c>
      <c r="X4018" s="285">
        <v>6085</v>
      </c>
      <c r="Y4018" s="285">
        <v>5900</v>
      </c>
      <c r="Z4018" s="285">
        <v>5531</v>
      </c>
      <c r="AA4018" s="285">
        <v>5199</v>
      </c>
      <c r="AB4018" s="5"/>
      <c r="AC4018" s="224">
        <f t="shared" si="146"/>
        <v>0</v>
      </c>
      <c r="AD4018" s="270">
        <f t="shared" si="147"/>
        <v>0</v>
      </c>
      <c r="AE4018" s="282" t="s">
        <v>7069</v>
      </c>
      <c r="AF4018" s="283" t="s">
        <v>4765</v>
      </c>
      <c r="AG4018" s="200"/>
      <c r="AH4018" s="200"/>
      <c r="AI4018" s="169" t="str">
        <f>IF(AB4018/W4018=0,"",IF(MOD(AB4018,W4018)&gt;0,"ОШИБКА!!! неверная кратность на сорт",""))</f>
        <v/>
      </c>
    </row>
    <row r="4019" spans="2:35">
      <c r="B4019" s="251"/>
      <c r="C4019" s="168"/>
      <c r="D4019" s="267"/>
      <c r="E4019" s="267"/>
      <c r="F4019" s="267"/>
      <c r="G4019" s="267"/>
      <c r="H4019" s="267"/>
      <c r="I4019" s="267"/>
      <c r="J4019" s="267"/>
      <c r="K4019" s="267">
        <v>195</v>
      </c>
      <c r="L4019" s="196" t="s">
        <v>37</v>
      </c>
      <c r="M4019" s="196" t="s">
        <v>614</v>
      </c>
      <c r="N4019" s="196" t="s">
        <v>5323</v>
      </c>
      <c r="O4019" s="196"/>
      <c r="P4019" s="196"/>
      <c r="Q4019" s="217" t="s">
        <v>5307</v>
      </c>
      <c r="R4019" s="218"/>
      <c r="S4019" s="218"/>
      <c r="T4019" s="218"/>
      <c r="U4019" s="281" t="s">
        <v>4764</v>
      </c>
      <c r="V4019" s="197" t="s">
        <v>776</v>
      </c>
      <c r="W4019" s="220">
        <v>1</v>
      </c>
      <c r="X4019" s="285">
        <v>7746</v>
      </c>
      <c r="Y4019" s="285">
        <v>7512</v>
      </c>
      <c r="Z4019" s="285">
        <v>7042</v>
      </c>
      <c r="AA4019" s="285">
        <v>6619</v>
      </c>
      <c r="AB4019" s="5"/>
      <c r="AC4019" s="224">
        <f t="shared" si="146"/>
        <v>0</v>
      </c>
      <c r="AD4019" s="270">
        <f t="shared" si="147"/>
        <v>0</v>
      </c>
      <c r="AE4019" s="282" t="s">
        <v>7069</v>
      </c>
      <c r="AF4019" s="283" t="s">
        <v>4765</v>
      </c>
      <c r="AG4019" s="200"/>
      <c r="AH4019" s="200"/>
      <c r="AI4019" s="169" t="str">
        <f>IF(AB4019/W4019=0,"",IF(MOD(AB4019,W4019)&gt;0,"ОШИБКА!!! неверная кратность на сорт",""))</f>
        <v/>
      </c>
    </row>
    <row r="4020" spans="2:35">
      <c r="B4020" s="251"/>
      <c r="C4020" s="168"/>
      <c r="D4020" s="267"/>
      <c r="E4020" s="267"/>
      <c r="F4020" s="267"/>
      <c r="G4020" s="267"/>
      <c r="H4020" s="267"/>
      <c r="I4020" s="267"/>
      <c r="J4020" s="267"/>
      <c r="K4020" s="267"/>
      <c r="L4020" s="196" t="s">
        <v>37</v>
      </c>
      <c r="M4020" s="196" t="s">
        <v>614</v>
      </c>
      <c r="N4020" s="196" t="s">
        <v>5323</v>
      </c>
      <c r="O4020" s="196"/>
      <c r="P4020" s="196"/>
      <c r="Q4020" s="217" t="s">
        <v>4902</v>
      </c>
      <c r="R4020" s="218"/>
      <c r="S4020" s="218"/>
      <c r="T4020" s="218"/>
      <c r="U4020" s="281" t="s">
        <v>4764</v>
      </c>
      <c r="V4020" s="197" t="s">
        <v>776</v>
      </c>
      <c r="W4020" s="220">
        <v>1</v>
      </c>
      <c r="X4020" s="285">
        <v>3529</v>
      </c>
      <c r="Y4020" s="285">
        <v>3422</v>
      </c>
      <c r="Z4020" s="285">
        <v>3208</v>
      </c>
      <c r="AA4020" s="285">
        <v>3015</v>
      </c>
      <c r="AB4020" s="5"/>
      <c r="AC4020" s="224">
        <f t="shared" si="146"/>
        <v>0</v>
      </c>
      <c r="AD4020" s="270">
        <f t="shared" si="147"/>
        <v>0</v>
      </c>
      <c r="AE4020" s="282" t="s">
        <v>7069</v>
      </c>
      <c r="AF4020" s="283" t="s">
        <v>4765</v>
      </c>
      <c r="AG4020" s="200"/>
      <c r="AH4020" s="200"/>
      <c r="AI4020" s="169" t="str">
        <f>IF(AB4020/W4020=0,"",IF(MOD(AB4020,W4020)&gt;0,"ОШИБКА!!! неверная кратность на сорт",""))</f>
        <v/>
      </c>
    </row>
    <row r="4021" spans="2:35">
      <c r="B4021" s="251"/>
      <c r="C4021" s="168"/>
      <c r="D4021" s="267"/>
      <c r="E4021" s="267"/>
      <c r="F4021" s="267"/>
      <c r="G4021" s="267"/>
      <c r="H4021" s="267"/>
      <c r="I4021" s="267"/>
      <c r="J4021" s="267"/>
      <c r="K4021" s="267">
        <v>296</v>
      </c>
      <c r="L4021" s="196" t="s">
        <v>37</v>
      </c>
      <c r="M4021" s="196" t="s">
        <v>614</v>
      </c>
      <c r="N4021" s="196" t="s">
        <v>5323</v>
      </c>
      <c r="O4021" s="196"/>
      <c r="P4021" s="196"/>
      <c r="Q4021" s="217" t="s">
        <v>5330</v>
      </c>
      <c r="R4021" s="218"/>
      <c r="S4021" s="218"/>
      <c r="T4021" s="218"/>
      <c r="U4021" s="281" t="s">
        <v>4764</v>
      </c>
      <c r="V4021" s="197" t="s">
        <v>776</v>
      </c>
      <c r="W4021" s="220">
        <v>1</v>
      </c>
      <c r="X4021" s="285">
        <v>4721</v>
      </c>
      <c r="Y4021" s="285">
        <v>4578</v>
      </c>
      <c r="Z4021" s="285">
        <v>4292</v>
      </c>
      <c r="AA4021" s="285">
        <v>4034</v>
      </c>
      <c r="AB4021" s="5"/>
      <c r="AC4021" s="224">
        <f t="shared" si="146"/>
        <v>0</v>
      </c>
      <c r="AD4021" s="270">
        <f t="shared" si="147"/>
        <v>0</v>
      </c>
      <c r="AE4021" s="282" t="s">
        <v>7069</v>
      </c>
      <c r="AF4021" s="283" t="s">
        <v>4765</v>
      </c>
      <c r="AG4021" s="200"/>
      <c r="AH4021" s="200"/>
      <c r="AI4021" s="169" t="str">
        <f>IF(AB4021/W4021=0,"",IF(MOD(AB4021,W4021)&gt;0,"ОШИБКА!!! неверная кратность на сорт",""))</f>
        <v/>
      </c>
    </row>
    <row r="4022" spans="2:35">
      <c r="B4022" s="251"/>
      <c r="C4022" s="168"/>
      <c r="D4022" s="267"/>
      <c r="E4022" s="267"/>
      <c r="F4022" s="267"/>
      <c r="G4022" s="267"/>
      <c r="H4022" s="267"/>
      <c r="I4022" s="267"/>
      <c r="J4022" s="267"/>
      <c r="K4022" s="267">
        <v>328</v>
      </c>
      <c r="L4022" s="196" t="s">
        <v>37</v>
      </c>
      <c r="M4022" s="196" t="s">
        <v>614</v>
      </c>
      <c r="N4022" s="196" t="s">
        <v>5324</v>
      </c>
      <c r="O4022" s="196"/>
      <c r="P4022" s="196"/>
      <c r="Q4022" s="217" t="s">
        <v>4822</v>
      </c>
      <c r="R4022" s="218"/>
      <c r="S4022" s="218"/>
      <c r="T4022" s="218"/>
      <c r="U4022" s="281" t="s">
        <v>4764</v>
      </c>
      <c r="V4022" s="197" t="s">
        <v>776</v>
      </c>
      <c r="W4022" s="220">
        <v>1</v>
      </c>
      <c r="X4022" s="285">
        <v>837</v>
      </c>
      <c r="Y4022" s="285">
        <v>812</v>
      </c>
      <c r="Z4022" s="285">
        <v>761</v>
      </c>
      <c r="AA4022" s="285">
        <v>715</v>
      </c>
      <c r="AB4022" s="5"/>
      <c r="AC4022" s="224">
        <f t="shared" si="146"/>
        <v>0</v>
      </c>
      <c r="AD4022" s="270">
        <f t="shared" si="147"/>
        <v>0</v>
      </c>
      <c r="AE4022" s="282" t="s">
        <v>7069</v>
      </c>
      <c r="AF4022" s="283" t="s">
        <v>4765</v>
      </c>
      <c r="AG4022" s="200"/>
      <c r="AH4022" s="200"/>
      <c r="AI4022" s="169" t="str">
        <f>IF(AB4022/W4022=0,"",IF(MOD(AB4022,W4022)&gt;0,"ОШИБКА!!! неверная кратность на сорт",""))</f>
        <v/>
      </c>
    </row>
    <row r="4023" spans="2:35">
      <c r="B4023" s="251"/>
      <c r="C4023" s="168"/>
      <c r="D4023" s="267"/>
      <c r="E4023" s="267"/>
      <c r="F4023" s="267"/>
      <c r="G4023" s="267"/>
      <c r="H4023" s="267"/>
      <c r="I4023" s="267"/>
      <c r="J4023" s="267"/>
      <c r="K4023" s="267"/>
      <c r="L4023" s="196" t="s">
        <v>37</v>
      </c>
      <c r="M4023" s="196" t="s">
        <v>614</v>
      </c>
      <c r="N4023" s="196" t="s">
        <v>5324</v>
      </c>
      <c r="O4023" s="196"/>
      <c r="P4023" s="196"/>
      <c r="Q4023" s="217" t="s">
        <v>5329</v>
      </c>
      <c r="R4023" s="218"/>
      <c r="S4023" s="218"/>
      <c r="T4023" s="218"/>
      <c r="U4023" s="281" t="s">
        <v>4764</v>
      </c>
      <c r="V4023" s="197" t="s">
        <v>776</v>
      </c>
      <c r="W4023" s="220">
        <v>1</v>
      </c>
      <c r="X4023" s="285">
        <v>3529</v>
      </c>
      <c r="Y4023" s="285">
        <v>3422</v>
      </c>
      <c r="Z4023" s="285">
        <v>3208</v>
      </c>
      <c r="AA4023" s="285">
        <v>3015</v>
      </c>
      <c r="AB4023" s="5"/>
      <c r="AC4023" s="224">
        <f t="shared" si="146"/>
        <v>0</v>
      </c>
      <c r="AD4023" s="270">
        <f t="shared" si="147"/>
        <v>0</v>
      </c>
      <c r="AE4023" s="282" t="s">
        <v>7069</v>
      </c>
      <c r="AF4023" s="283" t="s">
        <v>4765</v>
      </c>
      <c r="AG4023" s="200"/>
      <c r="AH4023" s="200"/>
      <c r="AI4023" s="169" t="str">
        <f>IF(AB4023/W4023=0,"",IF(MOD(AB4023,W4023)&gt;0,"ОШИБКА!!! неверная кратность на сорт",""))</f>
        <v/>
      </c>
    </row>
    <row r="4024" spans="2:35">
      <c r="B4024" s="251"/>
      <c r="C4024" s="168"/>
      <c r="D4024" s="267"/>
      <c r="E4024" s="267"/>
      <c r="F4024" s="267"/>
      <c r="G4024" s="267"/>
      <c r="H4024" s="267"/>
      <c r="I4024" s="267"/>
      <c r="J4024" s="267"/>
      <c r="K4024" s="267">
        <v>1</v>
      </c>
      <c r="L4024" s="196" t="s">
        <v>37</v>
      </c>
      <c r="M4024" s="196" t="s">
        <v>614</v>
      </c>
      <c r="N4024" s="196" t="s">
        <v>5325</v>
      </c>
      <c r="O4024" s="196"/>
      <c r="P4024" s="196"/>
      <c r="Q4024" s="217" t="s">
        <v>5307</v>
      </c>
      <c r="R4024" s="218"/>
      <c r="S4024" s="218"/>
      <c r="T4024" s="218"/>
      <c r="U4024" s="281" t="s">
        <v>4764</v>
      </c>
      <c r="V4024" s="197" t="s">
        <v>776</v>
      </c>
      <c r="W4024" s="220">
        <v>1</v>
      </c>
      <c r="X4024" s="285">
        <v>8590</v>
      </c>
      <c r="Y4024" s="285">
        <v>8330</v>
      </c>
      <c r="Z4024" s="285">
        <v>7809</v>
      </c>
      <c r="AA4024" s="285">
        <v>7340</v>
      </c>
      <c r="AB4024" s="5"/>
      <c r="AC4024" s="224">
        <f t="shared" si="146"/>
        <v>0</v>
      </c>
      <c r="AD4024" s="270">
        <f t="shared" si="147"/>
        <v>0</v>
      </c>
      <c r="AE4024" s="282" t="s">
        <v>7069</v>
      </c>
      <c r="AF4024" s="283" t="s">
        <v>4765</v>
      </c>
      <c r="AG4024" s="200"/>
      <c r="AH4024" s="200"/>
      <c r="AI4024" s="169" t="str">
        <f>IF(AB4024/W4024=0,"",IF(MOD(AB4024,W4024)&gt;0,"ОШИБКА!!! неверная кратность на сорт",""))</f>
        <v/>
      </c>
    </row>
    <row r="4025" spans="2:35">
      <c r="B4025" s="251"/>
      <c r="C4025" s="168"/>
      <c r="D4025" s="267"/>
      <c r="E4025" s="267"/>
      <c r="F4025" s="267"/>
      <c r="G4025" s="267"/>
      <c r="H4025" s="267"/>
      <c r="I4025" s="267"/>
      <c r="J4025" s="267"/>
      <c r="K4025" s="267">
        <v>1</v>
      </c>
      <c r="L4025" s="196" t="s">
        <v>37</v>
      </c>
      <c r="M4025" s="196" t="s">
        <v>614</v>
      </c>
      <c r="N4025" s="196" t="s">
        <v>5326</v>
      </c>
      <c r="O4025" s="196"/>
      <c r="P4025" s="196"/>
      <c r="Q4025" s="217" t="s">
        <v>4902</v>
      </c>
      <c r="R4025" s="218"/>
      <c r="S4025" s="218"/>
      <c r="T4025" s="218"/>
      <c r="U4025" s="281" t="s">
        <v>4764</v>
      </c>
      <c r="V4025" s="197" t="s">
        <v>776</v>
      </c>
      <c r="W4025" s="220">
        <v>1</v>
      </c>
      <c r="X4025" s="285">
        <v>3160</v>
      </c>
      <c r="Y4025" s="285">
        <v>3064</v>
      </c>
      <c r="Z4025" s="285">
        <v>2873</v>
      </c>
      <c r="AA4025" s="285">
        <v>2700</v>
      </c>
      <c r="AB4025" s="5"/>
      <c r="AC4025" s="224">
        <f t="shared" si="146"/>
        <v>0</v>
      </c>
      <c r="AD4025" s="270">
        <f t="shared" si="147"/>
        <v>0</v>
      </c>
      <c r="AE4025" s="282" t="s">
        <v>7069</v>
      </c>
      <c r="AF4025" s="283" t="s">
        <v>4765</v>
      </c>
      <c r="AG4025" s="200"/>
      <c r="AH4025" s="200"/>
      <c r="AI4025" s="169" t="str">
        <f>IF(AB4025/W4025=0,"",IF(MOD(AB4025,W4025)&gt;0,"ОШИБКА!!! неверная кратность на сорт",""))</f>
        <v/>
      </c>
    </row>
    <row r="4026" spans="2:35">
      <c r="B4026" s="251"/>
      <c r="C4026" s="168" t="s">
        <v>3548</v>
      </c>
      <c r="D4026" s="267"/>
      <c r="E4026" s="267"/>
      <c r="F4026" s="267"/>
      <c r="G4026" s="267"/>
      <c r="H4026" s="267"/>
      <c r="I4026" s="267"/>
      <c r="J4026" s="267"/>
      <c r="K4026" s="267"/>
      <c r="L4026" s="196" t="s">
        <v>37</v>
      </c>
      <c r="M4026" s="332" t="s">
        <v>614</v>
      </c>
      <c r="N4026" s="332" t="s">
        <v>171</v>
      </c>
      <c r="O4026" s="332" t="s">
        <v>170</v>
      </c>
      <c r="P4026" s="332" t="s">
        <v>172</v>
      </c>
      <c r="Q4026" s="338" t="s">
        <v>4734</v>
      </c>
      <c r="R4026" s="334"/>
      <c r="S4026" s="334"/>
      <c r="T4026" s="334"/>
      <c r="U4026" s="219"/>
      <c r="V4026" s="197" t="s">
        <v>157</v>
      </c>
      <c r="W4026" s="220">
        <v>1</v>
      </c>
      <c r="X4026" s="223">
        <v>1931</v>
      </c>
      <c r="Y4026" s="223">
        <v>1872</v>
      </c>
      <c r="Z4026" s="223">
        <v>1755</v>
      </c>
      <c r="AA4026" s="223">
        <v>1650</v>
      </c>
      <c r="AB4026" s="5"/>
      <c r="AC4026" s="224">
        <f t="shared" si="146"/>
        <v>0</v>
      </c>
      <c r="AD4026" s="270">
        <f t="shared" si="147"/>
        <v>0</v>
      </c>
      <c r="AE4026" s="198" t="s">
        <v>4484</v>
      </c>
      <c r="AF4026" s="199"/>
      <c r="AG4026" s="200"/>
      <c r="AH4026" s="200"/>
      <c r="AI4026" s="169" t="str">
        <f>IF(AB4026/W4026=0,"",IF(MOD(AB4026,W4026)&gt;0,"ОШИБКА!!! неверная кратность на сорт",""))</f>
        <v/>
      </c>
    </row>
    <row r="4027" spans="2:35">
      <c r="B4027" s="251"/>
      <c r="C4027" s="168" t="s">
        <v>2024</v>
      </c>
      <c r="D4027" s="267"/>
      <c r="E4027" s="267"/>
      <c r="F4027" s="267"/>
      <c r="G4027" s="267"/>
      <c r="H4027" s="267"/>
      <c r="I4027" s="267"/>
      <c r="J4027" s="267">
        <v>2</v>
      </c>
      <c r="K4027" s="267"/>
      <c r="L4027" s="196" t="s">
        <v>37</v>
      </c>
      <c r="M4027" s="196" t="s">
        <v>614</v>
      </c>
      <c r="N4027" s="196" t="s">
        <v>171</v>
      </c>
      <c r="O4027" s="196" t="s">
        <v>170</v>
      </c>
      <c r="P4027" s="196" t="s">
        <v>172</v>
      </c>
      <c r="Q4027" s="217" t="s">
        <v>3549</v>
      </c>
      <c r="R4027" s="218"/>
      <c r="S4027" s="218"/>
      <c r="T4027" s="218"/>
      <c r="U4027" s="219"/>
      <c r="V4027" s="197" t="s">
        <v>157</v>
      </c>
      <c r="W4027" s="220">
        <v>1</v>
      </c>
      <c r="X4027" s="223">
        <v>5695</v>
      </c>
      <c r="Y4027" s="223">
        <v>5522</v>
      </c>
      <c r="Z4027" s="223">
        <v>5177</v>
      </c>
      <c r="AA4027" s="223">
        <v>4866</v>
      </c>
      <c r="AB4027" s="5"/>
      <c r="AC4027" s="224">
        <f t="shared" si="146"/>
        <v>0</v>
      </c>
      <c r="AD4027" s="270">
        <f t="shared" si="147"/>
        <v>0</v>
      </c>
      <c r="AE4027" s="198"/>
      <c r="AF4027" s="199"/>
      <c r="AG4027" s="200"/>
      <c r="AH4027" s="200"/>
      <c r="AI4027" s="169" t="str">
        <f>IF(AB4027/W4027=0,"",IF(MOD(AB4027,W4027)&gt;0,"ОШИБКА!!! неверная кратность на сорт",""))</f>
        <v/>
      </c>
    </row>
    <row r="4028" spans="2:35">
      <c r="B4028" s="251"/>
      <c r="C4028" s="168" t="s">
        <v>2827</v>
      </c>
      <c r="D4028" s="267"/>
      <c r="E4028" s="267"/>
      <c r="F4028" s="267"/>
      <c r="G4028" s="267"/>
      <c r="H4028" s="267"/>
      <c r="I4028" s="267"/>
      <c r="J4028" s="267"/>
      <c r="K4028" s="267"/>
      <c r="L4028" s="196" t="s">
        <v>36</v>
      </c>
      <c r="M4028" s="332" t="s">
        <v>614</v>
      </c>
      <c r="N4028" s="332" t="s">
        <v>174</v>
      </c>
      <c r="O4028" s="332" t="s">
        <v>173</v>
      </c>
      <c r="P4028" s="332" t="s">
        <v>175</v>
      </c>
      <c r="Q4028" s="338" t="s">
        <v>3862</v>
      </c>
      <c r="R4028" s="334"/>
      <c r="S4028" s="334"/>
      <c r="T4028" s="334" t="s">
        <v>3863</v>
      </c>
      <c r="U4028" s="219"/>
      <c r="V4028" s="197" t="s">
        <v>176</v>
      </c>
      <c r="W4028" s="220">
        <v>1</v>
      </c>
      <c r="X4028" s="223">
        <v>5076</v>
      </c>
      <c r="Y4028" s="223">
        <v>4922</v>
      </c>
      <c r="Z4028" s="223">
        <v>4614</v>
      </c>
      <c r="AA4028" s="223">
        <v>4338</v>
      </c>
      <c r="AB4028" s="5"/>
      <c r="AC4028" s="224">
        <f t="shared" si="146"/>
        <v>0</v>
      </c>
      <c r="AD4028" s="270">
        <f t="shared" si="147"/>
        <v>0</v>
      </c>
      <c r="AE4028" s="198" t="s">
        <v>4484</v>
      </c>
      <c r="AF4028" s="199"/>
      <c r="AG4028" s="200"/>
      <c r="AH4028" s="200"/>
      <c r="AI4028" s="169" t="str">
        <f>IF(AB4028/W4028=0,"",IF(MOD(AB4028,W4028)&gt;0,"ОШИБКА!!! неверная кратность на сорт",""))</f>
        <v/>
      </c>
    </row>
    <row r="4029" spans="2:35">
      <c r="B4029" s="251"/>
      <c r="C4029" s="168" t="s">
        <v>894</v>
      </c>
      <c r="D4029" s="267">
        <v>5</v>
      </c>
      <c r="E4029" s="267"/>
      <c r="F4029" s="267"/>
      <c r="G4029" s="267"/>
      <c r="H4029" s="267"/>
      <c r="I4029" s="267"/>
      <c r="J4029" s="267">
        <v>10</v>
      </c>
      <c r="K4029" s="267"/>
      <c r="L4029" s="196" t="s">
        <v>36</v>
      </c>
      <c r="M4029" s="196" t="s">
        <v>614</v>
      </c>
      <c r="N4029" s="196" t="s">
        <v>174</v>
      </c>
      <c r="O4029" s="196" t="s">
        <v>173</v>
      </c>
      <c r="P4029" s="196" t="s">
        <v>895</v>
      </c>
      <c r="Q4029" s="217" t="s">
        <v>3862</v>
      </c>
      <c r="R4029" s="218"/>
      <c r="S4029" s="218"/>
      <c r="T4029" s="218" t="s">
        <v>3863</v>
      </c>
      <c r="U4029" s="219"/>
      <c r="V4029" s="197" t="s">
        <v>176</v>
      </c>
      <c r="W4029" s="220">
        <v>1</v>
      </c>
      <c r="X4029" s="223">
        <v>4385</v>
      </c>
      <c r="Y4029" s="223">
        <v>4252</v>
      </c>
      <c r="Z4029" s="223">
        <v>3986</v>
      </c>
      <c r="AA4029" s="223">
        <v>3747</v>
      </c>
      <c r="AB4029" s="5"/>
      <c r="AC4029" s="224">
        <f t="shared" si="146"/>
        <v>0</v>
      </c>
      <c r="AD4029" s="270">
        <f t="shared" si="147"/>
        <v>0</v>
      </c>
      <c r="AE4029" s="198"/>
      <c r="AF4029" s="199"/>
      <c r="AG4029" s="200"/>
      <c r="AH4029" s="200"/>
      <c r="AI4029" s="169" t="str">
        <f>IF(AB4029/W4029=0,"",IF(MOD(AB4029,W4029)&gt;0,"ОШИБКА!!! неверная кратность на сорт",""))</f>
        <v/>
      </c>
    </row>
    <row r="4030" spans="2:35">
      <c r="B4030" s="251"/>
      <c r="C4030" s="168" t="s">
        <v>3113</v>
      </c>
      <c r="D4030" s="267">
        <v>43</v>
      </c>
      <c r="E4030" s="267"/>
      <c r="F4030" s="267"/>
      <c r="G4030" s="267"/>
      <c r="H4030" s="267"/>
      <c r="I4030" s="267"/>
      <c r="J4030" s="267">
        <v>14</v>
      </c>
      <c r="K4030" s="267"/>
      <c r="L4030" s="196" t="s">
        <v>36</v>
      </c>
      <c r="M4030" s="196" t="s">
        <v>614</v>
      </c>
      <c r="N4030" s="196" t="s">
        <v>174</v>
      </c>
      <c r="O4030" s="196" t="s">
        <v>173</v>
      </c>
      <c r="P4030" s="196" t="s">
        <v>3882</v>
      </c>
      <c r="Q4030" s="217" t="s">
        <v>3217</v>
      </c>
      <c r="R4030" s="218"/>
      <c r="S4030" s="218"/>
      <c r="T4030" s="218" t="s">
        <v>3868</v>
      </c>
      <c r="U4030" s="219"/>
      <c r="V4030" s="197" t="s">
        <v>176</v>
      </c>
      <c r="W4030" s="220">
        <v>1</v>
      </c>
      <c r="X4030" s="223">
        <v>7901</v>
      </c>
      <c r="Y4030" s="223">
        <v>7661</v>
      </c>
      <c r="Z4030" s="223">
        <v>7182</v>
      </c>
      <c r="AA4030" s="223">
        <v>6752</v>
      </c>
      <c r="AB4030" s="5"/>
      <c r="AC4030" s="224">
        <f t="shared" si="146"/>
        <v>0</v>
      </c>
      <c r="AD4030" s="270">
        <f t="shared" si="147"/>
        <v>0</v>
      </c>
      <c r="AE4030" s="198"/>
      <c r="AF4030" s="199"/>
      <c r="AG4030" s="200"/>
      <c r="AH4030" s="200"/>
      <c r="AI4030" s="169" t="str">
        <f>IF(AB4030/W4030=0,"",IF(MOD(AB4030,W4030)&gt;0,"ОШИБКА!!! неверная кратность на сорт",""))</f>
        <v/>
      </c>
    </row>
    <row r="4031" spans="2:35">
      <c r="B4031" s="251"/>
      <c r="C4031" s="168" t="s">
        <v>892</v>
      </c>
      <c r="D4031" s="267"/>
      <c r="E4031" s="267"/>
      <c r="F4031" s="267"/>
      <c r="G4031" s="267"/>
      <c r="H4031" s="267"/>
      <c r="I4031" s="267"/>
      <c r="J4031" s="267">
        <v>1</v>
      </c>
      <c r="K4031" s="267"/>
      <c r="L4031" s="196" t="s">
        <v>36</v>
      </c>
      <c r="M4031" s="196" t="s">
        <v>614</v>
      </c>
      <c r="N4031" s="196" t="s">
        <v>174</v>
      </c>
      <c r="O4031" s="196" t="s">
        <v>173</v>
      </c>
      <c r="P4031" s="196" t="s">
        <v>2982</v>
      </c>
      <c r="Q4031" s="217" t="s">
        <v>3864</v>
      </c>
      <c r="R4031" s="218"/>
      <c r="S4031" s="218"/>
      <c r="T4031" s="218" t="s">
        <v>3865</v>
      </c>
      <c r="U4031" s="219"/>
      <c r="V4031" s="197" t="s">
        <v>176</v>
      </c>
      <c r="W4031" s="220">
        <v>1</v>
      </c>
      <c r="X4031" s="223">
        <v>5322</v>
      </c>
      <c r="Y4031" s="223">
        <v>5160</v>
      </c>
      <c r="Z4031" s="223">
        <v>4838</v>
      </c>
      <c r="AA4031" s="223">
        <v>4548</v>
      </c>
      <c r="AB4031" s="5"/>
      <c r="AC4031" s="224">
        <f t="shared" si="146"/>
        <v>0</v>
      </c>
      <c r="AD4031" s="270">
        <f t="shared" si="147"/>
        <v>0</v>
      </c>
      <c r="AE4031" s="198"/>
      <c r="AF4031" s="199"/>
      <c r="AG4031" s="200"/>
      <c r="AH4031" s="200"/>
      <c r="AI4031" s="169" t="str">
        <f>IF(AB4031/W4031=0,"",IF(MOD(AB4031,W4031)&gt;0,"ОШИБКА!!! неверная кратность на сорт",""))</f>
        <v/>
      </c>
    </row>
    <row r="4032" spans="2:35">
      <c r="B4032" s="251"/>
      <c r="C4032" s="168" t="s">
        <v>893</v>
      </c>
      <c r="D4032" s="267">
        <v>8</v>
      </c>
      <c r="E4032" s="267"/>
      <c r="F4032" s="267"/>
      <c r="G4032" s="267"/>
      <c r="H4032" s="267"/>
      <c r="I4032" s="267"/>
      <c r="J4032" s="267">
        <v>5</v>
      </c>
      <c r="K4032" s="267"/>
      <c r="L4032" s="196" t="s">
        <v>36</v>
      </c>
      <c r="M4032" s="196" t="s">
        <v>614</v>
      </c>
      <c r="N4032" s="196" t="s">
        <v>174</v>
      </c>
      <c r="O4032" s="196" t="s">
        <v>173</v>
      </c>
      <c r="P4032" s="196" t="s">
        <v>2025</v>
      </c>
      <c r="Q4032" s="217" t="s">
        <v>3862</v>
      </c>
      <c r="R4032" s="218"/>
      <c r="S4032" s="218"/>
      <c r="T4032" s="218" t="s">
        <v>3866</v>
      </c>
      <c r="U4032" s="219"/>
      <c r="V4032" s="197" t="s">
        <v>176</v>
      </c>
      <c r="W4032" s="220">
        <v>1</v>
      </c>
      <c r="X4032" s="223">
        <v>4533</v>
      </c>
      <c r="Y4032" s="223">
        <v>4396</v>
      </c>
      <c r="Z4032" s="223">
        <v>4121</v>
      </c>
      <c r="AA4032" s="223">
        <v>3874</v>
      </c>
      <c r="AB4032" s="5"/>
      <c r="AC4032" s="224">
        <f t="shared" si="146"/>
        <v>0</v>
      </c>
      <c r="AD4032" s="270">
        <f t="shared" si="147"/>
        <v>0</v>
      </c>
      <c r="AE4032" s="198"/>
      <c r="AF4032" s="199"/>
      <c r="AG4032" s="200"/>
      <c r="AH4032" s="200"/>
      <c r="AI4032" s="169" t="str">
        <f>IF(AB4032/W4032=0,"",IF(MOD(AB4032,W4032)&gt;0,"ОШИБКА!!! неверная кратность на сорт",""))</f>
        <v/>
      </c>
    </row>
    <row r="4033" spans="2:35">
      <c r="B4033" s="251"/>
      <c r="C4033" s="168" t="s">
        <v>177</v>
      </c>
      <c r="D4033" s="267"/>
      <c r="E4033" s="267"/>
      <c r="F4033" s="267"/>
      <c r="G4033" s="267"/>
      <c r="H4033" s="267"/>
      <c r="I4033" s="267"/>
      <c r="J4033" s="267">
        <v>3</v>
      </c>
      <c r="K4033" s="267"/>
      <c r="L4033" s="196" t="s">
        <v>37</v>
      </c>
      <c r="M4033" s="196" t="s">
        <v>614</v>
      </c>
      <c r="N4033" s="196" t="s">
        <v>174</v>
      </c>
      <c r="O4033" s="196" t="s">
        <v>173</v>
      </c>
      <c r="P4033" s="196" t="s">
        <v>2025</v>
      </c>
      <c r="Q4033" s="217" t="s">
        <v>6165</v>
      </c>
      <c r="R4033" s="218"/>
      <c r="S4033" s="218"/>
      <c r="T4033" s="218"/>
      <c r="U4033" s="219"/>
      <c r="V4033" s="197" t="s">
        <v>157</v>
      </c>
      <c r="W4033" s="220">
        <v>1</v>
      </c>
      <c r="X4033" s="223">
        <v>6808</v>
      </c>
      <c r="Y4033" s="223">
        <v>6602</v>
      </c>
      <c r="Z4033" s="223">
        <v>6189</v>
      </c>
      <c r="AA4033" s="223">
        <v>5818</v>
      </c>
      <c r="AB4033" s="5"/>
      <c r="AC4033" s="224">
        <f t="shared" si="146"/>
        <v>0</v>
      </c>
      <c r="AD4033" s="270">
        <f t="shared" si="147"/>
        <v>0</v>
      </c>
      <c r="AE4033" s="198"/>
      <c r="AF4033" s="199"/>
      <c r="AG4033" s="200"/>
      <c r="AH4033" s="200"/>
      <c r="AI4033" s="169" t="str">
        <f>IF(AB4033/W4033=0,"",IF(MOD(AB4033,W4033)&gt;0,"ОШИБКА!!! неверная кратность на сорт",""))</f>
        <v/>
      </c>
    </row>
    <row r="4034" spans="2:35">
      <c r="B4034" s="251"/>
      <c r="C4034" s="168" t="s">
        <v>2781</v>
      </c>
      <c r="D4034" s="267">
        <v>20</v>
      </c>
      <c r="E4034" s="267"/>
      <c r="F4034" s="267"/>
      <c r="G4034" s="267"/>
      <c r="H4034" s="267"/>
      <c r="I4034" s="267"/>
      <c r="J4034" s="267"/>
      <c r="K4034" s="267"/>
      <c r="L4034" s="196" t="s">
        <v>36</v>
      </c>
      <c r="M4034" s="196" t="s">
        <v>614</v>
      </c>
      <c r="N4034" s="196" t="s">
        <v>174</v>
      </c>
      <c r="O4034" s="196" t="s">
        <v>173</v>
      </c>
      <c r="P4034" s="196" t="s">
        <v>2026</v>
      </c>
      <c r="Q4034" s="217" t="s">
        <v>49</v>
      </c>
      <c r="R4034" s="218"/>
      <c r="S4034" s="218"/>
      <c r="T4034" s="218"/>
      <c r="U4034" s="219"/>
      <c r="V4034" s="197" t="s">
        <v>176</v>
      </c>
      <c r="W4034" s="220">
        <v>1</v>
      </c>
      <c r="X4034" s="223">
        <v>5429</v>
      </c>
      <c r="Y4034" s="223">
        <v>5264</v>
      </c>
      <c r="Z4034" s="223">
        <v>4935</v>
      </c>
      <c r="AA4034" s="223">
        <v>4639</v>
      </c>
      <c r="AB4034" s="5"/>
      <c r="AC4034" s="224">
        <f t="shared" si="146"/>
        <v>0</v>
      </c>
      <c r="AD4034" s="270">
        <f t="shared" si="147"/>
        <v>0</v>
      </c>
      <c r="AE4034" s="198"/>
      <c r="AF4034" s="199"/>
      <c r="AG4034" s="200"/>
      <c r="AH4034" s="200"/>
      <c r="AI4034" s="169" t="str">
        <f>IF(AB4034/W4034=0,"",IF(MOD(AB4034,W4034)&gt;0,"ОШИБКА!!! неверная кратность на сорт",""))</f>
        <v/>
      </c>
    </row>
    <row r="4035" spans="2:35">
      <c r="B4035" s="251"/>
      <c r="C4035" s="168" t="s">
        <v>3077</v>
      </c>
      <c r="D4035" s="267">
        <v>136</v>
      </c>
      <c r="E4035" s="267"/>
      <c r="F4035" s="267"/>
      <c r="G4035" s="267"/>
      <c r="H4035" s="267"/>
      <c r="I4035" s="267"/>
      <c r="J4035" s="267">
        <v>17</v>
      </c>
      <c r="K4035" s="267"/>
      <c r="L4035" s="196" t="s">
        <v>36</v>
      </c>
      <c r="M4035" s="196" t="s">
        <v>614</v>
      </c>
      <c r="N4035" s="196" t="s">
        <v>174</v>
      </c>
      <c r="O4035" s="196" t="s">
        <v>173</v>
      </c>
      <c r="P4035" s="196"/>
      <c r="Q4035" s="196" t="s">
        <v>19</v>
      </c>
      <c r="R4035" s="218" t="s">
        <v>106</v>
      </c>
      <c r="S4035" s="218"/>
      <c r="T4035" s="218"/>
      <c r="U4035" s="219"/>
      <c r="V4035" s="197" t="s">
        <v>176</v>
      </c>
      <c r="W4035" s="220">
        <v>1</v>
      </c>
      <c r="X4035" s="223">
        <v>1165</v>
      </c>
      <c r="Y4035" s="223">
        <v>1130</v>
      </c>
      <c r="Z4035" s="223">
        <v>1059</v>
      </c>
      <c r="AA4035" s="223">
        <v>996</v>
      </c>
      <c r="AB4035" s="5"/>
      <c r="AC4035" s="224">
        <f t="shared" si="146"/>
        <v>0</v>
      </c>
      <c r="AD4035" s="270">
        <f t="shared" si="147"/>
        <v>0</v>
      </c>
      <c r="AE4035" s="198"/>
      <c r="AF4035" s="199"/>
      <c r="AG4035" s="200"/>
      <c r="AH4035" s="200"/>
      <c r="AI4035" s="169" t="str">
        <f>IF(AB4035/W4035=0,"",IF(MOD(AB4035,W4035)&gt;0,"ОШИБКА!!! неверная кратность на сорт",""))</f>
        <v/>
      </c>
    </row>
    <row r="4036" spans="2:35">
      <c r="B4036" s="251"/>
      <c r="C4036" s="168" t="s">
        <v>180</v>
      </c>
      <c r="D4036" s="267">
        <v>83</v>
      </c>
      <c r="E4036" s="267"/>
      <c r="F4036" s="267"/>
      <c r="G4036" s="267"/>
      <c r="H4036" s="267"/>
      <c r="I4036" s="267"/>
      <c r="J4036" s="267">
        <v>5</v>
      </c>
      <c r="K4036" s="267"/>
      <c r="L4036" s="196" t="s">
        <v>37</v>
      </c>
      <c r="M4036" s="196" t="s">
        <v>614</v>
      </c>
      <c r="N4036" s="196" t="s">
        <v>179</v>
      </c>
      <c r="O4036" s="196" t="s">
        <v>178</v>
      </c>
      <c r="P4036" s="196" t="s">
        <v>2027</v>
      </c>
      <c r="Q4036" s="217" t="s">
        <v>4612</v>
      </c>
      <c r="R4036" s="218"/>
      <c r="S4036" s="218"/>
      <c r="T4036" s="218"/>
      <c r="U4036" s="315"/>
      <c r="V4036" s="197" t="s">
        <v>176</v>
      </c>
      <c r="W4036" s="220">
        <v>1</v>
      </c>
      <c r="X4036" s="223">
        <v>4536</v>
      </c>
      <c r="Y4036" s="223">
        <v>4399</v>
      </c>
      <c r="Z4036" s="223">
        <v>4124</v>
      </c>
      <c r="AA4036" s="223">
        <v>3877</v>
      </c>
      <c r="AB4036" s="5"/>
      <c r="AC4036" s="224">
        <f t="shared" si="146"/>
        <v>0</v>
      </c>
      <c r="AD4036" s="270">
        <f t="shared" si="147"/>
        <v>0</v>
      </c>
      <c r="AE4036" s="198"/>
      <c r="AF4036" s="199"/>
      <c r="AG4036" s="200"/>
      <c r="AH4036" s="200"/>
      <c r="AI4036" s="169" t="str">
        <f>IF(AB4036/W4036=0,"",IF(MOD(AB4036,W4036)&gt;0,"ОШИБКА!!! неверная кратность на сорт",""))</f>
        <v/>
      </c>
    </row>
    <row r="4037" spans="2:35">
      <c r="B4037" s="251"/>
      <c r="C4037" s="168" t="s">
        <v>2782</v>
      </c>
      <c r="D4037" s="267"/>
      <c r="E4037" s="267"/>
      <c r="F4037" s="267"/>
      <c r="G4037" s="267"/>
      <c r="H4037" s="267"/>
      <c r="I4037" s="267"/>
      <c r="J4037" s="267"/>
      <c r="K4037" s="267"/>
      <c r="L4037" s="196" t="s">
        <v>36</v>
      </c>
      <c r="M4037" s="332" t="s">
        <v>614</v>
      </c>
      <c r="N4037" s="332" t="s">
        <v>182</v>
      </c>
      <c r="O4037" s="332" t="s">
        <v>181</v>
      </c>
      <c r="P4037" s="332" t="s">
        <v>926</v>
      </c>
      <c r="Q4037" s="338" t="s">
        <v>49</v>
      </c>
      <c r="R4037" s="334"/>
      <c r="S4037" s="334"/>
      <c r="T4037" s="334"/>
      <c r="U4037" s="219"/>
      <c r="V4037" s="197" t="s">
        <v>176</v>
      </c>
      <c r="W4037" s="220">
        <v>1</v>
      </c>
      <c r="X4037" s="223">
        <v>5429</v>
      </c>
      <c r="Y4037" s="223">
        <v>5264</v>
      </c>
      <c r="Z4037" s="223">
        <v>4935</v>
      </c>
      <c r="AA4037" s="223">
        <v>4639</v>
      </c>
      <c r="AB4037" s="5"/>
      <c r="AC4037" s="224">
        <f t="shared" si="146"/>
        <v>0</v>
      </c>
      <c r="AD4037" s="270">
        <f t="shared" si="147"/>
        <v>0</v>
      </c>
      <c r="AE4037" s="198" t="s">
        <v>4484</v>
      </c>
      <c r="AF4037" s="199"/>
      <c r="AG4037" s="200"/>
      <c r="AH4037" s="200"/>
      <c r="AI4037" s="169" t="str">
        <f>IF(AB4037/W4037=0,"",IF(MOD(AB4037,W4037)&gt;0,"ОШИБКА!!! неверная кратность на сорт",""))</f>
        <v/>
      </c>
    </row>
    <row r="4038" spans="2:35">
      <c r="B4038" s="251"/>
      <c r="C4038" s="168" t="s">
        <v>3550</v>
      </c>
      <c r="D4038" s="267"/>
      <c r="E4038" s="267"/>
      <c r="F4038" s="267"/>
      <c r="G4038" s="267"/>
      <c r="H4038" s="267"/>
      <c r="I4038" s="267"/>
      <c r="J4038" s="267"/>
      <c r="K4038" s="267"/>
      <c r="L4038" s="196" t="s">
        <v>37</v>
      </c>
      <c r="M4038" s="332" t="s">
        <v>614</v>
      </c>
      <c r="N4038" s="332" t="s">
        <v>182</v>
      </c>
      <c r="O4038" s="332" t="s">
        <v>181</v>
      </c>
      <c r="P4038" s="332" t="s">
        <v>926</v>
      </c>
      <c r="Q4038" s="338" t="s">
        <v>6166</v>
      </c>
      <c r="R4038" s="334"/>
      <c r="S4038" s="334"/>
      <c r="T4038" s="334"/>
      <c r="U4038" s="219"/>
      <c r="V4038" s="197" t="s">
        <v>176</v>
      </c>
      <c r="W4038" s="220">
        <v>1</v>
      </c>
      <c r="X4038" s="223">
        <v>4315</v>
      </c>
      <c r="Y4038" s="223">
        <v>4184</v>
      </c>
      <c r="Z4038" s="223">
        <v>3923</v>
      </c>
      <c r="AA4038" s="223">
        <v>3688</v>
      </c>
      <c r="AB4038" s="5"/>
      <c r="AC4038" s="224">
        <f t="shared" si="146"/>
        <v>0</v>
      </c>
      <c r="AD4038" s="270">
        <f t="shared" si="147"/>
        <v>0</v>
      </c>
      <c r="AE4038" s="198" t="s">
        <v>4484</v>
      </c>
      <c r="AF4038" s="199"/>
      <c r="AG4038" s="200"/>
      <c r="AH4038" s="200"/>
      <c r="AI4038" s="169" t="str">
        <f>IF(AB4038/W4038=0,"",IF(MOD(AB4038,W4038)&gt;0,"ОШИБКА!!! неверная кратность на сорт",""))</f>
        <v/>
      </c>
    </row>
    <row r="4039" spans="2:35">
      <c r="B4039" s="251"/>
      <c r="C4039" s="168" t="s">
        <v>845</v>
      </c>
      <c r="D4039" s="267"/>
      <c r="E4039" s="267"/>
      <c r="F4039" s="267"/>
      <c r="G4039" s="267"/>
      <c r="H4039" s="267"/>
      <c r="I4039" s="267"/>
      <c r="J4039" s="267"/>
      <c r="K4039" s="267"/>
      <c r="L4039" s="196" t="s">
        <v>36</v>
      </c>
      <c r="M4039" s="332" t="s">
        <v>614</v>
      </c>
      <c r="N4039" s="332" t="s">
        <v>182</v>
      </c>
      <c r="O4039" s="332" t="s">
        <v>181</v>
      </c>
      <c r="P4039" s="332" t="s">
        <v>77</v>
      </c>
      <c r="Q4039" s="338" t="s">
        <v>3850</v>
      </c>
      <c r="R4039" s="334"/>
      <c r="S4039" s="334"/>
      <c r="T4039" s="334"/>
      <c r="U4039" s="219"/>
      <c r="V4039" s="197" t="s">
        <v>157</v>
      </c>
      <c r="W4039" s="220">
        <v>1</v>
      </c>
      <c r="X4039" s="223">
        <v>1431</v>
      </c>
      <c r="Y4039" s="223">
        <v>1388</v>
      </c>
      <c r="Z4039" s="223">
        <v>1301</v>
      </c>
      <c r="AA4039" s="223">
        <v>1223</v>
      </c>
      <c r="AB4039" s="5"/>
      <c r="AC4039" s="224">
        <f t="shared" si="146"/>
        <v>0</v>
      </c>
      <c r="AD4039" s="270">
        <f t="shared" si="147"/>
        <v>0</v>
      </c>
      <c r="AE4039" s="198" t="s">
        <v>4484</v>
      </c>
      <c r="AF4039" s="199"/>
      <c r="AG4039" s="200"/>
      <c r="AH4039" s="200"/>
      <c r="AI4039" s="169" t="str">
        <f>IF(AB4039/W4039=0,"",IF(MOD(AB4039,W4039)&gt;0,"ОШИБКА!!! неверная кратность на сорт",""))</f>
        <v/>
      </c>
    </row>
    <row r="4040" spans="2:35">
      <c r="B4040" s="251"/>
      <c r="C4040" s="168" t="s">
        <v>183</v>
      </c>
      <c r="D4040" s="267"/>
      <c r="E4040" s="267"/>
      <c r="F4040" s="267"/>
      <c r="G4040" s="267"/>
      <c r="H4040" s="267"/>
      <c r="I4040" s="267">
        <v>2</v>
      </c>
      <c r="J4040" s="267">
        <v>1</v>
      </c>
      <c r="K4040" s="267"/>
      <c r="L4040" s="196" t="s">
        <v>37</v>
      </c>
      <c r="M4040" s="196" t="s">
        <v>614</v>
      </c>
      <c r="N4040" s="196" t="s">
        <v>182</v>
      </c>
      <c r="O4040" s="196" t="s">
        <v>181</v>
      </c>
      <c r="P4040" s="196" t="s">
        <v>77</v>
      </c>
      <c r="Q4040" s="217" t="s">
        <v>6151</v>
      </c>
      <c r="R4040" s="218"/>
      <c r="S4040" s="218"/>
      <c r="T4040" s="218"/>
      <c r="U4040" s="219"/>
      <c r="V4040" s="197" t="s">
        <v>176</v>
      </c>
      <c r="W4040" s="220">
        <v>1</v>
      </c>
      <c r="X4040" s="223">
        <v>4460</v>
      </c>
      <c r="Y4040" s="223">
        <v>4325</v>
      </c>
      <c r="Z4040" s="223">
        <v>4055</v>
      </c>
      <c r="AA4040" s="223">
        <v>3812</v>
      </c>
      <c r="AB4040" s="5"/>
      <c r="AC4040" s="224">
        <f t="shared" si="146"/>
        <v>0</v>
      </c>
      <c r="AD4040" s="270">
        <f t="shared" si="147"/>
        <v>0</v>
      </c>
      <c r="AE4040" s="198"/>
      <c r="AF4040" s="199"/>
      <c r="AG4040" s="200"/>
      <c r="AH4040" s="200"/>
      <c r="AI4040" s="169" t="str">
        <f>IF(AB4040/W4040=0,"",IF(MOD(AB4040,W4040)&gt;0,"ОШИБКА!!! неверная кратность на сорт",""))</f>
        <v/>
      </c>
    </row>
    <row r="4041" spans="2:35">
      <c r="B4041" s="251"/>
      <c r="C4041" s="168" t="s">
        <v>189</v>
      </c>
      <c r="D4041" s="267">
        <v>12</v>
      </c>
      <c r="E4041" s="267"/>
      <c r="F4041" s="267"/>
      <c r="G4041" s="267"/>
      <c r="H4041" s="267"/>
      <c r="I4041" s="267"/>
      <c r="J4041" s="267"/>
      <c r="K4041" s="267"/>
      <c r="L4041" s="196" t="s">
        <v>37</v>
      </c>
      <c r="M4041" s="196" t="s">
        <v>614</v>
      </c>
      <c r="N4041" s="196" t="s">
        <v>185</v>
      </c>
      <c r="O4041" s="196" t="s">
        <v>184</v>
      </c>
      <c r="P4041" s="196" t="s">
        <v>2680</v>
      </c>
      <c r="Q4041" s="217" t="s">
        <v>6163</v>
      </c>
      <c r="R4041" s="218"/>
      <c r="S4041" s="218"/>
      <c r="T4041" s="218"/>
      <c r="U4041" s="219"/>
      <c r="V4041" s="197" t="s">
        <v>176</v>
      </c>
      <c r="W4041" s="220">
        <v>1</v>
      </c>
      <c r="X4041" s="223">
        <v>6010</v>
      </c>
      <c r="Y4041" s="223">
        <v>5828</v>
      </c>
      <c r="Z4041" s="223">
        <v>5463</v>
      </c>
      <c r="AA4041" s="223">
        <v>5136</v>
      </c>
      <c r="AB4041" s="5"/>
      <c r="AC4041" s="224">
        <f t="shared" si="146"/>
        <v>0</v>
      </c>
      <c r="AD4041" s="270">
        <f t="shared" si="147"/>
        <v>0</v>
      </c>
      <c r="AE4041" s="198"/>
      <c r="AF4041" s="199"/>
      <c r="AG4041" s="200"/>
      <c r="AH4041" s="200"/>
      <c r="AI4041" s="169" t="str">
        <f>IF(AB4041/W4041=0,"",IF(MOD(AB4041,W4041)&gt;0,"ОШИБКА!!! неверная кратность на сорт",""))</f>
        <v/>
      </c>
    </row>
    <row r="4042" spans="2:35">
      <c r="B4042" s="251"/>
      <c r="C4042" s="168" t="s">
        <v>188</v>
      </c>
      <c r="D4042" s="267">
        <v>9</v>
      </c>
      <c r="E4042" s="267"/>
      <c r="F4042" s="267"/>
      <c r="G4042" s="267"/>
      <c r="H4042" s="267"/>
      <c r="I4042" s="267"/>
      <c r="J4042" s="267">
        <v>9</v>
      </c>
      <c r="K4042" s="267"/>
      <c r="L4042" s="196" t="s">
        <v>37</v>
      </c>
      <c r="M4042" s="196" t="s">
        <v>614</v>
      </c>
      <c r="N4042" s="196" t="s">
        <v>185</v>
      </c>
      <c r="O4042" s="196" t="s">
        <v>184</v>
      </c>
      <c r="P4042" s="196" t="s">
        <v>2680</v>
      </c>
      <c r="Q4042" s="217" t="s">
        <v>6164</v>
      </c>
      <c r="R4042" s="218"/>
      <c r="S4042" s="218"/>
      <c r="T4042" s="218"/>
      <c r="U4042" s="219"/>
      <c r="V4042" s="197" t="s">
        <v>176</v>
      </c>
      <c r="W4042" s="220">
        <v>1</v>
      </c>
      <c r="X4042" s="223">
        <v>6520</v>
      </c>
      <c r="Y4042" s="223">
        <v>6322</v>
      </c>
      <c r="Z4042" s="223">
        <v>5927</v>
      </c>
      <c r="AA4042" s="223">
        <v>5571</v>
      </c>
      <c r="AB4042" s="5"/>
      <c r="AC4042" s="224">
        <f t="shared" si="146"/>
        <v>0</v>
      </c>
      <c r="AD4042" s="270">
        <f t="shared" si="147"/>
        <v>0</v>
      </c>
      <c r="AE4042" s="198"/>
      <c r="AF4042" s="199"/>
      <c r="AG4042" s="200"/>
      <c r="AH4042" s="200"/>
      <c r="AI4042" s="169" t="str">
        <f>IF(AB4042/W4042=0,"",IF(MOD(AB4042,W4042)&gt;0,"ОШИБКА!!! неверная кратность на сорт",""))</f>
        <v/>
      </c>
    </row>
    <row r="4043" spans="2:35">
      <c r="B4043" s="251"/>
      <c r="C4043" s="168" t="s">
        <v>187</v>
      </c>
      <c r="D4043" s="267">
        <v>2</v>
      </c>
      <c r="E4043" s="267"/>
      <c r="F4043" s="267"/>
      <c r="G4043" s="267"/>
      <c r="H4043" s="267"/>
      <c r="I4043" s="267"/>
      <c r="J4043" s="267">
        <v>3</v>
      </c>
      <c r="K4043" s="267"/>
      <c r="L4043" s="196" t="s">
        <v>37</v>
      </c>
      <c r="M4043" s="196" t="s">
        <v>614</v>
      </c>
      <c r="N4043" s="196" t="s">
        <v>185</v>
      </c>
      <c r="O4043" s="196" t="s">
        <v>184</v>
      </c>
      <c r="P4043" s="196" t="s">
        <v>2680</v>
      </c>
      <c r="Q4043" s="217" t="s">
        <v>6165</v>
      </c>
      <c r="R4043" s="218"/>
      <c r="S4043" s="218"/>
      <c r="T4043" s="218"/>
      <c r="U4043" s="219"/>
      <c r="V4043" s="197" t="s">
        <v>157</v>
      </c>
      <c r="W4043" s="220">
        <v>1</v>
      </c>
      <c r="X4043" s="223">
        <v>6145</v>
      </c>
      <c r="Y4043" s="223">
        <v>5959</v>
      </c>
      <c r="Z4043" s="223">
        <v>5586</v>
      </c>
      <c r="AA4043" s="223">
        <v>5251</v>
      </c>
      <c r="AB4043" s="5"/>
      <c r="AC4043" s="224">
        <f t="shared" si="146"/>
        <v>0</v>
      </c>
      <c r="AD4043" s="270">
        <f t="shared" si="147"/>
        <v>0</v>
      </c>
      <c r="AE4043" s="198"/>
      <c r="AF4043" s="199"/>
      <c r="AG4043" s="200"/>
      <c r="AH4043" s="200"/>
      <c r="AI4043" s="169" t="str">
        <f>IF(AB4043/W4043=0,"",IF(MOD(AB4043,W4043)&gt;0,"ОШИБКА!!! неверная кратность на сорт",""))</f>
        <v/>
      </c>
    </row>
    <row r="4044" spans="2:35">
      <c r="B4044" s="251"/>
      <c r="C4044" s="168" t="s">
        <v>3115</v>
      </c>
      <c r="D4044" s="267">
        <v>5</v>
      </c>
      <c r="E4044" s="267"/>
      <c r="F4044" s="267"/>
      <c r="G4044" s="267"/>
      <c r="H4044" s="267"/>
      <c r="I4044" s="267"/>
      <c r="J4044" s="267">
        <v>9</v>
      </c>
      <c r="K4044" s="267"/>
      <c r="L4044" s="196" t="s">
        <v>36</v>
      </c>
      <c r="M4044" s="196" t="s">
        <v>614</v>
      </c>
      <c r="N4044" s="196" t="s">
        <v>185</v>
      </c>
      <c r="O4044" s="196" t="s">
        <v>184</v>
      </c>
      <c r="P4044" s="196" t="s">
        <v>190</v>
      </c>
      <c r="Q4044" s="217" t="s">
        <v>3852</v>
      </c>
      <c r="R4044" s="218" t="s">
        <v>106</v>
      </c>
      <c r="S4044" s="218"/>
      <c r="T4044" s="218"/>
      <c r="U4044" s="219"/>
      <c r="V4044" s="197" t="s">
        <v>176</v>
      </c>
      <c r="W4044" s="220">
        <v>1</v>
      </c>
      <c r="X4044" s="223">
        <v>4243</v>
      </c>
      <c r="Y4044" s="223">
        <v>4114</v>
      </c>
      <c r="Z4044" s="223">
        <v>3857</v>
      </c>
      <c r="AA4044" s="223">
        <v>3626</v>
      </c>
      <c r="AB4044" s="5"/>
      <c r="AC4044" s="224">
        <f t="shared" si="146"/>
        <v>0</v>
      </c>
      <c r="AD4044" s="270">
        <f t="shared" si="147"/>
        <v>0</v>
      </c>
      <c r="AE4044" s="198"/>
      <c r="AF4044" s="199"/>
      <c r="AG4044" s="200"/>
      <c r="AH4044" s="200"/>
      <c r="AI4044" s="169" t="str">
        <f>IF(AB4044/W4044=0,"",IF(MOD(AB4044,W4044)&gt;0,"ОШИБКА!!! неверная кратность на сорт",""))</f>
        <v/>
      </c>
    </row>
    <row r="4045" spans="2:35">
      <c r="B4045" s="251"/>
      <c r="C4045" s="168" t="s">
        <v>191</v>
      </c>
      <c r="D4045" s="267">
        <v>47</v>
      </c>
      <c r="E4045" s="267"/>
      <c r="F4045" s="267"/>
      <c r="G4045" s="267"/>
      <c r="H4045" s="267"/>
      <c r="I4045" s="267"/>
      <c r="J4045" s="267"/>
      <c r="K4045" s="267"/>
      <c r="L4045" s="196" t="s">
        <v>36</v>
      </c>
      <c r="M4045" s="196" t="s">
        <v>614</v>
      </c>
      <c r="N4045" s="196" t="s">
        <v>185</v>
      </c>
      <c r="O4045" s="196" t="s">
        <v>184</v>
      </c>
      <c r="P4045" s="196" t="s">
        <v>192</v>
      </c>
      <c r="Q4045" s="217" t="s">
        <v>52</v>
      </c>
      <c r="R4045" s="218"/>
      <c r="S4045" s="218"/>
      <c r="T4045" s="218"/>
      <c r="U4045" s="219"/>
      <c r="V4045" s="197" t="s">
        <v>157</v>
      </c>
      <c r="W4045" s="220">
        <v>1</v>
      </c>
      <c r="X4045" s="223">
        <v>1431</v>
      </c>
      <c r="Y4045" s="223">
        <v>1388</v>
      </c>
      <c r="Z4045" s="223">
        <v>1301</v>
      </c>
      <c r="AA4045" s="223">
        <v>1223</v>
      </c>
      <c r="AB4045" s="5"/>
      <c r="AC4045" s="224">
        <f t="shared" si="146"/>
        <v>0</v>
      </c>
      <c r="AD4045" s="270">
        <f t="shared" si="147"/>
        <v>0</v>
      </c>
      <c r="AE4045" s="198"/>
      <c r="AF4045" s="199"/>
      <c r="AG4045" s="200"/>
      <c r="AH4045" s="200"/>
      <c r="AI4045" s="169" t="str">
        <f>IF(AB4045/W4045=0,"",IF(MOD(AB4045,W4045)&gt;0,"ОШИБКА!!! неверная кратность на сорт",""))</f>
        <v/>
      </c>
    </row>
    <row r="4046" spans="2:35">
      <c r="B4046" s="251"/>
      <c r="C4046" s="168" t="s">
        <v>3625</v>
      </c>
      <c r="D4046" s="267"/>
      <c r="E4046" s="267"/>
      <c r="F4046" s="267"/>
      <c r="G4046" s="267"/>
      <c r="H4046" s="267"/>
      <c r="I4046" s="267"/>
      <c r="J4046" s="267"/>
      <c r="K4046" s="267"/>
      <c r="L4046" s="196" t="s">
        <v>37</v>
      </c>
      <c r="M4046" s="332" t="s">
        <v>614</v>
      </c>
      <c r="N4046" s="332" t="s">
        <v>185</v>
      </c>
      <c r="O4046" s="332" t="s">
        <v>184</v>
      </c>
      <c r="P4046" s="332" t="s">
        <v>192</v>
      </c>
      <c r="Q4046" s="338" t="s">
        <v>3289</v>
      </c>
      <c r="R4046" s="334"/>
      <c r="S4046" s="334"/>
      <c r="T4046" s="334"/>
      <c r="U4046" s="219"/>
      <c r="V4046" s="197" t="s">
        <v>157</v>
      </c>
      <c r="W4046" s="220">
        <v>1</v>
      </c>
      <c r="X4046" s="223">
        <v>2895</v>
      </c>
      <c r="Y4046" s="223">
        <v>2807</v>
      </c>
      <c r="Z4046" s="223">
        <v>2631</v>
      </c>
      <c r="AA4046" s="223">
        <v>2474</v>
      </c>
      <c r="AB4046" s="5"/>
      <c r="AC4046" s="224">
        <f t="shared" ref="AC4046:AC4109" si="148">X4046*AB4046</f>
        <v>0</v>
      </c>
      <c r="AD4046" s="270">
        <f t="shared" ref="AD4046:AD4109" si="149">IF(Y4046&lt;&gt;"",IF(AND($AC$25&gt;=200000,AB4046&gt;=20),AB4046*AA4046,IF(AND($AC$25&gt;=200000,AB4046&lt;20),AB4046*Z4046,IF(AND($AC$25&lt;200000,AB4046&gt;=20),AB4046*Y4046,AB4046*X4046))),IF($AC$25&gt;=200000,AB4046*Z4046,AB4046*X4046))</f>
        <v>0</v>
      </c>
      <c r="AE4046" s="198" t="s">
        <v>4484</v>
      </c>
      <c r="AF4046" s="199"/>
      <c r="AG4046" s="200"/>
      <c r="AH4046" s="200"/>
      <c r="AI4046" s="169" t="str">
        <f>IF(AB4046/W4046=0,"",IF(MOD(AB4046,W4046)&gt;0,"ОШИБКА!!! неверная кратность на сорт",""))</f>
        <v/>
      </c>
    </row>
    <row r="4047" spans="2:35">
      <c r="B4047" s="251"/>
      <c r="C4047" s="168" t="s">
        <v>915</v>
      </c>
      <c r="D4047" s="267">
        <v>38</v>
      </c>
      <c r="E4047" s="267"/>
      <c r="F4047" s="267"/>
      <c r="G4047" s="267"/>
      <c r="H4047" s="267"/>
      <c r="I4047" s="267"/>
      <c r="J4047" s="267"/>
      <c r="K4047" s="267"/>
      <c r="L4047" s="196" t="s">
        <v>36</v>
      </c>
      <c r="M4047" s="196" t="s">
        <v>614</v>
      </c>
      <c r="N4047" s="196" t="s">
        <v>2987</v>
      </c>
      <c r="O4047" s="196" t="s">
        <v>846</v>
      </c>
      <c r="P4047" s="196" t="s">
        <v>2682</v>
      </c>
      <c r="Q4047" s="217" t="s">
        <v>52</v>
      </c>
      <c r="R4047" s="218"/>
      <c r="S4047" s="218"/>
      <c r="T4047" s="218"/>
      <c r="U4047" s="219"/>
      <c r="V4047" s="197" t="s">
        <v>157</v>
      </c>
      <c r="W4047" s="220">
        <v>1</v>
      </c>
      <c r="X4047" s="223">
        <v>1368</v>
      </c>
      <c r="Y4047" s="223">
        <v>1327</v>
      </c>
      <c r="Z4047" s="223">
        <v>1244</v>
      </c>
      <c r="AA4047" s="223">
        <v>1169</v>
      </c>
      <c r="AB4047" s="5"/>
      <c r="AC4047" s="224">
        <f t="shared" si="148"/>
        <v>0</v>
      </c>
      <c r="AD4047" s="270">
        <f t="shared" si="149"/>
        <v>0</v>
      </c>
      <c r="AE4047" s="198"/>
      <c r="AF4047" s="199"/>
      <c r="AG4047" s="200"/>
      <c r="AH4047" s="200"/>
      <c r="AI4047" s="169" t="str">
        <f>IF(AB4047/W4047=0,"",IF(MOD(AB4047,W4047)&gt;0,"ОШИБКА!!! неверная кратность на сорт",""))</f>
        <v/>
      </c>
    </row>
    <row r="4048" spans="2:35">
      <c r="B4048" s="251"/>
      <c r="C4048" s="168" t="s">
        <v>2681</v>
      </c>
      <c r="D4048" s="267"/>
      <c r="E4048" s="267"/>
      <c r="F4048" s="267"/>
      <c r="G4048" s="267"/>
      <c r="H4048" s="267"/>
      <c r="I4048" s="267"/>
      <c r="J4048" s="267"/>
      <c r="K4048" s="267"/>
      <c r="L4048" s="196" t="s">
        <v>37</v>
      </c>
      <c r="M4048" s="332" t="s">
        <v>614</v>
      </c>
      <c r="N4048" s="332" t="s">
        <v>2987</v>
      </c>
      <c r="O4048" s="332" t="s">
        <v>846</v>
      </c>
      <c r="P4048" s="332" t="s">
        <v>2682</v>
      </c>
      <c r="Q4048" s="338" t="s">
        <v>6162</v>
      </c>
      <c r="R4048" s="334"/>
      <c r="S4048" s="334"/>
      <c r="T4048" s="334"/>
      <c r="U4048" s="219"/>
      <c r="V4048" s="197" t="s">
        <v>74</v>
      </c>
      <c r="W4048" s="220">
        <v>1</v>
      </c>
      <c r="X4048" s="223">
        <v>6965</v>
      </c>
      <c r="Y4048" s="223">
        <v>6754</v>
      </c>
      <c r="Z4048" s="223">
        <v>6332</v>
      </c>
      <c r="AA4048" s="223">
        <v>5952</v>
      </c>
      <c r="AB4048" s="5"/>
      <c r="AC4048" s="224">
        <f t="shared" si="148"/>
        <v>0</v>
      </c>
      <c r="AD4048" s="270">
        <f t="shared" si="149"/>
        <v>0</v>
      </c>
      <c r="AE4048" s="198" t="s">
        <v>4484</v>
      </c>
      <c r="AF4048" s="199"/>
      <c r="AG4048" s="200"/>
      <c r="AH4048" s="200"/>
      <c r="AI4048" s="169" t="str">
        <f>IF(AB4048/W4048=0,"",IF(MOD(AB4048,W4048)&gt;0,"ОШИБКА!!! неверная кратность на сорт",""))</f>
        <v/>
      </c>
    </row>
    <row r="4049" spans="2:35">
      <c r="B4049" s="251"/>
      <c r="C4049" s="168" t="s">
        <v>193</v>
      </c>
      <c r="D4049" s="267"/>
      <c r="E4049" s="267"/>
      <c r="F4049" s="267"/>
      <c r="G4049" s="267"/>
      <c r="H4049" s="267"/>
      <c r="I4049" s="267"/>
      <c r="J4049" s="267">
        <v>2</v>
      </c>
      <c r="K4049" s="267"/>
      <c r="L4049" s="196" t="s">
        <v>37</v>
      </c>
      <c r="M4049" s="196" t="s">
        <v>614</v>
      </c>
      <c r="N4049" s="196" t="s">
        <v>2987</v>
      </c>
      <c r="O4049" s="196" t="s">
        <v>846</v>
      </c>
      <c r="P4049" s="196" t="s">
        <v>2682</v>
      </c>
      <c r="Q4049" s="217" t="s">
        <v>3280</v>
      </c>
      <c r="R4049" s="218"/>
      <c r="S4049" s="218"/>
      <c r="T4049" s="218"/>
      <c r="U4049" s="219"/>
      <c r="V4049" s="197" t="s">
        <v>157</v>
      </c>
      <c r="W4049" s="220">
        <v>1</v>
      </c>
      <c r="X4049" s="223">
        <v>5264</v>
      </c>
      <c r="Y4049" s="223">
        <v>5104</v>
      </c>
      <c r="Z4049" s="223">
        <v>4785</v>
      </c>
      <c r="AA4049" s="223">
        <v>4498</v>
      </c>
      <c r="AB4049" s="5"/>
      <c r="AC4049" s="224">
        <f t="shared" si="148"/>
        <v>0</v>
      </c>
      <c r="AD4049" s="270">
        <f t="shared" si="149"/>
        <v>0</v>
      </c>
      <c r="AE4049" s="198"/>
      <c r="AF4049" s="199"/>
      <c r="AG4049" s="200"/>
      <c r="AH4049" s="200"/>
      <c r="AI4049" s="169" t="str">
        <f>IF(AB4049/W4049=0,"",IF(MOD(AB4049,W4049)&gt;0,"ОШИБКА!!! неверная кратность на сорт",""))</f>
        <v/>
      </c>
    </row>
    <row r="4050" spans="2:35">
      <c r="B4050" s="251"/>
      <c r="C4050" s="168" t="s">
        <v>3626</v>
      </c>
      <c r="D4050" s="267"/>
      <c r="E4050" s="267"/>
      <c r="F4050" s="267"/>
      <c r="G4050" s="267"/>
      <c r="H4050" s="267"/>
      <c r="I4050" s="267"/>
      <c r="J4050" s="267">
        <v>2</v>
      </c>
      <c r="K4050" s="267"/>
      <c r="L4050" s="196" t="s">
        <v>37</v>
      </c>
      <c r="M4050" s="196" t="s">
        <v>614</v>
      </c>
      <c r="N4050" s="196" t="s">
        <v>2987</v>
      </c>
      <c r="O4050" s="196" t="s">
        <v>846</v>
      </c>
      <c r="P4050" s="196" t="s">
        <v>4193</v>
      </c>
      <c r="Q4050" s="217" t="s">
        <v>6161</v>
      </c>
      <c r="R4050" s="218"/>
      <c r="S4050" s="218"/>
      <c r="T4050" s="218"/>
      <c r="U4050" s="219"/>
      <c r="V4050" s="197" t="s">
        <v>176</v>
      </c>
      <c r="W4050" s="220">
        <v>1</v>
      </c>
      <c r="X4050" s="223">
        <v>4632</v>
      </c>
      <c r="Y4050" s="223">
        <v>4492</v>
      </c>
      <c r="Z4050" s="223">
        <v>4211</v>
      </c>
      <c r="AA4050" s="223">
        <v>3958</v>
      </c>
      <c r="AB4050" s="5"/>
      <c r="AC4050" s="224">
        <f t="shared" si="148"/>
        <v>0</v>
      </c>
      <c r="AD4050" s="270">
        <f t="shared" si="149"/>
        <v>0</v>
      </c>
      <c r="AE4050" s="198"/>
      <c r="AF4050" s="199"/>
      <c r="AG4050" s="200"/>
      <c r="AH4050" s="200"/>
      <c r="AI4050" s="169" t="str">
        <f>IF(AB4050/W4050=0,"",IF(MOD(AB4050,W4050)&gt;0,"ОШИБКА!!! неверная кратность на сорт",""))</f>
        <v/>
      </c>
    </row>
    <row r="4051" spans="2:35">
      <c r="B4051" s="251"/>
      <c r="C4051" s="168" t="s">
        <v>194</v>
      </c>
      <c r="D4051" s="267">
        <v>41</v>
      </c>
      <c r="E4051" s="267"/>
      <c r="F4051" s="267"/>
      <c r="G4051" s="267"/>
      <c r="H4051" s="267"/>
      <c r="I4051" s="267"/>
      <c r="J4051" s="267">
        <v>6</v>
      </c>
      <c r="K4051" s="267"/>
      <c r="L4051" s="196" t="s">
        <v>36</v>
      </c>
      <c r="M4051" s="196" t="s">
        <v>614</v>
      </c>
      <c r="N4051" s="196" t="s">
        <v>2987</v>
      </c>
      <c r="O4051" s="196" t="s">
        <v>846</v>
      </c>
      <c r="P4051" s="196" t="s">
        <v>195</v>
      </c>
      <c r="Q4051" s="217" t="s">
        <v>52</v>
      </c>
      <c r="R4051" s="218"/>
      <c r="S4051" s="218"/>
      <c r="T4051" s="218"/>
      <c r="U4051" s="219"/>
      <c r="V4051" s="197" t="s">
        <v>157</v>
      </c>
      <c r="W4051" s="220">
        <v>1</v>
      </c>
      <c r="X4051" s="223">
        <v>1368</v>
      </c>
      <c r="Y4051" s="223">
        <v>1327</v>
      </c>
      <c r="Z4051" s="223">
        <v>1244</v>
      </c>
      <c r="AA4051" s="223">
        <v>1169</v>
      </c>
      <c r="AB4051" s="5"/>
      <c r="AC4051" s="224">
        <f t="shared" si="148"/>
        <v>0</v>
      </c>
      <c r="AD4051" s="270">
        <f t="shared" si="149"/>
        <v>0</v>
      </c>
      <c r="AE4051" s="198"/>
      <c r="AF4051" s="199"/>
      <c r="AG4051" s="200"/>
      <c r="AH4051" s="200"/>
      <c r="AI4051" s="169" t="str">
        <f>IF(AB4051/W4051=0,"",IF(MOD(AB4051,W4051)&gt;0,"ОШИБКА!!! неверная кратность на сорт",""))</f>
        <v/>
      </c>
    </row>
    <row r="4052" spans="2:35">
      <c r="B4052" s="251"/>
      <c r="C4052" s="168" t="s">
        <v>2683</v>
      </c>
      <c r="D4052" s="267">
        <v>14</v>
      </c>
      <c r="E4052" s="267"/>
      <c r="F4052" s="267"/>
      <c r="G4052" s="267"/>
      <c r="H4052" s="267"/>
      <c r="I4052" s="267"/>
      <c r="J4052" s="267">
        <v>9</v>
      </c>
      <c r="K4052" s="267"/>
      <c r="L4052" s="196" t="s">
        <v>37</v>
      </c>
      <c r="M4052" s="196" t="s">
        <v>614</v>
      </c>
      <c r="N4052" s="196" t="s">
        <v>2987</v>
      </c>
      <c r="O4052" s="196" t="s">
        <v>846</v>
      </c>
      <c r="P4052" s="196" t="s">
        <v>195</v>
      </c>
      <c r="Q4052" s="217" t="s">
        <v>543</v>
      </c>
      <c r="R4052" s="218"/>
      <c r="S4052" s="218"/>
      <c r="T4052" s="218"/>
      <c r="U4052" s="219"/>
      <c r="V4052" s="197" t="s">
        <v>776</v>
      </c>
      <c r="W4052" s="220">
        <v>1</v>
      </c>
      <c r="X4052" s="223">
        <v>4343</v>
      </c>
      <c r="Y4052" s="223">
        <v>4212</v>
      </c>
      <c r="Z4052" s="223">
        <v>3948</v>
      </c>
      <c r="AA4052" s="223">
        <v>3712</v>
      </c>
      <c r="AB4052" s="5"/>
      <c r="AC4052" s="224">
        <f t="shared" si="148"/>
        <v>0</v>
      </c>
      <c r="AD4052" s="270">
        <f t="shared" si="149"/>
        <v>0</v>
      </c>
      <c r="AE4052" s="198"/>
      <c r="AF4052" s="199"/>
      <c r="AG4052" s="200"/>
      <c r="AH4052" s="200"/>
      <c r="AI4052" s="169" t="str">
        <f>IF(AB4052/W4052=0,"",IF(MOD(AB4052,W4052)&gt;0,"ОШИБКА!!! неверная кратность на сорт",""))</f>
        <v/>
      </c>
    </row>
    <row r="4053" spans="2:35">
      <c r="B4053" s="251"/>
      <c r="C4053" s="168" t="s">
        <v>3627</v>
      </c>
      <c r="D4053" s="267">
        <v>1</v>
      </c>
      <c r="E4053" s="267"/>
      <c r="F4053" s="267"/>
      <c r="G4053" s="267"/>
      <c r="H4053" s="267"/>
      <c r="I4053" s="267"/>
      <c r="J4053" s="267"/>
      <c r="K4053" s="267"/>
      <c r="L4053" s="196" t="s">
        <v>37</v>
      </c>
      <c r="M4053" s="196" t="s">
        <v>614</v>
      </c>
      <c r="N4053" s="196" t="s">
        <v>2987</v>
      </c>
      <c r="O4053" s="196" t="s">
        <v>846</v>
      </c>
      <c r="P4053" s="196" t="s">
        <v>4194</v>
      </c>
      <c r="Q4053" s="217" t="s">
        <v>6160</v>
      </c>
      <c r="R4053" s="218"/>
      <c r="S4053" s="218"/>
      <c r="T4053" s="218"/>
      <c r="U4053" s="219"/>
      <c r="V4053" s="197" t="s">
        <v>176</v>
      </c>
      <c r="W4053" s="220">
        <v>1</v>
      </c>
      <c r="X4053" s="223">
        <v>3952</v>
      </c>
      <c r="Y4053" s="223">
        <v>3832</v>
      </c>
      <c r="Z4053" s="223">
        <v>3593</v>
      </c>
      <c r="AA4053" s="223">
        <v>3377</v>
      </c>
      <c r="AB4053" s="5"/>
      <c r="AC4053" s="224">
        <f t="shared" si="148"/>
        <v>0</v>
      </c>
      <c r="AD4053" s="270">
        <f t="shared" si="149"/>
        <v>0</v>
      </c>
      <c r="AE4053" s="198"/>
      <c r="AF4053" s="199"/>
      <c r="AG4053" s="200"/>
      <c r="AH4053" s="200"/>
      <c r="AI4053" s="169" t="str">
        <f>IF(AB4053/W4053=0,"",IF(MOD(AB4053,W4053)&gt;0,"ОШИБКА!!! неверная кратность на сорт",""))</f>
        <v/>
      </c>
    </row>
    <row r="4054" spans="2:35">
      <c r="B4054" s="251"/>
      <c r="C4054" s="168" t="s">
        <v>3641</v>
      </c>
      <c r="D4054" s="267"/>
      <c r="E4054" s="267"/>
      <c r="F4054" s="267"/>
      <c r="G4054" s="267"/>
      <c r="H4054" s="267"/>
      <c r="I4054" s="267"/>
      <c r="J4054" s="267"/>
      <c r="K4054" s="267"/>
      <c r="L4054" s="196" t="s">
        <v>37</v>
      </c>
      <c r="M4054" s="332" t="s">
        <v>614</v>
      </c>
      <c r="N4054" s="332" t="s">
        <v>12</v>
      </c>
      <c r="O4054" s="332" t="s">
        <v>13</v>
      </c>
      <c r="P4054" s="332" t="s">
        <v>4199</v>
      </c>
      <c r="Q4054" s="338" t="s">
        <v>6157</v>
      </c>
      <c r="R4054" s="334"/>
      <c r="S4054" s="334"/>
      <c r="T4054" s="334"/>
      <c r="U4054" s="219"/>
      <c r="V4054" s="197" t="s">
        <v>176</v>
      </c>
      <c r="W4054" s="220">
        <v>1</v>
      </c>
      <c r="X4054" s="223">
        <v>3629</v>
      </c>
      <c r="Y4054" s="223">
        <v>3519</v>
      </c>
      <c r="Z4054" s="223">
        <v>3299</v>
      </c>
      <c r="AA4054" s="223">
        <v>3101</v>
      </c>
      <c r="AB4054" s="5"/>
      <c r="AC4054" s="224">
        <f t="shared" si="148"/>
        <v>0</v>
      </c>
      <c r="AD4054" s="270">
        <f t="shared" si="149"/>
        <v>0</v>
      </c>
      <c r="AE4054" s="198" t="s">
        <v>4484</v>
      </c>
      <c r="AF4054" s="199"/>
      <c r="AG4054" s="200"/>
      <c r="AH4054" s="200"/>
      <c r="AI4054" s="169" t="str">
        <f>IF(AB4054/W4054=0,"",IF(MOD(AB4054,W4054)&gt;0,"ОШИБКА!!! неверная кратность на сорт",""))</f>
        <v/>
      </c>
    </row>
    <row r="4055" spans="2:35">
      <c r="B4055" s="251"/>
      <c r="C4055" s="168" t="s">
        <v>2829</v>
      </c>
      <c r="D4055" s="267"/>
      <c r="E4055" s="267"/>
      <c r="F4055" s="267"/>
      <c r="G4055" s="267"/>
      <c r="H4055" s="267"/>
      <c r="I4055" s="267"/>
      <c r="J4055" s="267"/>
      <c r="K4055" s="267"/>
      <c r="L4055" s="196" t="s">
        <v>36</v>
      </c>
      <c r="M4055" s="332" t="s">
        <v>614</v>
      </c>
      <c r="N4055" s="332" t="s">
        <v>12</v>
      </c>
      <c r="O4055" s="332" t="s">
        <v>13</v>
      </c>
      <c r="P4055" s="332" t="s">
        <v>196</v>
      </c>
      <c r="Q4055" s="338" t="s">
        <v>3854</v>
      </c>
      <c r="R4055" s="334"/>
      <c r="S4055" s="334"/>
      <c r="T4055" s="334" t="s">
        <v>3861</v>
      </c>
      <c r="U4055" s="219"/>
      <c r="V4055" s="197" t="s">
        <v>176</v>
      </c>
      <c r="W4055" s="220">
        <v>1</v>
      </c>
      <c r="X4055" s="223">
        <v>4187</v>
      </c>
      <c r="Y4055" s="223">
        <v>4060</v>
      </c>
      <c r="Z4055" s="223">
        <v>3806</v>
      </c>
      <c r="AA4055" s="223">
        <v>3578</v>
      </c>
      <c r="AB4055" s="5"/>
      <c r="AC4055" s="224">
        <f t="shared" si="148"/>
        <v>0</v>
      </c>
      <c r="AD4055" s="270">
        <f t="shared" si="149"/>
        <v>0</v>
      </c>
      <c r="AE4055" s="198" t="s">
        <v>4484</v>
      </c>
      <c r="AF4055" s="199"/>
      <c r="AG4055" s="200"/>
      <c r="AH4055" s="200"/>
      <c r="AI4055" s="169" t="str">
        <f>IF(AB4055/W4055=0,"",IF(MOD(AB4055,W4055)&gt;0,"ОШИБКА!!! неверная кратность на сорт",""))</f>
        <v/>
      </c>
    </row>
    <row r="4056" spans="2:35">
      <c r="B4056" s="251"/>
      <c r="C4056" s="168" t="s">
        <v>3111</v>
      </c>
      <c r="D4056" s="267">
        <v>48</v>
      </c>
      <c r="E4056" s="267"/>
      <c r="F4056" s="267"/>
      <c r="G4056" s="267"/>
      <c r="H4056" s="267"/>
      <c r="I4056" s="267"/>
      <c r="J4056" s="267">
        <v>7</v>
      </c>
      <c r="K4056" s="267"/>
      <c r="L4056" s="196" t="s">
        <v>36</v>
      </c>
      <c r="M4056" s="196" t="s">
        <v>614</v>
      </c>
      <c r="N4056" s="196" t="s">
        <v>12</v>
      </c>
      <c r="O4056" s="196" t="s">
        <v>13</v>
      </c>
      <c r="P4056" s="196" t="s">
        <v>196</v>
      </c>
      <c r="Q4056" s="217" t="s">
        <v>3217</v>
      </c>
      <c r="R4056" s="218"/>
      <c r="S4056" s="218"/>
      <c r="T4056" s="218"/>
      <c r="U4056" s="219"/>
      <c r="V4056" s="197" t="s">
        <v>176</v>
      </c>
      <c r="W4056" s="220">
        <v>1</v>
      </c>
      <c r="X4056" s="223">
        <v>3654</v>
      </c>
      <c r="Y4056" s="223">
        <v>3543</v>
      </c>
      <c r="Z4056" s="223">
        <v>3321</v>
      </c>
      <c r="AA4056" s="223">
        <v>3122</v>
      </c>
      <c r="AB4056" s="5"/>
      <c r="AC4056" s="224">
        <f t="shared" si="148"/>
        <v>0</v>
      </c>
      <c r="AD4056" s="270">
        <f t="shared" si="149"/>
        <v>0</v>
      </c>
      <c r="AE4056" s="198"/>
      <c r="AF4056" s="199"/>
      <c r="AG4056" s="200"/>
      <c r="AH4056" s="200"/>
      <c r="AI4056" s="169" t="str">
        <f>IF(AB4056/W4056=0,"",IF(MOD(AB4056,W4056)&gt;0,"ОШИБКА!!! неверная кратность на сорт",""))</f>
        <v/>
      </c>
    </row>
    <row r="4057" spans="2:35">
      <c r="B4057" s="251"/>
      <c r="C4057" s="168" t="s">
        <v>197</v>
      </c>
      <c r="D4057" s="267">
        <v>3</v>
      </c>
      <c r="E4057" s="267"/>
      <c r="F4057" s="267"/>
      <c r="G4057" s="267"/>
      <c r="H4057" s="267"/>
      <c r="I4057" s="267"/>
      <c r="J4057" s="267"/>
      <c r="K4057" s="267"/>
      <c r="L4057" s="196" t="s">
        <v>37</v>
      </c>
      <c r="M4057" s="196" t="s">
        <v>614</v>
      </c>
      <c r="N4057" s="196" t="s">
        <v>12</v>
      </c>
      <c r="O4057" s="196" t="s">
        <v>13</v>
      </c>
      <c r="P4057" s="196" t="s">
        <v>196</v>
      </c>
      <c r="Q4057" s="217" t="s">
        <v>6159</v>
      </c>
      <c r="R4057" s="218"/>
      <c r="S4057" s="218"/>
      <c r="T4057" s="218"/>
      <c r="U4057" s="219"/>
      <c r="V4057" s="197" t="s">
        <v>176</v>
      </c>
      <c r="W4057" s="220">
        <v>1</v>
      </c>
      <c r="X4057" s="223">
        <v>5266</v>
      </c>
      <c r="Y4057" s="223">
        <v>5106</v>
      </c>
      <c r="Z4057" s="223">
        <v>4787</v>
      </c>
      <c r="AA4057" s="223">
        <v>4500</v>
      </c>
      <c r="AB4057" s="5"/>
      <c r="AC4057" s="224">
        <f t="shared" si="148"/>
        <v>0</v>
      </c>
      <c r="AD4057" s="270">
        <f t="shared" si="149"/>
        <v>0</v>
      </c>
      <c r="AE4057" s="198"/>
      <c r="AF4057" s="199"/>
      <c r="AG4057" s="200"/>
      <c r="AH4057" s="200"/>
      <c r="AI4057" s="169" t="str">
        <f>IF(AB4057/W4057=0,"",IF(MOD(AB4057,W4057)&gt;0,"ОШИБКА!!! неверная кратность на сорт",""))</f>
        <v/>
      </c>
    </row>
    <row r="4058" spans="2:35">
      <c r="B4058" s="251"/>
      <c r="C4058" s="168" t="s">
        <v>201</v>
      </c>
      <c r="D4058" s="267">
        <v>4</v>
      </c>
      <c r="E4058" s="267"/>
      <c r="F4058" s="267"/>
      <c r="G4058" s="267"/>
      <c r="H4058" s="267"/>
      <c r="I4058" s="267"/>
      <c r="J4058" s="267"/>
      <c r="K4058" s="267"/>
      <c r="L4058" s="196" t="s">
        <v>37</v>
      </c>
      <c r="M4058" s="196" t="s">
        <v>614</v>
      </c>
      <c r="N4058" s="196" t="s">
        <v>12</v>
      </c>
      <c r="O4058" s="196" t="s">
        <v>13</v>
      </c>
      <c r="P4058" s="196" t="s">
        <v>196</v>
      </c>
      <c r="Q4058" s="217" t="s">
        <v>4735</v>
      </c>
      <c r="R4058" s="218"/>
      <c r="S4058" s="218"/>
      <c r="T4058" s="218"/>
      <c r="U4058" s="219"/>
      <c r="V4058" s="197" t="s">
        <v>176</v>
      </c>
      <c r="W4058" s="220">
        <v>1</v>
      </c>
      <c r="X4058" s="223">
        <v>5670</v>
      </c>
      <c r="Y4058" s="223">
        <v>5498</v>
      </c>
      <c r="Z4058" s="223">
        <v>5154</v>
      </c>
      <c r="AA4058" s="223">
        <v>4845</v>
      </c>
      <c r="AB4058" s="5"/>
      <c r="AC4058" s="224">
        <f t="shared" si="148"/>
        <v>0</v>
      </c>
      <c r="AD4058" s="270">
        <f t="shared" si="149"/>
        <v>0</v>
      </c>
      <c r="AE4058" s="198"/>
      <c r="AF4058" s="199"/>
      <c r="AG4058" s="200"/>
      <c r="AH4058" s="200"/>
      <c r="AI4058" s="169" t="str">
        <f>IF(AB4058/W4058=0,"",IF(MOD(AB4058,W4058)&gt;0,"ОШИБКА!!! неверная кратность на сорт",""))</f>
        <v/>
      </c>
    </row>
    <row r="4059" spans="2:35">
      <c r="B4059" s="251"/>
      <c r="C4059" s="168" t="s">
        <v>200</v>
      </c>
      <c r="D4059" s="267">
        <v>2</v>
      </c>
      <c r="E4059" s="267"/>
      <c r="F4059" s="267"/>
      <c r="G4059" s="267"/>
      <c r="H4059" s="267"/>
      <c r="I4059" s="267"/>
      <c r="J4059" s="267">
        <v>1</v>
      </c>
      <c r="K4059" s="267"/>
      <c r="L4059" s="196" t="s">
        <v>37</v>
      </c>
      <c r="M4059" s="196" t="s">
        <v>614</v>
      </c>
      <c r="N4059" s="196" t="s">
        <v>12</v>
      </c>
      <c r="O4059" s="196" t="s">
        <v>13</v>
      </c>
      <c r="P4059" s="196" t="s">
        <v>196</v>
      </c>
      <c r="Q4059" s="217" t="s">
        <v>4715</v>
      </c>
      <c r="R4059" s="218"/>
      <c r="S4059" s="218"/>
      <c r="T4059" s="218"/>
      <c r="U4059" s="219"/>
      <c r="V4059" s="197" t="s">
        <v>176</v>
      </c>
      <c r="W4059" s="220">
        <v>1</v>
      </c>
      <c r="X4059" s="223">
        <v>3682</v>
      </c>
      <c r="Y4059" s="223">
        <v>3570</v>
      </c>
      <c r="Z4059" s="223">
        <v>3347</v>
      </c>
      <c r="AA4059" s="223">
        <v>3146</v>
      </c>
      <c r="AB4059" s="5"/>
      <c r="AC4059" s="224">
        <f t="shared" si="148"/>
        <v>0</v>
      </c>
      <c r="AD4059" s="270">
        <f t="shared" si="149"/>
        <v>0</v>
      </c>
      <c r="AE4059" s="198"/>
      <c r="AF4059" s="199"/>
      <c r="AG4059" s="200"/>
      <c r="AH4059" s="200"/>
      <c r="AI4059" s="169" t="str">
        <f>IF(AB4059/W4059=0,"",IF(MOD(AB4059,W4059)&gt;0,"ОШИБКА!!! неверная кратность на сорт",""))</f>
        <v/>
      </c>
    </row>
    <row r="4060" spans="2:35">
      <c r="B4060" s="251"/>
      <c r="C4060" s="168" t="s">
        <v>199</v>
      </c>
      <c r="D4060" s="267"/>
      <c r="E4060" s="267"/>
      <c r="F4060" s="267"/>
      <c r="G4060" s="267"/>
      <c r="H4060" s="267"/>
      <c r="I4060" s="267"/>
      <c r="J4060" s="267"/>
      <c r="K4060" s="267"/>
      <c r="L4060" s="196" t="s">
        <v>37</v>
      </c>
      <c r="M4060" s="332" t="s">
        <v>614</v>
      </c>
      <c r="N4060" s="332" t="s">
        <v>12</v>
      </c>
      <c r="O4060" s="332" t="s">
        <v>13</v>
      </c>
      <c r="P4060" s="332" t="s">
        <v>196</v>
      </c>
      <c r="Q4060" s="338" t="s">
        <v>4715</v>
      </c>
      <c r="R4060" s="334"/>
      <c r="S4060" s="334"/>
      <c r="T4060" s="334"/>
      <c r="U4060" s="219"/>
      <c r="V4060" s="197" t="s">
        <v>176</v>
      </c>
      <c r="W4060" s="220">
        <v>1</v>
      </c>
      <c r="X4060" s="223">
        <v>3682</v>
      </c>
      <c r="Y4060" s="223">
        <v>3570</v>
      </c>
      <c r="Z4060" s="223">
        <v>3347</v>
      </c>
      <c r="AA4060" s="223">
        <v>3146</v>
      </c>
      <c r="AB4060" s="5"/>
      <c r="AC4060" s="224">
        <f t="shared" si="148"/>
        <v>0</v>
      </c>
      <c r="AD4060" s="270">
        <f t="shared" si="149"/>
        <v>0</v>
      </c>
      <c r="AE4060" s="198" t="s">
        <v>4484</v>
      </c>
      <c r="AF4060" s="199"/>
      <c r="AG4060" s="200"/>
      <c r="AH4060" s="200"/>
      <c r="AI4060" s="169" t="str">
        <f>IF(AB4060/W4060=0,"",IF(MOD(AB4060,W4060)&gt;0,"ОШИБКА!!! неверная кратность на сорт",""))</f>
        <v/>
      </c>
    </row>
    <row r="4061" spans="2:35">
      <c r="B4061" s="251"/>
      <c r="C4061" s="168" t="s">
        <v>2686</v>
      </c>
      <c r="D4061" s="267">
        <v>16</v>
      </c>
      <c r="E4061" s="267"/>
      <c r="F4061" s="267"/>
      <c r="G4061" s="267"/>
      <c r="H4061" s="267"/>
      <c r="I4061" s="267"/>
      <c r="J4061" s="267"/>
      <c r="K4061" s="267"/>
      <c r="L4061" s="196" t="s">
        <v>37</v>
      </c>
      <c r="M4061" s="196" t="s">
        <v>614</v>
      </c>
      <c r="N4061" s="196" t="s">
        <v>12</v>
      </c>
      <c r="O4061" s="196" t="s">
        <v>13</v>
      </c>
      <c r="P4061" s="196" t="s">
        <v>196</v>
      </c>
      <c r="Q4061" s="217" t="s">
        <v>3628</v>
      </c>
      <c r="R4061" s="218"/>
      <c r="S4061" s="218"/>
      <c r="T4061" s="218"/>
      <c r="U4061" s="219"/>
      <c r="V4061" s="197" t="s">
        <v>157</v>
      </c>
      <c r="W4061" s="220">
        <v>1</v>
      </c>
      <c r="X4061" s="223">
        <v>6761</v>
      </c>
      <c r="Y4061" s="223">
        <v>6556</v>
      </c>
      <c r="Z4061" s="223">
        <v>6146</v>
      </c>
      <c r="AA4061" s="223">
        <v>5777</v>
      </c>
      <c r="AB4061" s="5"/>
      <c r="AC4061" s="224">
        <f t="shared" si="148"/>
        <v>0</v>
      </c>
      <c r="AD4061" s="270">
        <f t="shared" si="149"/>
        <v>0</v>
      </c>
      <c r="AE4061" s="198"/>
      <c r="AF4061" s="199"/>
      <c r="AG4061" s="200"/>
      <c r="AH4061" s="200"/>
      <c r="AI4061" s="169" t="str">
        <f>IF(AB4061/W4061=0,"",IF(MOD(AB4061,W4061)&gt;0,"ОШИБКА!!! неверная кратность на сорт",""))</f>
        <v/>
      </c>
    </row>
    <row r="4062" spans="2:35">
      <c r="B4062" s="251"/>
      <c r="C4062" s="168" t="s">
        <v>3629</v>
      </c>
      <c r="D4062" s="267">
        <v>1</v>
      </c>
      <c r="E4062" s="267"/>
      <c r="F4062" s="267"/>
      <c r="G4062" s="267"/>
      <c r="H4062" s="267"/>
      <c r="I4062" s="267"/>
      <c r="J4062" s="267"/>
      <c r="K4062" s="267"/>
      <c r="L4062" s="196" t="s">
        <v>37</v>
      </c>
      <c r="M4062" s="196" t="s">
        <v>614</v>
      </c>
      <c r="N4062" s="196" t="s">
        <v>12</v>
      </c>
      <c r="O4062" s="196" t="s">
        <v>13</v>
      </c>
      <c r="P4062" s="196" t="s">
        <v>4195</v>
      </c>
      <c r="Q4062" s="217" t="s">
        <v>4736</v>
      </c>
      <c r="R4062" s="218"/>
      <c r="S4062" s="218"/>
      <c r="T4062" s="218"/>
      <c r="U4062" s="219"/>
      <c r="V4062" s="197" t="s">
        <v>176</v>
      </c>
      <c r="W4062" s="220">
        <v>1</v>
      </c>
      <c r="X4062" s="223">
        <v>4460</v>
      </c>
      <c r="Y4062" s="223">
        <v>4325</v>
      </c>
      <c r="Z4062" s="223">
        <v>4055</v>
      </c>
      <c r="AA4062" s="223">
        <v>3812</v>
      </c>
      <c r="AB4062" s="5"/>
      <c r="AC4062" s="224">
        <f t="shared" si="148"/>
        <v>0</v>
      </c>
      <c r="AD4062" s="270">
        <f t="shared" si="149"/>
        <v>0</v>
      </c>
      <c r="AE4062" s="198"/>
      <c r="AF4062" s="199"/>
      <c r="AG4062" s="200"/>
      <c r="AH4062" s="200"/>
      <c r="AI4062" s="169" t="str">
        <f>IF(AB4062/W4062=0,"",IF(MOD(AB4062,W4062)&gt;0,"ОШИБКА!!! неверная кратность на сорт",""))</f>
        <v/>
      </c>
    </row>
    <row r="4063" spans="2:35">
      <c r="B4063" s="251"/>
      <c r="C4063" s="168" t="s">
        <v>202</v>
      </c>
      <c r="D4063" s="267"/>
      <c r="E4063" s="267"/>
      <c r="F4063" s="267"/>
      <c r="G4063" s="267"/>
      <c r="H4063" s="267"/>
      <c r="I4063" s="267"/>
      <c r="J4063" s="267"/>
      <c r="K4063" s="267"/>
      <c r="L4063" s="196" t="s">
        <v>36</v>
      </c>
      <c r="M4063" s="332" t="s">
        <v>614</v>
      </c>
      <c r="N4063" s="332" t="s">
        <v>12</v>
      </c>
      <c r="O4063" s="332" t="s">
        <v>927</v>
      </c>
      <c r="P4063" s="332" t="s">
        <v>2984</v>
      </c>
      <c r="Q4063" s="338" t="s">
        <v>52</v>
      </c>
      <c r="R4063" s="334"/>
      <c r="S4063" s="334"/>
      <c r="T4063" s="334"/>
      <c r="U4063" s="219"/>
      <c r="V4063" s="197" t="s">
        <v>157</v>
      </c>
      <c r="W4063" s="220">
        <v>1</v>
      </c>
      <c r="X4063" s="223">
        <v>1431</v>
      </c>
      <c r="Y4063" s="223">
        <v>1388</v>
      </c>
      <c r="Z4063" s="223">
        <v>1301</v>
      </c>
      <c r="AA4063" s="223">
        <v>1223</v>
      </c>
      <c r="AB4063" s="5"/>
      <c r="AC4063" s="224">
        <f t="shared" si="148"/>
        <v>0</v>
      </c>
      <c r="AD4063" s="270">
        <f t="shared" si="149"/>
        <v>0</v>
      </c>
      <c r="AE4063" s="198" t="s">
        <v>4484</v>
      </c>
      <c r="AF4063" s="199"/>
      <c r="AG4063" s="200"/>
      <c r="AH4063" s="200"/>
      <c r="AI4063" s="169" t="str">
        <f>IF(AB4063/W4063=0,"",IF(MOD(AB4063,W4063)&gt;0,"ОШИБКА!!! неверная кратность на сорт",""))</f>
        <v/>
      </c>
    </row>
    <row r="4064" spans="2:35">
      <c r="B4064" s="251"/>
      <c r="C4064" s="168" t="s">
        <v>3078</v>
      </c>
      <c r="D4064" s="267">
        <v>17</v>
      </c>
      <c r="E4064" s="267"/>
      <c r="F4064" s="267"/>
      <c r="G4064" s="267"/>
      <c r="H4064" s="267"/>
      <c r="I4064" s="267"/>
      <c r="J4064" s="267">
        <v>5</v>
      </c>
      <c r="K4064" s="267"/>
      <c r="L4064" s="196" t="s">
        <v>36</v>
      </c>
      <c r="M4064" s="196" t="s">
        <v>614</v>
      </c>
      <c r="N4064" s="196" t="s">
        <v>12</v>
      </c>
      <c r="O4064" s="196" t="s">
        <v>927</v>
      </c>
      <c r="P4064" s="196" t="s">
        <v>2984</v>
      </c>
      <c r="Q4064" s="217" t="s">
        <v>3852</v>
      </c>
      <c r="R4064" s="218"/>
      <c r="S4064" s="218"/>
      <c r="T4064" s="218" t="s">
        <v>3858</v>
      </c>
      <c r="U4064" s="219"/>
      <c r="V4064" s="197" t="s">
        <v>176</v>
      </c>
      <c r="W4064" s="220">
        <v>1</v>
      </c>
      <c r="X4064" s="223">
        <v>8711</v>
      </c>
      <c r="Y4064" s="223">
        <v>8447</v>
      </c>
      <c r="Z4064" s="223">
        <v>7919</v>
      </c>
      <c r="AA4064" s="223">
        <v>7444</v>
      </c>
      <c r="AB4064" s="5"/>
      <c r="AC4064" s="224">
        <f t="shared" si="148"/>
        <v>0</v>
      </c>
      <c r="AD4064" s="270">
        <f t="shared" si="149"/>
        <v>0</v>
      </c>
      <c r="AE4064" s="198"/>
      <c r="AF4064" s="199"/>
      <c r="AG4064" s="200"/>
      <c r="AH4064" s="200"/>
      <c r="AI4064" s="169" t="str">
        <f>IF(AB4064/W4064=0,"",IF(MOD(AB4064,W4064)&gt;0,"ОШИБКА!!! неверная кратность на сорт",""))</f>
        <v/>
      </c>
    </row>
    <row r="4065" spans="2:35">
      <c r="B4065" s="251"/>
      <c r="C4065" s="168" t="s">
        <v>203</v>
      </c>
      <c r="D4065" s="267">
        <v>11</v>
      </c>
      <c r="E4065" s="267"/>
      <c r="F4065" s="267"/>
      <c r="G4065" s="267"/>
      <c r="H4065" s="267"/>
      <c r="I4065" s="267"/>
      <c r="J4065" s="267">
        <v>4</v>
      </c>
      <c r="K4065" s="267"/>
      <c r="L4065" s="196" t="s">
        <v>37</v>
      </c>
      <c r="M4065" s="196" t="s">
        <v>614</v>
      </c>
      <c r="N4065" s="196" t="s">
        <v>12</v>
      </c>
      <c r="O4065" s="196" t="s">
        <v>13</v>
      </c>
      <c r="P4065" s="196" t="s">
        <v>2984</v>
      </c>
      <c r="Q4065" s="217" t="s">
        <v>6158</v>
      </c>
      <c r="R4065" s="218"/>
      <c r="S4065" s="218"/>
      <c r="T4065" s="218"/>
      <c r="U4065" s="219"/>
      <c r="V4065" s="197" t="s">
        <v>176</v>
      </c>
      <c r="W4065" s="220">
        <v>1</v>
      </c>
      <c r="X4065" s="223">
        <v>3144</v>
      </c>
      <c r="Y4065" s="223">
        <v>3048</v>
      </c>
      <c r="Z4065" s="223">
        <v>2858</v>
      </c>
      <c r="AA4065" s="223">
        <v>2687</v>
      </c>
      <c r="AB4065" s="5"/>
      <c r="AC4065" s="224">
        <f t="shared" si="148"/>
        <v>0</v>
      </c>
      <c r="AD4065" s="270">
        <f t="shared" si="149"/>
        <v>0</v>
      </c>
      <c r="AE4065" s="198"/>
      <c r="AF4065" s="199"/>
      <c r="AG4065" s="200"/>
      <c r="AH4065" s="200"/>
      <c r="AI4065" s="169" t="str">
        <f>IF(AB4065/W4065=0,"",IF(MOD(AB4065,W4065)&gt;0,"ОШИБКА!!! неверная кратность на сорт",""))</f>
        <v/>
      </c>
    </row>
    <row r="4066" spans="2:35">
      <c r="B4066" s="251"/>
      <c r="C4066" s="168" t="s">
        <v>204</v>
      </c>
      <c r="D4066" s="267">
        <v>7</v>
      </c>
      <c r="E4066" s="267"/>
      <c r="F4066" s="267"/>
      <c r="G4066" s="267"/>
      <c r="H4066" s="267"/>
      <c r="I4066" s="267"/>
      <c r="J4066" s="267">
        <v>6</v>
      </c>
      <c r="K4066" s="267"/>
      <c r="L4066" s="196" t="s">
        <v>37</v>
      </c>
      <c r="M4066" s="196" t="s">
        <v>614</v>
      </c>
      <c r="N4066" s="196" t="s">
        <v>12</v>
      </c>
      <c r="O4066" s="196" t="s">
        <v>13</v>
      </c>
      <c r="P4066" s="196" t="s">
        <v>205</v>
      </c>
      <c r="Q4066" s="217" t="s">
        <v>4737</v>
      </c>
      <c r="R4066" s="218"/>
      <c r="S4066" s="218"/>
      <c r="T4066" s="218"/>
      <c r="U4066" s="219"/>
      <c r="V4066" s="197" t="s">
        <v>176</v>
      </c>
      <c r="W4066" s="220">
        <v>1</v>
      </c>
      <c r="X4066" s="223">
        <v>5670</v>
      </c>
      <c r="Y4066" s="223">
        <v>5498</v>
      </c>
      <c r="Z4066" s="223">
        <v>5154</v>
      </c>
      <c r="AA4066" s="223">
        <v>4845</v>
      </c>
      <c r="AB4066" s="5"/>
      <c r="AC4066" s="224">
        <f t="shared" si="148"/>
        <v>0</v>
      </c>
      <c r="AD4066" s="270">
        <f t="shared" si="149"/>
        <v>0</v>
      </c>
      <c r="AE4066" s="198"/>
      <c r="AF4066" s="199"/>
      <c r="AG4066" s="200"/>
      <c r="AH4066" s="200"/>
      <c r="AI4066" s="169" t="str">
        <f>IF(AB4066/W4066=0,"",IF(MOD(AB4066,W4066)&gt;0,"ОШИБКА!!! неверная кратность на сорт",""))</f>
        <v/>
      </c>
    </row>
    <row r="4067" spans="2:35">
      <c r="B4067" s="251"/>
      <c r="C4067" s="168" t="s">
        <v>3630</v>
      </c>
      <c r="D4067" s="267"/>
      <c r="E4067" s="267"/>
      <c r="F4067" s="267"/>
      <c r="G4067" s="267"/>
      <c r="H4067" s="267"/>
      <c r="I4067" s="267"/>
      <c r="J4067" s="267"/>
      <c r="K4067" s="267"/>
      <c r="L4067" s="196" t="s">
        <v>37</v>
      </c>
      <c r="M4067" s="332" t="s">
        <v>614</v>
      </c>
      <c r="N4067" s="332" t="s">
        <v>12</v>
      </c>
      <c r="O4067" s="332" t="s">
        <v>13</v>
      </c>
      <c r="P4067" s="332" t="s">
        <v>206</v>
      </c>
      <c r="Q4067" s="338" t="s">
        <v>4738</v>
      </c>
      <c r="R4067" s="334"/>
      <c r="S4067" s="334"/>
      <c r="T4067" s="334"/>
      <c r="U4067" s="219"/>
      <c r="V4067" s="197" t="s">
        <v>176</v>
      </c>
      <c r="W4067" s="220">
        <v>1</v>
      </c>
      <c r="X4067" s="223">
        <v>3249</v>
      </c>
      <c r="Y4067" s="223">
        <v>3151</v>
      </c>
      <c r="Z4067" s="223">
        <v>2954</v>
      </c>
      <c r="AA4067" s="223">
        <v>2777</v>
      </c>
      <c r="AB4067" s="5"/>
      <c r="AC4067" s="224">
        <f t="shared" si="148"/>
        <v>0</v>
      </c>
      <c r="AD4067" s="270">
        <f t="shared" si="149"/>
        <v>0</v>
      </c>
      <c r="AE4067" s="198" t="s">
        <v>4484</v>
      </c>
      <c r="AF4067" s="199"/>
      <c r="AG4067" s="200"/>
      <c r="AH4067" s="200"/>
      <c r="AI4067" s="169" t="str">
        <f>IF(AB4067/W4067=0,"",IF(MOD(AB4067,W4067)&gt;0,"ОШИБКА!!! неверная кратность на сорт",""))</f>
        <v/>
      </c>
    </row>
    <row r="4068" spans="2:35">
      <c r="B4068" s="251"/>
      <c r="C4068" s="168" t="s">
        <v>613</v>
      </c>
      <c r="D4068" s="267">
        <v>4</v>
      </c>
      <c r="E4068" s="267"/>
      <c r="F4068" s="267"/>
      <c r="G4068" s="267"/>
      <c r="H4068" s="267"/>
      <c r="I4068" s="267"/>
      <c r="J4068" s="267">
        <v>6</v>
      </c>
      <c r="K4068" s="267"/>
      <c r="L4068" s="196" t="s">
        <v>37</v>
      </c>
      <c r="M4068" s="196" t="s">
        <v>614</v>
      </c>
      <c r="N4068" s="196" t="s">
        <v>12</v>
      </c>
      <c r="O4068" s="196" t="s">
        <v>13</v>
      </c>
      <c r="P4068" s="196" t="s">
        <v>206</v>
      </c>
      <c r="Q4068" s="217" t="s">
        <v>4612</v>
      </c>
      <c r="R4068" s="218"/>
      <c r="S4068" s="218"/>
      <c r="T4068" s="218"/>
      <c r="U4068" s="219"/>
      <c r="V4068" s="197" t="s">
        <v>176</v>
      </c>
      <c r="W4068" s="220">
        <v>1</v>
      </c>
      <c r="X4068" s="223">
        <v>5205</v>
      </c>
      <c r="Y4068" s="223">
        <v>5047</v>
      </c>
      <c r="Z4068" s="223">
        <v>4731</v>
      </c>
      <c r="AA4068" s="223">
        <v>4448</v>
      </c>
      <c r="AB4068" s="5"/>
      <c r="AC4068" s="224">
        <f t="shared" si="148"/>
        <v>0</v>
      </c>
      <c r="AD4068" s="270">
        <f t="shared" si="149"/>
        <v>0</v>
      </c>
      <c r="AE4068" s="198"/>
      <c r="AF4068" s="199"/>
      <c r="AG4068" s="200"/>
      <c r="AH4068" s="200"/>
      <c r="AI4068" s="169" t="str">
        <f>IF(AB4068/W4068=0,"",IF(MOD(AB4068,W4068)&gt;0,"ОШИБКА!!! неверная кратность на сорт",""))</f>
        <v/>
      </c>
    </row>
    <row r="4069" spans="2:35">
      <c r="B4069" s="251"/>
      <c r="C4069" s="168" t="s">
        <v>207</v>
      </c>
      <c r="D4069" s="267"/>
      <c r="E4069" s="267"/>
      <c r="F4069" s="267"/>
      <c r="G4069" s="267"/>
      <c r="H4069" s="267"/>
      <c r="I4069" s="267"/>
      <c r="J4069" s="267">
        <v>2</v>
      </c>
      <c r="K4069" s="267"/>
      <c r="L4069" s="196" t="s">
        <v>37</v>
      </c>
      <c r="M4069" s="196" t="s">
        <v>614</v>
      </c>
      <c r="N4069" s="196" t="s">
        <v>12</v>
      </c>
      <c r="O4069" s="196" t="s">
        <v>13</v>
      </c>
      <c r="P4069" s="196" t="s">
        <v>206</v>
      </c>
      <c r="Q4069" s="217" t="s">
        <v>6157</v>
      </c>
      <c r="R4069" s="218"/>
      <c r="S4069" s="218"/>
      <c r="T4069" s="218"/>
      <c r="U4069" s="219"/>
      <c r="V4069" s="197" t="s">
        <v>176</v>
      </c>
      <c r="W4069" s="220">
        <v>1</v>
      </c>
      <c r="X4069" s="223">
        <v>3738</v>
      </c>
      <c r="Y4069" s="223">
        <v>3624</v>
      </c>
      <c r="Z4069" s="223">
        <v>3398</v>
      </c>
      <c r="AA4069" s="223">
        <v>3194</v>
      </c>
      <c r="AB4069" s="5"/>
      <c r="AC4069" s="224">
        <f t="shared" si="148"/>
        <v>0</v>
      </c>
      <c r="AD4069" s="270">
        <f t="shared" si="149"/>
        <v>0</v>
      </c>
      <c r="AE4069" s="198"/>
      <c r="AF4069" s="199"/>
      <c r="AG4069" s="200"/>
      <c r="AH4069" s="200"/>
      <c r="AI4069" s="169" t="str">
        <f>IF(AB4069/W4069=0,"",IF(MOD(AB4069,W4069)&gt;0,"ОШИБКА!!! неверная кратность на сорт",""))</f>
        <v/>
      </c>
    </row>
    <row r="4070" spans="2:35">
      <c r="B4070" s="251"/>
      <c r="C4070" s="168" t="s">
        <v>2687</v>
      </c>
      <c r="D4070" s="267">
        <v>16</v>
      </c>
      <c r="E4070" s="267"/>
      <c r="F4070" s="267"/>
      <c r="G4070" s="267"/>
      <c r="H4070" s="267"/>
      <c r="I4070" s="267"/>
      <c r="J4070" s="267"/>
      <c r="K4070" s="267"/>
      <c r="L4070" s="196" t="s">
        <v>37</v>
      </c>
      <c r="M4070" s="196" t="s">
        <v>614</v>
      </c>
      <c r="N4070" s="196" t="s">
        <v>12</v>
      </c>
      <c r="O4070" s="196" t="s">
        <v>13</v>
      </c>
      <c r="P4070" s="196" t="s">
        <v>206</v>
      </c>
      <c r="Q4070" s="217" t="s">
        <v>6156</v>
      </c>
      <c r="R4070" s="218"/>
      <c r="S4070" s="218"/>
      <c r="T4070" s="218"/>
      <c r="U4070" s="219"/>
      <c r="V4070" s="197" t="s">
        <v>176</v>
      </c>
      <c r="W4070" s="220">
        <v>1</v>
      </c>
      <c r="X4070" s="223">
        <v>3630</v>
      </c>
      <c r="Y4070" s="223">
        <v>3520</v>
      </c>
      <c r="Z4070" s="223">
        <v>3300</v>
      </c>
      <c r="AA4070" s="223">
        <v>3102</v>
      </c>
      <c r="AB4070" s="5"/>
      <c r="AC4070" s="224">
        <f t="shared" si="148"/>
        <v>0</v>
      </c>
      <c r="AD4070" s="270">
        <f t="shared" si="149"/>
        <v>0</v>
      </c>
      <c r="AE4070" s="198"/>
      <c r="AF4070" s="199"/>
      <c r="AG4070" s="200"/>
      <c r="AH4070" s="200"/>
      <c r="AI4070" s="169" t="str">
        <f>IF(AB4070/W4070=0,"",IF(MOD(AB4070,W4070)&gt;0,"ОШИБКА!!! неверная кратность на сорт",""))</f>
        <v/>
      </c>
    </row>
    <row r="4071" spans="2:35">
      <c r="B4071" s="251"/>
      <c r="C4071" s="168" t="s">
        <v>3642</v>
      </c>
      <c r="D4071" s="267"/>
      <c r="E4071" s="267"/>
      <c r="F4071" s="267"/>
      <c r="G4071" s="267"/>
      <c r="H4071" s="267"/>
      <c r="I4071" s="267"/>
      <c r="J4071" s="267">
        <v>1</v>
      </c>
      <c r="K4071" s="267"/>
      <c r="L4071" s="196" t="s">
        <v>37</v>
      </c>
      <c r="M4071" s="196" t="s">
        <v>614</v>
      </c>
      <c r="N4071" s="196" t="s">
        <v>12</v>
      </c>
      <c r="O4071" s="196" t="s">
        <v>13</v>
      </c>
      <c r="P4071" s="196" t="s">
        <v>4200</v>
      </c>
      <c r="Q4071" s="217" t="s">
        <v>4739</v>
      </c>
      <c r="R4071" s="218"/>
      <c r="S4071" s="218"/>
      <c r="T4071" s="218"/>
      <c r="U4071" s="219"/>
      <c r="V4071" s="197" t="s">
        <v>176</v>
      </c>
      <c r="W4071" s="220">
        <v>1</v>
      </c>
      <c r="X4071" s="223">
        <v>4545</v>
      </c>
      <c r="Y4071" s="223">
        <v>4407</v>
      </c>
      <c r="Z4071" s="223">
        <v>4131</v>
      </c>
      <c r="AA4071" s="223">
        <v>3884</v>
      </c>
      <c r="AB4071" s="5"/>
      <c r="AC4071" s="224">
        <f t="shared" si="148"/>
        <v>0</v>
      </c>
      <c r="AD4071" s="270">
        <f t="shared" si="149"/>
        <v>0</v>
      </c>
      <c r="AE4071" s="198"/>
      <c r="AF4071" s="199"/>
      <c r="AG4071" s="200"/>
      <c r="AH4071" s="200"/>
      <c r="AI4071" s="169" t="str">
        <f>IF(AB4071/W4071=0,"",IF(MOD(AB4071,W4071)&gt;0,"ОШИБКА!!! неверная кратность на сорт",""))</f>
        <v/>
      </c>
    </row>
    <row r="4072" spans="2:35">
      <c r="B4072" s="251"/>
      <c r="C4072" s="168" t="s">
        <v>3631</v>
      </c>
      <c r="D4072" s="267">
        <v>1</v>
      </c>
      <c r="E4072" s="267"/>
      <c r="F4072" s="267"/>
      <c r="G4072" s="267"/>
      <c r="H4072" s="267"/>
      <c r="I4072" s="267"/>
      <c r="J4072" s="267">
        <v>1</v>
      </c>
      <c r="K4072" s="267"/>
      <c r="L4072" s="196" t="s">
        <v>37</v>
      </c>
      <c r="M4072" s="196" t="s">
        <v>614</v>
      </c>
      <c r="N4072" s="196" t="s">
        <v>12</v>
      </c>
      <c r="O4072" s="196" t="s">
        <v>13</v>
      </c>
      <c r="P4072" s="196" t="s">
        <v>4196</v>
      </c>
      <c r="Q4072" s="217" t="s">
        <v>6152</v>
      </c>
      <c r="R4072" s="218"/>
      <c r="S4072" s="218"/>
      <c r="T4072" s="218"/>
      <c r="U4072" s="219"/>
      <c r="V4072" s="197" t="s">
        <v>176</v>
      </c>
      <c r="W4072" s="220">
        <v>1</v>
      </c>
      <c r="X4072" s="223">
        <v>3629</v>
      </c>
      <c r="Y4072" s="223">
        <v>3519</v>
      </c>
      <c r="Z4072" s="223">
        <v>3299</v>
      </c>
      <c r="AA4072" s="223">
        <v>3101</v>
      </c>
      <c r="AB4072" s="5"/>
      <c r="AC4072" s="224">
        <f t="shared" si="148"/>
        <v>0</v>
      </c>
      <c r="AD4072" s="270">
        <f t="shared" si="149"/>
        <v>0</v>
      </c>
      <c r="AE4072" s="198"/>
      <c r="AF4072" s="199"/>
      <c r="AG4072" s="200"/>
      <c r="AH4072" s="200"/>
      <c r="AI4072" s="169" t="str">
        <f>IF(AB4072/W4072=0,"",IF(MOD(AB4072,W4072)&gt;0,"ОШИБКА!!! неверная кратность на сорт",""))</f>
        <v/>
      </c>
    </row>
    <row r="4073" spans="2:35">
      <c r="B4073" s="251"/>
      <c r="C4073" s="168" t="s">
        <v>208</v>
      </c>
      <c r="D4073" s="267">
        <v>2</v>
      </c>
      <c r="E4073" s="267"/>
      <c r="F4073" s="267"/>
      <c r="G4073" s="267"/>
      <c r="H4073" s="267"/>
      <c r="I4073" s="267"/>
      <c r="J4073" s="267"/>
      <c r="K4073" s="267"/>
      <c r="L4073" s="196" t="s">
        <v>36</v>
      </c>
      <c r="M4073" s="196" t="s">
        <v>614</v>
      </c>
      <c r="N4073" s="196" t="s">
        <v>12</v>
      </c>
      <c r="O4073" s="196" t="s">
        <v>927</v>
      </c>
      <c r="P4073" s="196" t="s">
        <v>209</v>
      </c>
      <c r="Q4073" s="217" t="s">
        <v>52</v>
      </c>
      <c r="R4073" s="218"/>
      <c r="S4073" s="218"/>
      <c r="T4073" s="218"/>
      <c r="U4073" s="219"/>
      <c r="V4073" s="197" t="s">
        <v>157</v>
      </c>
      <c r="W4073" s="220">
        <v>1</v>
      </c>
      <c r="X4073" s="223">
        <v>1368</v>
      </c>
      <c r="Y4073" s="223">
        <v>1327</v>
      </c>
      <c r="Z4073" s="223">
        <v>1244</v>
      </c>
      <c r="AA4073" s="223">
        <v>1169</v>
      </c>
      <c r="AB4073" s="5"/>
      <c r="AC4073" s="224">
        <f t="shared" si="148"/>
        <v>0</v>
      </c>
      <c r="AD4073" s="270">
        <f t="shared" si="149"/>
        <v>0</v>
      </c>
      <c r="AE4073" s="198"/>
      <c r="AF4073" s="199"/>
      <c r="AG4073" s="200"/>
      <c r="AH4073" s="200"/>
      <c r="AI4073" s="169" t="str">
        <f>IF(AB4073/W4073=0,"",IF(MOD(AB4073,W4073)&gt;0,"ОШИБКА!!! неверная кратность на сорт",""))</f>
        <v/>
      </c>
    </row>
    <row r="4074" spans="2:35">
      <c r="B4074" s="251"/>
      <c r="C4074" s="168" t="s">
        <v>210</v>
      </c>
      <c r="D4074" s="267"/>
      <c r="E4074" s="267"/>
      <c r="F4074" s="267"/>
      <c r="G4074" s="267"/>
      <c r="H4074" s="267"/>
      <c r="I4074" s="267"/>
      <c r="J4074" s="267"/>
      <c r="K4074" s="267"/>
      <c r="L4074" s="196" t="s">
        <v>37</v>
      </c>
      <c r="M4074" s="332" t="s">
        <v>614</v>
      </c>
      <c r="N4074" s="332" t="s">
        <v>12</v>
      </c>
      <c r="O4074" s="332" t="s">
        <v>13</v>
      </c>
      <c r="P4074" s="332" t="s">
        <v>209</v>
      </c>
      <c r="Q4074" s="338" t="s">
        <v>4735</v>
      </c>
      <c r="R4074" s="334"/>
      <c r="S4074" s="334"/>
      <c r="T4074" s="334"/>
      <c r="U4074" s="219"/>
      <c r="V4074" s="197" t="s">
        <v>176</v>
      </c>
      <c r="W4074" s="220">
        <v>1</v>
      </c>
      <c r="X4074" s="223">
        <v>4698</v>
      </c>
      <c r="Y4074" s="223">
        <v>4556</v>
      </c>
      <c r="Z4074" s="223">
        <v>4271</v>
      </c>
      <c r="AA4074" s="223">
        <v>4015</v>
      </c>
      <c r="AB4074" s="5"/>
      <c r="AC4074" s="224">
        <f t="shared" si="148"/>
        <v>0</v>
      </c>
      <c r="AD4074" s="270">
        <f t="shared" si="149"/>
        <v>0</v>
      </c>
      <c r="AE4074" s="198" t="s">
        <v>4484</v>
      </c>
      <c r="AF4074" s="199"/>
      <c r="AG4074" s="200"/>
      <c r="AH4074" s="200"/>
      <c r="AI4074" s="169" t="str">
        <f>IF(AB4074/W4074=0,"",IF(MOD(AB4074,W4074)&gt;0,"ОШИБКА!!! неверная кратность на сорт",""))</f>
        <v/>
      </c>
    </row>
    <row r="4075" spans="2:35">
      <c r="B4075" s="251"/>
      <c r="C4075" s="168" t="s">
        <v>2828</v>
      </c>
      <c r="D4075" s="267">
        <v>4</v>
      </c>
      <c r="E4075" s="267"/>
      <c r="F4075" s="267"/>
      <c r="G4075" s="267"/>
      <c r="H4075" s="267"/>
      <c r="I4075" s="267"/>
      <c r="J4075" s="267"/>
      <c r="K4075" s="267"/>
      <c r="L4075" s="196" t="s">
        <v>36</v>
      </c>
      <c r="M4075" s="196" t="s">
        <v>614</v>
      </c>
      <c r="N4075" s="196" t="s">
        <v>12</v>
      </c>
      <c r="O4075" s="196" t="s">
        <v>13</v>
      </c>
      <c r="P4075" s="196" t="s">
        <v>211</v>
      </c>
      <c r="Q4075" s="217" t="s">
        <v>3862</v>
      </c>
      <c r="R4075" s="218" t="s">
        <v>60</v>
      </c>
      <c r="S4075" s="218"/>
      <c r="T4075" s="218"/>
      <c r="U4075" s="219"/>
      <c r="V4075" s="197" t="s">
        <v>176</v>
      </c>
      <c r="W4075" s="220">
        <v>1</v>
      </c>
      <c r="X4075" s="223">
        <v>3693</v>
      </c>
      <c r="Y4075" s="223">
        <v>3581</v>
      </c>
      <c r="Z4075" s="223">
        <v>3357</v>
      </c>
      <c r="AA4075" s="223">
        <v>3156</v>
      </c>
      <c r="AB4075" s="5"/>
      <c r="AC4075" s="224">
        <f t="shared" si="148"/>
        <v>0</v>
      </c>
      <c r="AD4075" s="270">
        <f t="shared" si="149"/>
        <v>0</v>
      </c>
      <c r="AE4075" s="198"/>
      <c r="AF4075" s="199"/>
      <c r="AG4075" s="200"/>
      <c r="AH4075" s="200"/>
      <c r="AI4075" s="169" t="str">
        <f>IF(AB4075/W4075=0,"",IF(MOD(AB4075,W4075)&gt;0,"ОШИБКА!!! неверная кратность на сорт",""))</f>
        <v/>
      </c>
    </row>
    <row r="4076" spans="2:35">
      <c r="B4076" s="251"/>
      <c r="C4076" s="168" t="s">
        <v>212</v>
      </c>
      <c r="D4076" s="267">
        <v>28</v>
      </c>
      <c r="E4076" s="267"/>
      <c r="F4076" s="267"/>
      <c r="G4076" s="267"/>
      <c r="H4076" s="267"/>
      <c r="I4076" s="267"/>
      <c r="J4076" s="267">
        <v>3</v>
      </c>
      <c r="K4076" s="267"/>
      <c r="L4076" s="196" t="s">
        <v>37</v>
      </c>
      <c r="M4076" s="196" t="s">
        <v>614</v>
      </c>
      <c r="N4076" s="196" t="s">
        <v>12</v>
      </c>
      <c r="O4076" s="196" t="s">
        <v>13</v>
      </c>
      <c r="P4076" s="196" t="s">
        <v>211</v>
      </c>
      <c r="Q4076" s="217" t="s">
        <v>4735</v>
      </c>
      <c r="R4076" s="218"/>
      <c r="S4076" s="218"/>
      <c r="T4076" s="218"/>
      <c r="U4076" s="219"/>
      <c r="V4076" s="197" t="s">
        <v>176</v>
      </c>
      <c r="W4076" s="220">
        <v>1</v>
      </c>
      <c r="X4076" s="223">
        <v>5881</v>
      </c>
      <c r="Y4076" s="223">
        <v>5703</v>
      </c>
      <c r="Z4076" s="223">
        <v>5346</v>
      </c>
      <c r="AA4076" s="223">
        <v>5026</v>
      </c>
      <c r="AB4076" s="5"/>
      <c r="AC4076" s="224">
        <f t="shared" si="148"/>
        <v>0</v>
      </c>
      <c r="AD4076" s="270">
        <f t="shared" si="149"/>
        <v>0</v>
      </c>
      <c r="AE4076" s="198"/>
      <c r="AF4076" s="199"/>
      <c r="AG4076" s="200"/>
      <c r="AH4076" s="200"/>
      <c r="AI4076" s="169" t="str">
        <f>IF(AB4076/W4076=0,"",IF(MOD(AB4076,W4076)&gt;0,"ОШИБКА!!! неверная кратность на сорт",""))</f>
        <v/>
      </c>
    </row>
    <row r="4077" spans="2:35">
      <c r="B4077" s="251"/>
      <c r="C4077" s="168" t="s">
        <v>3643</v>
      </c>
      <c r="D4077" s="267"/>
      <c r="E4077" s="267"/>
      <c r="F4077" s="267"/>
      <c r="G4077" s="267"/>
      <c r="H4077" s="267"/>
      <c r="I4077" s="267"/>
      <c r="J4077" s="267"/>
      <c r="K4077" s="267"/>
      <c r="L4077" s="196" t="s">
        <v>37</v>
      </c>
      <c r="M4077" s="332" t="s">
        <v>614</v>
      </c>
      <c r="N4077" s="332" t="s">
        <v>12</v>
      </c>
      <c r="O4077" s="332" t="s">
        <v>13</v>
      </c>
      <c r="P4077" s="332" t="s">
        <v>4201</v>
      </c>
      <c r="Q4077" s="332" t="s">
        <v>19</v>
      </c>
      <c r="R4077" s="334"/>
      <c r="S4077" s="334"/>
      <c r="T4077" s="334" t="s">
        <v>4649</v>
      </c>
      <c r="U4077" s="219"/>
      <c r="V4077" s="197" t="s">
        <v>176</v>
      </c>
      <c r="W4077" s="220">
        <v>1</v>
      </c>
      <c r="X4077" s="223">
        <v>3593</v>
      </c>
      <c r="Y4077" s="223">
        <v>3484</v>
      </c>
      <c r="Z4077" s="223">
        <v>3266</v>
      </c>
      <c r="AA4077" s="223">
        <v>3070</v>
      </c>
      <c r="AB4077" s="5"/>
      <c r="AC4077" s="224">
        <f t="shared" si="148"/>
        <v>0</v>
      </c>
      <c r="AD4077" s="270">
        <f t="shared" si="149"/>
        <v>0</v>
      </c>
      <c r="AE4077" s="198" t="s">
        <v>4484</v>
      </c>
      <c r="AF4077" s="199"/>
      <c r="AG4077" s="200"/>
      <c r="AH4077" s="200"/>
      <c r="AI4077" s="169" t="str">
        <f>IF(AB4077/W4077=0,"",IF(MOD(AB4077,W4077)&gt;0,"ОШИБКА!!! неверная кратность на сорт",""))</f>
        <v/>
      </c>
    </row>
    <row r="4078" spans="2:35">
      <c r="B4078" s="251"/>
      <c r="C4078" s="168" t="s">
        <v>216</v>
      </c>
      <c r="D4078" s="267">
        <v>16</v>
      </c>
      <c r="E4078" s="267"/>
      <c r="F4078" s="267"/>
      <c r="G4078" s="267"/>
      <c r="H4078" s="267"/>
      <c r="I4078" s="267">
        <v>3</v>
      </c>
      <c r="J4078" s="267">
        <v>1</v>
      </c>
      <c r="K4078" s="267"/>
      <c r="L4078" s="196" t="s">
        <v>37</v>
      </c>
      <c r="M4078" s="196" t="s">
        <v>614</v>
      </c>
      <c r="N4078" s="196" t="s">
        <v>12</v>
      </c>
      <c r="O4078" s="196" t="s">
        <v>13</v>
      </c>
      <c r="P4078" s="196" t="s">
        <v>215</v>
      </c>
      <c r="Q4078" s="217" t="s">
        <v>4613</v>
      </c>
      <c r="R4078" s="218"/>
      <c r="S4078" s="218"/>
      <c r="T4078" s="218"/>
      <c r="U4078" s="219"/>
      <c r="V4078" s="197" t="s">
        <v>176</v>
      </c>
      <c r="W4078" s="220">
        <v>1</v>
      </c>
      <c r="X4078" s="223">
        <v>2314</v>
      </c>
      <c r="Y4078" s="223">
        <v>2244</v>
      </c>
      <c r="Z4078" s="223">
        <v>2103</v>
      </c>
      <c r="AA4078" s="223">
        <v>1977</v>
      </c>
      <c r="AB4078" s="5"/>
      <c r="AC4078" s="224">
        <f t="shared" si="148"/>
        <v>0</v>
      </c>
      <c r="AD4078" s="270">
        <f t="shared" si="149"/>
        <v>0</v>
      </c>
      <c r="AE4078" s="198"/>
      <c r="AF4078" s="199"/>
      <c r="AG4078" s="200"/>
      <c r="AH4078" s="200"/>
      <c r="AI4078" s="169" t="str">
        <f>IF(AB4078/W4078=0,"",IF(MOD(AB4078,W4078)&gt;0,"ОШИБКА!!! неверная кратность на сорт",""))</f>
        <v/>
      </c>
    </row>
    <row r="4079" spans="2:35">
      <c r="B4079" s="251"/>
      <c r="C4079" s="168" t="s">
        <v>217</v>
      </c>
      <c r="D4079" s="267"/>
      <c r="E4079" s="267"/>
      <c r="F4079" s="267"/>
      <c r="G4079" s="267"/>
      <c r="H4079" s="267"/>
      <c r="I4079" s="267"/>
      <c r="J4079" s="267"/>
      <c r="K4079" s="267"/>
      <c r="L4079" s="196" t="s">
        <v>37</v>
      </c>
      <c r="M4079" s="332" t="s">
        <v>614</v>
      </c>
      <c r="N4079" s="332" t="s">
        <v>12</v>
      </c>
      <c r="O4079" s="332" t="s">
        <v>13</v>
      </c>
      <c r="P4079" s="332" t="s">
        <v>215</v>
      </c>
      <c r="Q4079" s="338" t="s">
        <v>6154</v>
      </c>
      <c r="R4079" s="334"/>
      <c r="S4079" s="334"/>
      <c r="T4079" s="334"/>
      <c r="U4079" s="219"/>
      <c r="V4079" s="197" t="s">
        <v>157</v>
      </c>
      <c r="W4079" s="220">
        <v>1</v>
      </c>
      <c r="X4079" s="223">
        <v>6236</v>
      </c>
      <c r="Y4079" s="223">
        <v>6047</v>
      </c>
      <c r="Z4079" s="223">
        <v>5669</v>
      </c>
      <c r="AA4079" s="223">
        <v>5329</v>
      </c>
      <c r="AB4079" s="5"/>
      <c r="AC4079" s="224">
        <f t="shared" si="148"/>
        <v>0</v>
      </c>
      <c r="AD4079" s="270">
        <f t="shared" si="149"/>
        <v>0</v>
      </c>
      <c r="AE4079" s="198" t="s">
        <v>4484</v>
      </c>
      <c r="AF4079" s="199"/>
      <c r="AG4079" s="200"/>
      <c r="AH4079" s="200"/>
      <c r="AI4079" s="169" t="str">
        <f>IF(AB4079/W4079=0,"",IF(MOD(AB4079,W4079)&gt;0,"ОШИБКА!!! неверная кратность на сорт",""))</f>
        <v/>
      </c>
    </row>
    <row r="4080" spans="2:35">
      <c r="B4080" s="251"/>
      <c r="C4080" s="168" t="s">
        <v>3632</v>
      </c>
      <c r="D4080" s="267"/>
      <c r="E4080" s="267"/>
      <c r="F4080" s="267"/>
      <c r="G4080" s="267"/>
      <c r="H4080" s="267"/>
      <c r="I4080" s="267"/>
      <c r="J4080" s="267"/>
      <c r="K4080" s="267"/>
      <c r="L4080" s="196" t="s">
        <v>37</v>
      </c>
      <c r="M4080" s="332" t="s">
        <v>614</v>
      </c>
      <c r="N4080" s="332" t="s">
        <v>12</v>
      </c>
      <c r="O4080" s="332" t="s">
        <v>13</v>
      </c>
      <c r="P4080" s="332" t="s">
        <v>215</v>
      </c>
      <c r="Q4080" s="338" t="s">
        <v>6151</v>
      </c>
      <c r="R4080" s="334"/>
      <c r="S4080" s="334"/>
      <c r="T4080" s="334"/>
      <c r="U4080" s="219"/>
      <c r="V4080" s="197" t="s">
        <v>157</v>
      </c>
      <c r="W4080" s="220">
        <v>1</v>
      </c>
      <c r="X4080" s="223">
        <v>3272</v>
      </c>
      <c r="Y4080" s="223">
        <v>3173</v>
      </c>
      <c r="Z4080" s="223">
        <v>2975</v>
      </c>
      <c r="AA4080" s="223">
        <v>2797</v>
      </c>
      <c r="AB4080" s="5"/>
      <c r="AC4080" s="224">
        <f t="shared" si="148"/>
        <v>0</v>
      </c>
      <c r="AD4080" s="270">
        <f t="shared" si="149"/>
        <v>0</v>
      </c>
      <c r="AE4080" s="198" t="s">
        <v>4484</v>
      </c>
      <c r="AF4080" s="199"/>
      <c r="AG4080" s="200"/>
      <c r="AH4080" s="200"/>
      <c r="AI4080" s="169" t="str">
        <f>IF(AB4080/W4080=0,"",IF(MOD(AB4080,W4080)&gt;0,"ОШИБКА!!! неверная кратность на сорт",""))</f>
        <v/>
      </c>
    </row>
    <row r="4081" spans="2:35">
      <c r="B4081" s="251"/>
      <c r="C4081" s="168" t="s">
        <v>3112</v>
      </c>
      <c r="D4081" s="267">
        <v>100</v>
      </c>
      <c r="E4081" s="267"/>
      <c r="F4081" s="267"/>
      <c r="G4081" s="267"/>
      <c r="H4081" s="267"/>
      <c r="I4081" s="267"/>
      <c r="J4081" s="267">
        <v>10</v>
      </c>
      <c r="K4081" s="267"/>
      <c r="L4081" s="196" t="s">
        <v>36</v>
      </c>
      <c r="M4081" s="196" t="s">
        <v>614</v>
      </c>
      <c r="N4081" s="196" t="s">
        <v>12</v>
      </c>
      <c r="O4081" s="196" t="s">
        <v>13</v>
      </c>
      <c r="P4081" s="196" t="s">
        <v>3881</v>
      </c>
      <c r="Q4081" s="217" t="s">
        <v>3217</v>
      </c>
      <c r="R4081" s="218"/>
      <c r="S4081" s="218"/>
      <c r="T4081" s="218"/>
      <c r="U4081" s="219"/>
      <c r="V4081" s="197" t="s">
        <v>176</v>
      </c>
      <c r="W4081" s="220">
        <v>1</v>
      </c>
      <c r="X4081" s="223">
        <v>3804</v>
      </c>
      <c r="Y4081" s="223">
        <v>3688</v>
      </c>
      <c r="Z4081" s="223">
        <v>3458</v>
      </c>
      <c r="AA4081" s="223">
        <v>3251</v>
      </c>
      <c r="AB4081" s="5"/>
      <c r="AC4081" s="224">
        <f t="shared" si="148"/>
        <v>0</v>
      </c>
      <c r="AD4081" s="270">
        <f t="shared" si="149"/>
        <v>0</v>
      </c>
      <c r="AE4081" s="198"/>
      <c r="AF4081" s="199"/>
      <c r="AG4081" s="200"/>
      <c r="AH4081" s="200"/>
      <c r="AI4081" s="169" t="str">
        <f>IF(AB4081/W4081=0,"",IF(MOD(AB4081,W4081)&gt;0,"ОШИБКА!!! неверная кратность на сорт",""))</f>
        <v/>
      </c>
    </row>
    <row r="4082" spans="2:35">
      <c r="B4082" s="251"/>
      <c r="C4082" s="168" t="s">
        <v>218</v>
      </c>
      <c r="D4082" s="267">
        <v>7</v>
      </c>
      <c r="E4082" s="267"/>
      <c r="F4082" s="267"/>
      <c r="G4082" s="267"/>
      <c r="H4082" s="267"/>
      <c r="I4082" s="267"/>
      <c r="J4082" s="267">
        <v>1</v>
      </c>
      <c r="K4082" s="267"/>
      <c r="L4082" s="196" t="s">
        <v>37</v>
      </c>
      <c r="M4082" s="196" t="s">
        <v>614</v>
      </c>
      <c r="N4082" s="196" t="s">
        <v>12</v>
      </c>
      <c r="O4082" s="196" t="s">
        <v>13</v>
      </c>
      <c r="P4082" s="196" t="s">
        <v>219</v>
      </c>
      <c r="Q4082" s="217" t="s">
        <v>4740</v>
      </c>
      <c r="R4082" s="218"/>
      <c r="S4082" s="218"/>
      <c r="T4082" s="218"/>
      <c r="U4082" s="219"/>
      <c r="V4082" s="197" t="s">
        <v>176</v>
      </c>
      <c r="W4082" s="220">
        <v>1</v>
      </c>
      <c r="X4082" s="223">
        <v>5135</v>
      </c>
      <c r="Y4082" s="223">
        <v>4980</v>
      </c>
      <c r="Z4082" s="223">
        <v>4668</v>
      </c>
      <c r="AA4082" s="223">
        <v>4388</v>
      </c>
      <c r="AB4082" s="5"/>
      <c r="AC4082" s="224">
        <f t="shared" si="148"/>
        <v>0</v>
      </c>
      <c r="AD4082" s="270">
        <f t="shared" si="149"/>
        <v>0</v>
      </c>
      <c r="AE4082" s="198"/>
      <c r="AF4082" s="199"/>
      <c r="AG4082" s="200"/>
      <c r="AH4082" s="200"/>
      <c r="AI4082" s="169" t="str">
        <f>IF(AB4082/W4082=0,"",IF(MOD(AB4082,W4082)&gt;0,"ОШИБКА!!! неверная кратность на сорт",""))</f>
        <v/>
      </c>
    </row>
    <row r="4083" spans="2:35">
      <c r="B4083" s="251"/>
      <c r="C4083" s="254" t="s">
        <v>1514</v>
      </c>
      <c r="D4083" s="267"/>
      <c r="E4083" s="267"/>
      <c r="F4083" s="267"/>
      <c r="G4083" s="267"/>
      <c r="H4083" s="267"/>
      <c r="I4083" s="267"/>
      <c r="J4083" s="267">
        <v>9</v>
      </c>
      <c r="K4083" s="267"/>
      <c r="L4083" s="196" t="s">
        <v>37</v>
      </c>
      <c r="M4083" s="196" t="s">
        <v>614</v>
      </c>
      <c r="N4083" s="196" t="s">
        <v>12</v>
      </c>
      <c r="O4083" s="196" t="s">
        <v>13</v>
      </c>
      <c r="P4083" s="196" t="s">
        <v>1515</v>
      </c>
      <c r="Q4083" s="217" t="s">
        <v>56</v>
      </c>
      <c r="R4083" s="218"/>
      <c r="S4083" s="218"/>
      <c r="T4083" s="218"/>
      <c r="U4083" s="336"/>
      <c r="V4083" s="197" t="s">
        <v>776</v>
      </c>
      <c r="W4083" s="220">
        <v>1</v>
      </c>
      <c r="X4083" s="223">
        <v>5074</v>
      </c>
      <c r="Y4083" s="223">
        <v>4920</v>
      </c>
      <c r="Z4083" s="223">
        <v>4613</v>
      </c>
      <c r="AA4083" s="223">
        <v>4336</v>
      </c>
      <c r="AB4083" s="5"/>
      <c r="AC4083" s="224">
        <f t="shared" si="148"/>
        <v>0</v>
      </c>
      <c r="AD4083" s="270">
        <f t="shared" si="149"/>
        <v>0</v>
      </c>
      <c r="AE4083" s="198"/>
      <c r="AF4083" s="199"/>
      <c r="AG4083" s="200"/>
      <c r="AH4083" s="200"/>
      <c r="AI4083" s="169" t="str">
        <f>IF(AB4083/W4083=0,"",IF(MOD(AB4083,W4083)&gt;0,"ОШИБКА!!! неверная кратность на сорт",""))</f>
        <v/>
      </c>
    </row>
    <row r="4084" spans="2:35">
      <c r="B4084" s="251"/>
      <c r="C4084" s="168" t="s">
        <v>919</v>
      </c>
      <c r="D4084" s="267">
        <v>1</v>
      </c>
      <c r="E4084" s="267"/>
      <c r="F4084" s="267"/>
      <c r="G4084" s="267"/>
      <c r="H4084" s="267"/>
      <c r="I4084" s="267"/>
      <c r="J4084" s="267"/>
      <c r="K4084" s="267"/>
      <c r="L4084" s="196" t="s">
        <v>36</v>
      </c>
      <c r="M4084" s="196" t="s">
        <v>614</v>
      </c>
      <c r="N4084" s="196" t="s">
        <v>12</v>
      </c>
      <c r="O4084" s="196" t="s">
        <v>13</v>
      </c>
      <c r="P4084" s="196" t="s">
        <v>220</v>
      </c>
      <c r="Q4084" s="217" t="s">
        <v>49</v>
      </c>
      <c r="R4084" s="218"/>
      <c r="S4084" s="218" t="s">
        <v>22</v>
      </c>
      <c r="T4084" s="218" t="s">
        <v>3867</v>
      </c>
      <c r="U4084" s="219"/>
      <c r="V4084" s="197" t="s">
        <v>176</v>
      </c>
      <c r="W4084" s="220">
        <v>1</v>
      </c>
      <c r="X4084" s="223">
        <v>4700</v>
      </c>
      <c r="Y4084" s="223">
        <v>4557</v>
      </c>
      <c r="Z4084" s="223">
        <v>4272</v>
      </c>
      <c r="AA4084" s="223">
        <v>4016</v>
      </c>
      <c r="AB4084" s="5"/>
      <c r="AC4084" s="224">
        <f t="shared" si="148"/>
        <v>0</v>
      </c>
      <c r="AD4084" s="270">
        <f t="shared" si="149"/>
        <v>0</v>
      </c>
      <c r="AE4084" s="198"/>
      <c r="AF4084" s="199"/>
      <c r="AG4084" s="200"/>
      <c r="AH4084" s="200"/>
      <c r="AI4084" s="169" t="str">
        <f>IF(AB4084/W4084=0,"",IF(MOD(AB4084,W4084)&gt;0,"ОШИБКА!!! неверная кратность на сорт",""))</f>
        <v/>
      </c>
    </row>
    <row r="4085" spans="2:35">
      <c r="B4085" s="251"/>
      <c r="C4085" s="168" t="s">
        <v>847</v>
      </c>
      <c r="D4085" s="267">
        <v>10</v>
      </c>
      <c r="E4085" s="267"/>
      <c r="F4085" s="267"/>
      <c r="G4085" s="267"/>
      <c r="H4085" s="267"/>
      <c r="I4085" s="267"/>
      <c r="J4085" s="267"/>
      <c r="K4085" s="267"/>
      <c r="L4085" s="196" t="s">
        <v>36</v>
      </c>
      <c r="M4085" s="196" t="s">
        <v>614</v>
      </c>
      <c r="N4085" s="196" t="s">
        <v>12</v>
      </c>
      <c r="O4085" s="196" t="s">
        <v>927</v>
      </c>
      <c r="P4085" s="196" t="s">
        <v>220</v>
      </c>
      <c r="Q4085" s="217" t="s">
        <v>52</v>
      </c>
      <c r="R4085" s="218"/>
      <c r="S4085" s="218"/>
      <c r="T4085" s="218"/>
      <c r="U4085" s="219"/>
      <c r="V4085" s="197" t="s">
        <v>157</v>
      </c>
      <c r="W4085" s="220">
        <v>1</v>
      </c>
      <c r="X4085" s="223">
        <v>1431</v>
      </c>
      <c r="Y4085" s="223">
        <v>1388</v>
      </c>
      <c r="Z4085" s="223">
        <v>1301</v>
      </c>
      <c r="AA4085" s="223">
        <v>1223</v>
      </c>
      <c r="AB4085" s="5"/>
      <c r="AC4085" s="224">
        <f t="shared" si="148"/>
        <v>0</v>
      </c>
      <c r="AD4085" s="270">
        <f t="shared" si="149"/>
        <v>0</v>
      </c>
      <c r="AE4085" s="198"/>
      <c r="AF4085" s="199"/>
      <c r="AG4085" s="200"/>
      <c r="AH4085" s="200"/>
      <c r="AI4085" s="169" t="str">
        <f>IF(AB4085/W4085=0,"",IF(MOD(AB4085,W4085)&gt;0,"ОШИБКА!!! неверная кратность на сорт",""))</f>
        <v/>
      </c>
    </row>
    <row r="4086" spans="2:35">
      <c r="B4086" s="251"/>
      <c r="C4086" s="168" t="s">
        <v>3079</v>
      </c>
      <c r="D4086" s="267">
        <v>30</v>
      </c>
      <c r="E4086" s="267"/>
      <c r="F4086" s="267"/>
      <c r="G4086" s="267"/>
      <c r="H4086" s="267"/>
      <c r="I4086" s="267"/>
      <c r="J4086" s="267"/>
      <c r="K4086" s="267"/>
      <c r="L4086" s="196" t="s">
        <v>36</v>
      </c>
      <c r="M4086" s="196" t="s">
        <v>614</v>
      </c>
      <c r="N4086" s="196" t="s">
        <v>12</v>
      </c>
      <c r="O4086" s="196" t="s">
        <v>13</v>
      </c>
      <c r="P4086" s="196" t="s">
        <v>220</v>
      </c>
      <c r="Q4086" s="217" t="s">
        <v>3852</v>
      </c>
      <c r="R4086" s="218"/>
      <c r="S4086" s="218"/>
      <c r="T4086" s="218" t="s">
        <v>3880</v>
      </c>
      <c r="U4086" s="219"/>
      <c r="V4086" s="197" t="s">
        <v>176</v>
      </c>
      <c r="W4086" s="220">
        <v>1</v>
      </c>
      <c r="X4086" s="223">
        <v>8462</v>
      </c>
      <c r="Y4086" s="223">
        <v>8205</v>
      </c>
      <c r="Z4086" s="223">
        <v>7692</v>
      </c>
      <c r="AA4086" s="223">
        <v>7231</v>
      </c>
      <c r="AB4086" s="5"/>
      <c r="AC4086" s="224">
        <f t="shared" si="148"/>
        <v>0</v>
      </c>
      <c r="AD4086" s="270">
        <f t="shared" si="149"/>
        <v>0</v>
      </c>
      <c r="AE4086" s="198"/>
      <c r="AF4086" s="199"/>
      <c r="AG4086" s="200"/>
      <c r="AH4086" s="200"/>
      <c r="AI4086" s="169" t="str">
        <f>IF(AB4086/W4086=0,"",IF(MOD(AB4086,W4086)&gt;0,"ОШИБКА!!! неверная кратность на сорт",""))</f>
        <v/>
      </c>
    </row>
    <row r="4087" spans="2:35">
      <c r="B4087" s="251"/>
      <c r="C4087" s="168" t="s">
        <v>3633</v>
      </c>
      <c r="D4087" s="267"/>
      <c r="E4087" s="267"/>
      <c r="F4087" s="267"/>
      <c r="G4087" s="267"/>
      <c r="H4087" s="267"/>
      <c r="I4087" s="267"/>
      <c r="J4087" s="267">
        <v>3</v>
      </c>
      <c r="K4087" s="267"/>
      <c r="L4087" s="196" t="s">
        <v>37</v>
      </c>
      <c r="M4087" s="196" t="s">
        <v>614</v>
      </c>
      <c r="N4087" s="196" t="s">
        <v>12</v>
      </c>
      <c r="O4087" s="196" t="s">
        <v>13</v>
      </c>
      <c r="P4087" s="196" t="s">
        <v>220</v>
      </c>
      <c r="Q4087" s="217" t="s">
        <v>3634</v>
      </c>
      <c r="R4087" s="218"/>
      <c r="S4087" s="218"/>
      <c r="T4087" s="218"/>
      <c r="U4087" s="219"/>
      <c r="V4087" s="197" t="s">
        <v>176</v>
      </c>
      <c r="W4087" s="220">
        <v>1</v>
      </c>
      <c r="X4087" s="223">
        <v>5455</v>
      </c>
      <c r="Y4087" s="223">
        <v>5290</v>
      </c>
      <c r="Z4087" s="223">
        <v>4959</v>
      </c>
      <c r="AA4087" s="223">
        <v>4662</v>
      </c>
      <c r="AB4087" s="5"/>
      <c r="AC4087" s="224">
        <f t="shared" si="148"/>
        <v>0</v>
      </c>
      <c r="AD4087" s="270">
        <f t="shared" si="149"/>
        <v>0</v>
      </c>
      <c r="AE4087" s="198"/>
      <c r="AF4087" s="199"/>
      <c r="AG4087" s="200"/>
      <c r="AH4087" s="200"/>
      <c r="AI4087" s="169" t="str">
        <f>IF(AB4087/W4087=0,"",IF(MOD(AB4087,W4087)&gt;0,"ОШИБКА!!! неверная кратность на сорт",""))</f>
        <v/>
      </c>
    </row>
    <row r="4088" spans="2:35">
      <c r="B4088" s="251"/>
      <c r="C4088" s="168" t="s">
        <v>2783</v>
      </c>
      <c r="D4088" s="267">
        <v>2</v>
      </c>
      <c r="E4088" s="267"/>
      <c r="F4088" s="267"/>
      <c r="G4088" s="267"/>
      <c r="H4088" s="267"/>
      <c r="I4088" s="267"/>
      <c r="J4088" s="267"/>
      <c r="K4088" s="267"/>
      <c r="L4088" s="196" t="s">
        <v>36</v>
      </c>
      <c r="M4088" s="196" t="s">
        <v>614</v>
      </c>
      <c r="N4088" s="196" t="s">
        <v>12</v>
      </c>
      <c r="O4088" s="196" t="s">
        <v>927</v>
      </c>
      <c r="P4088" s="196" t="s">
        <v>221</v>
      </c>
      <c r="Q4088" s="217" t="s">
        <v>49</v>
      </c>
      <c r="R4088" s="218"/>
      <c r="S4088" s="218"/>
      <c r="T4088" s="218"/>
      <c r="U4088" s="219"/>
      <c r="V4088" s="197" t="s">
        <v>176</v>
      </c>
      <c r="W4088" s="220">
        <v>1</v>
      </c>
      <c r="X4088" s="223">
        <v>5429</v>
      </c>
      <c r="Y4088" s="223">
        <v>5264</v>
      </c>
      <c r="Z4088" s="223">
        <v>4935</v>
      </c>
      <c r="AA4088" s="223">
        <v>4639</v>
      </c>
      <c r="AB4088" s="5"/>
      <c r="AC4088" s="224">
        <f t="shared" si="148"/>
        <v>0</v>
      </c>
      <c r="AD4088" s="270">
        <f t="shared" si="149"/>
        <v>0</v>
      </c>
      <c r="AE4088" s="198"/>
      <c r="AF4088" s="199"/>
      <c r="AG4088" s="200"/>
      <c r="AH4088" s="200"/>
      <c r="AI4088" s="169" t="str">
        <f>IF(AB4088/W4088=0,"",IF(MOD(AB4088,W4088)&gt;0,"ОШИБКА!!! неверная кратность на сорт",""))</f>
        <v/>
      </c>
    </row>
    <row r="4089" spans="2:35">
      <c r="B4089" s="251"/>
      <c r="C4089" s="168" t="s">
        <v>1516</v>
      </c>
      <c r="D4089" s="267"/>
      <c r="E4089" s="267">
        <v>728</v>
      </c>
      <c r="F4089" s="267">
        <v>300</v>
      </c>
      <c r="G4089" s="267"/>
      <c r="H4089" s="267"/>
      <c r="I4089" s="267"/>
      <c r="J4089" s="267"/>
      <c r="K4089" s="267"/>
      <c r="L4089" s="196" t="s">
        <v>37</v>
      </c>
      <c r="M4089" s="196" t="s">
        <v>614</v>
      </c>
      <c r="N4089" s="196" t="s">
        <v>12</v>
      </c>
      <c r="O4089" s="196" t="s">
        <v>13</v>
      </c>
      <c r="P4089" s="196" t="s">
        <v>1517</v>
      </c>
      <c r="Q4089" s="217" t="s">
        <v>48</v>
      </c>
      <c r="R4089" s="218"/>
      <c r="S4089" s="218"/>
      <c r="T4089" s="218"/>
      <c r="U4089" s="219"/>
      <c r="V4089" s="197" t="s">
        <v>776</v>
      </c>
      <c r="W4089" s="220">
        <v>1</v>
      </c>
      <c r="X4089" s="223">
        <v>608</v>
      </c>
      <c r="Y4089" s="223">
        <v>589</v>
      </c>
      <c r="Z4089" s="223">
        <v>552</v>
      </c>
      <c r="AA4089" s="223">
        <v>519</v>
      </c>
      <c r="AB4089" s="5"/>
      <c r="AC4089" s="224">
        <f t="shared" si="148"/>
        <v>0</v>
      </c>
      <c r="AD4089" s="270">
        <f t="shared" si="149"/>
        <v>0</v>
      </c>
      <c r="AE4089" s="198"/>
      <c r="AF4089" s="199"/>
      <c r="AG4089" s="200"/>
      <c r="AH4089" s="200"/>
      <c r="AI4089" s="169" t="str">
        <f>IF(AB4089/W4089=0,"",IF(MOD(AB4089,W4089)&gt;0,"ОШИБКА!!! неверная кратность на сорт",""))</f>
        <v/>
      </c>
    </row>
    <row r="4090" spans="2:35">
      <c r="B4090" s="251"/>
      <c r="C4090" s="168" t="s">
        <v>3644</v>
      </c>
      <c r="D4090" s="267"/>
      <c r="E4090" s="267"/>
      <c r="F4090" s="267"/>
      <c r="G4090" s="267"/>
      <c r="H4090" s="267"/>
      <c r="I4090" s="267"/>
      <c r="J4090" s="267"/>
      <c r="K4090" s="267"/>
      <c r="L4090" s="196" t="s">
        <v>37</v>
      </c>
      <c r="M4090" s="332" t="s">
        <v>614</v>
      </c>
      <c r="N4090" s="332" t="s">
        <v>12</v>
      </c>
      <c r="O4090" s="332" t="s">
        <v>13</v>
      </c>
      <c r="P4090" s="332" t="s">
        <v>222</v>
      </c>
      <c r="Q4090" s="338" t="s">
        <v>4741</v>
      </c>
      <c r="R4090" s="334"/>
      <c r="S4090" s="334"/>
      <c r="T4090" s="334"/>
      <c r="U4090" s="219"/>
      <c r="V4090" s="197" t="s">
        <v>176</v>
      </c>
      <c r="W4090" s="220">
        <v>1</v>
      </c>
      <c r="X4090" s="223">
        <v>6010</v>
      </c>
      <c r="Y4090" s="223">
        <v>5828</v>
      </c>
      <c r="Z4090" s="223">
        <v>5463</v>
      </c>
      <c r="AA4090" s="223">
        <v>5136</v>
      </c>
      <c r="AB4090" s="5"/>
      <c r="AC4090" s="224">
        <f t="shared" si="148"/>
        <v>0</v>
      </c>
      <c r="AD4090" s="270">
        <f t="shared" si="149"/>
        <v>0</v>
      </c>
      <c r="AE4090" s="198" t="s">
        <v>4484</v>
      </c>
      <c r="AF4090" s="199"/>
      <c r="AG4090" s="200"/>
      <c r="AH4090" s="200"/>
      <c r="AI4090" s="169" t="str">
        <f>IF(AB4090/W4090=0,"",IF(MOD(AB4090,W4090)&gt;0,"ОШИБКА!!! неверная кратность на сорт",""))</f>
        <v/>
      </c>
    </row>
    <row r="4091" spans="2:35">
      <c r="B4091" s="251"/>
      <c r="C4091" s="168" t="s">
        <v>223</v>
      </c>
      <c r="D4091" s="267">
        <v>19</v>
      </c>
      <c r="E4091" s="267"/>
      <c r="F4091" s="267"/>
      <c r="G4091" s="267"/>
      <c r="H4091" s="267"/>
      <c r="I4091" s="267"/>
      <c r="J4091" s="267"/>
      <c r="K4091" s="267"/>
      <c r="L4091" s="196" t="s">
        <v>36</v>
      </c>
      <c r="M4091" s="196" t="s">
        <v>614</v>
      </c>
      <c r="N4091" s="196" t="s">
        <v>12</v>
      </c>
      <c r="O4091" s="196" t="s">
        <v>927</v>
      </c>
      <c r="P4091" s="196" t="s">
        <v>224</v>
      </c>
      <c r="Q4091" s="217" t="s">
        <v>52</v>
      </c>
      <c r="R4091" s="218"/>
      <c r="S4091" s="218"/>
      <c r="T4091" s="218"/>
      <c r="U4091" s="219"/>
      <c r="V4091" s="197" t="s">
        <v>157</v>
      </c>
      <c r="W4091" s="220">
        <v>1</v>
      </c>
      <c r="X4091" s="223">
        <v>1368</v>
      </c>
      <c r="Y4091" s="223">
        <v>1327</v>
      </c>
      <c r="Z4091" s="223">
        <v>1244</v>
      </c>
      <c r="AA4091" s="223">
        <v>1169</v>
      </c>
      <c r="AB4091" s="5"/>
      <c r="AC4091" s="224">
        <f t="shared" si="148"/>
        <v>0</v>
      </c>
      <c r="AD4091" s="270">
        <f t="shared" si="149"/>
        <v>0</v>
      </c>
      <c r="AE4091" s="198"/>
      <c r="AF4091" s="199"/>
      <c r="AG4091" s="200"/>
      <c r="AH4091" s="200"/>
      <c r="AI4091" s="169" t="str">
        <f>IF(AB4091/W4091=0,"",IF(MOD(AB4091,W4091)&gt;0,"ОШИБКА!!! неверная кратность на сорт",""))</f>
        <v/>
      </c>
    </row>
    <row r="4092" spans="2:35">
      <c r="B4092" s="251"/>
      <c r="C4092" s="168" t="s">
        <v>225</v>
      </c>
      <c r="D4092" s="267"/>
      <c r="E4092" s="267"/>
      <c r="F4092" s="267"/>
      <c r="G4092" s="267"/>
      <c r="H4092" s="267"/>
      <c r="I4092" s="267"/>
      <c r="J4092" s="267"/>
      <c r="K4092" s="267"/>
      <c r="L4092" s="196" t="s">
        <v>37</v>
      </c>
      <c r="M4092" s="332" t="s">
        <v>614</v>
      </c>
      <c r="N4092" s="332" t="s">
        <v>12</v>
      </c>
      <c r="O4092" s="332" t="s">
        <v>13</v>
      </c>
      <c r="P4092" s="332" t="s">
        <v>224</v>
      </c>
      <c r="Q4092" s="338" t="s">
        <v>6151</v>
      </c>
      <c r="R4092" s="334"/>
      <c r="S4092" s="334"/>
      <c r="T4092" s="334"/>
      <c r="U4092" s="219"/>
      <c r="V4092" s="197" t="s">
        <v>176</v>
      </c>
      <c r="W4092" s="220">
        <v>1</v>
      </c>
      <c r="X4092" s="223">
        <v>3616</v>
      </c>
      <c r="Y4092" s="223">
        <v>3506</v>
      </c>
      <c r="Z4092" s="223">
        <v>3287</v>
      </c>
      <c r="AA4092" s="223">
        <v>3090</v>
      </c>
      <c r="AB4092" s="5"/>
      <c r="AC4092" s="224">
        <f t="shared" si="148"/>
        <v>0</v>
      </c>
      <c r="AD4092" s="270">
        <f t="shared" si="149"/>
        <v>0</v>
      </c>
      <c r="AE4092" s="198" t="s">
        <v>4484</v>
      </c>
      <c r="AF4092" s="199"/>
      <c r="AG4092" s="200"/>
      <c r="AH4092" s="200"/>
      <c r="AI4092" s="169" t="str">
        <f>IF(AB4092/W4092=0,"",IF(MOD(AB4092,W4092)&gt;0,"ОШИБКА!!! неверная кратность на сорт",""))</f>
        <v/>
      </c>
    </row>
    <row r="4093" spans="2:35">
      <c r="B4093" s="251"/>
      <c r="C4093" s="168" t="s">
        <v>226</v>
      </c>
      <c r="D4093" s="267">
        <v>7</v>
      </c>
      <c r="E4093" s="267"/>
      <c r="F4093" s="267"/>
      <c r="G4093" s="267"/>
      <c r="H4093" s="267"/>
      <c r="I4093" s="267"/>
      <c r="J4093" s="267"/>
      <c r="K4093" s="267"/>
      <c r="L4093" s="196" t="s">
        <v>37</v>
      </c>
      <c r="M4093" s="196" t="s">
        <v>614</v>
      </c>
      <c r="N4093" s="196" t="s">
        <v>12</v>
      </c>
      <c r="O4093" s="196" t="s">
        <v>13</v>
      </c>
      <c r="P4093" s="196" t="s">
        <v>227</v>
      </c>
      <c r="Q4093" s="217" t="s">
        <v>6152</v>
      </c>
      <c r="R4093" s="218"/>
      <c r="S4093" s="218"/>
      <c r="T4093" s="218"/>
      <c r="U4093" s="219"/>
      <c r="V4093" s="197" t="s">
        <v>176</v>
      </c>
      <c r="W4093" s="220">
        <v>1</v>
      </c>
      <c r="X4093" s="223">
        <v>3861</v>
      </c>
      <c r="Y4093" s="223">
        <v>3744</v>
      </c>
      <c r="Z4093" s="223">
        <v>3510</v>
      </c>
      <c r="AA4093" s="223">
        <v>3300</v>
      </c>
      <c r="AB4093" s="5"/>
      <c r="AC4093" s="224">
        <f t="shared" si="148"/>
        <v>0</v>
      </c>
      <c r="AD4093" s="270">
        <f t="shared" si="149"/>
        <v>0</v>
      </c>
      <c r="AE4093" s="198"/>
      <c r="AF4093" s="199"/>
      <c r="AG4093" s="200"/>
      <c r="AH4093" s="200"/>
      <c r="AI4093" s="169" t="str">
        <f>IF(AB4093/W4093=0,"",IF(MOD(AB4093,W4093)&gt;0,"ОШИБКА!!! неверная кратность на сорт",""))</f>
        <v/>
      </c>
    </row>
    <row r="4094" spans="2:35">
      <c r="B4094" s="251"/>
      <c r="C4094" s="168" t="s">
        <v>914</v>
      </c>
      <c r="D4094" s="267">
        <v>53</v>
      </c>
      <c r="E4094" s="267"/>
      <c r="F4094" s="267"/>
      <c r="G4094" s="267"/>
      <c r="H4094" s="267"/>
      <c r="I4094" s="267">
        <v>20</v>
      </c>
      <c r="J4094" s="267"/>
      <c r="K4094" s="267"/>
      <c r="L4094" s="196" t="s">
        <v>36</v>
      </c>
      <c r="M4094" s="196" t="s">
        <v>614</v>
      </c>
      <c r="N4094" s="196" t="s">
        <v>12</v>
      </c>
      <c r="O4094" s="196" t="s">
        <v>13</v>
      </c>
      <c r="P4094" s="196" t="s">
        <v>14</v>
      </c>
      <c r="Q4094" s="196" t="s">
        <v>35</v>
      </c>
      <c r="R4094" s="218"/>
      <c r="S4094" s="218" t="s">
        <v>24</v>
      </c>
      <c r="T4094" s="218"/>
      <c r="U4094" s="219"/>
      <c r="V4094" s="197" t="s">
        <v>102</v>
      </c>
      <c r="W4094" s="220">
        <v>1</v>
      </c>
      <c r="X4094" s="223">
        <v>619</v>
      </c>
      <c r="Y4094" s="223">
        <v>600</v>
      </c>
      <c r="Z4094" s="223">
        <v>563</v>
      </c>
      <c r="AA4094" s="223">
        <v>529</v>
      </c>
      <c r="AB4094" s="5"/>
      <c r="AC4094" s="224">
        <f t="shared" si="148"/>
        <v>0</v>
      </c>
      <c r="AD4094" s="270">
        <f t="shared" si="149"/>
        <v>0</v>
      </c>
      <c r="AE4094" s="198"/>
      <c r="AF4094" s="199"/>
      <c r="AG4094" s="200"/>
      <c r="AH4094" s="200"/>
      <c r="AI4094" s="169" t="str">
        <f>IF(AB4094/W4094=0,"",IF(MOD(AB4094,W4094)&gt;0,"ОШИБКА!!! неверная кратность на сорт",""))</f>
        <v/>
      </c>
    </row>
    <row r="4095" spans="2:35">
      <c r="B4095" s="251"/>
      <c r="C4095" s="168" t="s">
        <v>228</v>
      </c>
      <c r="D4095" s="267">
        <v>72</v>
      </c>
      <c r="E4095" s="267"/>
      <c r="F4095" s="267"/>
      <c r="G4095" s="267"/>
      <c r="H4095" s="267"/>
      <c r="I4095" s="267"/>
      <c r="J4095" s="267"/>
      <c r="K4095" s="267"/>
      <c r="L4095" s="196" t="s">
        <v>36</v>
      </c>
      <c r="M4095" s="196" t="s">
        <v>614</v>
      </c>
      <c r="N4095" s="196" t="s">
        <v>12</v>
      </c>
      <c r="O4095" s="196" t="s">
        <v>927</v>
      </c>
      <c r="P4095" s="196" t="s">
        <v>14</v>
      </c>
      <c r="Q4095" s="217" t="s">
        <v>52</v>
      </c>
      <c r="R4095" s="218"/>
      <c r="S4095" s="218"/>
      <c r="T4095" s="218"/>
      <c r="U4095" s="219"/>
      <c r="V4095" s="197" t="s">
        <v>157</v>
      </c>
      <c r="W4095" s="220">
        <v>1</v>
      </c>
      <c r="X4095" s="223">
        <v>644</v>
      </c>
      <c r="Y4095" s="223">
        <v>624</v>
      </c>
      <c r="Z4095" s="223">
        <v>585</v>
      </c>
      <c r="AA4095" s="223">
        <v>550</v>
      </c>
      <c r="AB4095" s="5"/>
      <c r="AC4095" s="224">
        <f t="shared" si="148"/>
        <v>0</v>
      </c>
      <c r="AD4095" s="270">
        <f t="shared" si="149"/>
        <v>0</v>
      </c>
      <c r="AE4095" s="198"/>
      <c r="AF4095" s="199"/>
      <c r="AG4095" s="200"/>
      <c r="AH4095" s="200"/>
      <c r="AI4095" s="169" t="str">
        <f>IF(AB4095/W4095=0,"",IF(MOD(AB4095,W4095)&gt;0,"ОШИБКА!!! неверная кратность на сорт",""))</f>
        <v/>
      </c>
    </row>
    <row r="4096" spans="2:35">
      <c r="B4096" s="251"/>
      <c r="C4096" s="168" t="s">
        <v>229</v>
      </c>
      <c r="D4096" s="267">
        <v>1</v>
      </c>
      <c r="E4096" s="267"/>
      <c r="F4096" s="267"/>
      <c r="G4096" s="267"/>
      <c r="H4096" s="267"/>
      <c r="I4096" s="267"/>
      <c r="J4096" s="267"/>
      <c r="K4096" s="267"/>
      <c r="L4096" s="196" t="s">
        <v>36</v>
      </c>
      <c r="M4096" s="196" t="s">
        <v>614</v>
      </c>
      <c r="N4096" s="196" t="s">
        <v>12</v>
      </c>
      <c r="O4096" s="196" t="s">
        <v>927</v>
      </c>
      <c r="P4096" s="196" t="s">
        <v>14</v>
      </c>
      <c r="Q4096" s="217" t="s">
        <v>48</v>
      </c>
      <c r="R4096" s="218"/>
      <c r="S4096" s="218"/>
      <c r="T4096" s="218"/>
      <c r="U4096" s="219"/>
      <c r="V4096" s="197" t="s">
        <v>157</v>
      </c>
      <c r="W4096" s="220">
        <v>1</v>
      </c>
      <c r="X4096" s="223">
        <v>1733</v>
      </c>
      <c r="Y4096" s="223">
        <v>1680</v>
      </c>
      <c r="Z4096" s="223">
        <v>1575</v>
      </c>
      <c r="AA4096" s="223">
        <v>1481</v>
      </c>
      <c r="AB4096" s="5"/>
      <c r="AC4096" s="224">
        <f t="shared" si="148"/>
        <v>0</v>
      </c>
      <c r="AD4096" s="270">
        <f t="shared" si="149"/>
        <v>0</v>
      </c>
      <c r="AE4096" s="198"/>
      <c r="AF4096" s="199"/>
      <c r="AG4096" s="200"/>
      <c r="AH4096" s="200"/>
      <c r="AI4096" s="169" t="str">
        <f>IF(AB4096/W4096=0,"",IF(MOD(AB4096,W4096)&gt;0,"ОШИБКА!!! неверная кратность на сорт",""))</f>
        <v/>
      </c>
    </row>
    <row r="4097" spans="2:35">
      <c r="B4097" s="251"/>
      <c r="C4097" s="168" t="s">
        <v>3635</v>
      </c>
      <c r="D4097" s="267">
        <v>2</v>
      </c>
      <c r="E4097" s="267"/>
      <c r="F4097" s="267"/>
      <c r="G4097" s="267"/>
      <c r="H4097" s="267"/>
      <c r="I4097" s="267"/>
      <c r="J4097" s="267"/>
      <c r="K4097" s="267"/>
      <c r="L4097" s="196" t="s">
        <v>37</v>
      </c>
      <c r="M4097" s="196" t="s">
        <v>614</v>
      </c>
      <c r="N4097" s="196" t="s">
        <v>12</v>
      </c>
      <c r="O4097" s="196" t="s">
        <v>13</v>
      </c>
      <c r="P4097" s="196" t="s">
        <v>14</v>
      </c>
      <c r="Q4097" s="217" t="s">
        <v>6153</v>
      </c>
      <c r="R4097" s="218"/>
      <c r="S4097" s="218"/>
      <c r="T4097" s="218"/>
      <c r="U4097" s="219"/>
      <c r="V4097" s="197" t="s">
        <v>176</v>
      </c>
      <c r="W4097" s="220">
        <v>1</v>
      </c>
      <c r="X4097" s="223">
        <v>2251</v>
      </c>
      <c r="Y4097" s="223">
        <v>2183</v>
      </c>
      <c r="Z4097" s="223">
        <v>2046</v>
      </c>
      <c r="AA4097" s="223">
        <v>1924</v>
      </c>
      <c r="AB4097" s="5"/>
      <c r="AC4097" s="224">
        <f t="shared" si="148"/>
        <v>0</v>
      </c>
      <c r="AD4097" s="270">
        <f t="shared" si="149"/>
        <v>0</v>
      </c>
      <c r="AE4097" s="198"/>
      <c r="AF4097" s="199"/>
      <c r="AG4097" s="200"/>
      <c r="AH4097" s="200"/>
      <c r="AI4097" s="169" t="str">
        <f>IF(AB4097/W4097=0,"",IF(MOD(AB4097,W4097)&gt;0,"ОШИБКА!!! неверная кратность на сорт",""))</f>
        <v/>
      </c>
    </row>
    <row r="4098" spans="2:35">
      <c r="B4098" s="251"/>
      <c r="C4098" s="168" t="s">
        <v>913</v>
      </c>
      <c r="D4098" s="267">
        <v>100</v>
      </c>
      <c r="E4098" s="267"/>
      <c r="F4098" s="267"/>
      <c r="G4098" s="267"/>
      <c r="H4098" s="267"/>
      <c r="I4098" s="267">
        <v>20</v>
      </c>
      <c r="J4098" s="267">
        <v>16</v>
      </c>
      <c r="K4098" s="267"/>
      <c r="L4098" s="196" t="s">
        <v>36</v>
      </c>
      <c r="M4098" s="196" t="s">
        <v>614</v>
      </c>
      <c r="N4098" s="196" t="s">
        <v>12</v>
      </c>
      <c r="O4098" s="196" t="s">
        <v>13</v>
      </c>
      <c r="P4098" s="196" t="s">
        <v>16</v>
      </c>
      <c r="Q4098" s="196" t="s">
        <v>35</v>
      </c>
      <c r="R4098" s="218"/>
      <c r="S4098" s="218" t="s">
        <v>24</v>
      </c>
      <c r="T4098" s="218"/>
      <c r="U4098" s="219"/>
      <c r="V4098" s="197" t="s">
        <v>102</v>
      </c>
      <c r="W4098" s="220">
        <v>1</v>
      </c>
      <c r="X4098" s="223">
        <v>619</v>
      </c>
      <c r="Y4098" s="223">
        <v>600</v>
      </c>
      <c r="Z4098" s="223">
        <v>563</v>
      </c>
      <c r="AA4098" s="223">
        <v>529</v>
      </c>
      <c r="AB4098" s="5"/>
      <c r="AC4098" s="224">
        <f t="shared" si="148"/>
        <v>0</v>
      </c>
      <c r="AD4098" s="270">
        <f t="shared" si="149"/>
        <v>0</v>
      </c>
      <c r="AE4098" s="198"/>
      <c r="AF4098" s="199"/>
      <c r="AG4098" s="200"/>
      <c r="AH4098" s="200"/>
      <c r="AI4098" s="169" t="str">
        <f>IF(AB4098/W4098=0,"",IF(MOD(AB4098,W4098)&gt;0,"ОШИБКА!!! неверная кратность на сорт",""))</f>
        <v/>
      </c>
    </row>
    <row r="4099" spans="2:35">
      <c r="B4099" s="251"/>
      <c r="C4099" s="168" t="s">
        <v>2688</v>
      </c>
      <c r="D4099" s="267"/>
      <c r="E4099" s="267"/>
      <c r="F4099" s="267"/>
      <c r="G4099" s="267"/>
      <c r="H4099" s="267"/>
      <c r="I4099" s="267"/>
      <c r="J4099" s="267">
        <v>2</v>
      </c>
      <c r="K4099" s="267"/>
      <c r="L4099" s="196" t="s">
        <v>37</v>
      </c>
      <c r="M4099" s="196" t="s">
        <v>614</v>
      </c>
      <c r="N4099" s="196" t="s">
        <v>12</v>
      </c>
      <c r="O4099" s="196" t="s">
        <v>13</v>
      </c>
      <c r="P4099" s="196" t="s">
        <v>230</v>
      </c>
      <c r="Q4099" s="217" t="s">
        <v>6155</v>
      </c>
      <c r="R4099" s="218"/>
      <c r="S4099" s="218"/>
      <c r="T4099" s="218"/>
      <c r="U4099" s="219"/>
      <c r="V4099" s="197" t="s">
        <v>176</v>
      </c>
      <c r="W4099" s="220">
        <v>1</v>
      </c>
      <c r="X4099" s="223">
        <v>3419</v>
      </c>
      <c r="Y4099" s="223">
        <v>3316</v>
      </c>
      <c r="Z4099" s="223">
        <v>3108</v>
      </c>
      <c r="AA4099" s="223">
        <v>2922</v>
      </c>
      <c r="AB4099" s="5"/>
      <c r="AC4099" s="224">
        <f t="shared" si="148"/>
        <v>0</v>
      </c>
      <c r="AD4099" s="270">
        <f t="shared" si="149"/>
        <v>0</v>
      </c>
      <c r="AE4099" s="198"/>
      <c r="AF4099" s="199"/>
      <c r="AG4099" s="200"/>
      <c r="AH4099" s="200"/>
      <c r="AI4099" s="169" t="str">
        <f>IF(AB4099/W4099=0,"",IF(MOD(AB4099,W4099)&gt;0,"ОШИБКА!!! неверная кратность на сорт",""))</f>
        <v/>
      </c>
    </row>
    <row r="4100" spans="2:35">
      <c r="B4100" s="251"/>
      <c r="C4100" s="168" t="s">
        <v>231</v>
      </c>
      <c r="D4100" s="267"/>
      <c r="E4100" s="267"/>
      <c r="F4100" s="267"/>
      <c r="G4100" s="267"/>
      <c r="H4100" s="267"/>
      <c r="I4100" s="267"/>
      <c r="J4100" s="267"/>
      <c r="K4100" s="267"/>
      <c r="L4100" s="196" t="s">
        <v>37</v>
      </c>
      <c r="M4100" s="332" t="s">
        <v>614</v>
      </c>
      <c r="N4100" s="332" t="s">
        <v>12</v>
      </c>
      <c r="O4100" s="332" t="s">
        <v>13</v>
      </c>
      <c r="P4100" s="332" t="s">
        <v>230</v>
      </c>
      <c r="Q4100" s="338" t="s">
        <v>4742</v>
      </c>
      <c r="R4100" s="334"/>
      <c r="S4100" s="334"/>
      <c r="T4100" s="334"/>
      <c r="U4100" s="219"/>
      <c r="V4100" s="197" t="s">
        <v>176</v>
      </c>
      <c r="W4100" s="220">
        <v>1</v>
      </c>
      <c r="X4100" s="223">
        <v>5881</v>
      </c>
      <c r="Y4100" s="223">
        <v>5703</v>
      </c>
      <c r="Z4100" s="223">
        <v>5346</v>
      </c>
      <c r="AA4100" s="223">
        <v>5026</v>
      </c>
      <c r="AB4100" s="5"/>
      <c r="AC4100" s="224">
        <f t="shared" si="148"/>
        <v>0</v>
      </c>
      <c r="AD4100" s="270">
        <f t="shared" si="149"/>
        <v>0</v>
      </c>
      <c r="AE4100" s="198" t="s">
        <v>4484</v>
      </c>
      <c r="AF4100" s="199"/>
      <c r="AG4100" s="200"/>
      <c r="AH4100" s="200"/>
      <c r="AI4100" s="169" t="str">
        <f>IF(AB4100/W4100=0,"",IF(MOD(AB4100,W4100)&gt;0,"ОШИБКА!!! неверная кратность на сорт",""))</f>
        <v/>
      </c>
    </row>
    <row r="4101" spans="2:35">
      <c r="B4101" s="251"/>
      <c r="C4101" s="168" t="s">
        <v>2689</v>
      </c>
      <c r="D4101" s="267">
        <v>2</v>
      </c>
      <c r="E4101" s="267"/>
      <c r="F4101" s="267"/>
      <c r="G4101" s="267"/>
      <c r="H4101" s="267"/>
      <c r="I4101" s="267"/>
      <c r="J4101" s="267">
        <v>3</v>
      </c>
      <c r="K4101" s="267"/>
      <c r="L4101" s="196" t="s">
        <v>37</v>
      </c>
      <c r="M4101" s="196" t="s">
        <v>614</v>
      </c>
      <c r="N4101" s="196" t="s">
        <v>12</v>
      </c>
      <c r="O4101" s="196" t="s">
        <v>13</v>
      </c>
      <c r="P4101" s="196" t="s">
        <v>230</v>
      </c>
      <c r="Q4101" s="217" t="s">
        <v>3636</v>
      </c>
      <c r="R4101" s="218"/>
      <c r="S4101" s="218"/>
      <c r="T4101" s="218"/>
      <c r="U4101" s="219"/>
      <c r="V4101" s="197" t="s">
        <v>157</v>
      </c>
      <c r="W4101" s="220">
        <v>1</v>
      </c>
      <c r="X4101" s="223">
        <v>23734</v>
      </c>
      <c r="Y4101" s="223">
        <v>23015</v>
      </c>
      <c r="Z4101" s="223">
        <v>21576</v>
      </c>
      <c r="AA4101" s="223">
        <v>20282</v>
      </c>
      <c r="AB4101" s="5"/>
      <c r="AC4101" s="224">
        <f t="shared" si="148"/>
        <v>0</v>
      </c>
      <c r="AD4101" s="270">
        <f t="shared" si="149"/>
        <v>0</v>
      </c>
      <c r="AE4101" s="198"/>
      <c r="AF4101" s="199"/>
      <c r="AG4101" s="200"/>
      <c r="AH4101" s="200"/>
      <c r="AI4101" s="169" t="str">
        <f>IF(AB4101/W4101=0,"",IF(MOD(AB4101,W4101)&gt;0,"ОШИБКА!!! неверная кратность на сорт",""))</f>
        <v/>
      </c>
    </row>
    <row r="4102" spans="2:35">
      <c r="B4102" s="251"/>
      <c r="C4102" s="168" t="s">
        <v>2684</v>
      </c>
      <c r="D4102" s="267"/>
      <c r="E4102" s="267"/>
      <c r="F4102" s="267"/>
      <c r="G4102" s="267"/>
      <c r="H4102" s="267"/>
      <c r="I4102" s="267"/>
      <c r="J4102" s="267"/>
      <c r="K4102" s="267"/>
      <c r="L4102" s="196" t="s">
        <v>37</v>
      </c>
      <c r="M4102" s="332" t="s">
        <v>614</v>
      </c>
      <c r="N4102" s="332" t="s">
        <v>12</v>
      </c>
      <c r="O4102" s="332" t="s">
        <v>13</v>
      </c>
      <c r="P4102" s="332" t="s">
        <v>2685</v>
      </c>
      <c r="Q4102" s="338" t="s">
        <v>3637</v>
      </c>
      <c r="R4102" s="334"/>
      <c r="S4102" s="334"/>
      <c r="T4102" s="334"/>
      <c r="U4102" s="219"/>
      <c r="V4102" s="197" t="s">
        <v>176</v>
      </c>
      <c r="W4102" s="220">
        <v>1</v>
      </c>
      <c r="X4102" s="223">
        <v>13687</v>
      </c>
      <c r="Y4102" s="223">
        <v>13272</v>
      </c>
      <c r="Z4102" s="223">
        <v>12443</v>
      </c>
      <c r="AA4102" s="223">
        <v>11696</v>
      </c>
      <c r="AB4102" s="5"/>
      <c r="AC4102" s="224">
        <f t="shared" si="148"/>
        <v>0</v>
      </c>
      <c r="AD4102" s="270">
        <f t="shared" si="149"/>
        <v>0</v>
      </c>
      <c r="AE4102" s="198" t="s">
        <v>4484</v>
      </c>
      <c r="AF4102" s="199"/>
      <c r="AG4102" s="200"/>
      <c r="AH4102" s="200"/>
      <c r="AI4102" s="169" t="str">
        <f>IF(AB4102/W4102=0,"",IF(MOD(AB4102,W4102)&gt;0,"ОШИБКА!!! неверная кратность на сорт",""))</f>
        <v/>
      </c>
    </row>
    <row r="4103" spans="2:35">
      <c r="B4103" s="251"/>
      <c r="C4103" s="168" t="s">
        <v>3638</v>
      </c>
      <c r="D4103" s="267"/>
      <c r="E4103" s="267"/>
      <c r="F4103" s="267"/>
      <c r="G4103" s="267"/>
      <c r="H4103" s="267"/>
      <c r="I4103" s="267"/>
      <c r="J4103" s="267">
        <v>4</v>
      </c>
      <c r="K4103" s="267"/>
      <c r="L4103" s="196" t="s">
        <v>37</v>
      </c>
      <c r="M4103" s="196" t="s">
        <v>614</v>
      </c>
      <c r="N4103" s="196" t="s">
        <v>12</v>
      </c>
      <c r="O4103" s="196" t="s">
        <v>13</v>
      </c>
      <c r="P4103" s="196" t="s">
        <v>4197</v>
      </c>
      <c r="Q4103" s="217" t="s">
        <v>3634</v>
      </c>
      <c r="R4103" s="218"/>
      <c r="S4103" s="218"/>
      <c r="T4103" s="218"/>
      <c r="U4103" s="219"/>
      <c r="V4103" s="197" t="s">
        <v>176</v>
      </c>
      <c r="W4103" s="220">
        <v>1</v>
      </c>
      <c r="X4103" s="223">
        <v>5563</v>
      </c>
      <c r="Y4103" s="223">
        <v>5394</v>
      </c>
      <c r="Z4103" s="223">
        <v>5057</v>
      </c>
      <c r="AA4103" s="223">
        <v>4754</v>
      </c>
      <c r="AB4103" s="5"/>
      <c r="AC4103" s="224">
        <f t="shared" si="148"/>
        <v>0</v>
      </c>
      <c r="AD4103" s="270">
        <f t="shared" si="149"/>
        <v>0</v>
      </c>
      <c r="AE4103" s="198"/>
      <c r="AF4103" s="199"/>
      <c r="AG4103" s="200"/>
      <c r="AH4103" s="200"/>
      <c r="AI4103" s="169" t="str">
        <f>IF(AB4103/W4103=0,"",IF(MOD(AB4103,W4103)&gt;0,"ОШИБКА!!! неверная кратность на сорт",""))</f>
        <v/>
      </c>
    </row>
    <row r="4104" spans="2:35">
      <c r="B4104" s="251"/>
      <c r="C4104" s="168" t="s">
        <v>3639</v>
      </c>
      <c r="D4104" s="267"/>
      <c r="E4104" s="267"/>
      <c r="F4104" s="267"/>
      <c r="G4104" s="267"/>
      <c r="H4104" s="267"/>
      <c r="I4104" s="267"/>
      <c r="J4104" s="267"/>
      <c r="K4104" s="267"/>
      <c r="L4104" s="196" t="s">
        <v>37</v>
      </c>
      <c r="M4104" s="332" t="s">
        <v>614</v>
      </c>
      <c r="N4104" s="332" t="s">
        <v>12</v>
      </c>
      <c r="O4104" s="332" t="s">
        <v>13</v>
      </c>
      <c r="P4104" s="332" t="s">
        <v>4198</v>
      </c>
      <c r="Q4104" s="338" t="s">
        <v>4613</v>
      </c>
      <c r="R4104" s="334"/>
      <c r="S4104" s="334"/>
      <c r="T4104" s="334"/>
      <c r="U4104" s="219"/>
      <c r="V4104" s="197" t="s">
        <v>176</v>
      </c>
      <c r="W4104" s="220">
        <v>1</v>
      </c>
      <c r="X4104" s="223">
        <v>1594</v>
      </c>
      <c r="Y4104" s="223">
        <v>1546</v>
      </c>
      <c r="Z4104" s="223">
        <v>1449</v>
      </c>
      <c r="AA4104" s="223">
        <v>1363</v>
      </c>
      <c r="AB4104" s="5"/>
      <c r="AC4104" s="224">
        <f t="shared" si="148"/>
        <v>0</v>
      </c>
      <c r="AD4104" s="270">
        <f t="shared" si="149"/>
        <v>0</v>
      </c>
      <c r="AE4104" s="198" t="s">
        <v>4484</v>
      </c>
      <c r="AF4104" s="199"/>
      <c r="AG4104" s="200"/>
      <c r="AH4104" s="200"/>
      <c r="AI4104" s="169" t="str">
        <f>IF(AB4104/W4104=0,"",IF(MOD(AB4104,W4104)&gt;0,"ОШИБКА!!! неверная кратность на сорт",""))</f>
        <v/>
      </c>
    </row>
    <row r="4105" spans="2:35">
      <c r="B4105" s="251"/>
      <c r="C4105" s="168" t="s">
        <v>3640</v>
      </c>
      <c r="D4105" s="267">
        <v>1</v>
      </c>
      <c r="E4105" s="267"/>
      <c r="F4105" s="267"/>
      <c r="G4105" s="267"/>
      <c r="H4105" s="267"/>
      <c r="I4105" s="267"/>
      <c r="J4105" s="267">
        <v>5</v>
      </c>
      <c r="K4105" s="267"/>
      <c r="L4105" s="196" t="s">
        <v>37</v>
      </c>
      <c r="M4105" s="196" t="s">
        <v>614</v>
      </c>
      <c r="N4105" s="196" t="s">
        <v>12</v>
      </c>
      <c r="O4105" s="196" t="s">
        <v>13</v>
      </c>
      <c r="P4105" s="196" t="s">
        <v>4198</v>
      </c>
      <c r="Q4105" s="217" t="s">
        <v>4743</v>
      </c>
      <c r="R4105" s="218"/>
      <c r="S4105" s="218"/>
      <c r="T4105" s="218"/>
      <c r="U4105" s="219"/>
      <c r="V4105" s="197" t="s">
        <v>176</v>
      </c>
      <c r="W4105" s="220">
        <v>1</v>
      </c>
      <c r="X4105" s="223">
        <v>2385</v>
      </c>
      <c r="Y4105" s="223">
        <v>2312</v>
      </c>
      <c r="Z4105" s="223">
        <v>2168</v>
      </c>
      <c r="AA4105" s="223">
        <v>2038</v>
      </c>
      <c r="AB4105" s="5"/>
      <c r="AC4105" s="224">
        <f t="shared" si="148"/>
        <v>0</v>
      </c>
      <c r="AD4105" s="270">
        <f t="shared" si="149"/>
        <v>0</v>
      </c>
      <c r="AE4105" s="198"/>
      <c r="AF4105" s="199"/>
      <c r="AG4105" s="200"/>
      <c r="AH4105" s="200"/>
      <c r="AI4105" s="169" t="str">
        <f>IF(AB4105/W4105=0,"",IF(MOD(AB4105,W4105)&gt;0,"ОШИБКА!!! неверная кратность на сорт",""))</f>
        <v/>
      </c>
    </row>
    <row r="4106" spans="2:35">
      <c r="B4106" s="251"/>
      <c r="C4106" s="168"/>
      <c r="D4106" s="267"/>
      <c r="E4106" s="267"/>
      <c r="F4106" s="267"/>
      <c r="G4106" s="267"/>
      <c r="H4106" s="267"/>
      <c r="I4106" s="267"/>
      <c r="J4106" s="267"/>
      <c r="K4106" s="267">
        <v>43</v>
      </c>
      <c r="L4106" s="196" t="s">
        <v>37</v>
      </c>
      <c r="M4106" s="196" t="s">
        <v>614</v>
      </c>
      <c r="N4106" s="196" t="s">
        <v>5305</v>
      </c>
      <c r="O4106" s="196"/>
      <c r="P4106" s="196"/>
      <c r="Q4106" s="217" t="s">
        <v>5307</v>
      </c>
      <c r="R4106" s="218"/>
      <c r="S4106" s="218"/>
      <c r="T4106" s="218"/>
      <c r="U4106" s="281" t="s">
        <v>4764</v>
      </c>
      <c r="V4106" s="197" t="s">
        <v>776</v>
      </c>
      <c r="W4106" s="220">
        <v>1</v>
      </c>
      <c r="X4106" s="285">
        <v>7551</v>
      </c>
      <c r="Y4106" s="285">
        <v>7322</v>
      </c>
      <c r="Z4106" s="285">
        <v>6864</v>
      </c>
      <c r="AA4106" s="285">
        <v>6452</v>
      </c>
      <c r="AB4106" s="5"/>
      <c r="AC4106" s="224">
        <f t="shared" si="148"/>
        <v>0</v>
      </c>
      <c r="AD4106" s="270">
        <f t="shared" si="149"/>
        <v>0</v>
      </c>
      <c r="AE4106" s="282" t="s">
        <v>7069</v>
      </c>
      <c r="AF4106" s="283" t="s">
        <v>4765</v>
      </c>
      <c r="AG4106" s="200"/>
      <c r="AH4106" s="200"/>
      <c r="AI4106" s="169" t="str">
        <f>IF(AB4106/W4106=0,"",IF(MOD(AB4106,W4106)&gt;0,"ОШИБКА!!! неверная кратность на сорт",""))</f>
        <v/>
      </c>
    </row>
    <row r="4107" spans="2:35">
      <c r="B4107" s="251"/>
      <c r="C4107" s="168"/>
      <c r="D4107" s="267"/>
      <c r="E4107" s="267"/>
      <c r="F4107" s="267"/>
      <c r="G4107" s="267"/>
      <c r="H4107" s="267"/>
      <c r="I4107" s="267"/>
      <c r="J4107" s="267"/>
      <c r="K4107" s="267"/>
      <c r="L4107" s="196" t="s">
        <v>37</v>
      </c>
      <c r="M4107" s="196" t="s">
        <v>614</v>
      </c>
      <c r="N4107" s="196" t="s">
        <v>5305</v>
      </c>
      <c r="O4107" s="196"/>
      <c r="P4107" s="196"/>
      <c r="Q4107" s="217" t="s">
        <v>4940</v>
      </c>
      <c r="R4107" s="218"/>
      <c r="S4107" s="218"/>
      <c r="T4107" s="218"/>
      <c r="U4107" s="281" t="s">
        <v>4764</v>
      </c>
      <c r="V4107" s="197" t="s">
        <v>776</v>
      </c>
      <c r="W4107" s="220">
        <v>1</v>
      </c>
      <c r="X4107" s="285">
        <v>691</v>
      </c>
      <c r="Y4107" s="285">
        <v>670</v>
      </c>
      <c r="Z4107" s="285">
        <v>628</v>
      </c>
      <c r="AA4107" s="285">
        <v>590</v>
      </c>
      <c r="AB4107" s="5"/>
      <c r="AC4107" s="224">
        <f t="shared" si="148"/>
        <v>0</v>
      </c>
      <c r="AD4107" s="270">
        <f t="shared" si="149"/>
        <v>0</v>
      </c>
      <c r="AE4107" s="282" t="s">
        <v>7069</v>
      </c>
      <c r="AF4107" s="283" t="s">
        <v>4765</v>
      </c>
      <c r="AG4107" s="200"/>
      <c r="AH4107" s="200"/>
      <c r="AI4107" s="169" t="str">
        <f>IF(AB4107/W4107=0,"",IF(MOD(AB4107,W4107)&gt;0,"ОШИБКА!!! неверная кратность на сорт",""))</f>
        <v/>
      </c>
    </row>
    <row r="4108" spans="2:35">
      <c r="B4108" s="251"/>
      <c r="C4108" s="168"/>
      <c r="D4108" s="267"/>
      <c r="E4108" s="267"/>
      <c r="F4108" s="267"/>
      <c r="G4108" s="267"/>
      <c r="H4108" s="267"/>
      <c r="I4108" s="267"/>
      <c r="J4108" s="267"/>
      <c r="K4108" s="267">
        <v>637</v>
      </c>
      <c r="L4108" s="196" t="s">
        <v>37</v>
      </c>
      <c r="M4108" s="196" t="s">
        <v>614</v>
      </c>
      <c r="N4108" s="196" t="s">
        <v>5305</v>
      </c>
      <c r="O4108" s="196"/>
      <c r="P4108" s="196"/>
      <c r="Q4108" s="217" t="s">
        <v>4823</v>
      </c>
      <c r="R4108" s="218"/>
      <c r="S4108" s="218"/>
      <c r="T4108" s="218"/>
      <c r="U4108" s="281" t="s">
        <v>4764</v>
      </c>
      <c r="V4108" s="197" t="s">
        <v>776</v>
      </c>
      <c r="W4108" s="220">
        <v>1</v>
      </c>
      <c r="X4108" s="285">
        <v>855</v>
      </c>
      <c r="Y4108" s="285">
        <v>829</v>
      </c>
      <c r="Z4108" s="285">
        <v>777</v>
      </c>
      <c r="AA4108" s="285">
        <v>730</v>
      </c>
      <c r="AB4108" s="5"/>
      <c r="AC4108" s="224">
        <f t="shared" si="148"/>
        <v>0</v>
      </c>
      <c r="AD4108" s="270">
        <f t="shared" si="149"/>
        <v>0</v>
      </c>
      <c r="AE4108" s="282" t="s">
        <v>7069</v>
      </c>
      <c r="AF4108" s="283" t="s">
        <v>4765</v>
      </c>
      <c r="AG4108" s="200"/>
      <c r="AH4108" s="200"/>
      <c r="AI4108" s="169" t="str">
        <f>IF(AB4108/W4108=0,"",IF(MOD(AB4108,W4108)&gt;0,"ОШИБКА!!! неверная кратность на сорт",""))</f>
        <v/>
      </c>
    </row>
    <row r="4109" spans="2:35">
      <c r="B4109" s="251"/>
      <c r="C4109" s="168"/>
      <c r="D4109" s="267"/>
      <c r="E4109" s="267"/>
      <c r="F4109" s="267"/>
      <c r="G4109" s="267"/>
      <c r="H4109" s="267"/>
      <c r="I4109" s="267"/>
      <c r="J4109" s="267"/>
      <c r="K4109" s="267"/>
      <c r="L4109" s="196" t="s">
        <v>37</v>
      </c>
      <c r="M4109" s="196" t="s">
        <v>614</v>
      </c>
      <c r="N4109" s="196" t="s">
        <v>5305</v>
      </c>
      <c r="O4109" s="196"/>
      <c r="P4109" s="196"/>
      <c r="Q4109" s="217" t="s">
        <v>4902</v>
      </c>
      <c r="R4109" s="218"/>
      <c r="S4109" s="218"/>
      <c r="T4109" s="218"/>
      <c r="U4109" s="281" t="s">
        <v>4764</v>
      </c>
      <c r="V4109" s="197" t="s">
        <v>776</v>
      </c>
      <c r="W4109" s="220">
        <v>1</v>
      </c>
      <c r="X4109" s="285">
        <v>3230</v>
      </c>
      <c r="Y4109" s="285">
        <v>3132</v>
      </c>
      <c r="Z4109" s="285">
        <v>2937</v>
      </c>
      <c r="AA4109" s="285">
        <v>2760</v>
      </c>
      <c r="AB4109" s="5"/>
      <c r="AC4109" s="224">
        <f t="shared" si="148"/>
        <v>0</v>
      </c>
      <c r="AD4109" s="270">
        <f t="shared" si="149"/>
        <v>0</v>
      </c>
      <c r="AE4109" s="282" t="s">
        <v>7069</v>
      </c>
      <c r="AF4109" s="283" t="s">
        <v>4765</v>
      </c>
      <c r="AG4109" s="200"/>
      <c r="AH4109" s="200"/>
      <c r="AI4109" s="169" t="str">
        <f>IF(AB4109/W4109=0,"",IF(MOD(AB4109,W4109)&gt;0,"ОШИБКА!!! неверная кратность на сорт",""))</f>
        <v/>
      </c>
    </row>
    <row r="4110" spans="2:35">
      <c r="B4110" s="251"/>
      <c r="C4110" s="168"/>
      <c r="D4110" s="267"/>
      <c r="E4110" s="267"/>
      <c r="F4110" s="267"/>
      <c r="G4110" s="267"/>
      <c r="H4110" s="267"/>
      <c r="I4110" s="267"/>
      <c r="J4110" s="267"/>
      <c r="K4110" s="267">
        <v>15</v>
      </c>
      <c r="L4110" s="196" t="s">
        <v>37</v>
      </c>
      <c r="M4110" s="196" t="s">
        <v>614</v>
      </c>
      <c r="N4110" s="196" t="s">
        <v>5305</v>
      </c>
      <c r="O4110" s="196"/>
      <c r="P4110" s="196"/>
      <c r="Q4110" s="217" t="s">
        <v>4861</v>
      </c>
      <c r="R4110" s="218"/>
      <c r="S4110" s="218"/>
      <c r="T4110" s="218"/>
      <c r="U4110" s="281" t="s">
        <v>4764</v>
      </c>
      <c r="V4110" s="197" t="s">
        <v>776</v>
      </c>
      <c r="W4110" s="220">
        <v>1</v>
      </c>
      <c r="X4110" s="285">
        <v>7475</v>
      </c>
      <c r="Y4110" s="285">
        <v>7248</v>
      </c>
      <c r="Z4110" s="285">
        <v>6795</v>
      </c>
      <c r="AA4110" s="285">
        <v>6387</v>
      </c>
      <c r="AB4110" s="5"/>
      <c r="AC4110" s="224">
        <f t="shared" ref="AC4110:AC4173" si="150">X4110*AB4110</f>
        <v>0</v>
      </c>
      <c r="AD4110" s="270">
        <f t="shared" ref="AD4110:AD4173" si="151">IF(Y4110&lt;&gt;"",IF(AND($AC$25&gt;=200000,AB4110&gt;=20),AB4110*AA4110,IF(AND($AC$25&gt;=200000,AB4110&lt;20),AB4110*Z4110,IF(AND($AC$25&lt;200000,AB4110&gt;=20),AB4110*Y4110,AB4110*X4110))),IF($AC$25&gt;=200000,AB4110*Z4110,AB4110*X4110))</f>
        <v>0</v>
      </c>
      <c r="AE4110" s="282" t="s">
        <v>7069</v>
      </c>
      <c r="AF4110" s="283" t="s">
        <v>4765</v>
      </c>
      <c r="AG4110" s="200"/>
      <c r="AH4110" s="200"/>
      <c r="AI4110" s="169" t="str">
        <f>IF(AB4110/W4110=0,"",IF(MOD(AB4110,W4110)&gt;0,"ОШИБКА!!! неверная кратность на сорт",""))</f>
        <v/>
      </c>
    </row>
    <row r="4111" spans="2:35">
      <c r="B4111" s="251"/>
      <c r="C4111" s="168"/>
      <c r="D4111" s="267"/>
      <c r="E4111" s="267"/>
      <c r="F4111" s="267"/>
      <c r="G4111" s="267"/>
      <c r="H4111" s="267"/>
      <c r="I4111" s="267"/>
      <c r="J4111" s="267"/>
      <c r="K4111" s="267">
        <v>374</v>
      </c>
      <c r="L4111" s="196" t="s">
        <v>37</v>
      </c>
      <c r="M4111" s="196" t="s">
        <v>614</v>
      </c>
      <c r="N4111" s="196" t="s">
        <v>5306</v>
      </c>
      <c r="O4111" s="196"/>
      <c r="P4111" s="196"/>
      <c r="Q4111" s="217" t="s">
        <v>5307</v>
      </c>
      <c r="R4111" s="218"/>
      <c r="S4111" s="218"/>
      <c r="T4111" s="218"/>
      <c r="U4111" s="281" t="s">
        <v>4764</v>
      </c>
      <c r="V4111" s="197" t="s">
        <v>776</v>
      </c>
      <c r="W4111" s="220">
        <v>1</v>
      </c>
      <c r="X4111" s="285">
        <v>7551</v>
      </c>
      <c r="Y4111" s="285">
        <v>7322</v>
      </c>
      <c r="Z4111" s="285">
        <v>6864</v>
      </c>
      <c r="AA4111" s="285">
        <v>6452</v>
      </c>
      <c r="AB4111" s="5"/>
      <c r="AC4111" s="224">
        <f t="shared" si="150"/>
        <v>0</v>
      </c>
      <c r="AD4111" s="270">
        <f t="shared" si="151"/>
        <v>0</v>
      </c>
      <c r="AE4111" s="282" t="s">
        <v>7069</v>
      </c>
      <c r="AF4111" s="283" t="s">
        <v>4765</v>
      </c>
      <c r="AG4111" s="200"/>
      <c r="AH4111" s="200"/>
      <c r="AI4111" s="169" t="str">
        <f>IF(AB4111/W4111=0,"",IF(MOD(AB4111,W4111)&gt;0,"ОШИБКА!!! неверная кратность на сорт",""))</f>
        <v/>
      </c>
    </row>
    <row r="4112" spans="2:35">
      <c r="B4112" s="251"/>
      <c r="C4112" s="168"/>
      <c r="D4112" s="267"/>
      <c r="E4112" s="267"/>
      <c r="F4112" s="267"/>
      <c r="G4112" s="267"/>
      <c r="H4112" s="267"/>
      <c r="I4112" s="267"/>
      <c r="J4112" s="267"/>
      <c r="K4112" s="267"/>
      <c r="L4112" s="196" t="s">
        <v>37</v>
      </c>
      <c r="M4112" s="196" t="s">
        <v>614</v>
      </c>
      <c r="N4112" s="196" t="s">
        <v>5306</v>
      </c>
      <c r="O4112" s="196"/>
      <c r="P4112" s="196"/>
      <c r="Q4112" s="217" t="s">
        <v>4940</v>
      </c>
      <c r="R4112" s="218"/>
      <c r="S4112" s="218"/>
      <c r="T4112" s="218"/>
      <c r="U4112" s="281" t="s">
        <v>4764</v>
      </c>
      <c r="V4112" s="197" t="s">
        <v>776</v>
      </c>
      <c r="W4112" s="220">
        <v>1</v>
      </c>
      <c r="X4112" s="285">
        <v>691</v>
      </c>
      <c r="Y4112" s="285">
        <v>670</v>
      </c>
      <c r="Z4112" s="285">
        <v>628</v>
      </c>
      <c r="AA4112" s="285">
        <v>590</v>
      </c>
      <c r="AB4112" s="5"/>
      <c r="AC4112" s="224">
        <f t="shared" si="150"/>
        <v>0</v>
      </c>
      <c r="AD4112" s="270">
        <f t="shared" si="151"/>
        <v>0</v>
      </c>
      <c r="AE4112" s="282" t="s">
        <v>7069</v>
      </c>
      <c r="AF4112" s="283" t="s">
        <v>4765</v>
      </c>
      <c r="AG4112" s="200"/>
      <c r="AH4112" s="200"/>
      <c r="AI4112" s="169" t="str">
        <f>IF(AB4112/W4112=0,"",IF(MOD(AB4112,W4112)&gt;0,"ОШИБКА!!! неверная кратность на сорт",""))</f>
        <v/>
      </c>
    </row>
    <row r="4113" spans="2:35">
      <c r="B4113" s="251"/>
      <c r="C4113" s="168"/>
      <c r="D4113" s="267"/>
      <c r="E4113" s="267"/>
      <c r="F4113" s="267"/>
      <c r="G4113" s="267"/>
      <c r="H4113" s="267"/>
      <c r="I4113" s="267"/>
      <c r="J4113" s="267"/>
      <c r="K4113" s="267">
        <v>735</v>
      </c>
      <c r="L4113" s="196" t="s">
        <v>37</v>
      </c>
      <c r="M4113" s="196" t="s">
        <v>614</v>
      </c>
      <c r="N4113" s="196" t="s">
        <v>5306</v>
      </c>
      <c r="O4113" s="196"/>
      <c r="P4113" s="196"/>
      <c r="Q4113" s="217" t="s">
        <v>4823</v>
      </c>
      <c r="R4113" s="218"/>
      <c r="S4113" s="218"/>
      <c r="T4113" s="218"/>
      <c r="U4113" s="281" t="s">
        <v>4764</v>
      </c>
      <c r="V4113" s="197" t="s">
        <v>776</v>
      </c>
      <c r="W4113" s="220">
        <v>1</v>
      </c>
      <c r="X4113" s="285">
        <v>855</v>
      </c>
      <c r="Y4113" s="285">
        <v>829</v>
      </c>
      <c r="Z4113" s="285">
        <v>777</v>
      </c>
      <c r="AA4113" s="285">
        <v>730</v>
      </c>
      <c r="AB4113" s="5"/>
      <c r="AC4113" s="224">
        <f t="shared" si="150"/>
        <v>0</v>
      </c>
      <c r="AD4113" s="270">
        <f t="shared" si="151"/>
        <v>0</v>
      </c>
      <c r="AE4113" s="282" t="s">
        <v>7069</v>
      </c>
      <c r="AF4113" s="283" t="s">
        <v>4765</v>
      </c>
      <c r="AG4113" s="200"/>
      <c r="AH4113" s="200"/>
      <c r="AI4113" s="169" t="str">
        <f>IF(AB4113/W4113=0,"",IF(MOD(AB4113,W4113)&gt;0,"ОШИБКА!!! неверная кратность на сорт",""))</f>
        <v/>
      </c>
    </row>
    <row r="4114" spans="2:35">
      <c r="B4114" s="251"/>
      <c r="C4114" s="168"/>
      <c r="D4114" s="267"/>
      <c r="E4114" s="267"/>
      <c r="F4114" s="267"/>
      <c r="G4114" s="267"/>
      <c r="H4114" s="267"/>
      <c r="I4114" s="267"/>
      <c r="J4114" s="267"/>
      <c r="K4114" s="267"/>
      <c r="L4114" s="196" t="s">
        <v>37</v>
      </c>
      <c r="M4114" s="196" t="s">
        <v>614</v>
      </c>
      <c r="N4114" s="196" t="s">
        <v>5306</v>
      </c>
      <c r="O4114" s="196"/>
      <c r="P4114" s="196"/>
      <c r="Q4114" s="217" t="s">
        <v>4902</v>
      </c>
      <c r="R4114" s="218"/>
      <c r="S4114" s="218"/>
      <c r="T4114" s="218"/>
      <c r="U4114" s="281" t="s">
        <v>4764</v>
      </c>
      <c r="V4114" s="197" t="s">
        <v>776</v>
      </c>
      <c r="W4114" s="220">
        <v>1</v>
      </c>
      <c r="X4114" s="285">
        <v>3230</v>
      </c>
      <c r="Y4114" s="285">
        <v>3132</v>
      </c>
      <c r="Z4114" s="285">
        <v>2937</v>
      </c>
      <c r="AA4114" s="285">
        <v>2760</v>
      </c>
      <c r="AB4114" s="5"/>
      <c r="AC4114" s="224">
        <f t="shared" si="150"/>
        <v>0</v>
      </c>
      <c r="AD4114" s="270">
        <f t="shared" si="151"/>
        <v>0</v>
      </c>
      <c r="AE4114" s="282" t="s">
        <v>7069</v>
      </c>
      <c r="AF4114" s="283" t="s">
        <v>4765</v>
      </c>
      <c r="AG4114" s="200"/>
      <c r="AH4114" s="200"/>
      <c r="AI4114" s="169" t="str">
        <f>IF(AB4114/W4114=0,"",IF(MOD(AB4114,W4114)&gt;0,"ОШИБКА!!! неверная кратность на сорт",""))</f>
        <v/>
      </c>
    </row>
    <row r="4115" spans="2:35">
      <c r="B4115" s="251"/>
      <c r="C4115" s="168" t="s">
        <v>3888</v>
      </c>
      <c r="D4115" s="267"/>
      <c r="E4115" s="267"/>
      <c r="F4115" s="267"/>
      <c r="G4115" s="267"/>
      <c r="H4115" s="267"/>
      <c r="I4115" s="267"/>
      <c r="J4115" s="267">
        <v>2</v>
      </c>
      <c r="K4115" s="267"/>
      <c r="L4115" s="196" t="s">
        <v>36</v>
      </c>
      <c r="M4115" s="196" t="s">
        <v>614</v>
      </c>
      <c r="N4115" s="196" t="s">
        <v>233</v>
      </c>
      <c r="O4115" s="196" t="s">
        <v>232</v>
      </c>
      <c r="P4115" s="196" t="s">
        <v>235</v>
      </c>
      <c r="Q4115" s="217" t="s">
        <v>49</v>
      </c>
      <c r="R4115" s="218" t="s">
        <v>15</v>
      </c>
      <c r="S4115" s="218"/>
      <c r="T4115" s="218"/>
      <c r="U4115" s="219"/>
      <c r="V4115" s="197" t="s">
        <v>176</v>
      </c>
      <c r="W4115" s="220">
        <v>1</v>
      </c>
      <c r="X4115" s="223">
        <v>4432</v>
      </c>
      <c r="Y4115" s="223">
        <v>4298</v>
      </c>
      <c r="Z4115" s="223">
        <v>4029</v>
      </c>
      <c r="AA4115" s="223">
        <v>3788</v>
      </c>
      <c r="AB4115" s="5"/>
      <c r="AC4115" s="224">
        <f t="shared" si="150"/>
        <v>0</v>
      </c>
      <c r="AD4115" s="270">
        <f t="shared" si="151"/>
        <v>0</v>
      </c>
      <c r="AE4115" s="198"/>
      <c r="AF4115" s="199"/>
      <c r="AG4115" s="200"/>
      <c r="AH4115" s="200"/>
      <c r="AI4115" s="169" t="str">
        <f>IF(AB4115/W4115=0,"",IF(MOD(AB4115,W4115)&gt;0,"ОШИБКА!!! неверная кратность на сорт",""))</f>
        <v/>
      </c>
    </row>
    <row r="4116" spans="2:35">
      <c r="B4116" s="251"/>
      <c r="C4116" s="168" t="s">
        <v>234</v>
      </c>
      <c r="D4116" s="267">
        <v>28</v>
      </c>
      <c r="E4116" s="267"/>
      <c r="F4116" s="267"/>
      <c r="G4116" s="267"/>
      <c r="H4116" s="267"/>
      <c r="I4116" s="267"/>
      <c r="J4116" s="267">
        <v>8</v>
      </c>
      <c r="K4116" s="267"/>
      <c r="L4116" s="196" t="s">
        <v>37</v>
      </c>
      <c r="M4116" s="196" t="s">
        <v>614</v>
      </c>
      <c r="N4116" s="196" t="s">
        <v>233</v>
      </c>
      <c r="O4116" s="196" t="s">
        <v>232</v>
      </c>
      <c r="P4116" s="196" t="s">
        <v>235</v>
      </c>
      <c r="Q4116" s="217" t="s">
        <v>6988</v>
      </c>
      <c r="R4116" s="218"/>
      <c r="S4116" s="218"/>
      <c r="T4116" s="218"/>
      <c r="U4116" s="219"/>
      <c r="V4116" s="197" t="s">
        <v>776</v>
      </c>
      <c r="W4116" s="220">
        <v>1</v>
      </c>
      <c r="X4116" s="223">
        <v>5378</v>
      </c>
      <c r="Y4116" s="223">
        <v>5215</v>
      </c>
      <c r="Z4116" s="223">
        <v>4889</v>
      </c>
      <c r="AA4116" s="223">
        <v>4596</v>
      </c>
      <c r="AB4116" s="5"/>
      <c r="AC4116" s="224">
        <f t="shared" si="150"/>
        <v>0</v>
      </c>
      <c r="AD4116" s="270">
        <f t="shared" si="151"/>
        <v>0</v>
      </c>
      <c r="AE4116" s="198"/>
      <c r="AF4116" s="199"/>
      <c r="AG4116" s="200"/>
      <c r="AH4116" s="200"/>
      <c r="AI4116" s="169" t="str">
        <f>IF(AB4116/W4116=0,"",IF(MOD(AB4116,W4116)&gt;0,"ОШИБКА!!! неверная кратность на сорт",""))</f>
        <v/>
      </c>
    </row>
    <row r="4117" spans="2:35">
      <c r="B4117" s="251"/>
      <c r="C4117" s="168" t="s">
        <v>3645</v>
      </c>
      <c r="D4117" s="267">
        <v>1</v>
      </c>
      <c r="E4117" s="267"/>
      <c r="F4117" s="267"/>
      <c r="G4117" s="267"/>
      <c r="H4117" s="267"/>
      <c r="I4117" s="267"/>
      <c r="J4117" s="267">
        <v>2</v>
      </c>
      <c r="K4117" s="267"/>
      <c r="L4117" s="196" t="s">
        <v>37</v>
      </c>
      <c r="M4117" s="196" t="s">
        <v>614</v>
      </c>
      <c r="N4117" s="196" t="s">
        <v>233</v>
      </c>
      <c r="O4117" s="196" t="s">
        <v>232</v>
      </c>
      <c r="P4117" s="196" t="s">
        <v>4202</v>
      </c>
      <c r="Q4117" s="217" t="s">
        <v>6987</v>
      </c>
      <c r="R4117" s="218"/>
      <c r="S4117" s="218"/>
      <c r="T4117" s="218"/>
      <c r="U4117" s="219"/>
      <c r="V4117" s="197" t="s">
        <v>176</v>
      </c>
      <c r="W4117" s="220">
        <v>1</v>
      </c>
      <c r="X4117" s="223">
        <v>3875</v>
      </c>
      <c r="Y4117" s="223">
        <v>3757</v>
      </c>
      <c r="Z4117" s="223">
        <v>3522</v>
      </c>
      <c r="AA4117" s="223">
        <v>3311</v>
      </c>
      <c r="AB4117" s="5"/>
      <c r="AC4117" s="224">
        <f t="shared" si="150"/>
        <v>0</v>
      </c>
      <c r="AD4117" s="270">
        <f t="shared" si="151"/>
        <v>0</v>
      </c>
      <c r="AE4117" s="198"/>
      <c r="AF4117" s="199"/>
      <c r="AG4117" s="200"/>
      <c r="AH4117" s="200"/>
      <c r="AI4117" s="169" t="str">
        <f>IF(AB4117/W4117=0,"",IF(MOD(AB4117,W4117)&gt;0,"ОШИБКА!!! неверная кратность на сорт",""))</f>
        <v/>
      </c>
    </row>
    <row r="4118" spans="2:35">
      <c r="B4118" s="251"/>
      <c r="C4118" s="168" t="s">
        <v>3646</v>
      </c>
      <c r="D4118" s="267"/>
      <c r="E4118" s="267"/>
      <c r="F4118" s="267"/>
      <c r="G4118" s="267"/>
      <c r="H4118" s="267"/>
      <c r="I4118" s="267"/>
      <c r="J4118" s="267"/>
      <c r="K4118" s="267"/>
      <c r="L4118" s="196" t="s">
        <v>37</v>
      </c>
      <c r="M4118" s="332" t="s">
        <v>614</v>
      </c>
      <c r="N4118" s="332" t="s">
        <v>233</v>
      </c>
      <c r="O4118" s="332" t="s">
        <v>232</v>
      </c>
      <c r="P4118" s="332" t="s">
        <v>4203</v>
      </c>
      <c r="Q4118" s="338" t="s">
        <v>6986</v>
      </c>
      <c r="R4118" s="334"/>
      <c r="S4118" s="334"/>
      <c r="T4118" s="334"/>
      <c r="U4118" s="219"/>
      <c r="V4118" s="197" t="s">
        <v>176</v>
      </c>
      <c r="W4118" s="220">
        <v>1</v>
      </c>
      <c r="X4118" s="223">
        <v>5483</v>
      </c>
      <c r="Y4118" s="223">
        <v>5317</v>
      </c>
      <c r="Z4118" s="223">
        <v>4985</v>
      </c>
      <c r="AA4118" s="223">
        <v>4686</v>
      </c>
      <c r="AB4118" s="5"/>
      <c r="AC4118" s="224">
        <f t="shared" si="150"/>
        <v>0</v>
      </c>
      <c r="AD4118" s="270">
        <f t="shared" si="151"/>
        <v>0</v>
      </c>
      <c r="AE4118" s="198" t="s">
        <v>4484</v>
      </c>
      <c r="AF4118" s="199"/>
      <c r="AG4118" s="200"/>
      <c r="AH4118" s="200"/>
      <c r="AI4118" s="169" t="str">
        <f>IF(AB4118/W4118=0,"",IF(MOD(AB4118,W4118)&gt;0,"ОШИБКА!!! неверная кратность на сорт",""))</f>
        <v/>
      </c>
    </row>
    <row r="4119" spans="2:35">
      <c r="B4119" s="251"/>
      <c r="C4119" s="168" t="s">
        <v>3106</v>
      </c>
      <c r="D4119" s="267">
        <v>3</v>
      </c>
      <c r="E4119" s="267"/>
      <c r="F4119" s="267"/>
      <c r="G4119" s="267"/>
      <c r="H4119" s="267"/>
      <c r="I4119" s="267"/>
      <c r="J4119" s="267">
        <v>9</v>
      </c>
      <c r="K4119" s="267"/>
      <c r="L4119" s="196" t="s">
        <v>36</v>
      </c>
      <c r="M4119" s="196" t="s">
        <v>614</v>
      </c>
      <c r="N4119" s="196" t="s">
        <v>237</v>
      </c>
      <c r="O4119" s="196" t="s">
        <v>3885</v>
      </c>
      <c r="P4119" s="196" t="s">
        <v>238</v>
      </c>
      <c r="Q4119" s="217" t="s">
        <v>48</v>
      </c>
      <c r="R4119" s="218"/>
      <c r="S4119" s="218"/>
      <c r="T4119" s="218"/>
      <c r="U4119" s="219"/>
      <c r="V4119" s="197" t="s">
        <v>176</v>
      </c>
      <c r="W4119" s="220">
        <v>1</v>
      </c>
      <c r="X4119" s="223">
        <v>3673</v>
      </c>
      <c r="Y4119" s="223">
        <v>3562</v>
      </c>
      <c r="Z4119" s="223">
        <v>3339</v>
      </c>
      <c r="AA4119" s="223">
        <v>3139</v>
      </c>
      <c r="AB4119" s="5"/>
      <c r="AC4119" s="224">
        <f t="shared" si="150"/>
        <v>0</v>
      </c>
      <c r="AD4119" s="270">
        <f t="shared" si="151"/>
        <v>0</v>
      </c>
      <c r="AE4119" s="198"/>
      <c r="AF4119" s="199"/>
      <c r="AG4119" s="200"/>
      <c r="AH4119" s="200"/>
      <c r="AI4119" s="169" t="str">
        <f>IF(AB4119/W4119=0,"",IF(MOD(AB4119,W4119)&gt;0,"ОШИБКА!!! неверная кратность на сорт",""))</f>
        <v/>
      </c>
    </row>
    <row r="4120" spans="2:35">
      <c r="B4120" s="251"/>
      <c r="C4120" s="168" t="s">
        <v>239</v>
      </c>
      <c r="D4120" s="267">
        <v>3</v>
      </c>
      <c r="E4120" s="267"/>
      <c r="F4120" s="267"/>
      <c r="G4120" s="267"/>
      <c r="H4120" s="267"/>
      <c r="I4120" s="267"/>
      <c r="J4120" s="267"/>
      <c r="K4120" s="267"/>
      <c r="L4120" s="196" t="s">
        <v>37</v>
      </c>
      <c r="M4120" s="196" t="s">
        <v>614</v>
      </c>
      <c r="N4120" s="196" t="s">
        <v>237</v>
      </c>
      <c r="O4120" s="196" t="s">
        <v>236</v>
      </c>
      <c r="P4120" s="196" t="s">
        <v>238</v>
      </c>
      <c r="Q4120" s="217" t="s">
        <v>4744</v>
      </c>
      <c r="R4120" s="218"/>
      <c r="S4120" s="218"/>
      <c r="T4120" s="218"/>
      <c r="U4120" s="219"/>
      <c r="V4120" s="197" t="s">
        <v>176</v>
      </c>
      <c r="W4120" s="220">
        <v>1</v>
      </c>
      <c r="X4120" s="223">
        <v>8262</v>
      </c>
      <c r="Y4120" s="223">
        <v>8012</v>
      </c>
      <c r="Z4120" s="223">
        <v>7511</v>
      </c>
      <c r="AA4120" s="223">
        <v>7060</v>
      </c>
      <c r="AB4120" s="5"/>
      <c r="AC4120" s="224">
        <f t="shared" si="150"/>
        <v>0</v>
      </c>
      <c r="AD4120" s="270">
        <f t="shared" si="151"/>
        <v>0</v>
      </c>
      <c r="AE4120" s="198"/>
      <c r="AF4120" s="199"/>
      <c r="AG4120" s="200"/>
      <c r="AH4120" s="200"/>
      <c r="AI4120" s="169" t="str">
        <f>IF(AB4120/W4120=0,"",IF(MOD(AB4120,W4120)&gt;0,"ОШИБКА!!! неверная кратность на сорт",""))</f>
        <v/>
      </c>
    </row>
    <row r="4121" spans="2:35">
      <c r="B4121" s="251"/>
      <c r="C4121" s="168" t="s">
        <v>2690</v>
      </c>
      <c r="D4121" s="267"/>
      <c r="E4121" s="267"/>
      <c r="F4121" s="267"/>
      <c r="G4121" s="267"/>
      <c r="H4121" s="267"/>
      <c r="I4121" s="267"/>
      <c r="J4121" s="267"/>
      <c r="K4121" s="267"/>
      <c r="L4121" s="196" t="s">
        <v>37</v>
      </c>
      <c r="M4121" s="332" t="s">
        <v>614</v>
      </c>
      <c r="N4121" s="332" t="s">
        <v>237</v>
      </c>
      <c r="O4121" s="332" t="s">
        <v>236</v>
      </c>
      <c r="P4121" s="332" t="s">
        <v>238</v>
      </c>
      <c r="Q4121" s="338" t="s">
        <v>3647</v>
      </c>
      <c r="R4121" s="334"/>
      <c r="S4121" s="334"/>
      <c r="T4121" s="334"/>
      <c r="U4121" s="219"/>
      <c r="V4121" s="197" t="s">
        <v>176</v>
      </c>
      <c r="W4121" s="220">
        <v>1</v>
      </c>
      <c r="X4121" s="223">
        <v>16624</v>
      </c>
      <c r="Y4121" s="223">
        <v>16120</v>
      </c>
      <c r="Z4121" s="223">
        <v>15113</v>
      </c>
      <c r="AA4121" s="223">
        <v>14206</v>
      </c>
      <c r="AB4121" s="5"/>
      <c r="AC4121" s="224">
        <f t="shared" si="150"/>
        <v>0</v>
      </c>
      <c r="AD4121" s="270">
        <f t="shared" si="151"/>
        <v>0</v>
      </c>
      <c r="AE4121" s="198" t="s">
        <v>4484</v>
      </c>
      <c r="AF4121" s="199"/>
      <c r="AG4121" s="200"/>
      <c r="AH4121" s="200"/>
      <c r="AI4121" s="169" t="str">
        <f>IF(AB4121/W4121=0,"",IF(MOD(AB4121,W4121)&gt;0,"ОШИБКА!!! неверная кратность на сорт",""))</f>
        <v/>
      </c>
    </row>
    <row r="4122" spans="2:35">
      <c r="B4122" s="251"/>
      <c r="C4122" s="168" t="s">
        <v>3648</v>
      </c>
      <c r="D4122" s="267"/>
      <c r="E4122" s="267"/>
      <c r="F4122" s="267"/>
      <c r="G4122" s="267"/>
      <c r="H4122" s="267"/>
      <c r="I4122" s="267"/>
      <c r="J4122" s="267"/>
      <c r="K4122" s="267"/>
      <c r="L4122" s="196" t="s">
        <v>37</v>
      </c>
      <c r="M4122" s="332" t="s">
        <v>614</v>
      </c>
      <c r="N4122" s="332" t="s">
        <v>850</v>
      </c>
      <c r="O4122" s="332" t="s">
        <v>240</v>
      </c>
      <c r="P4122" s="332" t="s">
        <v>4466</v>
      </c>
      <c r="Q4122" s="338" t="s">
        <v>4745</v>
      </c>
      <c r="R4122" s="334"/>
      <c r="S4122" s="334"/>
      <c r="T4122" s="334"/>
      <c r="U4122" s="219"/>
      <c r="V4122" s="197" t="s">
        <v>157</v>
      </c>
      <c r="W4122" s="220">
        <v>1</v>
      </c>
      <c r="X4122" s="223">
        <v>3363</v>
      </c>
      <c r="Y4122" s="223">
        <v>3261</v>
      </c>
      <c r="Z4122" s="223">
        <v>3057</v>
      </c>
      <c r="AA4122" s="223">
        <v>2874</v>
      </c>
      <c r="AB4122" s="5"/>
      <c r="AC4122" s="224">
        <f t="shared" si="150"/>
        <v>0</v>
      </c>
      <c r="AD4122" s="270">
        <f t="shared" si="151"/>
        <v>0</v>
      </c>
      <c r="AE4122" s="198" t="s">
        <v>4484</v>
      </c>
      <c r="AF4122" s="199"/>
      <c r="AG4122" s="200"/>
      <c r="AH4122" s="200"/>
      <c r="AI4122" s="169" t="str">
        <f>IF(AB4122/W4122=0,"",IF(MOD(AB4122,W4122)&gt;0,"ОШИБКА!!! неверная кратность на сорт",""))</f>
        <v/>
      </c>
    </row>
    <row r="4123" spans="2:35">
      <c r="B4123" s="251"/>
      <c r="C4123" s="168" t="s">
        <v>2691</v>
      </c>
      <c r="D4123" s="267">
        <v>3</v>
      </c>
      <c r="E4123" s="267"/>
      <c r="F4123" s="267"/>
      <c r="G4123" s="267"/>
      <c r="H4123" s="267"/>
      <c r="I4123" s="267"/>
      <c r="J4123" s="267"/>
      <c r="K4123" s="267"/>
      <c r="L4123" s="196" t="s">
        <v>37</v>
      </c>
      <c r="M4123" s="196" t="s">
        <v>614</v>
      </c>
      <c r="N4123" s="196" t="s">
        <v>242</v>
      </c>
      <c r="O4123" s="196" t="s">
        <v>241</v>
      </c>
      <c r="P4123" s="196" t="s">
        <v>2692</v>
      </c>
      <c r="Q4123" s="217" t="s">
        <v>3649</v>
      </c>
      <c r="R4123" s="218"/>
      <c r="S4123" s="218"/>
      <c r="T4123" s="218"/>
      <c r="U4123" s="219"/>
      <c r="V4123" s="197" t="s">
        <v>176</v>
      </c>
      <c r="W4123" s="220">
        <v>1</v>
      </c>
      <c r="X4123" s="223">
        <v>6520</v>
      </c>
      <c r="Y4123" s="223">
        <v>6322</v>
      </c>
      <c r="Z4123" s="223">
        <v>5927</v>
      </c>
      <c r="AA4123" s="223">
        <v>5571</v>
      </c>
      <c r="AB4123" s="5"/>
      <c r="AC4123" s="224">
        <f t="shared" si="150"/>
        <v>0</v>
      </c>
      <c r="AD4123" s="270">
        <f t="shared" si="151"/>
        <v>0</v>
      </c>
      <c r="AE4123" s="198"/>
      <c r="AF4123" s="199"/>
      <c r="AG4123" s="200"/>
      <c r="AH4123" s="200"/>
      <c r="AI4123" s="169" t="str">
        <f>IF(AB4123/W4123=0,"",IF(MOD(AB4123,W4123)&gt;0,"ОШИБКА!!! неверная кратность на сорт",""))</f>
        <v/>
      </c>
    </row>
    <row r="4124" spans="2:35">
      <c r="B4124" s="251"/>
      <c r="C4124" s="168" t="s">
        <v>243</v>
      </c>
      <c r="D4124" s="267"/>
      <c r="E4124" s="267"/>
      <c r="F4124" s="267"/>
      <c r="G4124" s="267"/>
      <c r="H4124" s="267"/>
      <c r="I4124" s="267"/>
      <c r="J4124" s="267">
        <v>7</v>
      </c>
      <c r="K4124" s="267"/>
      <c r="L4124" s="196" t="s">
        <v>37</v>
      </c>
      <c r="M4124" s="196" t="s">
        <v>614</v>
      </c>
      <c r="N4124" s="196" t="s">
        <v>242</v>
      </c>
      <c r="O4124" s="196" t="s">
        <v>241</v>
      </c>
      <c r="P4124" s="196" t="s">
        <v>2693</v>
      </c>
      <c r="Q4124" s="217" t="s">
        <v>6985</v>
      </c>
      <c r="R4124" s="218"/>
      <c r="S4124" s="218"/>
      <c r="T4124" s="218"/>
      <c r="U4124" s="219"/>
      <c r="V4124" s="197" t="s">
        <v>157</v>
      </c>
      <c r="W4124" s="220">
        <v>1</v>
      </c>
      <c r="X4124" s="223">
        <v>7117</v>
      </c>
      <c r="Y4124" s="223">
        <v>6901</v>
      </c>
      <c r="Z4124" s="223">
        <v>6470</v>
      </c>
      <c r="AA4124" s="223">
        <v>6082</v>
      </c>
      <c r="AB4124" s="5"/>
      <c r="AC4124" s="224">
        <f t="shared" si="150"/>
        <v>0</v>
      </c>
      <c r="AD4124" s="270">
        <f t="shared" si="151"/>
        <v>0</v>
      </c>
      <c r="AE4124" s="198"/>
      <c r="AF4124" s="199"/>
      <c r="AG4124" s="200"/>
      <c r="AH4124" s="200"/>
      <c r="AI4124" s="169" t="str">
        <f>IF(AB4124/W4124=0,"",IF(MOD(AB4124,W4124)&gt;0,"ОШИБКА!!! неверная кратность на сорт",""))</f>
        <v/>
      </c>
    </row>
    <row r="4125" spans="2:35">
      <c r="B4125" s="251"/>
      <c r="C4125" s="168" t="s">
        <v>2831</v>
      </c>
      <c r="D4125" s="267"/>
      <c r="E4125" s="267"/>
      <c r="F4125" s="267"/>
      <c r="G4125" s="267"/>
      <c r="H4125" s="267"/>
      <c r="I4125" s="267"/>
      <c r="J4125" s="267"/>
      <c r="K4125" s="267"/>
      <c r="L4125" s="196" t="s">
        <v>36</v>
      </c>
      <c r="M4125" s="332" t="s">
        <v>614</v>
      </c>
      <c r="N4125" s="332" t="s">
        <v>245</v>
      </c>
      <c r="O4125" s="332" t="s">
        <v>244</v>
      </c>
      <c r="P4125" s="332" t="s">
        <v>246</v>
      </c>
      <c r="Q4125" s="338" t="s">
        <v>3864</v>
      </c>
      <c r="R4125" s="334" t="s">
        <v>15</v>
      </c>
      <c r="S4125" s="334"/>
      <c r="T4125" s="334"/>
      <c r="U4125" s="219"/>
      <c r="V4125" s="197" t="s">
        <v>176</v>
      </c>
      <c r="W4125" s="220">
        <v>1</v>
      </c>
      <c r="X4125" s="223">
        <v>4533</v>
      </c>
      <c r="Y4125" s="223">
        <v>4396</v>
      </c>
      <c r="Z4125" s="223">
        <v>4121</v>
      </c>
      <c r="AA4125" s="223">
        <v>3874</v>
      </c>
      <c r="AB4125" s="5"/>
      <c r="AC4125" s="224">
        <f t="shared" si="150"/>
        <v>0</v>
      </c>
      <c r="AD4125" s="270">
        <f t="shared" si="151"/>
        <v>0</v>
      </c>
      <c r="AE4125" s="198" t="s">
        <v>4484</v>
      </c>
      <c r="AF4125" s="199"/>
      <c r="AG4125" s="200"/>
      <c r="AH4125" s="200"/>
      <c r="AI4125" s="169" t="str">
        <f>IF(AB4125/W4125=0,"",IF(MOD(AB4125,W4125)&gt;0,"ОШИБКА!!! неверная кратность на сорт",""))</f>
        <v/>
      </c>
    </row>
    <row r="4126" spans="2:35">
      <c r="B4126" s="251"/>
      <c r="C4126" s="168" t="s">
        <v>612</v>
      </c>
      <c r="D4126" s="267">
        <v>11</v>
      </c>
      <c r="E4126" s="267"/>
      <c r="F4126" s="267"/>
      <c r="G4126" s="267"/>
      <c r="H4126" s="267"/>
      <c r="I4126" s="267"/>
      <c r="J4126" s="267"/>
      <c r="K4126" s="267"/>
      <c r="L4126" s="196" t="s">
        <v>37</v>
      </c>
      <c r="M4126" s="196" t="s">
        <v>614</v>
      </c>
      <c r="N4126" s="196" t="s">
        <v>245</v>
      </c>
      <c r="O4126" s="196" t="s">
        <v>244</v>
      </c>
      <c r="P4126" s="196" t="s">
        <v>2694</v>
      </c>
      <c r="Q4126" s="217" t="s">
        <v>6984</v>
      </c>
      <c r="R4126" s="218"/>
      <c r="S4126" s="218"/>
      <c r="T4126" s="218"/>
      <c r="U4126" s="219"/>
      <c r="V4126" s="197" t="s">
        <v>176</v>
      </c>
      <c r="W4126" s="220">
        <v>1</v>
      </c>
      <c r="X4126" s="223">
        <v>3848</v>
      </c>
      <c r="Y4126" s="223">
        <v>3732</v>
      </c>
      <c r="Z4126" s="223">
        <v>3498</v>
      </c>
      <c r="AA4126" s="223">
        <v>3289</v>
      </c>
      <c r="AB4126" s="5"/>
      <c r="AC4126" s="224">
        <f t="shared" si="150"/>
        <v>0</v>
      </c>
      <c r="AD4126" s="270">
        <f t="shared" si="151"/>
        <v>0</v>
      </c>
      <c r="AE4126" s="198"/>
      <c r="AF4126" s="199"/>
      <c r="AG4126" s="200"/>
      <c r="AH4126" s="200"/>
      <c r="AI4126" s="169" t="str">
        <f>IF(AB4126/W4126=0,"",IF(MOD(AB4126,W4126)&gt;0,"ОШИБКА!!! неверная кратность на сорт",""))</f>
        <v/>
      </c>
    </row>
    <row r="4127" spans="2:35">
      <c r="B4127" s="251"/>
      <c r="C4127" s="168" t="s">
        <v>3650</v>
      </c>
      <c r="D4127" s="267">
        <v>4</v>
      </c>
      <c r="E4127" s="267"/>
      <c r="F4127" s="267"/>
      <c r="G4127" s="267"/>
      <c r="H4127" s="267"/>
      <c r="I4127" s="267"/>
      <c r="J4127" s="267"/>
      <c r="K4127" s="267"/>
      <c r="L4127" s="196" t="s">
        <v>37</v>
      </c>
      <c r="M4127" s="196" t="s">
        <v>614</v>
      </c>
      <c r="N4127" s="196" t="s">
        <v>245</v>
      </c>
      <c r="O4127" s="196" t="s">
        <v>244</v>
      </c>
      <c r="P4127" s="196" t="s">
        <v>4204</v>
      </c>
      <c r="Q4127" s="217" t="s">
        <v>4746</v>
      </c>
      <c r="R4127" s="218"/>
      <c r="S4127" s="218"/>
      <c r="T4127" s="218"/>
      <c r="U4127" s="219"/>
      <c r="V4127" s="197" t="s">
        <v>176</v>
      </c>
      <c r="W4127" s="220">
        <v>1</v>
      </c>
      <c r="X4127" s="223">
        <v>4223</v>
      </c>
      <c r="Y4127" s="223">
        <v>4095</v>
      </c>
      <c r="Z4127" s="223">
        <v>3839</v>
      </c>
      <c r="AA4127" s="223">
        <v>3609</v>
      </c>
      <c r="AB4127" s="5"/>
      <c r="AC4127" s="224">
        <f t="shared" si="150"/>
        <v>0</v>
      </c>
      <c r="AD4127" s="270">
        <f t="shared" si="151"/>
        <v>0</v>
      </c>
      <c r="AE4127" s="198"/>
      <c r="AF4127" s="199"/>
      <c r="AG4127" s="200"/>
      <c r="AH4127" s="200"/>
      <c r="AI4127" s="169" t="str">
        <f>IF(AB4127/W4127=0,"",IF(MOD(AB4127,W4127)&gt;0,"ОШИБКА!!! неверная кратность на сорт",""))</f>
        <v/>
      </c>
    </row>
    <row r="4128" spans="2:35">
      <c r="B4128" s="251"/>
      <c r="C4128" s="168" t="s">
        <v>3651</v>
      </c>
      <c r="D4128" s="267"/>
      <c r="E4128" s="267"/>
      <c r="F4128" s="267"/>
      <c r="G4128" s="267"/>
      <c r="H4128" s="267"/>
      <c r="I4128" s="267"/>
      <c r="J4128" s="267"/>
      <c r="K4128" s="267"/>
      <c r="L4128" s="196" t="s">
        <v>37</v>
      </c>
      <c r="M4128" s="332" t="s">
        <v>614</v>
      </c>
      <c r="N4128" s="332" t="s">
        <v>245</v>
      </c>
      <c r="O4128" s="332" t="s">
        <v>244</v>
      </c>
      <c r="P4128" s="332" t="s">
        <v>4205</v>
      </c>
      <c r="Q4128" s="338" t="s">
        <v>6166</v>
      </c>
      <c r="R4128" s="334"/>
      <c r="S4128" s="334"/>
      <c r="T4128" s="334"/>
      <c r="U4128" s="219"/>
      <c r="V4128" s="197" t="s">
        <v>176</v>
      </c>
      <c r="W4128" s="220">
        <v>1</v>
      </c>
      <c r="X4128" s="223">
        <v>3215</v>
      </c>
      <c r="Y4128" s="223">
        <v>3117</v>
      </c>
      <c r="Z4128" s="223">
        <v>2922</v>
      </c>
      <c r="AA4128" s="223">
        <v>2747</v>
      </c>
      <c r="AB4128" s="5"/>
      <c r="AC4128" s="224">
        <f t="shared" si="150"/>
        <v>0</v>
      </c>
      <c r="AD4128" s="270">
        <f t="shared" si="151"/>
        <v>0</v>
      </c>
      <c r="AE4128" s="198" t="s">
        <v>4484</v>
      </c>
      <c r="AF4128" s="199"/>
      <c r="AG4128" s="200"/>
      <c r="AH4128" s="200"/>
      <c r="AI4128" s="169" t="str">
        <f>IF(AB4128/W4128=0,"",IF(MOD(AB4128,W4128)&gt;0,"ОШИБКА!!! неверная кратность на сорт",""))</f>
        <v/>
      </c>
    </row>
    <row r="4129" spans="2:35">
      <c r="B4129" s="251"/>
      <c r="C4129" s="168" t="s">
        <v>2830</v>
      </c>
      <c r="D4129" s="267">
        <v>15</v>
      </c>
      <c r="E4129" s="267"/>
      <c r="F4129" s="267"/>
      <c r="G4129" s="267"/>
      <c r="H4129" s="267"/>
      <c r="I4129" s="267"/>
      <c r="J4129" s="267"/>
      <c r="K4129" s="267"/>
      <c r="L4129" s="196" t="s">
        <v>36</v>
      </c>
      <c r="M4129" s="196" t="s">
        <v>614</v>
      </c>
      <c r="N4129" s="196" t="s">
        <v>245</v>
      </c>
      <c r="O4129" s="196" t="s">
        <v>896</v>
      </c>
      <c r="P4129" s="196" t="s">
        <v>2985</v>
      </c>
      <c r="Q4129" s="217" t="s">
        <v>3864</v>
      </c>
      <c r="R4129" s="218" t="s">
        <v>139</v>
      </c>
      <c r="S4129" s="218"/>
      <c r="T4129" s="218"/>
      <c r="U4129" s="219"/>
      <c r="V4129" s="197" t="s">
        <v>176</v>
      </c>
      <c r="W4129" s="220">
        <v>1</v>
      </c>
      <c r="X4129" s="223">
        <v>4533</v>
      </c>
      <c r="Y4129" s="223">
        <v>4396</v>
      </c>
      <c r="Z4129" s="223">
        <v>4121</v>
      </c>
      <c r="AA4129" s="223">
        <v>3874</v>
      </c>
      <c r="AB4129" s="5"/>
      <c r="AC4129" s="224">
        <f t="shared" si="150"/>
        <v>0</v>
      </c>
      <c r="AD4129" s="270">
        <f t="shared" si="151"/>
        <v>0</v>
      </c>
      <c r="AE4129" s="198"/>
      <c r="AF4129" s="199"/>
      <c r="AG4129" s="200"/>
      <c r="AH4129" s="200"/>
      <c r="AI4129" s="169" t="str">
        <f>IF(AB4129/W4129=0,"",IF(MOD(AB4129,W4129)&gt;0,"ОШИБКА!!! неверная кратность на сорт",""))</f>
        <v/>
      </c>
    </row>
    <row r="4130" spans="2:35">
      <c r="B4130" s="251"/>
      <c r="C4130" s="168" t="s">
        <v>247</v>
      </c>
      <c r="D4130" s="267">
        <v>44</v>
      </c>
      <c r="E4130" s="267"/>
      <c r="F4130" s="267"/>
      <c r="G4130" s="267"/>
      <c r="H4130" s="267"/>
      <c r="I4130" s="267"/>
      <c r="J4130" s="267"/>
      <c r="K4130" s="267"/>
      <c r="L4130" s="196" t="s">
        <v>37</v>
      </c>
      <c r="M4130" s="196" t="s">
        <v>614</v>
      </c>
      <c r="N4130" s="196" t="s">
        <v>245</v>
      </c>
      <c r="O4130" s="196" t="s">
        <v>244</v>
      </c>
      <c r="P4130" s="196" t="s">
        <v>2985</v>
      </c>
      <c r="Q4130" s="217" t="s">
        <v>3289</v>
      </c>
      <c r="R4130" s="218"/>
      <c r="S4130" s="218"/>
      <c r="T4130" s="218"/>
      <c r="U4130" s="219"/>
      <c r="V4130" s="197" t="s">
        <v>157</v>
      </c>
      <c r="W4130" s="220">
        <v>1</v>
      </c>
      <c r="X4130" s="223">
        <v>2838</v>
      </c>
      <c r="Y4130" s="223">
        <v>2752</v>
      </c>
      <c r="Z4130" s="223">
        <v>2580</v>
      </c>
      <c r="AA4130" s="223">
        <v>2426</v>
      </c>
      <c r="AB4130" s="5"/>
      <c r="AC4130" s="224">
        <f t="shared" si="150"/>
        <v>0</v>
      </c>
      <c r="AD4130" s="270">
        <f t="shared" si="151"/>
        <v>0</v>
      </c>
      <c r="AE4130" s="198"/>
      <c r="AF4130" s="199"/>
      <c r="AG4130" s="200"/>
      <c r="AH4130" s="200"/>
      <c r="AI4130" s="169" t="str">
        <f>IF(AB4130/W4130=0,"",IF(MOD(AB4130,W4130)&gt;0,"ОШИБКА!!! неверная кратность на сорт",""))</f>
        <v/>
      </c>
    </row>
    <row r="4131" spans="2:35">
      <c r="B4131" s="251"/>
      <c r="C4131" s="168" t="s">
        <v>248</v>
      </c>
      <c r="D4131" s="267">
        <v>48</v>
      </c>
      <c r="E4131" s="267"/>
      <c r="F4131" s="267"/>
      <c r="G4131" s="267"/>
      <c r="H4131" s="267"/>
      <c r="I4131" s="267"/>
      <c r="J4131" s="267"/>
      <c r="K4131" s="267"/>
      <c r="L4131" s="196" t="s">
        <v>37</v>
      </c>
      <c r="M4131" s="196" t="s">
        <v>614</v>
      </c>
      <c r="N4131" s="196" t="s">
        <v>245</v>
      </c>
      <c r="O4131" s="196" t="s">
        <v>244</v>
      </c>
      <c r="P4131" s="196" t="s">
        <v>2985</v>
      </c>
      <c r="Q4131" s="217" t="s">
        <v>57</v>
      </c>
      <c r="R4131" s="218" t="s">
        <v>54</v>
      </c>
      <c r="S4131" s="218"/>
      <c r="T4131" s="218"/>
      <c r="U4131" s="219"/>
      <c r="V4131" s="197" t="s">
        <v>157</v>
      </c>
      <c r="W4131" s="220">
        <v>1</v>
      </c>
      <c r="X4131" s="223">
        <v>5094</v>
      </c>
      <c r="Y4131" s="223">
        <v>4940</v>
      </c>
      <c r="Z4131" s="223">
        <v>4631</v>
      </c>
      <c r="AA4131" s="223">
        <v>4353</v>
      </c>
      <c r="AB4131" s="5"/>
      <c r="AC4131" s="224">
        <f t="shared" si="150"/>
        <v>0</v>
      </c>
      <c r="AD4131" s="270">
        <f t="shared" si="151"/>
        <v>0</v>
      </c>
      <c r="AE4131" s="198"/>
      <c r="AF4131" s="199"/>
      <c r="AG4131" s="200"/>
      <c r="AH4131" s="200"/>
      <c r="AI4131" s="169" t="str">
        <f>IF(AB4131/W4131=0,"",IF(MOD(AB4131,W4131)&gt;0,"ОШИБКА!!! неверная кратность на сорт",""))</f>
        <v/>
      </c>
    </row>
    <row r="4132" spans="2:35">
      <c r="B4132" s="251"/>
      <c r="C4132" s="168" t="s">
        <v>2695</v>
      </c>
      <c r="D4132" s="267">
        <v>36</v>
      </c>
      <c r="E4132" s="267"/>
      <c r="F4132" s="267"/>
      <c r="G4132" s="267"/>
      <c r="H4132" s="267"/>
      <c r="I4132" s="267"/>
      <c r="J4132" s="267"/>
      <c r="K4132" s="267"/>
      <c r="L4132" s="196" t="s">
        <v>37</v>
      </c>
      <c r="M4132" s="196" t="s">
        <v>614</v>
      </c>
      <c r="N4132" s="196" t="s">
        <v>245</v>
      </c>
      <c r="O4132" s="196" t="s">
        <v>244</v>
      </c>
      <c r="P4132" s="196" t="s">
        <v>2985</v>
      </c>
      <c r="Q4132" s="217" t="s">
        <v>49</v>
      </c>
      <c r="R4132" s="218"/>
      <c r="S4132" s="218"/>
      <c r="T4132" s="218"/>
      <c r="U4132" s="219"/>
      <c r="V4132" s="197" t="s">
        <v>776</v>
      </c>
      <c r="W4132" s="220">
        <v>1</v>
      </c>
      <c r="X4132" s="223">
        <v>2218</v>
      </c>
      <c r="Y4132" s="223">
        <v>2151</v>
      </c>
      <c r="Z4132" s="223">
        <v>2016</v>
      </c>
      <c r="AA4132" s="223">
        <v>1896</v>
      </c>
      <c r="AB4132" s="5"/>
      <c r="AC4132" s="224">
        <f t="shared" si="150"/>
        <v>0</v>
      </c>
      <c r="AD4132" s="270">
        <f t="shared" si="151"/>
        <v>0</v>
      </c>
      <c r="AE4132" s="198"/>
      <c r="AF4132" s="199"/>
      <c r="AG4132" s="200"/>
      <c r="AH4132" s="200"/>
      <c r="AI4132" s="169" t="str">
        <f>IF(AB4132/W4132=0,"",IF(MOD(AB4132,W4132)&gt;0,"ОШИБКА!!! неверная кратность на сорт",""))</f>
        <v/>
      </c>
    </row>
    <row r="4133" spans="2:35">
      <c r="B4133" s="251"/>
      <c r="C4133" s="168" t="s">
        <v>249</v>
      </c>
      <c r="D4133" s="267"/>
      <c r="E4133" s="267"/>
      <c r="F4133" s="267"/>
      <c r="G4133" s="267"/>
      <c r="H4133" s="267"/>
      <c r="I4133" s="267"/>
      <c r="J4133" s="267"/>
      <c r="K4133" s="267"/>
      <c r="L4133" s="196" t="s">
        <v>37</v>
      </c>
      <c r="M4133" s="332" t="s">
        <v>614</v>
      </c>
      <c r="N4133" s="332" t="s">
        <v>245</v>
      </c>
      <c r="O4133" s="332" t="s">
        <v>244</v>
      </c>
      <c r="P4133" s="332" t="s">
        <v>250</v>
      </c>
      <c r="Q4133" s="338" t="s">
        <v>4777</v>
      </c>
      <c r="R4133" s="334"/>
      <c r="S4133" s="334"/>
      <c r="T4133" s="334"/>
      <c r="U4133" s="219"/>
      <c r="V4133" s="197" t="s">
        <v>157</v>
      </c>
      <c r="W4133" s="220">
        <v>1</v>
      </c>
      <c r="X4133" s="223">
        <v>1867</v>
      </c>
      <c r="Y4133" s="223">
        <v>1810</v>
      </c>
      <c r="Z4133" s="223">
        <v>1697</v>
      </c>
      <c r="AA4133" s="223">
        <v>1595</v>
      </c>
      <c r="AB4133" s="5"/>
      <c r="AC4133" s="224">
        <f t="shared" si="150"/>
        <v>0</v>
      </c>
      <c r="AD4133" s="270">
        <f t="shared" si="151"/>
        <v>0</v>
      </c>
      <c r="AE4133" s="198" t="s">
        <v>4484</v>
      </c>
      <c r="AF4133" s="199"/>
      <c r="AG4133" s="200"/>
      <c r="AH4133" s="200"/>
      <c r="AI4133" s="169" t="str">
        <f>IF(AB4133/W4133=0,"",IF(MOD(AB4133,W4133)&gt;0,"ОШИБКА!!! неверная кратность на сорт",""))</f>
        <v/>
      </c>
    </row>
    <row r="4134" spans="2:35">
      <c r="B4134" s="251"/>
      <c r="C4134" s="168" t="s">
        <v>251</v>
      </c>
      <c r="D4134" s="267">
        <v>1</v>
      </c>
      <c r="E4134" s="267"/>
      <c r="F4134" s="267"/>
      <c r="G4134" s="267"/>
      <c r="H4134" s="267"/>
      <c r="I4134" s="267"/>
      <c r="J4134" s="267"/>
      <c r="K4134" s="267"/>
      <c r="L4134" s="196" t="s">
        <v>37</v>
      </c>
      <c r="M4134" s="196" t="s">
        <v>614</v>
      </c>
      <c r="N4134" s="196" t="s">
        <v>245</v>
      </c>
      <c r="O4134" s="196" t="s">
        <v>244</v>
      </c>
      <c r="P4134" s="196" t="s">
        <v>250</v>
      </c>
      <c r="Q4134" s="217" t="s">
        <v>6983</v>
      </c>
      <c r="R4134" s="218"/>
      <c r="S4134" s="218"/>
      <c r="T4134" s="218"/>
      <c r="U4134" s="219"/>
      <c r="V4134" s="197" t="s">
        <v>157</v>
      </c>
      <c r="W4134" s="220">
        <v>1</v>
      </c>
      <c r="X4134" s="223">
        <v>5125</v>
      </c>
      <c r="Y4134" s="223">
        <v>4970</v>
      </c>
      <c r="Z4134" s="223">
        <v>4659</v>
      </c>
      <c r="AA4134" s="223">
        <v>4380</v>
      </c>
      <c r="AB4134" s="5"/>
      <c r="AC4134" s="224">
        <f t="shared" si="150"/>
        <v>0</v>
      </c>
      <c r="AD4134" s="270">
        <f t="shared" si="151"/>
        <v>0</v>
      </c>
      <c r="AE4134" s="198"/>
      <c r="AF4134" s="199"/>
      <c r="AG4134" s="200"/>
      <c r="AH4134" s="200"/>
      <c r="AI4134" s="169" t="str">
        <f>IF(AB4134/W4134=0,"",IF(MOD(AB4134,W4134)&gt;0,"ОШИБКА!!! неверная кратность на сорт",""))</f>
        <v/>
      </c>
    </row>
    <row r="4135" spans="2:35">
      <c r="B4135" s="251"/>
      <c r="C4135" s="168" t="s">
        <v>3889</v>
      </c>
      <c r="D4135" s="267"/>
      <c r="E4135" s="267"/>
      <c r="F4135" s="267"/>
      <c r="G4135" s="267"/>
      <c r="H4135" s="267"/>
      <c r="I4135" s="267"/>
      <c r="J4135" s="267"/>
      <c r="K4135" s="267"/>
      <c r="L4135" s="196" t="s">
        <v>36</v>
      </c>
      <c r="M4135" s="332" t="s">
        <v>614</v>
      </c>
      <c r="N4135" s="332" t="s">
        <v>4207</v>
      </c>
      <c r="O4135" s="332" t="s">
        <v>4206</v>
      </c>
      <c r="P4135" s="332" t="s">
        <v>4208</v>
      </c>
      <c r="Q4135" s="338" t="s">
        <v>49</v>
      </c>
      <c r="R4135" s="334" t="s">
        <v>54</v>
      </c>
      <c r="S4135" s="334"/>
      <c r="T4135" s="334"/>
      <c r="U4135" s="219"/>
      <c r="V4135" s="197" t="s">
        <v>176</v>
      </c>
      <c r="W4135" s="220">
        <v>1</v>
      </c>
      <c r="X4135" s="223">
        <v>4776</v>
      </c>
      <c r="Y4135" s="223">
        <v>4631</v>
      </c>
      <c r="Z4135" s="223">
        <v>4341</v>
      </c>
      <c r="AA4135" s="223">
        <v>4081</v>
      </c>
      <c r="AB4135" s="5"/>
      <c r="AC4135" s="224">
        <f t="shared" si="150"/>
        <v>0</v>
      </c>
      <c r="AD4135" s="270">
        <f t="shared" si="151"/>
        <v>0</v>
      </c>
      <c r="AE4135" s="198" t="s">
        <v>4484</v>
      </c>
      <c r="AF4135" s="199"/>
      <c r="AG4135" s="200"/>
      <c r="AH4135" s="200"/>
      <c r="AI4135" s="169" t="str">
        <f>IF(AB4135/W4135=0,"",IF(MOD(AB4135,W4135)&gt;0,"ОШИБКА!!! неверная кратность на сорт",""))</f>
        <v/>
      </c>
    </row>
    <row r="4136" spans="2:35">
      <c r="B4136" s="251"/>
      <c r="C4136" s="168" t="s">
        <v>920</v>
      </c>
      <c r="D4136" s="267">
        <v>3</v>
      </c>
      <c r="E4136" s="267"/>
      <c r="F4136" s="267"/>
      <c r="G4136" s="267"/>
      <c r="H4136" s="267"/>
      <c r="I4136" s="267"/>
      <c r="J4136" s="267"/>
      <c r="K4136" s="267"/>
      <c r="L4136" s="196" t="s">
        <v>36</v>
      </c>
      <c r="M4136" s="196" t="s">
        <v>614</v>
      </c>
      <c r="N4136" s="196" t="s">
        <v>253</v>
      </c>
      <c r="O4136" s="196" t="s">
        <v>252</v>
      </c>
      <c r="P4136" s="196" t="s">
        <v>254</v>
      </c>
      <c r="Q4136" s="217" t="s">
        <v>57</v>
      </c>
      <c r="R4136" s="218" t="s">
        <v>73</v>
      </c>
      <c r="S4136" s="218"/>
      <c r="T4136" s="218"/>
      <c r="U4136" s="219"/>
      <c r="V4136" s="197" t="s">
        <v>176</v>
      </c>
      <c r="W4136" s="220">
        <v>1</v>
      </c>
      <c r="X4136" s="223">
        <v>4922</v>
      </c>
      <c r="Y4136" s="223">
        <v>4773</v>
      </c>
      <c r="Z4136" s="223">
        <v>4475</v>
      </c>
      <c r="AA4136" s="223">
        <v>4207</v>
      </c>
      <c r="AB4136" s="5"/>
      <c r="AC4136" s="224">
        <f t="shared" si="150"/>
        <v>0</v>
      </c>
      <c r="AD4136" s="270">
        <f t="shared" si="151"/>
        <v>0</v>
      </c>
      <c r="AE4136" s="198"/>
      <c r="AF4136" s="199"/>
      <c r="AG4136" s="200"/>
      <c r="AH4136" s="200"/>
      <c r="AI4136" s="169" t="str">
        <f>IF(AB4136/W4136=0,"",IF(MOD(AB4136,W4136)&gt;0,"ОШИБКА!!! неверная кратность на сорт",""))</f>
        <v/>
      </c>
    </row>
    <row r="4137" spans="2:35">
      <c r="B4137" s="251"/>
      <c r="C4137" s="168" t="s">
        <v>921</v>
      </c>
      <c r="D4137" s="267">
        <v>2</v>
      </c>
      <c r="E4137" s="267"/>
      <c r="F4137" s="267"/>
      <c r="G4137" s="267"/>
      <c r="H4137" s="267"/>
      <c r="I4137" s="267"/>
      <c r="J4137" s="267"/>
      <c r="K4137" s="267"/>
      <c r="L4137" s="196" t="s">
        <v>36</v>
      </c>
      <c r="M4137" s="196" t="s">
        <v>614</v>
      </c>
      <c r="N4137" s="196" t="s">
        <v>253</v>
      </c>
      <c r="O4137" s="196" t="s">
        <v>252</v>
      </c>
      <c r="P4137" s="196" t="s">
        <v>255</v>
      </c>
      <c r="Q4137" s="217" t="s">
        <v>57</v>
      </c>
      <c r="R4137" s="218" t="s">
        <v>857</v>
      </c>
      <c r="S4137" s="218"/>
      <c r="T4137" s="218"/>
      <c r="U4137" s="219"/>
      <c r="V4137" s="197" t="s">
        <v>176</v>
      </c>
      <c r="W4137" s="220">
        <v>1</v>
      </c>
      <c r="X4137" s="223">
        <v>4922</v>
      </c>
      <c r="Y4137" s="223">
        <v>4773</v>
      </c>
      <c r="Z4137" s="223">
        <v>4475</v>
      </c>
      <c r="AA4137" s="223">
        <v>4207</v>
      </c>
      <c r="AB4137" s="5"/>
      <c r="AC4137" s="224">
        <f t="shared" si="150"/>
        <v>0</v>
      </c>
      <c r="AD4137" s="270">
        <f t="shared" si="151"/>
        <v>0</v>
      </c>
      <c r="AE4137" s="198"/>
      <c r="AF4137" s="199"/>
      <c r="AG4137" s="200"/>
      <c r="AH4137" s="200"/>
      <c r="AI4137" s="169" t="str">
        <f>IF(AB4137/W4137=0,"",IF(MOD(AB4137,W4137)&gt;0,"ОШИБКА!!! неверная кратность на сорт",""))</f>
        <v/>
      </c>
    </row>
    <row r="4138" spans="2:35">
      <c r="B4138" s="251"/>
      <c r="C4138" s="168" t="s">
        <v>3887</v>
      </c>
      <c r="D4138" s="267"/>
      <c r="E4138" s="267"/>
      <c r="F4138" s="267"/>
      <c r="G4138" s="267"/>
      <c r="H4138" s="267"/>
      <c r="I4138" s="267"/>
      <c r="J4138" s="267"/>
      <c r="K4138" s="267"/>
      <c r="L4138" s="196" t="s">
        <v>36</v>
      </c>
      <c r="M4138" s="332" t="s">
        <v>614</v>
      </c>
      <c r="N4138" s="332" t="s">
        <v>253</v>
      </c>
      <c r="O4138" s="332" t="s">
        <v>252</v>
      </c>
      <c r="P4138" s="332" t="s">
        <v>256</v>
      </c>
      <c r="Q4138" s="338" t="s">
        <v>49</v>
      </c>
      <c r="R4138" s="334" t="s">
        <v>15</v>
      </c>
      <c r="S4138" s="334"/>
      <c r="T4138" s="334"/>
      <c r="U4138" s="219"/>
      <c r="V4138" s="197" t="s">
        <v>176</v>
      </c>
      <c r="W4138" s="220">
        <v>1</v>
      </c>
      <c r="X4138" s="223">
        <v>4432</v>
      </c>
      <c r="Y4138" s="223">
        <v>4298</v>
      </c>
      <c r="Z4138" s="223">
        <v>4029</v>
      </c>
      <c r="AA4138" s="223">
        <v>3788</v>
      </c>
      <c r="AB4138" s="5"/>
      <c r="AC4138" s="224">
        <f t="shared" si="150"/>
        <v>0</v>
      </c>
      <c r="AD4138" s="270">
        <f t="shared" si="151"/>
        <v>0</v>
      </c>
      <c r="AE4138" s="198" t="s">
        <v>4484</v>
      </c>
      <c r="AF4138" s="199"/>
      <c r="AG4138" s="200"/>
      <c r="AH4138" s="200"/>
      <c r="AI4138" s="169" t="str">
        <f>IF(AB4138/W4138=0,"",IF(MOD(AB4138,W4138)&gt;0,"ОШИБКА!!! неверная кратность на сорт",""))</f>
        <v/>
      </c>
    </row>
    <row r="4139" spans="2:35">
      <c r="B4139" s="251"/>
      <c r="C4139" s="168" t="s">
        <v>257</v>
      </c>
      <c r="D4139" s="267"/>
      <c r="E4139" s="267"/>
      <c r="F4139" s="267"/>
      <c r="G4139" s="267"/>
      <c r="H4139" s="267"/>
      <c r="I4139" s="267"/>
      <c r="J4139" s="267">
        <v>2</v>
      </c>
      <c r="K4139" s="267"/>
      <c r="L4139" s="196" t="s">
        <v>36</v>
      </c>
      <c r="M4139" s="196" t="s">
        <v>614</v>
      </c>
      <c r="N4139" s="196" t="s">
        <v>253</v>
      </c>
      <c r="O4139" s="196" t="s">
        <v>252</v>
      </c>
      <c r="P4139" s="196" t="s">
        <v>256</v>
      </c>
      <c r="Q4139" s="217" t="s">
        <v>49</v>
      </c>
      <c r="R4139" s="218" t="s">
        <v>70</v>
      </c>
      <c r="S4139" s="218"/>
      <c r="T4139" s="218"/>
      <c r="U4139" s="219"/>
      <c r="V4139" s="197" t="s">
        <v>176</v>
      </c>
      <c r="W4139" s="220">
        <v>1</v>
      </c>
      <c r="X4139" s="223">
        <v>3847</v>
      </c>
      <c r="Y4139" s="223">
        <v>3730</v>
      </c>
      <c r="Z4139" s="223">
        <v>3497</v>
      </c>
      <c r="AA4139" s="223">
        <v>3287</v>
      </c>
      <c r="AB4139" s="5"/>
      <c r="AC4139" s="224">
        <f t="shared" si="150"/>
        <v>0</v>
      </c>
      <c r="AD4139" s="270">
        <f t="shared" si="151"/>
        <v>0</v>
      </c>
      <c r="AE4139" s="198"/>
      <c r="AF4139" s="199"/>
      <c r="AG4139" s="200"/>
      <c r="AH4139" s="200"/>
      <c r="AI4139" s="169" t="str">
        <f>IF(AB4139/W4139=0,"",IF(MOD(AB4139,W4139)&gt;0,"ОШИБКА!!! неверная кратность на сорт",""))</f>
        <v/>
      </c>
    </row>
    <row r="4140" spans="2:35">
      <c r="B4140" s="251"/>
      <c r="C4140" s="168" t="s">
        <v>3652</v>
      </c>
      <c r="D4140" s="267"/>
      <c r="E4140" s="267"/>
      <c r="F4140" s="267"/>
      <c r="G4140" s="267"/>
      <c r="H4140" s="267"/>
      <c r="I4140" s="267"/>
      <c r="J4140" s="267"/>
      <c r="K4140" s="267"/>
      <c r="L4140" s="196" t="s">
        <v>37</v>
      </c>
      <c r="M4140" s="332" t="s">
        <v>614</v>
      </c>
      <c r="N4140" s="332" t="s">
        <v>253</v>
      </c>
      <c r="O4140" s="332" t="s">
        <v>252</v>
      </c>
      <c r="P4140" s="332" t="s">
        <v>186</v>
      </c>
      <c r="Q4140" s="338" t="s">
        <v>4747</v>
      </c>
      <c r="R4140" s="334"/>
      <c r="S4140" s="334"/>
      <c r="T4140" s="334"/>
      <c r="U4140" s="219"/>
      <c r="V4140" s="197" t="s">
        <v>157</v>
      </c>
      <c r="W4140" s="220">
        <v>1</v>
      </c>
      <c r="X4140" s="223">
        <v>1136</v>
      </c>
      <c r="Y4140" s="223">
        <v>1101</v>
      </c>
      <c r="Z4140" s="223">
        <v>1032</v>
      </c>
      <c r="AA4140" s="223">
        <v>971</v>
      </c>
      <c r="AB4140" s="5"/>
      <c r="AC4140" s="224">
        <f t="shared" si="150"/>
        <v>0</v>
      </c>
      <c r="AD4140" s="270">
        <f t="shared" si="151"/>
        <v>0</v>
      </c>
      <c r="AE4140" s="198" t="s">
        <v>4484</v>
      </c>
      <c r="AF4140" s="199"/>
      <c r="AG4140" s="200"/>
      <c r="AH4140" s="200"/>
      <c r="AI4140" s="169" t="str">
        <f>IF(AB4140/W4140=0,"",IF(MOD(AB4140,W4140)&gt;0,"ОШИБКА!!! неверная кратность на сорт",""))</f>
        <v/>
      </c>
    </row>
    <row r="4141" spans="2:35">
      <c r="B4141" s="251"/>
      <c r="C4141" s="168" t="s">
        <v>2696</v>
      </c>
      <c r="D4141" s="267">
        <v>8</v>
      </c>
      <c r="E4141" s="267"/>
      <c r="F4141" s="267"/>
      <c r="G4141" s="267"/>
      <c r="H4141" s="267"/>
      <c r="I4141" s="267"/>
      <c r="J4141" s="267">
        <v>5</v>
      </c>
      <c r="K4141" s="267"/>
      <c r="L4141" s="196" t="s">
        <v>37</v>
      </c>
      <c r="M4141" s="196" t="s">
        <v>614</v>
      </c>
      <c r="N4141" s="196" t="s">
        <v>253</v>
      </c>
      <c r="O4141" s="196" t="s">
        <v>252</v>
      </c>
      <c r="P4141" s="196" t="s">
        <v>186</v>
      </c>
      <c r="Q4141" s="217" t="s">
        <v>543</v>
      </c>
      <c r="R4141" s="218"/>
      <c r="S4141" s="218"/>
      <c r="T4141" s="218"/>
      <c r="U4141" s="219"/>
      <c r="V4141" s="197" t="s">
        <v>776</v>
      </c>
      <c r="W4141" s="220">
        <v>1</v>
      </c>
      <c r="X4141" s="223">
        <v>6817</v>
      </c>
      <c r="Y4141" s="223">
        <v>6610</v>
      </c>
      <c r="Z4141" s="223">
        <v>6197</v>
      </c>
      <c r="AA4141" s="223">
        <v>5825</v>
      </c>
      <c r="AB4141" s="5"/>
      <c r="AC4141" s="224">
        <f t="shared" si="150"/>
        <v>0</v>
      </c>
      <c r="AD4141" s="270">
        <f t="shared" si="151"/>
        <v>0</v>
      </c>
      <c r="AE4141" s="198"/>
      <c r="AF4141" s="199"/>
      <c r="AG4141" s="200"/>
      <c r="AH4141" s="200"/>
      <c r="AI4141" s="169" t="str">
        <f>IF(AB4141/W4141=0,"",IF(MOD(AB4141,W4141)&gt;0,"ОШИБКА!!! неверная кратность на сорт",""))</f>
        <v/>
      </c>
    </row>
    <row r="4142" spans="2:35">
      <c r="B4142" s="251"/>
      <c r="C4142" s="168" t="s">
        <v>258</v>
      </c>
      <c r="D4142" s="267">
        <v>15</v>
      </c>
      <c r="E4142" s="267"/>
      <c r="F4142" s="267"/>
      <c r="G4142" s="267"/>
      <c r="H4142" s="267"/>
      <c r="I4142" s="267"/>
      <c r="J4142" s="267"/>
      <c r="K4142" s="267"/>
      <c r="L4142" s="196" t="s">
        <v>37</v>
      </c>
      <c r="M4142" s="196" t="s">
        <v>614</v>
      </c>
      <c r="N4142" s="196" t="s">
        <v>253</v>
      </c>
      <c r="O4142" s="196" t="s">
        <v>252</v>
      </c>
      <c r="P4142" s="196" t="s">
        <v>259</v>
      </c>
      <c r="Q4142" s="217" t="s">
        <v>6152</v>
      </c>
      <c r="R4142" s="218"/>
      <c r="S4142" s="218"/>
      <c r="T4142" s="218"/>
      <c r="U4142" s="219"/>
      <c r="V4142" s="197" t="s">
        <v>176</v>
      </c>
      <c r="W4142" s="220">
        <v>1</v>
      </c>
      <c r="X4142" s="223">
        <v>3652</v>
      </c>
      <c r="Y4142" s="223">
        <v>3541</v>
      </c>
      <c r="Z4142" s="223">
        <v>3320</v>
      </c>
      <c r="AA4142" s="223">
        <v>3121</v>
      </c>
      <c r="AB4142" s="5"/>
      <c r="AC4142" s="224">
        <f t="shared" si="150"/>
        <v>0</v>
      </c>
      <c r="AD4142" s="270">
        <f t="shared" si="151"/>
        <v>0</v>
      </c>
      <c r="AE4142" s="198"/>
      <c r="AF4142" s="199"/>
      <c r="AG4142" s="200"/>
      <c r="AH4142" s="200"/>
      <c r="AI4142" s="169" t="str">
        <f>IF(AB4142/W4142=0,"",IF(MOD(AB4142,W4142)&gt;0,"ОШИБКА!!! неверная кратность на сорт",""))</f>
        <v/>
      </c>
    </row>
    <row r="4143" spans="2:35">
      <c r="B4143" s="251"/>
      <c r="C4143" s="168" t="s">
        <v>922</v>
      </c>
      <c r="D4143" s="267"/>
      <c r="E4143" s="267"/>
      <c r="F4143" s="267"/>
      <c r="G4143" s="267"/>
      <c r="H4143" s="267"/>
      <c r="I4143" s="267"/>
      <c r="J4143" s="267"/>
      <c r="K4143" s="267"/>
      <c r="L4143" s="196" t="s">
        <v>36</v>
      </c>
      <c r="M4143" s="332" t="s">
        <v>614</v>
      </c>
      <c r="N4143" s="332" t="s">
        <v>253</v>
      </c>
      <c r="O4143" s="332" t="s">
        <v>252</v>
      </c>
      <c r="P4143" s="332" t="s">
        <v>858</v>
      </c>
      <c r="Q4143" s="338" t="s">
        <v>49</v>
      </c>
      <c r="R4143" s="334" t="s">
        <v>15</v>
      </c>
      <c r="S4143" s="334"/>
      <c r="T4143" s="334"/>
      <c r="U4143" s="219"/>
      <c r="V4143" s="197" t="s">
        <v>176</v>
      </c>
      <c r="W4143" s="220">
        <v>1</v>
      </c>
      <c r="X4143" s="223">
        <v>3847</v>
      </c>
      <c r="Y4143" s="223">
        <v>3730</v>
      </c>
      <c r="Z4143" s="223">
        <v>3497</v>
      </c>
      <c r="AA4143" s="223">
        <v>3287</v>
      </c>
      <c r="AB4143" s="5"/>
      <c r="AC4143" s="224">
        <f t="shared" si="150"/>
        <v>0</v>
      </c>
      <c r="AD4143" s="270">
        <f t="shared" si="151"/>
        <v>0</v>
      </c>
      <c r="AE4143" s="198" t="s">
        <v>4484</v>
      </c>
      <c r="AF4143" s="199"/>
      <c r="AG4143" s="200"/>
      <c r="AH4143" s="200"/>
      <c r="AI4143" s="169" t="str">
        <f>IF(AB4143/W4143=0,"",IF(MOD(AB4143,W4143)&gt;0,"ОШИБКА!!! неверная кратность на сорт",""))</f>
        <v/>
      </c>
    </row>
    <row r="4144" spans="2:35">
      <c r="B4144" s="251"/>
      <c r="C4144" s="168" t="s">
        <v>3653</v>
      </c>
      <c r="D4144" s="267"/>
      <c r="E4144" s="267"/>
      <c r="F4144" s="267"/>
      <c r="G4144" s="267"/>
      <c r="H4144" s="267"/>
      <c r="I4144" s="267"/>
      <c r="J4144" s="267"/>
      <c r="K4144" s="267"/>
      <c r="L4144" s="196" t="s">
        <v>37</v>
      </c>
      <c r="M4144" s="332" t="s">
        <v>614</v>
      </c>
      <c r="N4144" s="332" t="s">
        <v>253</v>
      </c>
      <c r="O4144" s="332" t="s">
        <v>252</v>
      </c>
      <c r="P4144" s="332" t="s">
        <v>260</v>
      </c>
      <c r="Q4144" s="338" t="s">
        <v>6156</v>
      </c>
      <c r="R4144" s="334"/>
      <c r="S4144" s="334"/>
      <c r="T4144" s="334"/>
      <c r="U4144" s="219"/>
      <c r="V4144" s="197" t="s">
        <v>157</v>
      </c>
      <c r="W4144" s="220">
        <v>1</v>
      </c>
      <c r="X4144" s="223">
        <v>2980</v>
      </c>
      <c r="Y4144" s="223">
        <v>2890</v>
      </c>
      <c r="Z4144" s="223">
        <v>2709</v>
      </c>
      <c r="AA4144" s="223">
        <v>2547</v>
      </c>
      <c r="AB4144" s="5"/>
      <c r="AC4144" s="224">
        <f t="shared" si="150"/>
        <v>0</v>
      </c>
      <c r="AD4144" s="270">
        <f t="shared" si="151"/>
        <v>0</v>
      </c>
      <c r="AE4144" s="198" t="s">
        <v>4484</v>
      </c>
      <c r="AF4144" s="199"/>
      <c r="AG4144" s="200"/>
      <c r="AH4144" s="200"/>
      <c r="AI4144" s="169" t="str">
        <f>IF(AB4144/W4144=0,"",IF(MOD(AB4144,W4144)&gt;0,"ОШИБКА!!! неверная кратность на сорт",""))</f>
        <v/>
      </c>
    </row>
    <row r="4145" spans="2:35">
      <c r="B4145" s="251"/>
      <c r="C4145" s="168" t="s">
        <v>261</v>
      </c>
      <c r="D4145" s="267">
        <v>4</v>
      </c>
      <c r="E4145" s="267"/>
      <c r="F4145" s="267"/>
      <c r="G4145" s="267"/>
      <c r="H4145" s="267"/>
      <c r="I4145" s="267"/>
      <c r="J4145" s="267"/>
      <c r="K4145" s="267"/>
      <c r="L4145" s="196" t="s">
        <v>37</v>
      </c>
      <c r="M4145" s="196" t="s">
        <v>614</v>
      </c>
      <c r="N4145" s="196" t="s">
        <v>253</v>
      </c>
      <c r="O4145" s="196" t="s">
        <v>252</v>
      </c>
      <c r="P4145" s="196" t="s">
        <v>262</v>
      </c>
      <c r="Q4145" s="217" t="s">
        <v>6982</v>
      </c>
      <c r="R4145" s="218"/>
      <c r="S4145" s="218"/>
      <c r="T4145" s="218"/>
      <c r="U4145" s="219"/>
      <c r="V4145" s="197" t="s">
        <v>776</v>
      </c>
      <c r="W4145" s="220">
        <v>1</v>
      </c>
      <c r="X4145" s="223">
        <v>4302</v>
      </c>
      <c r="Y4145" s="223">
        <v>4172</v>
      </c>
      <c r="Z4145" s="223">
        <v>3911</v>
      </c>
      <c r="AA4145" s="223">
        <v>3676</v>
      </c>
      <c r="AB4145" s="5"/>
      <c r="AC4145" s="224">
        <f t="shared" si="150"/>
        <v>0</v>
      </c>
      <c r="AD4145" s="270">
        <f t="shared" si="151"/>
        <v>0</v>
      </c>
      <c r="AE4145" s="198"/>
      <c r="AF4145" s="199"/>
      <c r="AG4145" s="200"/>
      <c r="AH4145" s="200"/>
      <c r="AI4145" s="169" t="str">
        <f>IF(AB4145/W4145=0,"",IF(MOD(AB4145,W4145)&gt;0,"ОШИБКА!!! неверная кратность на сорт",""))</f>
        <v/>
      </c>
    </row>
    <row r="4146" spans="2:35">
      <c r="B4146" s="251"/>
      <c r="C4146" s="168" t="s">
        <v>3108</v>
      </c>
      <c r="D4146" s="267">
        <v>5</v>
      </c>
      <c r="E4146" s="267"/>
      <c r="F4146" s="267"/>
      <c r="G4146" s="267"/>
      <c r="H4146" s="267"/>
      <c r="I4146" s="267"/>
      <c r="J4146" s="267"/>
      <c r="K4146" s="267"/>
      <c r="L4146" s="196" t="s">
        <v>36</v>
      </c>
      <c r="M4146" s="196" t="s">
        <v>614</v>
      </c>
      <c r="N4146" s="196" t="s">
        <v>253</v>
      </c>
      <c r="O4146" s="196" t="s">
        <v>252</v>
      </c>
      <c r="P4146" s="196" t="s">
        <v>263</v>
      </c>
      <c r="Q4146" s="217" t="s">
        <v>48</v>
      </c>
      <c r="R4146" s="218"/>
      <c r="S4146" s="218"/>
      <c r="T4146" s="218"/>
      <c r="U4146" s="219"/>
      <c r="V4146" s="197" t="s">
        <v>176</v>
      </c>
      <c r="W4146" s="220">
        <v>1</v>
      </c>
      <c r="X4146" s="223">
        <v>2405</v>
      </c>
      <c r="Y4146" s="223">
        <v>2332</v>
      </c>
      <c r="Z4146" s="223">
        <v>2186</v>
      </c>
      <c r="AA4146" s="223">
        <v>2055</v>
      </c>
      <c r="AB4146" s="5"/>
      <c r="AC4146" s="224">
        <f t="shared" si="150"/>
        <v>0</v>
      </c>
      <c r="AD4146" s="270">
        <f t="shared" si="151"/>
        <v>0</v>
      </c>
      <c r="AE4146" s="198"/>
      <c r="AF4146" s="199"/>
      <c r="AG4146" s="200"/>
      <c r="AH4146" s="200"/>
      <c r="AI4146" s="169" t="str">
        <f>IF(AB4146/W4146=0,"",IF(MOD(AB4146,W4146)&gt;0,"ОШИБКА!!! неверная кратность на сорт",""))</f>
        <v/>
      </c>
    </row>
    <row r="4147" spans="2:35">
      <c r="B4147" s="251"/>
      <c r="C4147" s="168" t="s">
        <v>264</v>
      </c>
      <c r="D4147" s="267">
        <v>6</v>
      </c>
      <c r="E4147" s="267"/>
      <c r="F4147" s="267"/>
      <c r="G4147" s="267"/>
      <c r="H4147" s="267"/>
      <c r="I4147" s="267"/>
      <c r="J4147" s="267">
        <v>2</v>
      </c>
      <c r="K4147" s="267"/>
      <c r="L4147" s="196" t="s">
        <v>37</v>
      </c>
      <c r="M4147" s="196" t="s">
        <v>614</v>
      </c>
      <c r="N4147" s="196" t="s">
        <v>848</v>
      </c>
      <c r="O4147" s="196" t="s">
        <v>265</v>
      </c>
      <c r="P4147" s="196" t="s">
        <v>2697</v>
      </c>
      <c r="Q4147" s="217" t="s">
        <v>6980</v>
      </c>
      <c r="R4147" s="218"/>
      <c r="S4147" s="218"/>
      <c r="T4147" s="218"/>
      <c r="U4147" s="219"/>
      <c r="V4147" s="197" t="s">
        <v>157</v>
      </c>
      <c r="W4147" s="220">
        <v>1</v>
      </c>
      <c r="X4147" s="223">
        <v>3244</v>
      </c>
      <c r="Y4147" s="223">
        <v>3146</v>
      </c>
      <c r="Z4147" s="223">
        <v>2949</v>
      </c>
      <c r="AA4147" s="223">
        <v>2773</v>
      </c>
      <c r="AB4147" s="5"/>
      <c r="AC4147" s="224">
        <f t="shared" si="150"/>
        <v>0</v>
      </c>
      <c r="AD4147" s="270">
        <f t="shared" si="151"/>
        <v>0</v>
      </c>
      <c r="AE4147" s="198"/>
      <c r="AF4147" s="199"/>
      <c r="AG4147" s="200"/>
      <c r="AH4147" s="200"/>
      <c r="AI4147" s="169" t="str">
        <f>IF(AB4147/W4147=0,"",IF(MOD(AB4147,W4147)&gt;0,"ОШИБКА!!! неверная кратность на сорт",""))</f>
        <v/>
      </c>
    </row>
    <row r="4148" spans="2:35">
      <c r="B4148" s="251"/>
      <c r="C4148" s="168" t="s">
        <v>268</v>
      </c>
      <c r="D4148" s="267"/>
      <c r="E4148" s="267"/>
      <c r="F4148" s="267"/>
      <c r="G4148" s="267"/>
      <c r="H4148" s="267"/>
      <c r="I4148" s="267"/>
      <c r="J4148" s="267">
        <v>1</v>
      </c>
      <c r="K4148" s="267"/>
      <c r="L4148" s="196" t="s">
        <v>37</v>
      </c>
      <c r="M4148" s="196" t="s">
        <v>614</v>
      </c>
      <c r="N4148" s="196" t="s">
        <v>848</v>
      </c>
      <c r="O4148" s="196" t="s">
        <v>265</v>
      </c>
      <c r="P4148" s="196" t="s">
        <v>266</v>
      </c>
      <c r="Q4148" s="217" t="s">
        <v>6979</v>
      </c>
      <c r="R4148" s="218"/>
      <c r="S4148" s="218"/>
      <c r="T4148" s="218"/>
      <c r="U4148" s="219"/>
      <c r="V4148" s="197" t="s">
        <v>157</v>
      </c>
      <c r="W4148" s="220">
        <v>1</v>
      </c>
      <c r="X4148" s="223">
        <v>7973</v>
      </c>
      <c r="Y4148" s="223">
        <v>7732</v>
      </c>
      <c r="Z4148" s="223">
        <v>7248</v>
      </c>
      <c r="AA4148" s="223">
        <v>6814</v>
      </c>
      <c r="AB4148" s="5"/>
      <c r="AC4148" s="224">
        <f t="shared" si="150"/>
        <v>0</v>
      </c>
      <c r="AD4148" s="270">
        <f t="shared" si="151"/>
        <v>0</v>
      </c>
      <c r="AE4148" s="198"/>
      <c r="AF4148" s="199"/>
      <c r="AG4148" s="200"/>
      <c r="AH4148" s="200"/>
      <c r="AI4148" s="169" t="str">
        <f>IF(AB4148/W4148=0,"",IF(MOD(AB4148,W4148)&gt;0,"ОШИБКА!!! неверная кратность на сорт",""))</f>
        <v/>
      </c>
    </row>
    <row r="4149" spans="2:35">
      <c r="B4149" s="251"/>
      <c r="C4149" s="168" t="s">
        <v>267</v>
      </c>
      <c r="D4149" s="267"/>
      <c r="E4149" s="267"/>
      <c r="F4149" s="267"/>
      <c r="G4149" s="267"/>
      <c r="H4149" s="267"/>
      <c r="I4149" s="267"/>
      <c r="J4149" s="267"/>
      <c r="K4149" s="267"/>
      <c r="L4149" s="196" t="s">
        <v>37</v>
      </c>
      <c r="M4149" s="332" t="s">
        <v>614</v>
      </c>
      <c r="N4149" s="332" t="s">
        <v>848</v>
      </c>
      <c r="O4149" s="332" t="s">
        <v>265</v>
      </c>
      <c r="P4149" s="332" t="s">
        <v>266</v>
      </c>
      <c r="Q4149" s="338" t="s">
        <v>6981</v>
      </c>
      <c r="R4149" s="334"/>
      <c r="S4149" s="334"/>
      <c r="T4149" s="334"/>
      <c r="U4149" s="219"/>
      <c r="V4149" s="197" t="s">
        <v>176</v>
      </c>
      <c r="W4149" s="220">
        <v>1</v>
      </c>
      <c r="X4149" s="223">
        <v>4000</v>
      </c>
      <c r="Y4149" s="223">
        <v>3879</v>
      </c>
      <c r="Z4149" s="223">
        <v>3636</v>
      </c>
      <c r="AA4149" s="223">
        <v>3418</v>
      </c>
      <c r="AB4149" s="5"/>
      <c r="AC4149" s="224">
        <f t="shared" si="150"/>
        <v>0</v>
      </c>
      <c r="AD4149" s="270">
        <f t="shared" si="151"/>
        <v>0</v>
      </c>
      <c r="AE4149" s="198" t="s">
        <v>4484</v>
      </c>
      <c r="AF4149" s="199"/>
      <c r="AG4149" s="200"/>
      <c r="AH4149" s="200"/>
      <c r="AI4149" s="169" t="str">
        <f>IF(AB4149/W4149=0,"",IF(MOD(AB4149,W4149)&gt;0,"ОШИБКА!!! неверная кратность на сорт",""))</f>
        <v/>
      </c>
    </row>
    <row r="4150" spans="2:35">
      <c r="B4150" s="251"/>
      <c r="C4150" s="168" t="s">
        <v>849</v>
      </c>
      <c r="D4150" s="267"/>
      <c r="E4150" s="267"/>
      <c r="F4150" s="267"/>
      <c r="G4150" s="267"/>
      <c r="H4150" s="267"/>
      <c r="I4150" s="267"/>
      <c r="J4150" s="267"/>
      <c r="K4150" s="267"/>
      <c r="L4150" s="196" t="s">
        <v>36</v>
      </c>
      <c r="M4150" s="332" t="s">
        <v>614</v>
      </c>
      <c r="N4150" s="332" t="s">
        <v>848</v>
      </c>
      <c r="O4150" s="332" t="s">
        <v>265</v>
      </c>
      <c r="P4150" s="332" t="s">
        <v>269</v>
      </c>
      <c r="Q4150" s="338" t="s">
        <v>52</v>
      </c>
      <c r="R4150" s="334"/>
      <c r="S4150" s="334"/>
      <c r="T4150" s="334"/>
      <c r="U4150" s="219"/>
      <c r="V4150" s="197" t="s">
        <v>157</v>
      </c>
      <c r="W4150" s="220">
        <v>1</v>
      </c>
      <c r="X4150" s="223">
        <v>1368</v>
      </c>
      <c r="Y4150" s="223">
        <v>1327</v>
      </c>
      <c r="Z4150" s="223">
        <v>1244</v>
      </c>
      <c r="AA4150" s="223">
        <v>1169</v>
      </c>
      <c r="AB4150" s="5"/>
      <c r="AC4150" s="224">
        <f t="shared" si="150"/>
        <v>0</v>
      </c>
      <c r="AD4150" s="270">
        <f t="shared" si="151"/>
        <v>0</v>
      </c>
      <c r="AE4150" s="198" t="s">
        <v>4484</v>
      </c>
      <c r="AF4150" s="199"/>
      <c r="AG4150" s="200"/>
      <c r="AH4150" s="200"/>
      <c r="AI4150" s="169" t="str">
        <f>IF(AB4150/W4150=0,"",IF(MOD(AB4150,W4150)&gt;0,"ОШИБКА!!! неверная кратность на сорт",""))</f>
        <v/>
      </c>
    </row>
    <row r="4151" spans="2:35">
      <c r="B4151" s="251"/>
      <c r="C4151" s="168" t="s">
        <v>2832</v>
      </c>
      <c r="D4151" s="267"/>
      <c r="E4151" s="267"/>
      <c r="F4151" s="267"/>
      <c r="G4151" s="267"/>
      <c r="H4151" s="267"/>
      <c r="I4151" s="267"/>
      <c r="J4151" s="267"/>
      <c r="K4151" s="267"/>
      <c r="L4151" s="196" t="s">
        <v>36</v>
      </c>
      <c r="M4151" s="332" t="s">
        <v>614</v>
      </c>
      <c r="N4151" s="332" t="s">
        <v>848</v>
      </c>
      <c r="O4151" s="332" t="s">
        <v>265</v>
      </c>
      <c r="P4151" s="332" t="s">
        <v>270</v>
      </c>
      <c r="Q4151" s="338" t="s">
        <v>3852</v>
      </c>
      <c r="R4151" s="334" t="s">
        <v>106</v>
      </c>
      <c r="S4151" s="334"/>
      <c r="T4151" s="334"/>
      <c r="U4151" s="219"/>
      <c r="V4151" s="197" t="s">
        <v>176</v>
      </c>
      <c r="W4151" s="220">
        <v>1</v>
      </c>
      <c r="X4151" s="223">
        <v>4094</v>
      </c>
      <c r="Y4151" s="223">
        <v>3970</v>
      </c>
      <c r="Z4151" s="223">
        <v>3722</v>
      </c>
      <c r="AA4151" s="223">
        <v>3499</v>
      </c>
      <c r="AB4151" s="5"/>
      <c r="AC4151" s="224">
        <f t="shared" si="150"/>
        <v>0</v>
      </c>
      <c r="AD4151" s="270">
        <f t="shared" si="151"/>
        <v>0</v>
      </c>
      <c r="AE4151" s="198" t="s">
        <v>4484</v>
      </c>
      <c r="AF4151" s="199"/>
      <c r="AG4151" s="200"/>
      <c r="AH4151" s="200"/>
      <c r="AI4151" s="169" t="str">
        <f>IF(AB4151/W4151=0,"",IF(MOD(AB4151,W4151)&gt;0,"ОШИБКА!!! неверная кратность на сорт",""))</f>
        <v/>
      </c>
    </row>
    <row r="4152" spans="2:35">
      <c r="B4152" s="251"/>
      <c r="C4152" s="168" t="s">
        <v>271</v>
      </c>
      <c r="D4152" s="267">
        <v>5</v>
      </c>
      <c r="E4152" s="267"/>
      <c r="F4152" s="267"/>
      <c r="G4152" s="267"/>
      <c r="H4152" s="267"/>
      <c r="I4152" s="267"/>
      <c r="J4152" s="267">
        <v>3</v>
      </c>
      <c r="K4152" s="267"/>
      <c r="L4152" s="196" t="s">
        <v>37</v>
      </c>
      <c r="M4152" s="196" t="s">
        <v>614</v>
      </c>
      <c r="N4152" s="196" t="s">
        <v>848</v>
      </c>
      <c r="O4152" s="196" t="s">
        <v>265</v>
      </c>
      <c r="P4152" s="196" t="s">
        <v>270</v>
      </c>
      <c r="Q4152" s="217" t="s">
        <v>6978</v>
      </c>
      <c r="R4152" s="218"/>
      <c r="S4152" s="218"/>
      <c r="T4152" s="218"/>
      <c r="U4152" s="219"/>
      <c r="V4152" s="197" t="s">
        <v>176</v>
      </c>
      <c r="W4152" s="220">
        <v>1</v>
      </c>
      <c r="X4152" s="223">
        <v>4632</v>
      </c>
      <c r="Y4152" s="223">
        <v>4492</v>
      </c>
      <c r="Z4152" s="223">
        <v>4211</v>
      </c>
      <c r="AA4152" s="223">
        <v>3958</v>
      </c>
      <c r="AB4152" s="5"/>
      <c r="AC4152" s="224">
        <f t="shared" si="150"/>
        <v>0</v>
      </c>
      <c r="AD4152" s="270">
        <f t="shared" si="151"/>
        <v>0</v>
      </c>
      <c r="AE4152" s="198"/>
      <c r="AF4152" s="199"/>
      <c r="AG4152" s="200"/>
      <c r="AH4152" s="200"/>
      <c r="AI4152" s="169" t="str">
        <f>IF(AB4152/W4152=0,"",IF(MOD(AB4152,W4152)&gt;0,"ОШИБКА!!! неверная кратность на сорт",""))</f>
        <v/>
      </c>
    </row>
    <row r="4153" spans="2:35">
      <c r="B4153" s="251"/>
      <c r="C4153" s="168" t="s">
        <v>3107</v>
      </c>
      <c r="D4153" s="267">
        <v>42</v>
      </c>
      <c r="E4153" s="267"/>
      <c r="F4153" s="267"/>
      <c r="G4153" s="267"/>
      <c r="H4153" s="267"/>
      <c r="I4153" s="267"/>
      <c r="J4153" s="267">
        <v>6</v>
      </c>
      <c r="K4153" s="267"/>
      <c r="L4153" s="196" t="s">
        <v>36</v>
      </c>
      <c r="M4153" s="196" t="s">
        <v>614</v>
      </c>
      <c r="N4153" s="196" t="s">
        <v>3886</v>
      </c>
      <c r="O4153" s="196" t="s">
        <v>265</v>
      </c>
      <c r="P4153" s="196" t="s">
        <v>270</v>
      </c>
      <c r="Q4153" s="217" t="s">
        <v>48</v>
      </c>
      <c r="R4153" s="218"/>
      <c r="S4153" s="218"/>
      <c r="T4153" s="218"/>
      <c r="U4153" s="219"/>
      <c r="V4153" s="197" t="s">
        <v>176</v>
      </c>
      <c r="W4153" s="220">
        <v>1</v>
      </c>
      <c r="X4153" s="223">
        <v>2405</v>
      </c>
      <c r="Y4153" s="223">
        <v>2332</v>
      </c>
      <c r="Z4153" s="223">
        <v>2186</v>
      </c>
      <c r="AA4153" s="223">
        <v>2055</v>
      </c>
      <c r="AB4153" s="5"/>
      <c r="AC4153" s="224">
        <f t="shared" si="150"/>
        <v>0</v>
      </c>
      <c r="AD4153" s="270">
        <f t="shared" si="151"/>
        <v>0</v>
      </c>
      <c r="AE4153" s="198"/>
      <c r="AF4153" s="199"/>
      <c r="AG4153" s="200"/>
      <c r="AH4153" s="200"/>
      <c r="AI4153" s="169" t="str">
        <f>IF(AB4153/W4153=0,"",IF(MOD(AB4153,W4153)&gt;0,"ОШИБКА!!! неверная кратность на сорт",""))</f>
        <v/>
      </c>
    </row>
    <row r="4154" spans="2:35">
      <c r="B4154" s="251"/>
      <c r="C4154" s="168" t="s">
        <v>2833</v>
      </c>
      <c r="D4154" s="267"/>
      <c r="E4154" s="267"/>
      <c r="F4154" s="267"/>
      <c r="G4154" s="267"/>
      <c r="H4154" s="267"/>
      <c r="I4154" s="267"/>
      <c r="J4154" s="267"/>
      <c r="K4154" s="267"/>
      <c r="L4154" s="196" t="s">
        <v>36</v>
      </c>
      <c r="M4154" s="332" t="s">
        <v>614</v>
      </c>
      <c r="N4154" s="332" t="s">
        <v>272</v>
      </c>
      <c r="O4154" s="332" t="s">
        <v>2988</v>
      </c>
      <c r="P4154" s="332" t="s">
        <v>897</v>
      </c>
      <c r="Q4154" s="338" t="s">
        <v>3852</v>
      </c>
      <c r="R4154" s="334" t="s">
        <v>106</v>
      </c>
      <c r="S4154" s="334"/>
      <c r="T4154" s="334"/>
      <c r="U4154" s="219"/>
      <c r="V4154" s="197" t="s">
        <v>176</v>
      </c>
      <c r="W4154" s="220">
        <v>1</v>
      </c>
      <c r="X4154" s="223">
        <v>4243</v>
      </c>
      <c r="Y4154" s="223">
        <v>4114</v>
      </c>
      <c r="Z4154" s="223">
        <v>3857</v>
      </c>
      <c r="AA4154" s="223">
        <v>3626</v>
      </c>
      <c r="AB4154" s="5"/>
      <c r="AC4154" s="224">
        <f t="shared" si="150"/>
        <v>0</v>
      </c>
      <c r="AD4154" s="270">
        <f t="shared" si="151"/>
        <v>0</v>
      </c>
      <c r="AE4154" s="198" t="s">
        <v>4484</v>
      </c>
      <c r="AF4154" s="199"/>
      <c r="AG4154" s="200"/>
      <c r="AH4154" s="200"/>
      <c r="AI4154" s="169" t="str">
        <f>IF(AB4154/W4154=0,"",IF(MOD(AB4154,W4154)&gt;0,"ОШИБКА!!! неверная кратность на сорт",""))</f>
        <v/>
      </c>
    </row>
    <row r="4155" spans="2:35">
      <c r="B4155" s="251"/>
      <c r="C4155" s="168" t="s">
        <v>273</v>
      </c>
      <c r="D4155" s="267"/>
      <c r="E4155" s="267"/>
      <c r="F4155" s="267"/>
      <c r="G4155" s="267"/>
      <c r="H4155" s="267"/>
      <c r="I4155" s="267"/>
      <c r="J4155" s="267">
        <v>3</v>
      </c>
      <c r="K4155" s="267"/>
      <c r="L4155" s="196" t="s">
        <v>37</v>
      </c>
      <c r="M4155" s="196" t="s">
        <v>614</v>
      </c>
      <c r="N4155" s="196" t="s">
        <v>275</v>
      </c>
      <c r="O4155" s="196" t="s">
        <v>274</v>
      </c>
      <c r="P4155" s="196" t="s">
        <v>2707</v>
      </c>
      <c r="Q4155" s="217" t="s">
        <v>6977</v>
      </c>
      <c r="R4155" s="218"/>
      <c r="S4155" s="218"/>
      <c r="T4155" s="218"/>
      <c r="U4155" s="219"/>
      <c r="V4155" s="197" t="s">
        <v>157</v>
      </c>
      <c r="W4155" s="220">
        <v>1</v>
      </c>
      <c r="X4155" s="223">
        <v>6231</v>
      </c>
      <c r="Y4155" s="223">
        <v>6042</v>
      </c>
      <c r="Z4155" s="223">
        <v>5664</v>
      </c>
      <c r="AA4155" s="223">
        <v>5325</v>
      </c>
      <c r="AB4155" s="5"/>
      <c r="AC4155" s="224">
        <f t="shared" si="150"/>
        <v>0</v>
      </c>
      <c r="AD4155" s="270">
        <f t="shared" si="151"/>
        <v>0</v>
      </c>
      <c r="AE4155" s="198"/>
      <c r="AF4155" s="199"/>
      <c r="AG4155" s="200"/>
      <c r="AH4155" s="200"/>
      <c r="AI4155" s="169" t="str">
        <f>IF(AB4155/W4155=0,"",IF(MOD(AB4155,W4155)&gt;0,"ОШИБКА!!! неверная кратность на сорт",""))</f>
        <v/>
      </c>
    </row>
    <row r="4156" spans="2:35">
      <c r="B4156" s="251"/>
      <c r="C4156" s="168" t="s">
        <v>2708</v>
      </c>
      <c r="D4156" s="267">
        <v>11</v>
      </c>
      <c r="E4156" s="267"/>
      <c r="F4156" s="267"/>
      <c r="G4156" s="267"/>
      <c r="H4156" s="267"/>
      <c r="I4156" s="267"/>
      <c r="J4156" s="267">
        <v>4</v>
      </c>
      <c r="K4156" s="267"/>
      <c r="L4156" s="196" t="s">
        <v>37</v>
      </c>
      <c r="M4156" s="196" t="s">
        <v>614</v>
      </c>
      <c r="N4156" s="196" t="s">
        <v>277</v>
      </c>
      <c r="O4156" s="196" t="s">
        <v>276</v>
      </c>
      <c r="P4156" s="196" t="s">
        <v>63</v>
      </c>
      <c r="Q4156" s="217" t="s">
        <v>3519</v>
      </c>
      <c r="R4156" s="218"/>
      <c r="S4156" s="218"/>
      <c r="T4156" s="218"/>
      <c r="U4156" s="219"/>
      <c r="V4156" s="197" t="s">
        <v>157</v>
      </c>
      <c r="W4156" s="220">
        <v>1</v>
      </c>
      <c r="X4156" s="223">
        <v>4814</v>
      </c>
      <c r="Y4156" s="223">
        <v>4668</v>
      </c>
      <c r="Z4156" s="223">
        <v>4376</v>
      </c>
      <c r="AA4156" s="223">
        <v>4113</v>
      </c>
      <c r="AB4156" s="5"/>
      <c r="AC4156" s="224">
        <f t="shared" si="150"/>
        <v>0</v>
      </c>
      <c r="AD4156" s="270">
        <f t="shared" si="151"/>
        <v>0</v>
      </c>
      <c r="AE4156" s="198"/>
      <c r="AF4156" s="199"/>
      <c r="AG4156" s="200"/>
      <c r="AH4156" s="200"/>
      <c r="AI4156" s="169" t="str">
        <f>IF(AB4156/W4156=0,"",IF(MOD(AB4156,W4156)&gt;0,"ОШИБКА!!! неверная кратность на сорт",""))</f>
        <v/>
      </c>
    </row>
    <row r="4157" spans="2:35">
      <c r="B4157" s="251"/>
      <c r="C4157" s="168" t="s">
        <v>2709</v>
      </c>
      <c r="D4157" s="267">
        <v>7</v>
      </c>
      <c r="E4157" s="267"/>
      <c r="F4157" s="267"/>
      <c r="G4157" s="267"/>
      <c r="H4157" s="267"/>
      <c r="I4157" s="267"/>
      <c r="J4157" s="267">
        <v>3</v>
      </c>
      <c r="K4157" s="267"/>
      <c r="L4157" s="196" t="s">
        <v>37</v>
      </c>
      <c r="M4157" s="196" t="s">
        <v>614</v>
      </c>
      <c r="N4157" s="196" t="s">
        <v>277</v>
      </c>
      <c r="O4157" s="196" t="s">
        <v>276</v>
      </c>
      <c r="P4157" s="196" t="s">
        <v>63</v>
      </c>
      <c r="Q4157" s="217" t="s">
        <v>3516</v>
      </c>
      <c r="R4157" s="218"/>
      <c r="S4157" s="218"/>
      <c r="T4157" s="218"/>
      <c r="U4157" s="219"/>
      <c r="V4157" s="197" t="s">
        <v>157</v>
      </c>
      <c r="W4157" s="220">
        <v>1</v>
      </c>
      <c r="X4157" s="223">
        <v>5082</v>
      </c>
      <c r="Y4157" s="223">
        <v>4928</v>
      </c>
      <c r="Z4157" s="223">
        <v>4620</v>
      </c>
      <c r="AA4157" s="223">
        <v>4343</v>
      </c>
      <c r="AB4157" s="5"/>
      <c r="AC4157" s="224">
        <f t="shared" si="150"/>
        <v>0</v>
      </c>
      <c r="AD4157" s="270">
        <f t="shared" si="151"/>
        <v>0</v>
      </c>
      <c r="AE4157" s="198"/>
      <c r="AF4157" s="199"/>
      <c r="AG4157" s="200"/>
      <c r="AH4157" s="200"/>
      <c r="AI4157" s="169" t="str">
        <f>IF(AB4157/W4157=0,"",IF(MOD(AB4157,W4157)&gt;0,"ОШИБКА!!! неверная кратность на сорт",""))</f>
        <v/>
      </c>
    </row>
    <row r="4158" spans="2:35">
      <c r="B4158" s="251"/>
      <c r="C4158" s="168"/>
      <c r="D4158" s="267"/>
      <c r="E4158" s="267"/>
      <c r="F4158" s="267"/>
      <c r="G4158" s="267"/>
      <c r="H4158" s="267"/>
      <c r="I4158" s="267"/>
      <c r="J4158" s="267"/>
      <c r="K4158" s="267">
        <v>2</v>
      </c>
      <c r="L4158" s="196" t="s">
        <v>37</v>
      </c>
      <c r="M4158" s="196" t="s">
        <v>614</v>
      </c>
      <c r="N4158" s="196" t="s">
        <v>277</v>
      </c>
      <c r="O4158" s="196"/>
      <c r="P4158" s="196"/>
      <c r="Q4158" s="217" t="s">
        <v>4822</v>
      </c>
      <c r="R4158" s="218"/>
      <c r="S4158" s="218"/>
      <c r="T4158" s="218"/>
      <c r="U4158" s="281" t="s">
        <v>4764</v>
      </c>
      <c r="V4158" s="197" t="s">
        <v>776</v>
      </c>
      <c r="W4158" s="220">
        <v>1</v>
      </c>
      <c r="X4158" s="285">
        <v>855</v>
      </c>
      <c r="Y4158" s="285">
        <v>829</v>
      </c>
      <c r="Z4158" s="285">
        <v>777</v>
      </c>
      <c r="AA4158" s="285">
        <v>730</v>
      </c>
      <c r="AB4158" s="5"/>
      <c r="AC4158" s="224">
        <f t="shared" si="150"/>
        <v>0</v>
      </c>
      <c r="AD4158" s="270">
        <f t="shared" si="151"/>
        <v>0</v>
      </c>
      <c r="AE4158" s="282" t="s">
        <v>7069</v>
      </c>
      <c r="AF4158" s="283" t="s">
        <v>4765</v>
      </c>
      <c r="AG4158" s="200"/>
      <c r="AH4158" s="200"/>
      <c r="AI4158" s="169" t="str">
        <f>IF(AB4158/W4158=0,"",IF(MOD(AB4158,W4158)&gt;0,"ОШИБКА!!! неверная кратность на сорт",""))</f>
        <v/>
      </c>
    </row>
    <row r="4159" spans="2:35">
      <c r="B4159" s="251"/>
      <c r="C4159" s="168" t="s">
        <v>756</v>
      </c>
      <c r="D4159" s="267"/>
      <c r="E4159" s="267"/>
      <c r="F4159" s="267"/>
      <c r="G4159" s="267"/>
      <c r="H4159" s="267"/>
      <c r="I4159" s="267"/>
      <c r="J4159" s="267">
        <v>4</v>
      </c>
      <c r="K4159" s="267"/>
      <c r="L4159" s="196" t="s">
        <v>36</v>
      </c>
      <c r="M4159" s="196" t="s">
        <v>614</v>
      </c>
      <c r="N4159" s="196" t="s">
        <v>17</v>
      </c>
      <c r="O4159" s="196" t="s">
        <v>18</v>
      </c>
      <c r="P4159" s="196" t="s">
        <v>279</v>
      </c>
      <c r="Q4159" s="217" t="s">
        <v>3859</v>
      </c>
      <c r="R4159" s="218" t="s">
        <v>280</v>
      </c>
      <c r="S4159" s="218"/>
      <c r="T4159" s="218"/>
      <c r="U4159" s="219"/>
      <c r="V4159" s="197" t="s">
        <v>157</v>
      </c>
      <c r="W4159" s="220">
        <v>1</v>
      </c>
      <c r="X4159" s="223">
        <v>690</v>
      </c>
      <c r="Y4159" s="223">
        <v>669</v>
      </c>
      <c r="Z4159" s="223">
        <v>627</v>
      </c>
      <c r="AA4159" s="223">
        <v>590</v>
      </c>
      <c r="AB4159" s="5"/>
      <c r="AC4159" s="224">
        <f t="shared" si="150"/>
        <v>0</v>
      </c>
      <c r="AD4159" s="270">
        <f t="shared" si="151"/>
        <v>0</v>
      </c>
      <c r="AE4159" s="198"/>
      <c r="AF4159" s="199"/>
      <c r="AG4159" s="200"/>
      <c r="AH4159" s="200"/>
      <c r="AI4159" s="169" t="str">
        <f>IF(AB4159/W4159=0,"",IF(MOD(AB4159,W4159)&gt;0,"ОШИБКА!!! неверная кратность на сорт",""))</f>
        <v/>
      </c>
    </row>
    <row r="4160" spans="2:35">
      <c r="B4160" s="251"/>
      <c r="C4160" s="168" t="s">
        <v>278</v>
      </c>
      <c r="D4160" s="267"/>
      <c r="E4160" s="267">
        <v>6363</v>
      </c>
      <c r="F4160" s="267">
        <v>6335</v>
      </c>
      <c r="G4160" s="267"/>
      <c r="H4160" s="267"/>
      <c r="I4160" s="267"/>
      <c r="J4160" s="267"/>
      <c r="K4160" s="267"/>
      <c r="L4160" s="196" t="s">
        <v>37</v>
      </c>
      <c r="M4160" s="196" t="s">
        <v>614</v>
      </c>
      <c r="N4160" s="196" t="s">
        <v>17</v>
      </c>
      <c r="O4160" s="196" t="s">
        <v>18</v>
      </c>
      <c r="P4160" s="196" t="s">
        <v>279</v>
      </c>
      <c r="Q4160" s="217" t="s">
        <v>3783</v>
      </c>
      <c r="R4160" s="218"/>
      <c r="S4160" s="218"/>
      <c r="T4160" s="218"/>
      <c r="U4160" s="219"/>
      <c r="V4160" s="197" t="s">
        <v>776</v>
      </c>
      <c r="W4160" s="220">
        <v>1</v>
      </c>
      <c r="X4160" s="223">
        <v>570</v>
      </c>
      <c r="Y4160" s="223">
        <v>552</v>
      </c>
      <c r="Z4160" s="223">
        <v>518</v>
      </c>
      <c r="AA4160" s="223">
        <v>487</v>
      </c>
      <c r="AB4160" s="5"/>
      <c r="AC4160" s="224">
        <f t="shared" si="150"/>
        <v>0</v>
      </c>
      <c r="AD4160" s="270">
        <f t="shared" si="151"/>
        <v>0</v>
      </c>
      <c r="AE4160" s="198"/>
      <c r="AF4160" s="199"/>
      <c r="AG4160" s="200"/>
      <c r="AH4160" s="200"/>
      <c r="AI4160" s="169" t="str">
        <f>IF(AB4160/W4160=0,"",IF(MOD(AB4160,W4160)&gt;0,"ОШИБКА!!! неверная кратность на сорт",""))</f>
        <v/>
      </c>
    </row>
    <row r="4161" spans="2:35">
      <c r="B4161" s="251"/>
      <c r="C4161" s="254" t="s">
        <v>1558</v>
      </c>
      <c r="D4161" s="267"/>
      <c r="E4161" s="267">
        <v>74</v>
      </c>
      <c r="F4161" s="267">
        <v>0</v>
      </c>
      <c r="G4161" s="267"/>
      <c r="H4161" s="267"/>
      <c r="I4161" s="267"/>
      <c r="J4161" s="267"/>
      <c r="K4161" s="267"/>
      <c r="L4161" s="196" t="s">
        <v>37</v>
      </c>
      <c r="M4161" s="332" t="s">
        <v>614</v>
      </c>
      <c r="N4161" s="332" t="s">
        <v>17</v>
      </c>
      <c r="O4161" s="332" t="s">
        <v>18</v>
      </c>
      <c r="P4161" s="332" t="s">
        <v>279</v>
      </c>
      <c r="Q4161" s="338" t="s">
        <v>3790</v>
      </c>
      <c r="R4161" s="334"/>
      <c r="S4161" s="334"/>
      <c r="T4161" s="334"/>
      <c r="U4161" s="336"/>
      <c r="V4161" s="197" t="s">
        <v>776</v>
      </c>
      <c r="W4161" s="220">
        <v>1</v>
      </c>
      <c r="X4161" s="223">
        <v>1316</v>
      </c>
      <c r="Y4161" s="223">
        <v>1276</v>
      </c>
      <c r="Z4161" s="223">
        <v>1196</v>
      </c>
      <c r="AA4161" s="223">
        <v>1124</v>
      </c>
      <c r="AB4161" s="5"/>
      <c r="AC4161" s="224">
        <f t="shared" si="150"/>
        <v>0</v>
      </c>
      <c r="AD4161" s="270">
        <f t="shared" si="151"/>
        <v>0</v>
      </c>
      <c r="AE4161" s="198" t="s">
        <v>4484</v>
      </c>
      <c r="AF4161" s="199"/>
      <c r="AG4161" s="200"/>
      <c r="AH4161" s="200"/>
      <c r="AI4161" s="169" t="str">
        <f>IF(AB4161/W4161=0,"",IF(MOD(AB4161,W4161)&gt;0,"ОШИБКА!!! неверная кратность на сорт",""))</f>
        <v/>
      </c>
    </row>
    <row r="4162" spans="2:35">
      <c r="B4162" s="251"/>
      <c r="C4162" s="168" t="s">
        <v>33</v>
      </c>
      <c r="D4162" s="267"/>
      <c r="E4162" s="267"/>
      <c r="F4162" s="267"/>
      <c r="G4162" s="267"/>
      <c r="H4162" s="267"/>
      <c r="I4162" s="267"/>
      <c r="J4162" s="267"/>
      <c r="K4162" s="267"/>
      <c r="L4162" s="196" t="s">
        <v>36</v>
      </c>
      <c r="M4162" s="332" t="s">
        <v>614</v>
      </c>
      <c r="N4162" s="332" t="s">
        <v>17</v>
      </c>
      <c r="O4162" s="332" t="s">
        <v>18</v>
      </c>
      <c r="P4162" s="332" t="s">
        <v>34</v>
      </c>
      <c r="Q4162" s="332" t="s">
        <v>35</v>
      </c>
      <c r="R4162" s="334"/>
      <c r="S4162" s="334" t="s">
        <v>22</v>
      </c>
      <c r="T4162" s="334"/>
      <c r="U4162" s="219"/>
      <c r="V4162" s="197" t="s">
        <v>102</v>
      </c>
      <c r="W4162" s="220">
        <v>1</v>
      </c>
      <c r="X4162" s="223">
        <v>598</v>
      </c>
      <c r="Y4162" s="223">
        <v>580</v>
      </c>
      <c r="Z4162" s="223">
        <v>543</v>
      </c>
      <c r="AA4162" s="223">
        <v>511</v>
      </c>
      <c r="AB4162" s="5"/>
      <c r="AC4162" s="224">
        <f t="shared" si="150"/>
        <v>0</v>
      </c>
      <c r="AD4162" s="270">
        <f t="shared" si="151"/>
        <v>0</v>
      </c>
      <c r="AE4162" s="198" t="s">
        <v>4484</v>
      </c>
      <c r="AF4162" s="199"/>
      <c r="AG4162" s="200"/>
      <c r="AH4162" s="200"/>
      <c r="AI4162" s="169" t="str">
        <f>IF(AB4162/W4162=0,"",IF(MOD(AB4162,W4162)&gt;0,"ОШИБКА!!! неверная кратность на сорт",""))</f>
        <v/>
      </c>
    </row>
    <row r="4163" spans="2:35">
      <c r="B4163" s="251"/>
      <c r="C4163" s="168" t="s">
        <v>1559</v>
      </c>
      <c r="D4163" s="267"/>
      <c r="E4163" s="267">
        <v>872</v>
      </c>
      <c r="F4163" s="267">
        <v>864</v>
      </c>
      <c r="G4163" s="267"/>
      <c r="H4163" s="267"/>
      <c r="I4163" s="267"/>
      <c r="J4163" s="267"/>
      <c r="K4163" s="267"/>
      <c r="L4163" s="196" t="s">
        <v>37</v>
      </c>
      <c r="M4163" s="196" t="s">
        <v>614</v>
      </c>
      <c r="N4163" s="196" t="s">
        <v>17</v>
      </c>
      <c r="O4163" s="196" t="s">
        <v>18</v>
      </c>
      <c r="P4163" s="196" t="s">
        <v>34</v>
      </c>
      <c r="Q4163" s="217" t="s">
        <v>3785</v>
      </c>
      <c r="R4163" s="218"/>
      <c r="S4163" s="218"/>
      <c r="T4163" s="218"/>
      <c r="U4163" s="219"/>
      <c r="V4163" s="197" t="s">
        <v>776</v>
      </c>
      <c r="W4163" s="220">
        <v>1</v>
      </c>
      <c r="X4163" s="223">
        <v>677</v>
      </c>
      <c r="Y4163" s="223">
        <v>656</v>
      </c>
      <c r="Z4163" s="223">
        <v>615</v>
      </c>
      <c r="AA4163" s="223">
        <v>579</v>
      </c>
      <c r="AB4163" s="5"/>
      <c r="AC4163" s="224">
        <f t="shared" si="150"/>
        <v>0</v>
      </c>
      <c r="AD4163" s="270">
        <f t="shared" si="151"/>
        <v>0</v>
      </c>
      <c r="AE4163" s="198"/>
      <c r="AF4163" s="199"/>
      <c r="AG4163" s="200"/>
      <c r="AH4163" s="200"/>
      <c r="AI4163" s="169" t="str">
        <f>IF(AB4163/W4163=0,"",IF(MOD(AB4163,W4163)&gt;0,"ОШИБКА!!! неверная кратность на сорт",""))</f>
        <v/>
      </c>
    </row>
    <row r="4164" spans="2:35">
      <c r="B4164" s="251"/>
      <c r="C4164" s="168" t="s">
        <v>1565</v>
      </c>
      <c r="D4164" s="267"/>
      <c r="E4164" s="267"/>
      <c r="F4164" s="267"/>
      <c r="G4164" s="267"/>
      <c r="H4164" s="267"/>
      <c r="I4164" s="267"/>
      <c r="J4164" s="267"/>
      <c r="K4164" s="267"/>
      <c r="L4164" s="196" t="s">
        <v>37</v>
      </c>
      <c r="M4164" s="332" t="s">
        <v>614</v>
      </c>
      <c r="N4164" s="332" t="s">
        <v>17</v>
      </c>
      <c r="O4164" s="332" t="s">
        <v>18</v>
      </c>
      <c r="P4164" s="332" t="s">
        <v>1566</v>
      </c>
      <c r="Q4164" s="338" t="s">
        <v>48</v>
      </c>
      <c r="R4164" s="334"/>
      <c r="S4164" s="334"/>
      <c r="T4164" s="334"/>
      <c r="U4164" s="219"/>
      <c r="V4164" s="197" t="s">
        <v>776</v>
      </c>
      <c r="W4164" s="220">
        <v>1</v>
      </c>
      <c r="X4164" s="223">
        <v>1233</v>
      </c>
      <c r="Y4164" s="223">
        <v>1196</v>
      </c>
      <c r="Z4164" s="223">
        <v>1121</v>
      </c>
      <c r="AA4164" s="223">
        <v>1054</v>
      </c>
      <c r="AB4164" s="5"/>
      <c r="AC4164" s="224">
        <f t="shared" si="150"/>
        <v>0</v>
      </c>
      <c r="AD4164" s="270">
        <f t="shared" si="151"/>
        <v>0</v>
      </c>
      <c r="AE4164" s="198" t="s">
        <v>4484</v>
      </c>
      <c r="AF4164" s="199"/>
      <c r="AG4164" s="200"/>
      <c r="AH4164" s="200"/>
      <c r="AI4164" s="169" t="str">
        <f>IF(AB4164/W4164=0,"",IF(MOD(AB4164,W4164)&gt;0,"ОШИБКА!!! неверная кратность на сорт",""))</f>
        <v/>
      </c>
    </row>
    <row r="4165" spans="2:35">
      <c r="B4165" s="251"/>
      <c r="C4165" s="168" t="s">
        <v>3080</v>
      </c>
      <c r="D4165" s="267">
        <v>2</v>
      </c>
      <c r="E4165" s="267"/>
      <c r="F4165" s="267"/>
      <c r="G4165" s="267"/>
      <c r="H4165" s="267"/>
      <c r="I4165" s="267"/>
      <c r="J4165" s="267">
        <v>3</v>
      </c>
      <c r="K4165" s="267"/>
      <c r="L4165" s="196" t="s">
        <v>36</v>
      </c>
      <c r="M4165" s="196" t="s">
        <v>614</v>
      </c>
      <c r="N4165" s="196" t="s">
        <v>17</v>
      </c>
      <c r="O4165" s="196" t="s">
        <v>18</v>
      </c>
      <c r="P4165" s="196" t="s">
        <v>3081</v>
      </c>
      <c r="Q4165" s="217" t="s">
        <v>57</v>
      </c>
      <c r="R4165" s="218"/>
      <c r="S4165" s="218" t="s">
        <v>99</v>
      </c>
      <c r="T4165" s="218" t="s">
        <v>3879</v>
      </c>
      <c r="U4165" s="219"/>
      <c r="V4165" s="197" t="s">
        <v>176</v>
      </c>
      <c r="W4165" s="220">
        <v>1</v>
      </c>
      <c r="X4165" s="223">
        <v>5734</v>
      </c>
      <c r="Y4165" s="223">
        <v>5560</v>
      </c>
      <c r="Z4165" s="223">
        <v>5213</v>
      </c>
      <c r="AA4165" s="223">
        <v>4900</v>
      </c>
      <c r="AB4165" s="5"/>
      <c r="AC4165" s="224">
        <f t="shared" si="150"/>
        <v>0</v>
      </c>
      <c r="AD4165" s="270">
        <f t="shared" si="151"/>
        <v>0</v>
      </c>
      <c r="AE4165" s="198"/>
      <c r="AF4165" s="199"/>
      <c r="AG4165" s="200"/>
      <c r="AH4165" s="200"/>
      <c r="AI4165" s="169" t="str">
        <f>IF(AB4165/W4165=0,"",IF(MOD(AB4165,W4165)&gt;0,"ОШИБКА!!! неверная кратность на сорт",""))</f>
        <v/>
      </c>
    </row>
    <row r="4166" spans="2:35">
      <c r="B4166" s="251"/>
      <c r="C4166" s="168" t="s">
        <v>1560</v>
      </c>
      <c r="D4166" s="267"/>
      <c r="E4166" s="267">
        <v>197</v>
      </c>
      <c r="F4166" s="267">
        <v>177</v>
      </c>
      <c r="G4166" s="267"/>
      <c r="H4166" s="267"/>
      <c r="I4166" s="267"/>
      <c r="J4166" s="267"/>
      <c r="K4166" s="267"/>
      <c r="L4166" s="196" t="s">
        <v>37</v>
      </c>
      <c r="M4166" s="196" t="s">
        <v>614</v>
      </c>
      <c r="N4166" s="196" t="s">
        <v>17</v>
      </c>
      <c r="O4166" s="196" t="s">
        <v>18</v>
      </c>
      <c r="P4166" s="196" t="s">
        <v>972</v>
      </c>
      <c r="Q4166" s="217" t="s">
        <v>3785</v>
      </c>
      <c r="R4166" s="218"/>
      <c r="S4166" s="218"/>
      <c r="T4166" s="218"/>
      <c r="U4166" s="219"/>
      <c r="V4166" s="197" t="s">
        <v>776</v>
      </c>
      <c r="W4166" s="220">
        <v>1</v>
      </c>
      <c r="X4166" s="223">
        <v>854</v>
      </c>
      <c r="Y4166" s="223">
        <v>828</v>
      </c>
      <c r="Z4166" s="223">
        <v>776</v>
      </c>
      <c r="AA4166" s="223">
        <v>729</v>
      </c>
      <c r="AB4166" s="5"/>
      <c r="AC4166" s="224">
        <f t="shared" si="150"/>
        <v>0</v>
      </c>
      <c r="AD4166" s="270">
        <f t="shared" si="151"/>
        <v>0</v>
      </c>
      <c r="AE4166" s="198"/>
      <c r="AF4166" s="199"/>
      <c r="AG4166" s="200"/>
      <c r="AH4166" s="200"/>
      <c r="AI4166" s="169" t="str">
        <f>IF(AB4166/W4166=0,"",IF(MOD(AB4166,W4166)&gt;0,"ОШИБКА!!! неверная кратность на сорт",""))</f>
        <v/>
      </c>
    </row>
    <row r="4167" spans="2:35">
      <c r="B4167" s="251"/>
      <c r="C4167" s="168" t="s">
        <v>851</v>
      </c>
      <c r="D4167" s="267"/>
      <c r="E4167" s="267"/>
      <c r="F4167" s="267"/>
      <c r="G4167" s="267"/>
      <c r="H4167" s="267"/>
      <c r="I4167" s="267"/>
      <c r="J4167" s="267">
        <v>2</v>
      </c>
      <c r="K4167" s="267"/>
      <c r="L4167" s="196" t="s">
        <v>36</v>
      </c>
      <c r="M4167" s="196" t="s">
        <v>614</v>
      </c>
      <c r="N4167" s="196" t="s">
        <v>17</v>
      </c>
      <c r="O4167" s="196" t="s">
        <v>18</v>
      </c>
      <c r="P4167" s="196" t="s">
        <v>852</v>
      </c>
      <c r="Q4167" s="196" t="s">
        <v>19</v>
      </c>
      <c r="R4167" s="218"/>
      <c r="S4167" s="218"/>
      <c r="T4167" s="218"/>
      <c r="U4167" s="219"/>
      <c r="V4167" s="197" t="s">
        <v>157</v>
      </c>
      <c r="W4167" s="220">
        <v>1</v>
      </c>
      <c r="X4167" s="223">
        <v>966</v>
      </c>
      <c r="Y4167" s="223">
        <v>936</v>
      </c>
      <c r="Z4167" s="223">
        <v>878</v>
      </c>
      <c r="AA4167" s="223">
        <v>825</v>
      </c>
      <c r="AB4167" s="5"/>
      <c r="AC4167" s="224">
        <f t="shared" si="150"/>
        <v>0</v>
      </c>
      <c r="AD4167" s="270">
        <f t="shared" si="151"/>
        <v>0</v>
      </c>
      <c r="AE4167" s="198"/>
      <c r="AF4167" s="199"/>
      <c r="AG4167" s="200"/>
      <c r="AH4167" s="200"/>
      <c r="AI4167" s="169" t="str">
        <f>IF(AB4167/W4167=0,"",IF(MOD(AB4167,W4167)&gt;0,"ОШИБКА!!! неверная кратность на сорт",""))</f>
        <v/>
      </c>
    </row>
    <row r="4168" spans="2:35">
      <c r="B4168" s="251"/>
      <c r="C4168" s="168" t="s">
        <v>2879</v>
      </c>
      <c r="D4168" s="267">
        <v>20</v>
      </c>
      <c r="E4168" s="267"/>
      <c r="F4168" s="267"/>
      <c r="G4168" s="267"/>
      <c r="H4168" s="267"/>
      <c r="I4168" s="267"/>
      <c r="J4168" s="267">
        <v>10</v>
      </c>
      <c r="K4168" s="267"/>
      <c r="L4168" s="196" t="s">
        <v>37</v>
      </c>
      <c r="M4168" s="196" t="s">
        <v>614</v>
      </c>
      <c r="N4168" s="196" t="s">
        <v>17</v>
      </c>
      <c r="O4168" s="196" t="s">
        <v>18</v>
      </c>
      <c r="P4168" s="196" t="s">
        <v>852</v>
      </c>
      <c r="Q4168" s="217" t="s">
        <v>48</v>
      </c>
      <c r="R4168" s="218"/>
      <c r="S4168" s="218"/>
      <c r="T4168" s="218"/>
      <c r="U4168" s="219"/>
      <c r="V4168" s="197" t="s">
        <v>776</v>
      </c>
      <c r="W4168" s="220">
        <v>1</v>
      </c>
      <c r="X4168" s="223">
        <v>1217</v>
      </c>
      <c r="Y4168" s="223">
        <v>1180</v>
      </c>
      <c r="Z4168" s="223">
        <v>1106</v>
      </c>
      <c r="AA4168" s="223">
        <v>1040</v>
      </c>
      <c r="AB4168" s="5"/>
      <c r="AC4168" s="224">
        <f t="shared" si="150"/>
        <v>0</v>
      </c>
      <c r="AD4168" s="270">
        <f t="shared" si="151"/>
        <v>0</v>
      </c>
      <c r="AE4168" s="198"/>
      <c r="AF4168" s="199"/>
      <c r="AG4168" s="200"/>
      <c r="AH4168" s="200"/>
      <c r="AI4168" s="169" t="str">
        <f>IF(AB4168/W4168=0,"",IF(MOD(AB4168,W4168)&gt;0,"ОШИБКА!!! неверная кратность на сорт",""))</f>
        <v/>
      </c>
    </row>
    <row r="4169" spans="2:35">
      <c r="B4169" s="251"/>
      <c r="C4169" s="168" t="s">
        <v>3105</v>
      </c>
      <c r="D4169" s="267">
        <v>154</v>
      </c>
      <c r="E4169" s="267"/>
      <c r="F4169" s="267"/>
      <c r="G4169" s="267"/>
      <c r="H4169" s="267"/>
      <c r="I4169" s="267"/>
      <c r="J4169" s="267">
        <v>34</v>
      </c>
      <c r="K4169" s="267"/>
      <c r="L4169" s="196" t="s">
        <v>36</v>
      </c>
      <c r="M4169" s="196" t="s">
        <v>614</v>
      </c>
      <c r="N4169" s="196" t="s">
        <v>17</v>
      </c>
      <c r="O4169" s="196" t="s">
        <v>18</v>
      </c>
      <c r="P4169" s="196" t="s">
        <v>852</v>
      </c>
      <c r="Q4169" s="217" t="s">
        <v>3217</v>
      </c>
      <c r="R4169" s="218"/>
      <c r="S4169" s="218"/>
      <c r="T4169" s="218"/>
      <c r="U4169" s="219"/>
      <c r="V4169" s="197" t="s">
        <v>176</v>
      </c>
      <c r="W4169" s="220">
        <v>1</v>
      </c>
      <c r="X4169" s="223">
        <v>1179</v>
      </c>
      <c r="Y4169" s="223">
        <v>1143</v>
      </c>
      <c r="Z4169" s="223">
        <v>1071</v>
      </c>
      <c r="AA4169" s="223">
        <v>1007</v>
      </c>
      <c r="AB4169" s="5"/>
      <c r="AC4169" s="224">
        <f t="shared" si="150"/>
        <v>0</v>
      </c>
      <c r="AD4169" s="270">
        <f t="shared" si="151"/>
        <v>0</v>
      </c>
      <c r="AE4169" s="198"/>
      <c r="AF4169" s="199"/>
      <c r="AG4169" s="200"/>
      <c r="AH4169" s="200"/>
      <c r="AI4169" s="169" t="str">
        <f>IF(AB4169/W4169=0,"",IF(MOD(AB4169,W4169)&gt;0,"ОШИБКА!!! неверная кратность на сорт",""))</f>
        <v/>
      </c>
    </row>
    <row r="4170" spans="2:35">
      <c r="B4170" s="251"/>
      <c r="C4170" s="168" t="s">
        <v>2710</v>
      </c>
      <c r="D4170" s="267">
        <v>15</v>
      </c>
      <c r="E4170" s="267"/>
      <c r="F4170" s="267"/>
      <c r="G4170" s="267"/>
      <c r="H4170" s="267"/>
      <c r="I4170" s="267"/>
      <c r="J4170" s="267"/>
      <c r="K4170" s="267"/>
      <c r="L4170" s="196" t="s">
        <v>37</v>
      </c>
      <c r="M4170" s="196" t="s">
        <v>614</v>
      </c>
      <c r="N4170" s="196" t="s">
        <v>17</v>
      </c>
      <c r="O4170" s="196" t="s">
        <v>18</v>
      </c>
      <c r="P4170" s="196" t="s">
        <v>281</v>
      </c>
      <c r="Q4170" s="217" t="s">
        <v>3677</v>
      </c>
      <c r="R4170" s="218"/>
      <c r="S4170" s="218"/>
      <c r="T4170" s="218"/>
      <c r="U4170" s="219"/>
      <c r="V4170" s="197" t="s">
        <v>157</v>
      </c>
      <c r="W4170" s="220">
        <v>1</v>
      </c>
      <c r="X4170" s="223">
        <v>1627</v>
      </c>
      <c r="Y4170" s="223">
        <v>1578</v>
      </c>
      <c r="Z4170" s="223">
        <v>1479</v>
      </c>
      <c r="AA4170" s="223">
        <v>1391</v>
      </c>
      <c r="AB4170" s="5"/>
      <c r="AC4170" s="224">
        <f t="shared" si="150"/>
        <v>0</v>
      </c>
      <c r="AD4170" s="270">
        <f t="shared" si="151"/>
        <v>0</v>
      </c>
      <c r="AE4170" s="198"/>
      <c r="AF4170" s="199"/>
      <c r="AG4170" s="200"/>
      <c r="AH4170" s="200"/>
      <c r="AI4170" s="169" t="str">
        <f>IF(AB4170/W4170=0,"",IF(MOD(AB4170,W4170)&gt;0,"ОШИБКА!!! неверная кратность на сорт",""))</f>
        <v/>
      </c>
    </row>
    <row r="4171" spans="2:35">
      <c r="B4171" s="251"/>
      <c r="C4171" s="168" t="s">
        <v>1561</v>
      </c>
      <c r="D4171" s="267">
        <v>12</v>
      </c>
      <c r="E4171" s="267">
        <v>23</v>
      </c>
      <c r="F4171" s="267">
        <v>0</v>
      </c>
      <c r="G4171" s="267"/>
      <c r="H4171" s="267"/>
      <c r="I4171" s="267"/>
      <c r="J4171" s="267"/>
      <c r="K4171" s="267"/>
      <c r="L4171" s="196" t="s">
        <v>37</v>
      </c>
      <c r="M4171" s="196" t="s">
        <v>614</v>
      </c>
      <c r="N4171" s="196" t="s">
        <v>17</v>
      </c>
      <c r="O4171" s="196" t="s">
        <v>18</v>
      </c>
      <c r="P4171" s="196" t="s">
        <v>968</v>
      </c>
      <c r="Q4171" s="217" t="s">
        <v>48</v>
      </c>
      <c r="R4171" s="218"/>
      <c r="S4171" s="218"/>
      <c r="T4171" s="218"/>
      <c r="U4171" s="219"/>
      <c r="V4171" s="197" t="s">
        <v>776</v>
      </c>
      <c r="W4171" s="220">
        <v>1</v>
      </c>
      <c r="X4171" s="223">
        <v>647</v>
      </c>
      <c r="Y4171" s="223">
        <v>628</v>
      </c>
      <c r="Z4171" s="223">
        <v>588</v>
      </c>
      <c r="AA4171" s="223">
        <v>553</v>
      </c>
      <c r="AB4171" s="5"/>
      <c r="AC4171" s="224">
        <f t="shared" si="150"/>
        <v>0</v>
      </c>
      <c r="AD4171" s="270">
        <f t="shared" si="151"/>
        <v>0</v>
      </c>
      <c r="AE4171" s="198"/>
      <c r="AF4171" s="199"/>
      <c r="AG4171" s="200"/>
      <c r="AH4171" s="200"/>
      <c r="AI4171" s="169" t="str">
        <f>IF(AB4171/W4171=0,"",IF(MOD(AB4171,W4171)&gt;0,"ОШИБКА!!! неверная кратность на сорт",""))</f>
        <v/>
      </c>
    </row>
    <row r="4172" spans="2:35">
      <c r="B4172" s="251"/>
      <c r="C4172" s="168" t="s">
        <v>2711</v>
      </c>
      <c r="D4172" s="267">
        <v>102</v>
      </c>
      <c r="E4172" s="267"/>
      <c r="F4172" s="267"/>
      <c r="G4172" s="267"/>
      <c r="H4172" s="267"/>
      <c r="I4172" s="267"/>
      <c r="J4172" s="267"/>
      <c r="K4172" s="267"/>
      <c r="L4172" s="196" t="s">
        <v>37</v>
      </c>
      <c r="M4172" s="196" t="s">
        <v>614</v>
      </c>
      <c r="N4172" s="196" t="s">
        <v>17</v>
      </c>
      <c r="O4172" s="196" t="s">
        <v>18</v>
      </c>
      <c r="P4172" s="196" t="s">
        <v>968</v>
      </c>
      <c r="Q4172" s="217" t="s">
        <v>49</v>
      </c>
      <c r="R4172" s="218"/>
      <c r="S4172" s="218"/>
      <c r="T4172" s="218"/>
      <c r="U4172" s="219"/>
      <c r="V4172" s="197" t="s">
        <v>776</v>
      </c>
      <c r="W4172" s="220">
        <v>1</v>
      </c>
      <c r="X4172" s="223">
        <v>1063</v>
      </c>
      <c r="Y4172" s="223">
        <v>1031</v>
      </c>
      <c r="Z4172" s="223">
        <v>966</v>
      </c>
      <c r="AA4172" s="223">
        <v>909</v>
      </c>
      <c r="AB4172" s="5"/>
      <c r="AC4172" s="224">
        <f t="shared" si="150"/>
        <v>0</v>
      </c>
      <c r="AD4172" s="270">
        <f t="shared" si="151"/>
        <v>0</v>
      </c>
      <c r="AE4172" s="198"/>
      <c r="AF4172" s="199"/>
      <c r="AG4172" s="200"/>
      <c r="AH4172" s="200"/>
      <c r="AI4172" s="169" t="str">
        <f>IF(AB4172/W4172=0,"",IF(MOD(AB4172,W4172)&gt;0,"ОШИБКА!!! неверная кратность на сорт",""))</f>
        <v/>
      </c>
    </row>
    <row r="4173" spans="2:35">
      <c r="B4173" s="251"/>
      <c r="C4173" s="168" t="s">
        <v>1567</v>
      </c>
      <c r="D4173" s="267">
        <v>40</v>
      </c>
      <c r="E4173" s="267">
        <v>14</v>
      </c>
      <c r="F4173" s="267">
        <v>5</v>
      </c>
      <c r="G4173" s="267"/>
      <c r="H4173" s="267"/>
      <c r="I4173" s="267"/>
      <c r="J4173" s="267"/>
      <c r="K4173" s="267"/>
      <c r="L4173" s="196" t="s">
        <v>37</v>
      </c>
      <c r="M4173" s="196" t="s">
        <v>614</v>
      </c>
      <c r="N4173" s="196" t="s">
        <v>17</v>
      </c>
      <c r="O4173" s="196" t="s">
        <v>18</v>
      </c>
      <c r="P4173" s="196" t="s">
        <v>1568</v>
      </c>
      <c r="Q4173" s="217" t="s">
        <v>48</v>
      </c>
      <c r="R4173" s="218"/>
      <c r="S4173" s="218"/>
      <c r="T4173" s="218"/>
      <c r="U4173" s="219"/>
      <c r="V4173" s="197" t="s">
        <v>776</v>
      </c>
      <c r="W4173" s="220">
        <v>1</v>
      </c>
      <c r="X4173" s="223">
        <v>547</v>
      </c>
      <c r="Y4173" s="223">
        <v>530</v>
      </c>
      <c r="Z4173" s="223">
        <v>497</v>
      </c>
      <c r="AA4173" s="223">
        <v>467</v>
      </c>
      <c r="AB4173" s="5"/>
      <c r="AC4173" s="224">
        <f t="shared" si="150"/>
        <v>0</v>
      </c>
      <c r="AD4173" s="270">
        <f t="shared" si="151"/>
        <v>0</v>
      </c>
      <c r="AE4173" s="198"/>
      <c r="AF4173" s="199"/>
      <c r="AG4173" s="200"/>
      <c r="AH4173" s="200"/>
      <c r="AI4173" s="169" t="str">
        <f>IF(AB4173/W4173=0,"",IF(MOD(AB4173,W4173)&gt;0,"ОШИБКА!!! неверная кратность на сорт",""))</f>
        <v/>
      </c>
    </row>
    <row r="4174" spans="2:35">
      <c r="B4174" s="251"/>
      <c r="C4174" s="168" t="s">
        <v>3791</v>
      </c>
      <c r="D4174" s="267">
        <v>3</v>
      </c>
      <c r="E4174" s="267">
        <v>46</v>
      </c>
      <c r="F4174" s="267">
        <v>46</v>
      </c>
      <c r="G4174" s="267"/>
      <c r="H4174" s="267"/>
      <c r="I4174" s="267"/>
      <c r="J4174" s="267"/>
      <c r="K4174" s="267"/>
      <c r="L4174" s="196" t="s">
        <v>37</v>
      </c>
      <c r="M4174" s="196" t="s">
        <v>614</v>
      </c>
      <c r="N4174" s="196" t="s">
        <v>17</v>
      </c>
      <c r="O4174" s="196" t="s">
        <v>18</v>
      </c>
      <c r="P4174" s="196" t="s">
        <v>282</v>
      </c>
      <c r="Q4174" s="217" t="s">
        <v>48</v>
      </c>
      <c r="R4174" s="218"/>
      <c r="S4174" s="218"/>
      <c r="T4174" s="218"/>
      <c r="U4174" s="219"/>
      <c r="V4174" s="197" t="s">
        <v>776</v>
      </c>
      <c r="W4174" s="220">
        <v>1</v>
      </c>
      <c r="X4174" s="223">
        <v>538</v>
      </c>
      <c r="Y4174" s="223">
        <v>522</v>
      </c>
      <c r="Z4174" s="223">
        <v>489</v>
      </c>
      <c r="AA4174" s="223">
        <v>460</v>
      </c>
      <c r="AB4174" s="5"/>
      <c r="AC4174" s="224">
        <f t="shared" ref="AC4174:AC4224" si="152">X4174*AB4174</f>
        <v>0</v>
      </c>
      <c r="AD4174" s="270">
        <f t="shared" ref="AD4174:AD4224" si="153">IF(Y4174&lt;&gt;"",IF(AND($AC$25&gt;=200000,AB4174&gt;=20),AB4174*AA4174,IF(AND($AC$25&gt;=200000,AB4174&lt;20),AB4174*Z4174,IF(AND($AC$25&lt;200000,AB4174&gt;=20),AB4174*Y4174,AB4174*X4174))),IF($AC$25&gt;=200000,AB4174*Z4174,AB4174*X4174))</f>
        <v>0</v>
      </c>
      <c r="AE4174" s="198"/>
      <c r="AF4174" s="199"/>
      <c r="AG4174" s="200"/>
      <c r="AH4174" s="200"/>
      <c r="AI4174" s="169" t="str">
        <f>IF(AB4174/W4174=0,"",IF(MOD(AB4174,W4174)&gt;0,"ОШИБКА!!! неверная кратность на сорт",""))</f>
        <v/>
      </c>
    </row>
    <row r="4175" spans="2:35">
      <c r="B4175" s="251"/>
      <c r="C4175" s="168" t="s">
        <v>1562</v>
      </c>
      <c r="D4175" s="267">
        <v>20</v>
      </c>
      <c r="E4175" s="267"/>
      <c r="F4175" s="267"/>
      <c r="G4175" s="267"/>
      <c r="H4175" s="267"/>
      <c r="I4175" s="267"/>
      <c r="J4175" s="267"/>
      <c r="K4175" s="267"/>
      <c r="L4175" s="196" t="s">
        <v>37</v>
      </c>
      <c r="M4175" s="196" t="s">
        <v>614</v>
      </c>
      <c r="N4175" s="196" t="s">
        <v>17</v>
      </c>
      <c r="O4175" s="196" t="s">
        <v>18</v>
      </c>
      <c r="P4175" s="196" t="s">
        <v>282</v>
      </c>
      <c r="Q4175" s="217" t="s">
        <v>49</v>
      </c>
      <c r="R4175" s="218"/>
      <c r="S4175" s="218"/>
      <c r="T4175" s="218"/>
      <c r="U4175" s="219"/>
      <c r="V4175" s="197" t="s">
        <v>776</v>
      </c>
      <c r="W4175" s="220">
        <v>1</v>
      </c>
      <c r="X4175" s="223">
        <v>2269</v>
      </c>
      <c r="Y4175" s="223">
        <v>2200</v>
      </c>
      <c r="Z4175" s="223">
        <v>2063</v>
      </c>
      <c r="AA4175" s="223">
        <v>1939</v>
      </c>
      <c r="AB4175" s="5"/>
      <c r="AC4175" s="224">
        <f t="shared" si="152"/>
        <v>0</v>
      </c>
      <c r="AD4175" s="270">
        <f t="shared" si="153"/>
        <v>0</v>
      </c>
      <c r="AE4175" s="198"/>
      <c r="AF4175" s="199"/>
      <c r="AG4175" s="200"/>
      <c r="AH4175" s="200"/>
      <c r="AI4175" s="169" t="str">
        <f>IF(AB4175/W4175=0,"",IF(MOD(AB4175,W4175)&gt;0,"ОШИБКА!!! неверная кратность на сорт",""))</f>
        <v/>
      </c>
    </row>
    <row r="4176" spans="2:35">
      <c r="B4176" s="251"/>
      <c r="C4176" s="168" t="s">
        <v>3678</v>
      </c>
      <c r="D4176" s="267"/>
      <c r="E4176" s="267"/>
      <c r="F4176" s="267"/>
      <c r="G4176" s="267"/>
      <c r="H4176" s="267"/>
      <c r="I4176" s="267"/>
      <c r="J4176" s="267"/>
      <c r="K4176" s="267"/>
      <c r="L4176" s="196" t="s">
        <v>37</v>
      </c>
      <c r="M4176" s="332" t="s">
        <v>614</v>
      </c>
      <c r="N4176" s="332" t="s">
        <v>17</v>
      </c>
      <c r="O4176" s="332" t="s">
        <v>18</v>
      </c>
      <c r="P4176" s="332" t="s">
        <v>4190</v>
      </c>
      <c r="Q4176" s="338" t="s">
        <v>6976</v>
      </c>
      <c r="R4176" s="334"/>
      <c r="S4176" s="334"/>
      <c r="T4176" s="334"/>
      <c r="U4176" s="219"/>
      <c r="V4176" s="197" t="s">
        <v>176</v>
      </c>
      <c r="W4176" s="220">
        <v>1</v>
      </c>
      <c r="X4176" s="223">
        <v>4597</v>
      </c>
      <c r="Y4176" s="223">
        <v>4458</v>
      </c>
      <c r="Z4176" s="223">
        <v>4179</v>
      </c>
      <c r="AA4176" s="223">
        <v>3929</v>
      </c>
      <c r="AB4176" s="5"/>
      <c r="AC4176" s="224">
        <f t="shared" si="152"/>
        <v>0</v>
      </c>
      <c r="AD4176" s="270">
        <f t="shared" si="153"/>
        <v>0</v>
      </c>
      <c r="AE4176" s="198" t="s">
        <v>4484</v>
      </c>
      <c r="AF4176" s="199"/>
      <c r="AG4176" s="200"/>
      <c r="AH4176" s="200"/>
      <c r="AI4176" s="169" t="str">
        <f>IF(AB4176/W4176=0,"",IF(MOD(AB4176,W4176)&gt;0,"ОШИБКА!!! неверная кратность на сорт",""))</f>
        <v/>
      </c>
    </row>
    <row r="4177" spans="2:35">
      <c r="B4177" s="251"/>
      <c r="C4177" s="168" t="s">
        <v>2880</v>
      </c>
      <c r="D4177" s="267">
        <v>5</v>
      </c>
      <c r="E4177" s="267"/>
      <c r="F4177" s="267"/>
      <c r="G4177" s="267"/>
      <c r="H4177" s="267"/>
      <c r="I4177" s="267"/>
      <c r="J4177" s="267"/>
      <c r="K4177" s="267"/>
      <c r="L4177" s="196" t="s">
        <v>37</v>
      </c>
      <c r="M4177" s="196" t="s">
        <v>614</v>
      </c>
      <c r="N4177" s="196" t="s">
        <v>17</v>
      </c>
      <c r="O4177" s="196" t="s">
        <v>18</v>
      </c>
      <c r="P4177" s="196" t="s">
        <v>283</v>
      </c>
      <c r="Q4177" s="217" t="s">
        <v>48</v>
      </c>
      <c r="R4177" s="218"/>
      <c r="S4177" s="218"/>
      <c r="T4177" s="218"/>
      <c r="U4177" s="219"/>
      <c r="V4177" s="197" t="s">
        <v>776</v>
      </c>
      <c r="W4177" s="220">
        <v>1</v>
      </c>
      <c r="X4177" s="223">
        <v>1066</v>
      </c>
      <c r="Y4177" s="223">
        <v>1034</v>
      </c>
      <c r="Z4177" s="223">
        <v>969</v>
      </c>
      <c r="AA4177" s="223">
        <v>911</v>
      </c>
      <c r="AB4177" s="5"/>
      <c r="AC4177" s="224">
        <f t="shared" si="152"/>
        <v>0</v>
      </c>
      <c r="AD4177" s="270">
        <f t="shared" si="153"/>
        <v>0</v>
      </c>
      <c r="AE4177" s="198"/>
      <c r="AF4177" s="199"/>
      <c r="AG4177" s="200"/>
      <c r="AH4177" s="200"/>
      <c r="AI4177" s="169" t="str">
        <f>IF(AB4177/W4177=0,"",IF(MOD(AB4177,W4177)&gt;0,"ОШИБКА!!! неверная кратность на сорт",""))</f>
        <v/>
      </c>
    </row>
    <row r="4178" spans="2:35">
      <c r="B4178" s="251"/>
      <c r="C4178" s="168" t="s">
        <v>3101</v>
      </c>
      <c r="D4178" s="267">
        <v>57</v>
      </c>
      <c r="E4178" s="267"/>
      <c r="F4178" s="267"/>
      <c r="G4178" s="267"/>
      <c r="H4178" s="267"/>
      <c r="I4178" s="267">
        <v>18</v>
      </c>
      <c r="J4178" s="267">
        <v>5</v>
      </c>
      <c r="K4178" s="267"/>
      <c r="L4178" s="196" t="s">
        <v>36</v>
      </c>
      <c r="M4178" s="196" t="s">
        <v>614</v>
      </c>
      <c r="N4178" s="196" t="s">
        <v>17</v>
      </c>
      <c r="O4178" s="196" t="s">
        <v>18</v>
      </c>
      <c r="P4178" s="196" t="s">
        <v>283</v>
      </c>
      <c r="Q4178" s="196" t="s">
        <v>19</v>
      </c>
      <c r="R4178" s="218"/>
      <c r="S4178" s="218"/>
      <c r="T4178" s="218"/>
      <c r="U4178" s="219"/>
      <c r="V4178" s="197" t="s">
        <v>176</v>
      </c>
      <c r="W4178" s="220">
        <v>1</v>
      </c>
      <c r="X4178" s="223">
        <v>976</v>
      </c>
      <c r="Y4178" s="223">
        <v>946</v>
      </c>
      <c r="Z4178" s="223">
        <v>887</v>
      </c>
      <c r="AA4178" s="223">
        <v>834</v>
      </c>
      <c r="AB4178" s="5"/>
      <c r="AC4178" s="224">
        <f t="shared" si="152"/>
        <v>0</v>
      </c>
      <c r="AD4178" s="270">
        <f t="shared" si="153"/>
        <v>0</v>
      </c>
      <c r="AE4178" s="198"/>
      <c r="AF4178" s="199"/>
      <c r="AG4178" s="200"/>
      <c r="AH4178" s="200"/>
      <c r="AI4178" s="169" t="str">
        <f>IF(AB4178/W4178=0,"",IF(MOD(AB4178,W4178)&gt;0,"ОШИБКА!!! неверная кратность на сорт",""))</f>
        <v/>
      </c>
    </row>
    <row r="4179" spans="2:35">
      <c r="B4179" s="251"/>
      <c r="C4179" s="168" t="s">
        <v>3679</v>
      </c>
      <c r="D4179" s="267"/>
      <c r="E4179" s="267"/>
      <c r="F4179" s="267"/>
      <c r="G4179" s="267"/>
      <c r="H4179" s="267"/>
      <c r="I4179" s="267"/>
      <c r="J4179" s="267"/>
      <c r="K4179" s="267"/>
      <c r="L4179" s="196" t="s">
        <v>37</v>
      </c>
      <c r="M4179" s="332" t="s">
        <v>614</v>
      </c>
      <c r="N4179" s="332" t="s">
        <v>17</v>
      </c>
      <c r="O4179" s="332" t="s">
        <v>18</v>
      </c>
      <c r="P4179" s="332" t="s">
        <v>2712</v>
      </c>
      <c r="Q4179" s="338" t="s">
        <v>4697</v>
      </c>
      <c r="R4179" s="334"/>
      <c r="S4179" s="334"/>
      <c r="T4179" s="334"/>
      <c r="U4179" s="219"/>
      <c r="V4179" s="197" t="s">
        <v>776</v>
      </c>
      <c r="W4179" s="220">
        <v>1</v>
      </c>
      <c r="X4179" s="223">
        <v>1778</v>
      </c>
      <c r="Y4179" s="223">
        <v>1724</v>
      </c>
      <c r="Z4179" s="223">
        <v>1616</v>
      </c>
      <c r="AA4179" s="223">
        <v>1519</v>
      </c>
      <c r="AB4179" s="5"/>
      <c r="AC4179" s="224">
        <f t="shared" si="152"/>
        <v>0</v>
      </c>
      <c r="AD4179" s="270">
        <f t="shared" si="153"/>
        <v>0</v>
      </c>
      <c r="AE4179" s="198" t="s">
        <v>4484</v>
      </c>
      <c r="AF4179" s="199"/>
      <c r="AG4179" s="200"/>
      <c r="AH4179" s="200"/>
      <c r="AI4179" s="169" t="str">
        <f>IF(AB4179/W4179=0,"",IF(MOD(AB4179,W4179)&gt;0,"ОШИБКА!!! неверная кратность на сорт",""))</f>
        <v/>
      </c>
    </row>
    <row r="4180" spans="2:35">
      <c r="B4180" s="251"/>
      <c r="C4180" s="168" t="s">
        <v>284</v>
      </c>
      <c r="D4180" s="267"/>
      <c r="E4180" s="267"/>
      <c r="F4180" s="267"/>
      <c r="G4180" s="267"/>
      <c r="H4180" s="267"/>
      <c r="I4180" s="267"/>
      <c r="J4180" s="267"/>
      <c r="K4180" s="267"/>
      <c r="L4180" s="196" t="s">
        <v>37</v>
      </c>
      <c r="M4180" s="332" t="s">
        <v>614</v>
      </c>
      <c r="N4180" s="332" t="s">
        <v>17</v>
      </c>
      <c r="O4180" s="332" t="s">
        <v>18</v>
      </c>
      <c r="P4180" s="332" t="s">
        <v>2712</v>
      </c>
      <c r="Q4180" s="338" t="s">
        <v>4749</v>
      </c>
      <c r="R4180" s="334"/>
      <c r="S4180" s="334"/>
      <c r="T4180" s="334"/>
      <c r="U4180" s="219"/>
      <c r="V4180" s="197" t="s">
        <v>176</v>
      </c>
      <c r="W4180" s="220">
        <v>1</v>
      </c>
      <c r="X4180" s="223">
        <v>2274</v>
      </c>
      <c r="Y4180" s="223">
        <v>2205</v>
      </c>
      <c r="Z4180" s="223">
        <v>2067</v>
      </c>
      <c r="AA4180" s="223">
        <v>1943</v>
      </c>
      <c r="AB4180" s="5"/>
      <c r="AC4180" s="224">
        <f t="shared" si="152"/>
        <v>0</v>
      </c>
      <c r="AD4180" s="270">
        <f t="shared" si="153"/>
        <v>0</v>
      </c>
      <c r="AE4180" s="198" t="s">
        <v>4484</v>
      </c>
      <c r="AF4180" s="199"/>
      <c r="AG4180" s="200"/>
      <c r="AH4180" s="200"/>
      <c r="AI4180" s="169" t="str">
        <f>IF(AB4180/W4180=0,"",IF(MOD(AB4180,W4180)&gt;0,"ОШИБКА!!! неверная кратность на сорт",""))</f>
        <v/>
      </c>
    </row>
    <row r="4181" spans="2:35">
      <c r="B4181" s="251"/>
      <c r="C4181" s="168" t="s">
        <v>2713</v>
      </c>
      <c r="D4181" s="267">
        <v>48</v>
      </c>
      <c r="E4181" s="267"/>
      <c r="F4181" s="267"/>
      <c r="G4181" s="267"/>
      <c r="H4181" s="267"/>
      <c r="I4181" s="267"/>
      <c r="J4181" s="267">
        <v>3</v>
      </c>
      <c r="K4181" s="267"/>
      <c r="L4181" s="196" t="s">
        <v>37</v>
      </c>
      <c r="M4181" s="196" t="s">
        <v>614</v>
      </c>
      <c r="N4181" s="196" t="s">
        <v>17</v>
      </c>
      <c r="O4181" s="196" t="s">
        <v>18</v>
      </c>
      <c r="P4181" s="196" t="s">
        <v>2712</v>
      </c>
      <c r="Q4181" s="217" t="s">
        <v>49</v>
      </c>
      <c r="R4181" s="218"/>
      <c r="S4181" s="218"/>
      <c r="T4181" s="218"/>
      <c r="U4181" s="219"/>
      <c r="V4181" s="197" t="s">
        <v>776</v>
      </c>
      <c r="W4181" s="220">
        <v>1</v>
      </c>
      <c r="X4181" s="223">
        <v>1032</v>
      </c>
      <c r="Y4181" s="223">
        <v>1000</v>
      </c>
      <c r="Z4181" s="223">
        <v>938</v>
      </c>
      <c r="AA4181" s="223">
        <v>882</v>
      </c>
      <c r="AB4181" s="5"/>
      <c r="AC4181" s="224">
        <f t="shared" si="152"/>
        <v>0</v>
      </c>
      <c r="AD4181" s="270">
        <f t="shared" si="153"/>
        <v>0</v>
      </c>
      <c r="AE4181" s="198"/>
      <c r="AF4181" s="199"/>
      <c r="AG4181" s="200"/>
      <c r="AH4181" s="200"/>
      <c r="AI4181" s="169" t="str">
        <f>IF(AB4181/W4181=0,"",IF(MOD(AB4181,W4181)&gt;0,"ОШИБКА!!! неверная кратность на сорт",""))</f>
        <v/>
      </c>
    </row>
    <row r="4182" spans="2:35">
      <c r="B4182" s="251"/>
      <c r="C4182" s="168" t="s">
        <v>2714</v>
      </c>
      <c r="D4182" s="267">
        <v>2</v>
      </c>
      <c r="E4182" s="267"/>
      <c r="F4182" s="267"/>
      <c r="G4182" s="267"/>
      <c r="H4182" s="267"/>
      <c r="I4182" s="267"/>
      <c r="J4182" s="267">
        <v>5</v>
      </c>
      <c r="K4182" s="267"/>
      <c r="L4182" s="196" t="s">
        <v>37</v>
      </c>
      <c r="M4182" s="196" t="s">
        <v>614</v>
      </c>
      <c r="N4182" s="196" t="s">
        <v>17</v>
      </c>
      <c r="O4182" s="196" t="s">
        <v>18</v>
      </c>
      <c r="P4182" s="196" t="s">
        <v>104</v>
      </c>
      <c r="Q4182" s="217" t="s">
        <v>49</v>
      </c>
      <c r="R4182" s="218"/>
      <c r="S4182" s="218"/>
      <c r="T4182" s="218"/>
      <c r="U4182" s="219"/>
      <c r="V4182" s="197" t="s">
        <v>776</v>
      </c>
      <c r="W4182" s="220">
        <v>1</v>
      </c>
      <c r="X4182" s="223">
        <v>2583</v>
      </c>
      <c r="Y4182" s="223">
        <v>2504</v>
      </c>
      <c r="Z4182" s="223">
        <v>2348</v>
      </c>
      <c r="AA4182" s="223">
        <v>2207</v>
      </c>
      <c r="AB4182" s="5"/>
      <c r="AC4182" s="224">
        <f t="shared" si="152"/>
        <v>0</v>
      </c>
      <c r="AD4182" s="270">
        <f t="shared" si="153"/>
        <v>0</v>
      </c>
      <c r="AE4182" s="198"/>
      <c r="AF4182" s="199"/>
      <c r="AG4182" s="200"/>
      <c r="AH4182" s="200"/>
      <c r="AI4182" s="169" t="str">
        <f>IF(AB4182/W4182=0,"",IF(MOD(AB4182,W4182)&gt;0,"ОШИБКА!!! неверная кратность на сорт",""))</f>
        <v/>
      </c>
    </row>
    <row r="4183" spans="2:35">
      <c r="B4183" s="251"/>
      <c r="C4183" s="168" t="s">
        <v>2715</v>
      </c>
      <c r="D4183" s="267">
        <v>27</v>
      </c>
      <c r="E4183" s="267"/>
      <c r="F4183" s="267"/>
      <c r="G4183" s="267"/>
      <c r="H4183" s="267"/>
      <c r="I4183" s="267"/>
      <c r="J4183" s="267">
        <v>6</v>
      </c>
      <c r="K4183" s="267"/>
      <c r="L4183" s="196" t="s">
        <v>37</v>
      </c>
      <c r="M4183" s="196" t="s">
        <v>614</v>
      </c>
      <c r="N4183" s="196" t="s">
        <v>17</v>
      </c>
      <c r="O4183" s="196" t="s">
        <v>18</v>
      </c>
      <c r="P4183" s="196" t="s">
        <v>285</v>
      </c>
      <c r="Q4183" s="217" t="s">
        <v>49</v>
      </c>
      <c r="R4183" s="218"/>
      <c r="S4183" s="218"/>
      <c r="T4183" s="218"/>
      <c r="U4183" s="219"/>
      <c r="V4183" s="197" t="s">
        <v>776</v>
      </c>
      <c r="W4183" s="220">
        <v>1</v>
      </c>
      <c r="X4183" s="223">
        <v>2749</v>
      </c>
      <c r="Y4183" s="223">
        <v>2666</v>
      </c>
      <c r="Z4183" s="223">
        <v>2499</v>
      </c>
      <c r="AA4183" s="223">
        <v>2350</v>
      </c>
      <c r="AB4183" s="5"/>
      <c r="AC4183" s="224">
        <f t="shared" si="152"/>
        <v>0</v>
      </c>
      <c r="AD4183" s="270">
        <f t="shared" si="153"/>
        <v>0</v>
      </c>
      <c r="AE4183" s="198"/>
      <c r="AF4183" s="199"/>
      <c r="AG4183" s="200"/>
      <c r="AH4183" s="200"/>
      <c r="AI4183" s="169" t="str">
        <f>IF(AB4183/W4183=0,"",IF(MOD(AB4183,W4183)&gt;0,"ОШИБКА!!! неверная кратность на сорт",""))</f>
        <v/>
      </c>
    </row>
    <row r="4184" spans="2:35">
      <c r="B4184" s="251"/>
      <c r="C4184" s="168" t="s">
        <v>3680</v>
      </c>
      <c r="D4184" s="267"/>
      <c r="E4184" s="267"/>
      <c r="F4184" s="267"/>
      <c r="G4184" s="267"/>
      <c r="H4184" s="267"/>
      <c r="I4184" s="267"/>
      <c r="J4184" s="267"/>
      <c r="K4184" s="267"/>
      <c r="L4184" s="196" t="s">
        <v>37</v>
      </c>
      <c r="M4184" s="332" t="s">
        <v>614</v>
      </c>
      <c r="N4184" s="332" t="s">
        <v>17</v>
      </c>
      <c r="O4184" s="332" t="s">
        <v>18</v>
      </c>
      <c r="P4184" s="332" t="s">
        <v>4191</v>
      </c>
      <c r="Q4184" s="332" t="s">
        <v>19</v>
      </c>
      <c r="R4184" s="334"/>
      <c r="S4184" s="334"/>
      <c r="T4184" s="334"/>
      <c r="U4184" s="219"/>
      <c r="V4184" s="197" t="s">
        <v>176</v>
      </c>
      <c r="W4184" s="220">
        <v>1</v>
      </c>
      <c r="X4184" s="223">
        <v>1375</v>
      </c>
      <c r="Y4184" s="223">
        <v>1333</v>
      </c>
      <c r="Z4184" s="223">
        <v>1250</v>
      </c>
      <c r="AA4184" s="223">
        <v>1175</v>
      </c>
      <c r="AB4184" s="5"/>
      <c r="AC4184" s="224">
        <f t="shared" si="152"/>
        <v>0</v>
      </c>
      <c r="AD4184" s="270">
        <f t="shared" si="153"/>
        <v>0</v>
      </c>
      <c r="AE4184" s="198" t="s">
        <v>4484</v>
      </c>
      <c r="AF4184" s="199"/>
      <c r="AG4184" s="200"/>
      <c r="AH4184" s="200"/>
      <c r="AI4184" s="169" t="str">
        <f>IF(AB4184/W4184=0,"",IF(MOD(AB4184,W4184)&gt;0,"ОШИБКА!!! неверная кратность на сорт",""))</f>
        <v/>
      </c>
    </row>
    <row r="4185" spans="2:35">
      <c r="B4185" s="251"/>
      <c r="C4185" s="168" t="s">
        <v>924</v>
      </c>
      <c r="D4185" s="267"/>
      <c r="E4185" s="267"/>
      <c r="F4185" s="267"/>
      <c r="G4185" s="267"/>
      <c r="H4185" s="267"/>
      <c r="I4185" s="267"/>
      <c r="J4185" s="267"/>
      <c r="K4185" s="267"/>
      <c r="L4185" s="196" t="s">
        <v>36</v>
      </c>
      <c r="M4185" s="332" t="s">
        <v>614</v>
      </c>
      <c r="N4185" s="332" t="s">
        <v>17</v>
      </c>
      <c r="O4185" s="332" t="s">
        <v>18</v>
      </c>
      <c r="P4185" s="332" t="s">
        <v>2983</v>
      </c>
      <c r="Q4185" s="338" t="s">
        <v>3859</v>
      </c>
      <c r="R4185" s="334" t="s">
        <v>757</v>
      </c>
      <c r="S4185" s="334"/>
      <c r="T4185" s="334"/>
      <c r="U4185" s="219"/>
      <c r="V4185" s="197" t="s">
        <v>157</v>
      </c>
      <c r="W4185" s="220">
        <v>1</v>
      </c>
      <c r="X4185" s="223">
        <v>690</v>
      </c>
      <c r="Y4185" s="223">
        <v>669</v>
      </c>
      <c r="Z4185" s="223">
        <v>627</v>
      </c>
      <c r="AA4185" s="223">
        <v>590</v>
      </c>
      <c r="AB4185" s="5"/>
      <c r="AC4185" s="224">
        <f t="shared" si="152"/>
        <v>0</v>
      </c>
      <c r="AD4185" s="270">
        <f t="shared" si="153"/>
        <v>0</v>
      </c>
      <c r="AE4185" s="198" t="s">
        <v>4484</v>
      </c>
      <c r="AF4185" s="199"/>
      <c r="AG4185" s="200"/>
      <c r="AH4185" s="200"/>
      <c r="AI4185" s="169" t="str">
        <f>IF(AB4185/W4185=0,"",IF(MOD(AB4185,W4185)&gt;0,"ОШИБКА!!! неверная кратность на сорт",""))</f>
        <v/>
      </c>
    </row>
    <row r="4186" spans="2:35">
      <c r="B4186" s="251"/>
      <c r="C4186" s="168" t="s">
        <v>286</v>
      </c>
      <c r="D4186" s="267"/>
      <c r="E4186" s="267"/>
      <c r="F4186" s="267"/>
      <c r="G4186" s="267"/>
      <c r="H4186" s="267"/>
      <c r="I4186" s="267"/>
      <c r="J4186" s="267"/>
      <c r="K4186" s="267"/>
      <c r="L4186" s="196" t="s">
        <v>37</v>
      </c>
      <c r="M4186" s="332" t="s">
        <v>614</v>
      </c>
      <c r="N4186" s="332" t="s">
        <v>17</v>
      </c>
      <c r="O4186" s="332" t="s">
        <v>18</v>
      </c>
      <c r="P4186" s="332" t="s">
        <v>2983</v>
      </c>
      <c r="Q4186" s="338" t="s">
        <v>3792</v>
      </c>
      <c r="R4186" s="334"/>
      <c r="S4186" s="334"/>
      <c r="T4186" s="334"/>
      <c r="U4186" s="219"/>
      <c r="V4186" s="197" t="s">
        <v>776</v>
      </c>
      <c r="W4186" s="220">
        <v>1</v>
      </c>
      <c r="X4186" s="223">
        <v>392</v>
      </c>
      <c r="Y4186" s="223">
        <v>380</v>
      </c>
      <c r="Z4186" s="223">
        <v>356</v>
      </c>
      <c r="AA4186" s="223">
        <v>335</v>
      </c>
      <c r="AB4186" s="5"/>
      <c r="AC4186" s="224">
        <f t="shared" si="152"/>
        <v>0</v>
      </c>
      <c r="AD4186" s="270">
        <f t="shared" si="153"/>
        <v>0</v>
      </c>
      <c r="AE4186" s="198" t="s">
        <v>4484</v>
      </c>
      <c r="AF4186" s="199"/>
      <c r="AG4186" s="200"/>
      <c r="AH4186" s="200"/>
      <c r="AI4186" s="169" t="str">
        <f>IF(AB4186/W4186=0,"",IF(MOD(AB4186,W4186)&gt;0,"ОШИБКА!!! неверная кратность на сорт",""))</f>
        <v/>
      </c>
    </row>
    <row r="4187" spans="2:35">
      <c r="B4187" s="251"/>
      <c r="C4187" s="168" t="s">
        <v>287</v>
      </c>
      <c r="D4187" s="267">
        <v>40</v>
      </c>
      <c r="E4187" s="267">
        <v>3029</v>
      </c>
      <c r="F4187" s="267">
        <v>2905</v>
      </c>
      <c r="G4187" s="267"/>
      <c r="H4187" s="267"/>
      <c r="I4187" s="267"/>
      <c r="J4187" s="267">
        <v>30</v>
      </c>
      <c r="K4187" s="267"/>
      <c r="L4187" s="196" t="s">
        <v>37</v>
      </c>
      <c r="M4187" s="196" t="s">
        <v>614</v>
      </c>
      <c r="N4187" s="196" t="s">
        <v>17</v>
      </c>
      <c r="O4187" s="196" t="s">
        <v>18</v>
      </c>
      <c r="P4187" s="196" t="s">
        <v>2983</v>
      </c>
      <c r="Q4187" s="217" t="s">
        <v>3783</v>
      </c>
      <c r="R4187" s="218"/>
      <c r="S4187" s="218"/>
      <c r="T4187" s="218"/>
      <c r="U4187" s="219"/>
      <c r="V4187" s="197" t="s">
        <v>776</v>
      </c>
      <c r="W4187" s="220">
        <v>1</v>
      </c>
      <c r="X4187" s="223">
        <v>570</v>
      </c>
      <c r="Y4187" s="223">
        <v>552</v>
      </c>
      <c r="Z4187" s="223">
        <v>518</v>
      </c>
      <c r="AA4187" s="223">
        <v>487</v>
      </c>
      <c r="AB4187" s="5"/>
      <c r="AC4187" s="224">
        <f t="shared" si="152"/>
        <v>0</v>
      </c>
      <c r="AD4187" s="270">
        <f t="shared" si="153"/>
        <v>0</v>
      </c>
      <c r="AE4187" s="198"/>
      <c r="AF4187" s="199"/>
      <c r="AG4187" s="200"/>
      <c r="AH4187" s="200"/>
      <c r="AI4187" s="169" t="str">
        <f>IF(AB4187/W4187=0,"",IF(MOD(AB4187,W4187)&gt;0,"ОШИБКА!!! неверная кратность на сорт",""))</f>
        <v/>
      </c>
    </row>
    <row r="4188" spans="2:35">
      <c r="B4188" s="251"/>
      <c r="C4188" s="168" t="s">
        <v>2716</v>
      </c>
      <c r="D4188" s="267">
        <v>60</v>
      </c>
      <c r="E4188" s="267"/>
      <c r="F4188" s="267"/>
      <c r="G4188" s="267"/>
      <c r="H4188" s="267"/>
      <c r="I4188" s="267"/>
      <c r="J4188" s="267">
        <v>15</v>
      </c>
      <c r="K4188" s="267"/>
      <c r="L4188" s="196" t="s">
        <v>37</v>
      </c>
      <c r="M4188" s="196" t="s">
        <v>614</v>
      </c>
      <c r="N4188" s="196" t="s">
        <v>17</v>
      </c>
      <c r="O4188" s="196" t="s">
        <v>18</v>
      </c>
      <c r="P4188" s="196" t="s">
        <v>288</v>
      </c>
      <c r="Q4188" s="217" t="s">
        <v>49</v>
      </c>
      <c r="R4188" s="218"/>
      <c r="S4188" s="218"/>
      <c r="T4188" s="218"/>
      <c r="U4188" s="219"/>
      <c r="V4188" s="197" t="s">
        <v>776</v>
      </c>
      <c r="W4188" s="220">
        <v>1</v>
      </c>
      <c r="X4188" s="223">
        <v>949</v>
      </c>
      <c r="Y4188" s="223">
        <v>920</v>
      </c>
      <c r="Z4188" s="223">
        <v>863</v>
      </c>
      <c r="AA4188" s="223">
        <v>811</v>
      </c>
      <c r="AB4188" s="5"/>
      <c r="AC4188" s="224">
        <f t="shared" si="152"/>
        <v>0</v>
      </c>
      <c r="AD4188" s="270">
        <f t="shared" si="153"/>
        <v>0</v>
      </c>
      <c r="AE4188" s="198"/>
      <c r="AF4188" s="199"/>
      <c r="AG4188" s="200"/>
      <c r="AH4188" s="200"/>
      <c r="AI4188" s="169" t="str">
        <f>IF(AB4188/W4188=0,"",IF(MOD(AB4188,W4188)&gt;0,"ОШИБКА!!! неверная кратность на сорт",""))</f>
        <v/>
      </c>
    </row>
    <row r="4189" spans="2:35">
      <c r="B4189" s="251"/>
      <c r="C4189" s="168" t="s">
        <v>1563</v>
      </c>
      <c r="D4189" s="267">
        <v>44</v>
      </c>
      <c r="E4189" s="267"/>
      <c r="F4189" s="267"/>
      <c r="G4189" s="267"/>
      <c r="H4189" s="267"/>
      <c r="I4189" s="267"/>
      <c r="J4189" s="267"/>
      <c r="K4189" s="267"/>
      <c r="L4189" s="196" t="s">
        <v>37</v>
      </c>
      <c r="M4189" s="196" t="s">
        <v>614</v>
      </c>
      <c r="N4189" s="196" t="s">
        <v>17</v>
      </c>
      <c r="O4189" s="196" t="s">
        <v>18</v>
      </c>
      <c r="P4189" s="196" t="s">
        <v>1564</v>
      </c>
      <c r="Q4189" s="217" t="s">
        <v>48</v>
      </c>
      <c r="R4189" s="218"/>
      <c r="S4189" s="218"/>
      <c r="T4189" s="218"/>
      <c r="U4189" s="219"/>
      <c r="V4189" s="197" t="s">
        <v>776</v>
      </c>
      <c r="W4189" s="220">
        <v>1</v>
      </c>
      <c r="X4189" s="223">
        <v>547</v>
      </c>
      <c r="Y4189" s="223">
        <v>530</v>
      </c>
      <c r="Z4189" s="223">
        <v>497</v>
      </c>
      <c r="AA4189" s="223">
        <v>467</v>
      </c>
      <c r="AB4189" s="5"/>
      <c r="AC4189" s="224">
        <f t="shared" si="152"/>
        <v>0</v>
      </c>
      <c r="AD4189" s="270">
        <f t="shared" si="153"/>
        <v>0</v>
      </c>
      <c r="AE4189" s="198"/>
      <c r="AF4189" s="199"/>
      <c r="AG4189" s="200"/>
      <c r="AH4189" s="200"/>
      <c r="AI4189" s="169" t="str">
        <f>IF(AB4189/W4189=0,"",IF(MOD(AB4189,W4189)&gt;0,"ОШИБКА!!! неверная кратность на сорт",""))</f>
        <v/>
      </c>
    </row>
    <row r="4190" spans="2:35">
      <c r="B4190" s="251"/>
      <c r="C4190" s="168" t="s">
        <v>2881</v>
      </c>
      <c r="D4190" s="267">
        <v>7</v>
      </c>
      <c r="E4190" s="267"/>
      <c r="F4190" s="267"/>
      <c r="G4190" s="267"/>
      <c r="H4190" s="267"/>
      <c r="I4190" s="267"/>
      <c r="J4190" s="267">
        <v>10</v>
      </c>
      <c r="K4190" s="267"/>
      <c r="L4190" s="196" t="s">
        <v>37</v>
      </c>
      <c r="M4190" s="196" t="s">
        <v>614</v>
      </c>
      <c r="N4190" s="196" t="s">
        <v>17</v>
      </c>
      <c r="O4190" s="196" t="s">
        <v>18</v>
      </c>
      <c r="P4190" s="196" t="s">
        <v>289</v>
      </c>
      <c r="Q4190" s="217" t="s">
        <v>3217</v>
      </c>
      <c r="R4190" s="218"/>
      <c r="S4190" s="218"/>
      <c r="T4190" s="218"/>
      <c r="U4190" s="219"/>
      <c r="V4190" s="197" t="s">
        <v>776</v>
      </c>
      <c r="W4190" s="220">
        <v>1</v>
      </c>
      <c r="X4190" s="223">
        <v>1066</v>
      </c>
      <c r="Y4190" s="223">
        <v>1034</v>
      </c>
      <c r="Z4190" s="223">
        <v>969</v>
      </c>
      <c r="AA4190" s="223">
        <v>911</v>
      </c>
      <c r="AB4190" s="5"/>
      <c r="AC4190" s="224">
        <f t="shared" si="152"/>
        <v>0</v>
      </c>
      <c r="AD4190" s="270">
        <f t="shared" si="153"/>
        <v>0</v>
      </c>
      <c r="AE4190" s="198"/>
      <c r="AF4190" s="199"/>
      <c r="AG4190" s="200"/>
      <c r="AH4190" s="200"/>
      <c r="AI4190" s="169" t="str">
        <f>IF(AB4190/W4190=0,"",IF(MOD(AB4190,W4190)&gt;0,"ОШИБКА!!! неверная кратность на сорт",""))</f>
        <v/>
      </c>
    </row>
    <row r="4191" spans="2:35">
      <c r="B4191" s="251"/>
      <c r="C4191" s="168"/>
      <c r="D4191" s="267"/>
      <c r="E4191" s="267"/>
      <c r="F4191" s="267"/>
      <c r="G4191" s="267"/>
      <c r="H4191" s="267"/>
      <c r="I4191" s="267"/>
      <c r="J4191" s="267"/>
      <c r="K4191" s="267">
        <v>2</v>
      </c>
      <c r="L4191" s="196" t="s">
        <v>37</v>
      </c>
      <c r="M4191" s="196" t="s">
        <v>614</v>
      </c>
      <c r="N4191" s="196" t="s">
        <v>5287</v>
      </c>
      <c r="O4191" s="196"/>
      <c r="P4191" s="196"/>
      <c r="Q4191" s="266" t="s">
        <v>5295</v>
      </c>
      <c r="R4191" s="218"/>
      <c r="S4191" s="218"/>
      <c r="T4191" s="218"/>
      <c r="U4191" s="281" t="s">
        <v>4764</v>
      </c>
      <c r="V4191" s="197" t="s">
        <v>776</v>
      </c>
      <c r="W4191" s="220">
        <v>1</v>
      </c>
      <c r="X4191" s="285">
        <v>4564</v>
      </c>
      <c r="Y4191" s="285">
        <v>4426</v>
      </c>
      <c r="Z4191" s="285">
        <v>4149</v>
      </c>
      <c r="AA4191" s="285">
        <v>3900</v>
      </c>
      <c r="AB4191" s="5"/>
      <c r="AC4191" s="224">
        <f t="shared" si="152"/>
        <v>0</v>
      </c>
      <c r="AD4191" s="270">
        <f t="shared" si="153"/>
        <v>0</v>
      </c>
      <c r="AE4191" s="282" t="s">
        <v>7069</v>
      </c>
      <c r="AF4191" s="283" t="s">
        <v>4765</v>
      </c>
      <c r="AG4191" s="200"/>
      <c r="AH4191" s="200"/>
      <c r="AI4191" s="169" t="str">
        <f>IF(AB4191/W4191=0,"",IF(MOD(AB4191,W4191)&gt;0,"ОШИБКА!!! неверная кратность на сорт",""))</f>
        <v/>
      </c>
    </row>
    <row r="4192" spans="2:35">
      <c r="B4192" s="251"/>
      <c r="C4192" s="168"/>
      <c r="D4192" s="267"/>
      <c r="E4192" s="267"/>
      <c r="F4192" s="267"/>
      <c r="G4192" s="267"/>
      <c r="H4192" s="267"/>
      <c r="I4192" s="267"/>
      <c r="J4192" s="267"/>
      <c r="K4192" s="267"/>
      <c r="L4192" s="196" t="s">
        <v>37</v>
      </c>
      <c r="M4192" s="196" t="s">
        <v>614</v>
      </c>
      <c r="N4192" s="196" t="s">
        <v>5287</v>
      </c>
      <c r="O4192" s="196"/>
      <c r="P4192" s="196"/>
      <c r="Q4192" s="266" t="s">
        <v>5296</v>
      </c>
      <c r="R4192" s="218"/>
      <c r="S4192" s="218"/>
      <c r="T4192" s="218"/>
      <c r="U4192" s="281" t="s">
        <v>4764</v>
      </c>
      <c r="V4192" s="197" t="s">
        <v>776</v>
      </c>
      <c r="W4192" s="220">
        <v>1</v>
      </c>
      <c r="X4192" s="285">
        <v>6203</v>
      </c>
      <c r="Y4192" s="285">
        <v>6015</v>
      </c>
      <c r="Z4192" s="285">
        <v>5639</v>
      </c>
      <c r="AA4192" s="285">
        <v>5300</v>
      </c>
      <c r="AB4192" s="5"/>
      <c r="AC4192" s="224">
        <f t="shared" si="152"/>
        <v>0</v>
      </c>
      <c r="AD4192" s="270">
        <f t="shared" si="153"/>
        <v>0</v>
      </c>
      <c r="AE4192" s="282" t="s">
        <v>7069</v>
      </c>
      <c r="AF4192" s="283" t="s">
        <v>4765</v>
      </c>
      <c r="AG4192" s="200"/>
      <c r="AH4192" s="200"/>
      <c r="AI4192" s="169" t="str">
        <f>IF(AB4192/W4192=0,"",IF(MOD(AB4192,W4192)&gt;0,"ОШИБКА!!! неверная кратность на сорт",""))</f>
        <v/>
      </c>
    </row>
    <row r="4193" spans="2:35">
      <c r="B4193" s="251"/>
      <c r="C4193" s="168"/>
      <c r="D4193" s="267"/>
      <c r="E4193" s="267"/>
      <c r="F4193" s="267"/>
      <c r="G4193" s="267"/>
      <c r="H4193" s="267"/>
      <c r="I4193" s="267"/>
      <c r="J4193" s="267"/>
      <c r="K4193" s="267"/>
      <c r="L4193" s="196" t="s">
        <v>37</v>
      </c>
      <c r="M4193" s="196" t="s">
        <v>614</v>
      </c>
      <c r="N4193" s="196" t="s">
        <v>5287</v>
      </c>
      <c r="O4193" s="196"/>
      <c r="P4193" s="196"/>
      <c r="Q4193" s="266" t="s">
        <v>5297</v>
      </c>
      <c r="R4193" s="218"/>
      <c r="S4193" s="218"/>
      <c r="T4193" s="218"/>
      <c r="U4193" s="281" t="s">
        <v>4764</v>
      </c>
      <c r="V4193" s="197" t="s">
        <v>776</v>
      </c>
      <c r="W4193" s="220">
        <v>1</v>
      </c>
      <c r="X4193" s="285">
        <v>7022</v>
      </c>
      <c r="Y4193" s="285">
        <v>6809</v>
      </c>
      <c r="Z4193" s="285">
        <v>6384</v>
      </c>
      <c r="AA4193" s="285">
        <v>6000</v>
      </c>
      <c r="AB4193" s="5"/>
      <c r="AC4193" s="224">
        <f t="shared" si="152"/>
        <v>0</v>
      </c>
      <c r="AD4193" s="270">
        <f t="shared" si="153"/>
        <v>0</v>
      </c>
      <c r="AE4193" s="282" t="s">
        <v>7069</v>
      </c>
      <c r="AF4193" s="283" t="s">
        <v>4765</v>
      </c>
      <c r="AG4193" s="200"/>
      <c r="AH4193" s="200"/>
      <c r="AI4193" s="169" t="str">
        <f>IF(AB4193/W4193=0,"",IF(MOD(AB4193,W4193)&gt;0,"ОШИБКА!!! неверная кратность на сорт",""))</f>
        <v/>
      </c>
    </row>
    <row r="4194" spans="2:35">
      <c r="B4194" s="251"/>
      <c r="C4194" s="168"/>
      <c r="D4194" s="267"/>
      <c r="E4194" s="267"/>
      <c r="F4194" s="267"/>
      <c r="G4194" s="267"/>
      <c r="H4194" s="267"/>
      <c r="I4194" s="267"/>
      <c r="J4194" s="267"/>
      <c r="K4194" s="267"/>
      <c r="L4194" s="196" t="s">
        <v>37</v>
      </c>
      <c r="M4194" s="196" t="s">
        <v>614</v>
      </c>
      <c r="N4194" s="196" t="s">
        <v>5287</v>
      </c>
      <c r="O4194" s="196"/>
      <c r="P4194" s="196"/>
      <c r="Q4194" s="266" t="s">
        <v>5298</v>
      </c>
      <c r="R4194" s="218"/>
      <c r="S4194" s="218"/>
      <c r="T4194" s="218"/>
      <c r="U4194" s="281" t="s">
        <v>4764</v>
      </c>
      <c r="V4194" s="197" t="s">
        <v>776</v>
      </c>
      <c r="W4194" s="220">
        <v>1</v>
      </c>
      <c r="X4194" s="285">
        <v>8745</v>
      </c>
      <c r="Y4194" s="285">
        <v>8480</v>
      </c>
      <c r="Z4194" s="285">
        <v>7950</v>
      </c>
      <c r="AA4194" s="285">
        <v>7473</v>
      </c>
      <c r="AB4194" s="5"/>
      <c r="AC4194" s="224">
        <f t="shared" si="152"/>
        <v>0</v>
      </c>
      <c r="AD4194" s="270">
        <f t="shared" si="153"/>
        <v>0</v>
      </c>
      <c r="AE4194" s="282" t="s">
        <v>7069</v>
      </c>
      <c r="AF4194" s="283" t="s">
        <v>4765</v>
      </c>
      <c r="AG4194" s="200"/>
      <c r="AH4194" s="200"/>
      <c r="AI4194" s="169" t="str">
        <f>IF(AB4194/W4194=0,"",IF(MOD(AB4194,W4194)&gt;0,"ОШИБКА!!! неверная кратность на сорт",""))</f>
        <v/>
      </c>
    </row>
    <row r="4195" spans="2:35">
      <c r="B4195" s="251"/>
      <c r="C4195" s="168"/>
      <c r="D4195" s="267"/>
      <c r="E4195" s="267"/>
      <c r="F4195" s="267"/>
      <c r="G4195" s="267"/>
      <c r="H4195" s="267"/>
      <c r="I4195" s="267"/>
      <c r="J4195" s="267"/>
      <c r="K4195" s="267"/>
      <c r="L4195" s="196" t="s">
        <v>37</v>
      </c>
      <c r="M4195" s="196" t="s">
        <v>614</v>
      </c>
      <c r="N4195" s="196" t="s">
        <v>5287</v>
      </c>
      <c r="O4195" s="196"/>
      <c r="P4195" s="196"/>
      <c r="Q4195" s="266" t="s">
        <v>5299</v>
      </c>
      <c r="R4195" s="218"/>
      <c r="S4195" s="218"/>
      <c r="T4195" s="218"/>
      <c r="U4195" s="281" t="s">
        <v>4764</v>
      </c>
      <c r="V4195" s="197" t="s">
        <v>776</v>
      </c>
      <c r="W4195" s="220">
        <v>1</v>
      </c>
      <c r="X4195" s="285">
        <v>13286</v>
      </c>
      <c r="Y4195" s="285">
        <v>12883</v>
      </c>
      <c r="Z4195" s="285">
        <v>12078</v>
      </c>
      <c r="AA4195" s="285">
        <v>11353</v>
      </c>
      <c r="AB4195" s="5"/>
      <c r="AC4195" s="224">
        <f t="shared" si="152"/>
        <v>0</v>
      </c>
      <c r="AD4195" s="270">
        <f t="shared" si="153"/>
        <v>0</v>
      </c>
      <c r="AE4195" s="282" t="s">
        <v>7069</v>
      </c>
      <c r="AF4195" s="283" t="s">
        <v>4765</v>
      </c>
      <c r="AG4195" s="200"/>
      <c r="AH4195" s="200"/>
      <c r="AI4195" s="169" t="str">
        <f>IF(AB4195/W4195=0,"",IF(MOD(AB4195,W4195)&gt;0,"ОШИБКА!!! неверная кратность на сорт",""))</f>
        <v/>
      </c>
    </row>
    <row r="4196" spans="2:35">
      <c r="B4196" s="251"/>
      <c r="C4196" s="168"/>
      <c r="D4196" s="267"/>
      <c r="E4196" s="267"/>
      <c r="F4196" s="267"/>
      <c r="G4196" s="267"/>
      <c r="H4196" s="267"/>
      <c r="I4196" s="267"/>
      <c r="J4196" s="267"/>
      <c r="K4196" s="267">
        <v>1035</v>
      </c>
      <c r="L4196" s="196" t="s">
        <v>37</v>
      </c>
      <c r="M4196" s="196" t="s">
        <v>614</v>
      </c>
      <c r="N4196" s="196" t="s">
        <v>5287</v>
      </c>
      <c r="O4196" s="196"/>
      <c r="P4196" s="196"/>
      <c r="Q4196" s="266" t="s">
        <v>4821</v>
      </c>
      <c r="R4196" s="218"/>
      <c r="S4196" s="218"/>
      <c r="T4196" s="218"/>
      <c r="U4196" s="281" t="s">
        <v>4764</v>
      </c>
      <c r="V4196" s="197" t="s">
        <v>776</v>
      </c>
      <c r="W4196" s="220">
        <v>1</v>
      </c>
      <c r="X4196" s="285">
        <v>796</v>
      </c>
      <c r="Y4196" s="285">
        <v>772</v>
      </c>
      <c r="Z4196" s="285">
        <v>724</v>
      </c>
      <c r="AA4196" s="285">
        <v>680</v>
      </c>
      <c r="AB4196" s="5"/>
      <c r="AC4196" s="224">
        <f t="shared" si="152"/>
        <v>0</v>
      </c>
      <c r="AD4196" s="270">
        <f t="shared" si="153"/>
        <v>0</v>
      </c>
      <c r="AE4196" s="282" t="s">
        <v>7069</v>
      </c>
      <c r="AF4196" s="283" t="s">
        <v>4765</v>
      </c>
      <c r="AG4196" s="200"/>
      <c r="AH4196" s="200"/>
      <c r="AI4196" s="169" t="str">
        <f>IF(AB4196/W4196=0,"",IF(MOD(AB4196,W4196)&gt;0,"ОШИБКА!!! неверная кратность на сорт",""))</f>
        <v/>
      </c>
    </row>
    <row r="4197" spans="2:35">
      <c r="B4197" s="251"/>
      <c r="C4197" s="168"/>
      <c r="D4197" s="267"/>
      <c r="E4197" s="267"/>
      <c r="F4197" s="267"/>
      <c r="G4197" s="267"/>
      <c r="H4197" s="267"/>
      <c r="I4197" s="267"/>
      <c r="J4197" s="267"/>
      <c r="K4197" s="267"/>
      <c r="L4197" s="196" t="s">
        <v>37</v>
      </c>
      <c r="M4197" s="196" t="s">
        <v>614</v>
      </c>
      <c r="N4197" s="196" t="s">
        <v>5288</v>
      </c>
      <c r="O4197" s="196"/>
      <c r="P4197" s="196"/>
      <c r="Q4197" s="266" t="s">
        <v>5297</v>
      </c>
      <c r="R4197" s="218"/>
      <c r="S4197" s="218"/>
      <c r="T4197" s="218"/>
      <c r="U4197" s="281" t="s">
        <v>4764</v>
      </c>
      <c r="V4197" s="197" t="s">
        <v>776</v>
      </c>
      <c r="W4197" s="220">
        <v>1</v>
      </c>
      <c r="X4197" s="285">
        <v>7602</v>
      </c>
      <c r="Y4197" s="285">
        <v>7372</v>
      </c>
      <c r="Z4197" s="285">
        <v>6911</v>
      </c>
      <c r="AA4197" s="285">
        <v>6496</v>
      </c>
      <c r="AB4197" s="5"/>
      <c r="AC4197" s="224">
        <f t="shared" si="152"/>
        <v>0</v>
      </c>
      <c r="AD4197" s="270">
        <f t="shared" si="153"/>
        <v>0</v>
      </c>
      <c r="AE4197" s="282" t="s">
        <v>7069</v>
      </c>
      <c r="AF4197" s="283" t="s">
        <v>4765</v>
      </c>
      <c r="AG4197" s="200"/>
      <c r="AH4197" s="200"/>
      <c r="AI4197" s="169" t="str">
        <f>IF(AB4197/W4197=0,"",IF(MOD(AB4197,W4197)&gt;0,"ОШИБКА!!! неверная кратность на сорт",""))</f>
        <v/>
      </c>
    </row>
    <row r="4198" spans="2:35">
      <c r="B4198" s="251"/>
      <c r="C4198" s="168"/>
      <c r="D4198" s="267"/>
      <c r="E4198" s="267"/>
      <c r="F4198" s="267"/>
      <c r="G4198" s="267"/>
      <c r="H4198" s="267"/>
      <c r="I4198" s="267"/>
      <c r="J4198" s="267"/>
      <c r="K4198" s="267"/>
      <c r="L4198" s="196" t="s">
        <v>37</v>
      </c>
      <c r="M4198" s="196" t="s">
        <v>614</v>
      </c>
      <c r="N4198" s="196" t="s">
        <v>5288</v>
      </c>
      <c r="O4198" s="196"/>
      <c r="P4198" s="196"/>
      <c r="Q4198" s="266" t="s">
        <v>5299</v>
      </c>
      <c r="R4198" s="218"/>
      <c r="S4198" s="218"/>
      <c r="T4198" s="218"/>
      <c r="U4198" s="281" t="s">
        <v>4764</v>
      </c>
      <c r="V4198" s="197" t="s">
        <v>776</v>
      </c>
      <c r="W4198" s="220">
        <v>1</v>
      </c>
      <c r="X4198" s="285">
        <v>13286</v>
      </c>
      <c r="Y4198" s="285">
        <v>12883</v>
      </c>
      <c r="Z4198" s="285">
        <v>12078</v>
      </c>
      <c r="AA4198" s="285">
        <v>11353</v>
      </c>
      <c r="AB4198" s="5"/>
      <c r="AC4198" s="224">
        <f t="shared" si="152"/>
        <v>0</v>
      </c>
      <c r="AD4198" s="270">
        <f t="shared" si="153"/>
        <v>0</v>
      </c>
      <c r="AE4198" s="282" t="s">
        <v>7069</v>
      </c>
      <c r="AF4198" s="283" t="s">
        <v>4765</v>
      </c>
      <c r="AG4198" s="200"/>
      <c r="AH4198" s="200"/>
      <c r="AI4198" s="169" t="str">
        <f>IF(AB4198/W4198=0,"",IF(MOD(AB4198,W4198)&gt;0,"ОШИБКА!!! неверная кратность на сорт",""))</f>
        <v/>
      </c>
    </row>
    <row r="4199" spans="2:35">
      <c r="B4199" s="251"/>
      <c r="C4199" s="168"/>
      <c r="D4199" s="267"/>
      <c r="E4199" s="267"/>
      <c r="F4199" s="267"/>
      <c r="G4199" s="267"/>
      <c r="H4199" s="267"/>
      <c r="I4199" s="267"/>
      <c r="J4199" s="267"/>
      <c r="K4199" s="267"/>
      <c r="L4199" s="196" t="s">
        <v>37</v>
      </c>
      <c r="M4199" s="196" t="s">
        <v>614</v>
      </c>
      <c r="N4199" s="196" t="s">
        <v>5288</v>
      </c>
      <c r="O4199" s="196"/>
      <c r="P4199" s="196"/>
      <c r="Q4199" s="266" t="s">
        <v>5300</v>
      </c>
      <c r="R4199" s="218"/>
      <c r="S4199" s="218"/>
      <c r="T4199" s="218"/>
      <c r="U4199" s="281" t="s">
        <v>4764</v>
      </c>
      <c r="V4199" s="197" t="s">
        <v>776</v>
      </c>
      <c r="W4199" s="220">
        <v>1</v>
      </c>
      <c r="X4199" s="285">
        <v>16609</v>
      </c>
      <c r="Y4199" s="285">
        <v>16106</v>
      </c>
      <c r="Z4199" s="285">
        <v>15099</v>
      </c>
      <c r="AA4199" s="285">
        <v>14193</v>
      </c>
      <c r="AB4199" s="5"/>
      <c r="AC4199" s="224">
        <f t="shared" si="152"/>
        <v>0</v>
      </c>
      <c r="AD4199" s="270">
        <f t="shared" si="153"/>
        <v>0</v>
      </c>
      <c r="AE4199" s="282" t="s">
        <v>7069</v>
      </c>
      <c r="AF4199" s="283" t="s">
        <v>4765</v>
      </c>
      <c r="AG4199" s="200"/>
      <c r="AH4199" s="200"/>
      <c r="AI4199" s="169" t="str">
        <f>IF(AB4199/W4199=0,"",IF(MOD(AB4199,W4199)&gt;0,"ОШИБКА!!! неверная кратность на сорт",""))</f>
        <v/>
      </c>
    </row>
    <row r="4200" spans="2:35">
      <c r="B4200" s="251"/>
      <c r="C4200" s="168"/>
      <c r="D4200" s="267"/>
      <c r="E4200" s="267"/>
      <c r="F4200" s="267"/>
      <c r="G4200" s="267"/>
      <c r="H4200" s="267"/>
      <c r="I4200" s="267"/>
      <c r="J4200" s="267"/>
      <c r="K4200" s="267">
        <v>413</v>
      </c>
      <c r="L4200" s="196" t="s">
        <v>37</v>
      </c>
      <c r="M4200" s="196" t="s">
        <v>614</v>
      </c>
      <c r="N4200" s="196" t="s">
        <v>5289</v>
      </c>
      <c r="O4200" s="196"/>
      <c r="P4200" s="196"/>
      <c r="Q4200" s="266" t="s">
        <v>4822</v>
      </c>
      <c r="R4200" s="218"/>
      <c r="S4200" s="218"/>
      <c r="T4200" s="218"/>
      <c r="U4200" s="281" t="s">
        <v>4764</v>
      </c>
      <c r="V4200" s="197" t="s">
        <v>776</v>
      </c>
      <c r="W4200" s="220">
        <v>1</v>
      </c>
      <c r="X4200" s="285">
        <v>796</v>
      </c>
      <c r="Y4200" s="285">
        <v>772</v>
      </c>
      <c r="Z4200" s="285">
        <v>724</v>
      </c>
      <c r="AA4200" s="285">
        <v>680</v>
      </c>
      <c r="AB4200" s="5"/>
      <c r="AC4200" s="224">
        <f t="shared" si="152"/>
        <v>0</v>
      </c>
      <c r="AD4200" s="270">
        <f t="shared" si="153"/>
        <v>0</v>
      </c>
      <c r="AE4200" s="282" t="s">
        <v>7069</v>
      </c>
      <c r="AF4200" s="283" t="s">
        <v>4765</v>
      </c>
      <c r="AG4200" s="200"/>
      <c r="AH4200" s="200"/>
      <c r="AI4200" s="169" t="str">
        <f>IF(AB4200/W4200=0,"",IF(MOD(AB4200,W4200)&gt;0,"ОШИБКА!!! неверная кратность на сорт",""))</f>
        <v/>
      </c>
    </row>
    <row r="4201" spans="2:35">
      <c r="B4201" s="251"/>
      <c r="C4201" s="168"/>
      <c r="D4201" s="267"/>
      <c r="E4201" s="267"/>
      <c r="F4201" s="267"/>
      <c r="G4201" s="267"/>
      <c r="H4201" s="267"/>
      <c r="I4201" s="267"/>
      <c r="J4201" s="267"/>
      <c r="K4201" s="267"/>
      <c r="L4201" s="196" t="s">
        <v>37</v>
      </c>
      <c r="M4201" s="196" t="s">
        <v>614</v>
      </c>
      <c r="N4201" s="196" t="s">
        <v>5289</v>
      </c>
      <c r="O4201" s="196"/>
      <c r="P4201" s="196"/>
      <c r="Q4201" s="266" t="s">
        <v>4902</v>
      </c>
      <c r="R4201" s="218"/>
      <c r="S4201" s="218"/>
      <c r="T4201" s="218"/>
      <c r="U4201" s="281" t="s">
        <v>4764</v>
      </c>
      <c r="V4201" s="197" t="s">
        <v>776</v>
      </c>
      <c r="W4201" s="220">
        <v>1</v>
      </c>
      <c r="X4201" s="285">
        <v>2990</v>
      </c>
      <c r="Y4201" s="285">
        <v>2900</v>
      </c>
      <c r="Z4201" s="285">
        <v>2719</v>
      </c>
      <c r="AA4201" s="285">
        <v>2555</v>
      </c>
      <c r="AB4201" s="5"/>
      <c r="AC4201" s="224">
        <f t="shared" si="152"/>
        <v>0</v>
      </c>
      <c r="AD4201" s="270">
        <f t="shared" si="153"/>
        <v>0</v>
      </c>
      <c r="AE4201" s="282" t="s">
        <v>7069</v>
      </c>
      <c r="AF4201" s="283" t="s">
        <v>4765</v>
      </c>
      <c r="AG4201" s="200"/>
      <c r="AH4201" s="200"/>
      <c r="AI4201" s="169" t="str">
        <f>IF(AB4201/W4201=0,"",IF(MOD(AB4201,W4201)&gt;0,"ОШИБКА!!! неверная кратность на сорт",""))</f>
        <v/>
      </c>
    </row>
    <row r="4202" spans="2:35">
      <c r="B4202" s="251"/>
      <c r="C4202" s="168"/>
      <c r="D4202" s="267"/>
      <c r="E4202" s="267"/>
      <c r="F4202" s="267"/>
      <c r="G4202" s="267"/>
      <c r="H4202" s="267"/>
      <c r="I4202" s="267"/>
      <c r="J4202" s="267"/>
      <c r="K4202" s="267">
        <v>10</v>
      </c>
      <c r="L4202" s="196" t="s">
        <v>37</v>
      </c>
      <c r="M4202" s="196" t="s">
        <v>614</v>
      </c>
      <c r="N4202" s="196" t="s">
        <v>5289</v>
      </c>
      <c r="O4202" s="196"/>
      <c r="P4202" s="196"/>
      <c r="Q4202" s="266" t="s">
        <v>5301</v>
      </c>
      <c r="R4202" s="218"/>
      <c r="S4202" s="218"/>
      <c r="T4202" s="218"/>
      <c r="U4202" s="281" t="s">
        <v>4764</v>
      </c>
      <c r="V4202" s="197" t="s">
        <v>776</v>
      </c>
      <c r="W4202" s="220">
        <v>1</v>
      </c>
      <c r="X4202" s="285">
        <v>5876</v>
      </c>
      <c r="Y4202" s="285">
        <v>5698</v>
      </c>
      <c r="Z4202" s="285">
        <v>5342</v>
      </c>
      <c r="AA4202" s="285">
        <v>5021</v>
      </c>
      <c r="AB4202" s="5"/>
      <c r="AC4202" s="224">
        <f t="shared" si="152"/>
        <v>0</v>
      </c>
      <c r="AD4202" s="270">
        <f t="shared" si="153"/>
        <v>0</v>
      </c>
      <c r="AE4202" s="282" t="s">
        <v>7069</v>
      </c>
      <c r="AF4202" s="283" t="s">
        <v>4765</v>
      </c>
      <c r="AG4202" s="200"/>
      <c r="AH4202" s="200"/>
      <c r="AI4202" s="169" t="str">
        <f>IF(AB4202/W4202=0,"",IF(MOD(AB4202,W4202)&gt;0,"ОШИБКА!!! неверная кратность на сорт",""))</f>
        <v/>
      </c>
    </row>
    <row r="4203" spans="2:35">
      <c r="B4203" s="251"/>
      <c r="C4203" s="168"/>
      <c r="D4203" s="267"/>
      <c r="E4203" s="267"/>
      <c r="F4203" s="267"/>
      <c r="G4203" s="267"/>
      <c r="H4203" s="267"/>
      <c r="I4203" s="267"/>
      <c r="J4203" s="267"/>
      <c r="K4203" s="267">
        <v>455</v>
      </c>
      <c r="L4203" s="196" t="s">
        <v>37</v>
      </c>
      <c r="M4203" s="196" t="s">
        <v>614</v>
      </c>
      <c r="N4203" s="196" t="s">
        <v>5290</v>
      </c>
      <c r="O4203" s="196"/>
      <c r="P4203" s="196"/>
      <c r="Q4203" s="266" t="s">
        <v>4822</v>
      </c>
      <c r="R4203" s="218"/>
      <c r="S4203" s="218"/>
      <c r="T4203" s="218"/>
      <c r="U4203" s="281" t="s">
        <v>4764</v>
      </c>
      <c r="V4203" s="197" t="s">
        <v>776</v>
      </c>
      <c r="W4203" s="220">
        <v>1</v>
      </c>
      <c r="X4203" s="285">
        <v>796</v>
      </c>
      <c r="Y4203" s="285">
        <v>772</v>
      </c>
      <c r="Z4203" s="285">
        <v>724</v>
      </c>
      <c r="AA4203" s="285">
        <v>680</v>
      </c>
      <c r="AB4203" s="5"/>
      <c r="AC4203" s="224">
        <f t="shared" si="152"/>
        <v>0</v>
      </c>
      <c r="AD4203" s="270">
        <f t="shared" si="153"/>
        <v>0</v>
      </c>
      <c r="AE4203" s="282" t="s">
        <v>7069</v>
      </c>
      <c r="AF4203" s="283" t="s">
        <v>4765</v>
      </c>
      <c r="AG4203" s="200"/>
      <c r="AH4203" s="200"/>
      <c r="AI4203" s="169" t="str">
        <f>IF(AB4203/W4203=0,"",IF(MOD(AB4203,W4203)&gt;0,"ОШИБКА!!! неверная кратность на сорт",""))</f>
        <v/>
      </c>
    </row>
    <row r="4204" spans="2:35">
      <c r="B4204" s="251"/>
      <c r="C4204" s="168"/>
      <c r="D4204" s="267"/>
      <c r="E4204" s="267"/>
      <c r="F4204" s="267"/>
      <c r="G4204" s="267"/>
      <c r="H4204" s="267"/>
      <c r="I4204" s="267"/>
      <c r="J4204" s="267"/>
      <c r="K4204" s="267">
        <v>6</v>
      </c>
      <c r="L4204" s="196" t="s">
        <v>37</v>
      </c>
      <c r="M4204" s="196" t="s">
        <v>614</v>
      </c>
      <c r="N4204" s="196" t="s">
        <v>5290</v>
      </c>
      <c r="O4204" s="196"/>
      <c r="P4204" s="196"/>
      <c r="Q4204" s="266" t="s">
        <v>4861</v>
      </c>
      <c r="R4204" s="218"/>
      <c r="S4204" s="218"/>
      <c r="T4204" s="218"/>
      <c r="U4204" s="281" t="s">
        <v>4764</v>
      </c>
      <c r="V4204" s="197" t="s">
        <v>776</v>
      </c>
      <c r="W4204" s="220">
        <v>1</v>
      </c>
      <c r="X4204" s="285">
        <v>5114</v>
      </c>
      <c r="Y4204" s="285">
        <v>4959</v>
      </c>
      <c r="Z4204" s="285">
        <v>4649</v>
      </c>
      <c r="AA4204" s="285">
        <v>4370</v>
      </c>
      <c r="AB4204" s="5"/>
      <c r="AC4204" s="224">
        <f t="shared" si="152"/>
        <v>0</v>
      </c>
      <c r="AD4204" s="270">
        <f t="shared" si="153"/>
        <v>0</v>
      </c>
      <c r="AE4204" s="282" t="s">
        <v>7069</v>
      </c>
      <c r="AF4204" s="283" t="s">
        <v>4765</v>
      </c>
      <c r="AG4204" s="200"/>
      <c r="AH4204" s="200"/>
      <c r="AI4204" s="169" t="str">
        <f>IF(AB4204/W4204=0,"",IF(MOD(AB4204,W4204)&gt;0,"ОШИБКА!!! неверная кратность на сорт",""))</f>
        <v/>
      </c>
    </row>
    <row r="4205" spans="2:35">
      <c r="B4205" s="251"/>
      <c r="C4205" s="168"/>
      <c r="D4205" s="267"/>
      <c r="E4205" s="267"/>
      <c r="F4205" s="267"/>
      <c r="G4205" s="267"/>
      <c r="H4205" s="267"/>
      <c r="I4205" s="267"/>
      <c r="J4205" s="267"/>
      <c r="K4205" s="267">
        <v>2</v>
      </c>
      <c r="L4205" s="196" t="s">
        <v>37</v>
      </c>
      <c r="M4205" s="196" t="s">
        <v>614</v>
      </c>
      <c r="N4205" s="196" t="s">
        <v>5291</v>
      </c>
      <c r="O4205" s="196"/>
      <c r="P4205" s="196"/>
      <c r="Q4205" s="266" t="s">
        <v>5296</v>
      </c>
      <c r="R4205" s="218"/>
      <c r="S4205" s="218"/>
      <c r="T4205" s="218"/>
      <c r="U4205" s="281" t="s">
        <v>4764</v>
      </c>
      <c r="V4205" s="197" t="s">
        <v>776</v>
      </c>
      <c r="W4205" s="220">
        <v>1</v>
      </c>
      <c r="X4205" s="285">
        <v>6554</v>
      </c>
      <c r="Y4205" s="285">
        <v>6355</v>
      </c>
      <c r="Z4205" s="285">
        <v>5958</v>
      </c>
      <c r="AA4205" s="285">
        <v>5600</v>
      </c>
      <c r="AB4205" s="5"/>
      <c r="AC4205" s="224">
        <f t="shared" si="152"/>
        <v>0</v>
      </c>
      <c r="AD4205" s="270">
        <f t="shared" si="153"/>
        <v>0</v>
      </c>
      <c r="AE4205" s="282" t="s">
        <v>7069</v>
      </c>
      <c r="AF4205" s="283" t="s">
        <v>4765</v>
      </c>
      <c r="AG4205" s="200"/>
      <c r="AH4205" s="200"/>
      <c r="AI4205" s="169" t="str">
        <f>IF(AB4205/W4205=0,"",IF(MOD(AB4205,W4205)&gt;0,"ОШИБКА!!! неверная кратность на сорт",""))</f>
        <v/>
      </c>
    </row>
    <row r="4206" spans="2:35">
      <c r="B4206" s="251"/>
      <c r="C4206" s="168"/>
      <c r="D4206" s="267"/>
      <c r="E4206" s="267"/>
      <c r="F4206" s="267"/>
      <c r="G4206" s="267"/>
      <c r="H4206" s="267"/>
      <c r="I4206" s="267"/>
      <c r="J4206" s="267"/>
      <c r="K4206" s="267"/>
      <c r="L4206" s="196" t="s">
        <v>37</v>
      </c>
      <c r="M4206" s="196" t="s">
        <v>614</v>
      </c>
      <c r="N4206" s="196" t="s">
        <v>5291</v>
      </c>
      <c r="O4206" s="196"/>
      <c r="P4206" s="196"/>
      <c r="Q4206" s="266" t="s">
        <v>5297</v>
      </c>
      <c r="R4206" s="218"/>
      <c r="S4206" s="218"/>
      <c r="T4206" s="218"/>
      <c r="U4206" s="281" t="s">
        <v>4764</v>
      </c>
      <c r="V4206" s="197" t="s">
        <v>776</v>
      </c>
      <c r="W4206" s="220">
        <v>1</v>
      </c>
      <c r="X4206" s="285">
        <v>7607</v>
      </c>
      <c r="Y4206" s="285">
        <v>7376</v>
      </c>
      <c r="Z4206" s="285">
        <v>6915</v>
      </c>
      <c r="AA4206" s="285">
        <v>6500</v>
      </c>
      <c r="AB4206" s="5"/>
      <c r="AC4206" s="224">
        <f t="shared" si="152"/>
        <v>0</v>
      </c>
      <c r="AD4206" s="270">
        <f t="shared" si="153"/>
        <v>0</v>
      </c>
      <c r="AE4206" s="282" t="s">
        <v>7069</v>
      </c>
      <c r="AF4206" s="283" t="s">
        <v>4765</v>
      </c>
      <c r="AG4206" s="200"/>
      <c r="AH4206" s="200"/>
      <c r="AI4206" s="169" t="str">
        <f>IF(AB4206/W4206=0,"",IF(MOD(AB4206,W4206)&gt;0,"ОШИБКА!!! неверная кратность на сорт",""))</f>
        <v/>
      </c>
    </row>
    <row r="4207" spans="2:35">
      <c r="B4207" s="251"/>
      <c r="C4207" s="168"/>
      <c r="D4207" s="267"/>
      <c r="E4207" s="267"/>
      <c r="F4207" s="267"/>
      <c r="G4207" s="267"/>
      <c r="H4207" s="267"/>
      <c r="I4207" s="267"/>
      <c r="J4207" s="267"/>
      <c r="K4207" s="267"/>
      <c r="L4207" s="196" t="s">
        <v>37</v>
      </c>
      <c r="M4207" s="196" t="s">
        <v>614</v>
      </c>
      <c r="N4207" s="196" t="s">
        <v>5291</v>
      </c>
      <c r="O4207" s="196"/>
      <c r="P4207" s="196"/>
      <c r="Q4207" s="266" t="s">
        <v>5300</v>
      </c>
      <c r="R4207" s="218"/>
      <c r="S4207" s="218"/>
      <c r="T4207" s="218"/>
      <c r="U4207" s="281" t="s">
        <v>4764</v>
      </c>
      <c r="V4207" s="197" t="s">
        <v>776</v>
      </c>
      <c r="W4207" s="220">
        <v>1</v>
      </c>
      <c r="X4207" s="285">
        <v>16609</v>
      </c>
      <c r="Y4207" s="285">
        <v>16106</v>
      </c>
      <c r="Z4207" s="285">
        <v>15099</v>
      </c>
      <c r="AA4207" s="285">
        <v>14193</v>
      </c>
      <c r="AB4207" s="5"/>
      <c r="AC4207" s="224">
        <f t="shared" si="152"/>
        <v>0</v>
      </c>
      <c r="AD4207" s="270">
        <f t="shared" si="153"/>
        <v>0</v>
      </c>
      <c r="AE4207" s="282" t="s">
        <v>7069</v>
      </c>
      <c r="AF4207" s="283" t="s">
        <v>4765</v>
      </c>
      <c r="AG4207" s="200"/>
      <c r="AH4207" s="200"/>
      <c r="AI4207" s="169" t="str">
        <f>IF(AB4207/W4207=0,"",IF(MOD(AB4207,W4207)&gt;0,"ОШИБКА!!! неверная кратность на сорт",""))</f>
        <v/>
      </c>
    </row>
    <row r="4208" spans="2:35">
      <c r="B4208" s="251"/>
      <c r="C4208" s="168"/>
      <c r="D4208" s="267"/>
      <c r="E4208" s="267"/>
      <c r="F4208" s="267"/>
      <c r="G4208" s="267"/>
      <c r="H4208" s="267"/>
      <c r="I4208" s="267"/>
      <c r="J4208" s="267"/>
      <c r="K4208" s="267">
        <v>3016</v>
      </c>
      <c r="L4208" s="196" t="s">
        <v>37</v>
      </c>
      <c r="M4208" s="196" t="s">
        <v>614</v>
      </c>
      <c r="N4208" s="196" t="s">
        <v>5291</v>
      </c>
      <c r="O4208" s="196"/>
      <c r="P4208" s="196"/>
      <c r="Q4208" s="266" t="s">
        <v>4822</v>
      </c>
      <c r="R4208" s="218"/>
      <c r="S4208" s="218"/>
      <c r="T4208" s="218"/>
      <c r="U4208" s="281" t="s">
        <v>4764</v>
      </c>
      <c r="V4208" s="197" t="s">
        <v>776</v>
      </c>
      <c r="W4208" s="220">
        <v>1</v>
      </c>
      <c r="X4208" s="285">
        <v>796</v>
      </c>
      <c r="Y4208" s="285">
        <v>772</v>
      </c>
      <c r="Z4208" s="285">
        <v>724</v>
      </c>
      <c r="AA4208" s="285">
        <v>680</v>
      </c>
      <c r="AB4208" s="5"/>
      <c r="AC4208" s="224">
        <f t="shared" si="152"/>
        <v>0</v>
      </c>
      <c r="AD4208" s="270">
        <f t="shared" si="153"/>
        <v>0</v>
      </c>
      <c r="AE4208" s="282" t="s">
        <v>7069</v>
      </c>
      <c r="AF4208" s="283" t="s">
        <v>4765</v>
      </c>
      <c r="AG4208" s="200"/>
      <c r="AH4208" s="200"/>
      <c r="AI4208" s="169" t="str">
        <f>IF(AB4208/W4208=0,"",IF(MOD(AB4208,W4208)&gt;0,"ОШИБКА!!! неверная кратность на сорт",""))</f>
        <v/>
      </c>
    </row>
    <row r="4209" spans="2:35">
      <c r="B4209" s="251"/>
      <c r="C4209" s="168"/>
      <c r="D4209" s="267"/>
      <c r="E4209" s="267"/>
      <c r="F4209" s="267"/>
      <c r="G4209" s="267"/>
      <c r="H4209" s="267"/>
      <c r="I4209" s="267"/>
      <c r="J4209" s="267"/>
      <c r="K4209" s="267"/>
      <c r="L4209" s="196" t="s">
        <v>37</v>
      </c>
      <c r="M4209" s="196" t="s">
        <v>614</v>
      </c>
      <c r="N4209" s="196" t="s">
        <v>5292</v>
      </c>
      <c r="O4209" s="196"/>
      <c r="P4209" s="196"/>
      <c r="Q4209" s="266" t="s">
        <v>5298</v>
      </c>
      <c r="R4209" s="218"/>
      <c r="S4209" s="218"/>
      <c r="T4209" s="218"/>
      <c r="U4209" s="281" t="s">
        <v>4764</v>
      </c>
      <c r="V4209" s="197" t="s">
        <v>776</v>
      </c>
      <c r="W4209" s="220">
        <v>1</v>
      </c>
      <c r="X4209" s="285">
        <v>13190</v>
      </c>
      <c r="Y4209" s="285">
        <v>12790</v>
      </c>
      <c r="Z4209" s="285">
        <v>11991</v>
      </c>
      <c r="AA4209" s="285">
        <v>11271</v>
      </c>
      <c r="AB4209" s="5"/>
      <c r="AC4209" s="224">
        <f t="shared" si="152"/>
        <v>0</v>
      </c>
      <c r="AD4209" s="270">
        <f t="shared" si="153"/>
        <v>0</v>
      </c>
      <c r="AE4209" s="282" t="s">
        <v>7069</v>
      </c>
      <c r="AF4209" s="283" t="s">
        <v>4765</v>
      </c>
      <c r="AG4209" s="200"/>
      <c r="AH4209" s="200"/>
      <c r="AI4209" s="169" t="str">
        <f>IF(AB4209/W4209=0,"",IF(MOD(AB4209,W4209)&gt;0,"ОШИБКА!!! неверная кратность на сорт",""))</f>
        <v/>
      </c>
    </row>
    <row r="4210" spans="2:35">
      <c r="B4210" s="251"/>
      <c r="C4210" s="168"/>
      <c r="D4210" s="267"/>
      <c r="E4210" s="267"/>
      <c r="F4210" s="267"/>
      <c r="G4210" s="267"/>
      <c r="H4210" s="267"/>
      <c r="I4210" s="267"/>
      <c r="J4210" s="267"/>
      <c r="K4210" s="267"/>
      <c r="L4210" s="196" t="s">
        <v>37</v>
      </c>
      <c r="M4210" s="196" t="s">
        <v>614</v>
      </c>
      <c r="N4210" s="196" t="s">
        <v>5292</v>
      </c>
      <c r="O4210" s="196"/>
      <c r="P4210" s="196"/>
      <c r="Q4210" s="266" t="s">
        <v>5299</v>
      </c>
      <c r="R4210" s="218"/>
      <c r="S4210" s="218"/>
      <c r="T4210" s="218"/>
      <c r="U4210" s="281" t="s">
        <v>4764</v>
      </c>
      <c r="V4210" s="197" t="s">
        <v>776</v>
      </c>
      <c r="W4210" s="220">
        <v>1</v>
      </c>
      <c r="X4210" s="285">
        <v>15823</v>
      </c>
      <c r="Y4210" s="285">
        <v>15344</v>
      </c>
      <c r="Z4210" s="285">
        <v>14385</v>
      </c>
      <c r="AA4210" s="285">
        <v>13521</v>
      </c>
      <c r="AB4210" s="5"/>
      <c r="AC4210" s="224">
        <f t="shared" si="152"/>
        <v>0</v>
      </c>
      <c r="AD4210" s="270">
        <f t="shared" si="153"/>
        <v>0</v>
      </c>
      <c r="AE4210" s="282" t="s">
        <v>7069</v>
      </c>
      <c r="AF4210" s="283" t="s">
        <v>4765</v>
      </c>
      <c r="AG4210" s="200"/>
      <c r="AH4210" s="200"/>
      <c r="AI4210" s="169" t="str">
        <f>IF(AB4210/W4210=0,"",IF(MOD(AB4210,W4210)&gt;0,"ОШИБКА!!! неверная кратность на сорт",""))</f>
        <v/>
      </c>
    </row>
    <row r="4211" spans="2:35">
      <c r="B4211" s="251"/>
      <c r="C4211" s="168"/>
      <c r="D4211" s="267"/>
      <c r="E4211" s="267"/>
      <c r="F4211" s="267"/>
      <c r="G4211" s="267"/>
      <c r="H4211" s="267"/>
      <c r="I4211" s="267"/>
      <c r="J4211" s="267"/>
      <c r="K4211" s="267"/>
      <c r="L4211" s="196" t="s">
        <v>37</v>
      </c>
      <c r="M4211" s="196" t="s">
        <v>614</v>
      </c>
      <c r="N4211" s="196" t="s">
        <v>5292</v>
      </c>
      <c r="O4211" s="196"/>
      <c r="P4211" s="196"/>
      <c r="Q4211" s="266" t="s">
        <v>5300</v>
      </c>
      <c r="R4211" s="218"/>
      <c r="S4211" s="218"/>
      <c r="T4211" s="218"/>
      <c r="U4211" s="281" t="s">
        <v>4764</v>
      </c>
      <c r="V4211" s="197" t="s">
        <v>776</v>
      </c>
      <c r="W4211" s="220">
        <v>1</v>
      </c>
      <c r="X4211" s="285">
        <v>18457</v>
      </c>
      <c r="Y4211" s="285">
        <v>17898</v>
      </c>
      <c r="Z4211" s="285">
        <v>16779</v>
      </c>
      <c r="AA4211" s="285">
        <v>15772</v>
      </c>
      <c r="AB4211" s="5"/>
      <c r="AC4211" s="224">
        <f t="shared" si="152"/>
        <v>0</v>
      </c>
      <c r="AD4211" s="270">
        <f t="shared" si="153"/>
        <v>0</v>
      </c>
      <c r="AE4211" s="282" t="s">
        <v>7069</v>
      </c>
      <c r="AF4211" s="283" t="s">
        <v>4765</v>
      </c>
      <c r="AG4211" s="200"/>
      <c r="AH4211" s="200"/>
      <c r="AI4211" s="169" t="str">
        <f>IF(AB4211/W4211=0,"",IF(MOD(AB4211,W4211)&gt;0,"ОШИБКА!!! неверная кратность на сорт",""))</f>
        <v/>
      </c>
    </row>
    <row r="4212" spans="2:35">
      <c r="B4212" s="251"/>
      <c r="C4212" s="168"/>
      <c r="D4212" s="267"/>
      <c r="E4212" s="267"/>
      <c r="F4212" s="267"/>
      <c r="G4212" s="267"/>
      <c r="H4212" s="267"/>
      <c r="I4212" s="267"/>
      <c r="J4212" s="267"/>
      <c r="K4212" s="267"/>
      <c r="L4212" s="196" t="s">
        <v>37</v>
      </c>
      <c r="M4212" s="196" t="s">
        <v>614</v>
      </c>
      <c r="N4212" s="196" t="s">
        <v>5292</v>
      </c>
      <c r="O4212" s="196"/>
      <c r="P4212" s="196"/>
      <c r="Q4212" s="266" t="s">
        <v>5302</v>
      </c>
      <c r="R4212" s="218"/>
      <c r="S4212" s="218"/>
      <c r="T4212" s="218"/>
      <c r="U4212" s="281" t="s">
        <v>4764</v>
      </c>
      <c r="V4212" s="197" t="s">
        <v>776</v>
      </c>
      <c r="W4212" s="220">
        <v>1</v>
      </c>
      <c r="X4212" s="285">
        <v>21090</v>
      </c>
      <c r="Y4212" s="285">
        <v>20451</v>
      </c>
      <c r="Z4212" s="285">
        <v>19173</v>
      </c>
      <c r="AA4212" s="285">
        <v>18022</v>
      </c>
      <c r="AB4212" s="5"/>
      <c r="AC4212" s="224">
        <f t="shared" si="152"/>
        <v>0</v>
      </c>
      <c r="AD4212" s="270">
        <f t="shared" si="153"/>
        <v>0</v>
      </c>
      <c r="AE4212" s="282" t="s">
        <v>7069</v>
      </c>
      <c r="AF4212" s="283" t="s">
        <v>4765</v>
      </c>
      <c r="AG4212" s="200"/>
      <c r="AH4212" s="200"/>
      <c r="AI4212" s="169" t="str">
        <f>IF(AB4212/W4212=0,"",IF(MOD(AB4212,W4212)&gt;0,"ОШИБКА!!! неверная кратность на сорт",""))</f>
        <v/>
      </c>
    </row>
    <row r="4213" spans="2:35">
      <c r="B4213" s="251"/>
      <c r="C4213" s="168"/>
      <c r="D4213" s="267"/>
      <c r="E4213" s="267"/>
      <c r="F4213" s="267"/>
      <c r="G4213" s="267"/>
      <c r="H4213" s="267"/>
      <c r="I4213" s="267"/>
      <c r="J4213" s="267"/>
      <c r="K4213" s="267"/>
      <c r="L4213" s="196" t="s">
        <v>37</v>
      </c>
      <c r="M4213" s="196" t="s">
        <v>614</v>
      </c>
      <c r="N4213" s="196" t="s">
        <v>5292</v>
      </c>
      <c r="O4213" s="196"/>
      <c r="P4213" s="196"/>
      <c r="Q4213" s="266" t="s">
        <v>5303</v>
      </c>
      <c r="R4213" s="218"/>
      <c r="S4213" s="218"/>
      <c r="T4213" s="218"/>
      <c r="U4213" s="281" t="s">
        <v>4764</v>
      </c>
      <c r="V4213" s="197" t="s">
        <v>776</v>
      </c>
      <c r="W4213" s="220">
        <v>1</v>
      </c>
      <c r="X4213" s="285">
        <v>28787</v>
      </c>
      <c r="Y4213" s="285">
        <v>27914</v>
      </c>
      <c r="Z4213" s="285">
        <v>26170</v>
      </c>
      <c r="AA4213" s="285">
        <v>24599</v>
      </c>
      <c r="AB4213" s="5"/>
      <c r="AC4213" s="224">
        <f t="shared" si="152"/>
        <v>0</v>
      </c>
      <c r="AD4213" s="270">
        <f t="shared" si="153"/>
        <v>0</v>
      </c>
      <c r="AE4213" s="282" t="s">
        <v>7069</v>
      </c>
      <c r="AF4213" s="283" t="s">
        <v>4765</v>
      </c>
      <c r="AG4213" s="200"/>
      <c r="AH4213" s="200"/>
      <c r="AI4213" s="169" t="str">
        <f>IF(AB4213/W4213=0,"",IF(MOD(AB4213,W4213)&gt;0,"ОШИБКА!!! неверная кратность на сорт",""))</f>
        <v/>
      </c>
    </row>
    <row r="4214" spans="2:35">
      <c r="B4214" s="251"/>
      <c r="C4214" s="168"/>
      <c r="D4214" s="267"/>
      <c r="E4214" s="267"/>
      <c r="F4214" s="267"/>
      <c r="G4214" s="267"/>
      <c r="H4214" s="267"/>
      <c r="I4214" s="267"/>
      <c r="J4214" s="267"/>
      <c r="K4214" s="267">
        <v>6</v>
      </c>
      <c r="L4214" s="196" t="s">
        <v>37</v>
      </c>
      <c r="M4214" s="196" t="s">
        <v>614</v>
      </c>
      <c r="N4214" s="196" t="s">
        <v>5293</v>
      </c>
      <c r="O4214" s="196"/>
      <c r="P4214" s="196"/>
      <c r="Q4214" s="266" t="s">
        <v>4861</v>
      </c>
      <c r="R4214" s="218"/>
      <c r="S4214" s="218"/>
      <c r="T4214" s="218"/>
      <c r="U4214" s="281" t="s">
        <v>4764</v>
      </c>
      <c r="V4214" s="197" t="s">
        <v>776</v>
      </c>
      <c r="W4214" s="220">
        <v>1</v>
      </c>
      <c r="X4214" s="285">
        <v>5114</v>
      </c>
      <c r="Y4214" s="285">
        <v>4959</v>
      </c>
      <c r="Z4214" s="285">
        <v>4649</v>
      </c>
      <c r="AA4214" s="285">
        <v>4370</v>
      </c>
      <c r="AB4214" s="5"/>
      <c r="AC4214" s="224">
        <f t="shared" si="152"/>
        <v>0</v>
      </c>
      <c r="AD4214" s="270">
        <f t="shared" si="153"/>
        <v>0</v>
      </c>
      <c r="AE4214" s="282" t="s">
        <v>7069</v>
      </c>
      <c r="AF4214" s="283" t="s">
        <v>4765</v>
      </c>
      <c r="AG4214" s="200"/>
      <c r="AH4214" s="200"/>
      <c r="AI4214" s="169" t="str">
        <f>IF(AB4214/W4214=0,"",IF(MOD(AB4214,W4214)&gt;0,"ОШИБКА!!! неверная кратность на сорт",""))</f>
        <v/>
      </c>
    </row>
    <row r="4215" spans="2:35">
      <c r="B4215" s="251"/>
      <c r="C4215" s="168"/>
      <c r="D4215" s="267"/>
      <c r="E4215" s="267"/>
      <c r="F4215" s="267"/>
      <c r="G4215" s="267"/>
      <c r="H4215" s="267"/>
      <c r="I4215" s="267"/>
      <c r="J4215" s="267"/>
      <c r="K4215" s="267">
        <v>126</v>
      </c>
      <c r="L4215" s="196" t="s">
        <v>37</v>
      </c>
      <c r="M4215" s="196" t="s">
        <v>614</v>
      </c>
      <c r="N4215" s="196" t="s">
        <v>5293</v>
      </c>
      <c r="O4215" s="196"/>
      <c r="P4215" s="196"/>
      <c r="Q4215" s="266" t="s">
        <v>5304</v>
      </c>
      <c r="R4215" s="218"/>
      <c r="S4215" s="218"/>
      <c r="T4215" s="218"/>
      <c r="U4215" s="281" t="s">
        <v>4764</v>
      </c>
      <c r="V4215" s="197" t="s">
        <v>776</v>
      </c>
      <c r="W4215" s="220">
        <v>1</v>
      </c>
      <c r="X4215" s="285">
        <v>5114</v>
      </c>
      <c r="Y4215" s="285">
        <v>4959</v>
      </c>
      <c r="Z4215" s="285">
        <v>4649</v>
      </c>
      <c r="AA4215" s="285">
        <v>4370</v>
      </c>
      <c r="AB4215" s="5"/>
      <c r="AC4215" s="224">
        <f t="shared" si="152"/>
        <v>0</v>
      </c>
      <c r="AD4215" s="270">
        <f t="shared" si="153"/>
        <v>0</v>
      </c>
      <c r="AE4215" s="282" t="s">
        <v>7069</v>
      </c>
      <c r="AF4215" s="283" t="s">
        <v>4765</v>
      </c>
      <c r="AG4215" s="200"/>
      <c r="AH4215" s="200"/>
      <c r="AI4215" s="169" t="str">
        <f>IF(AB4215/W4215=0,"",IF(MOD(AB4215,W4215)&gt;0,"ОШИБКА!!! неверная кратность на сорт",""))</f>
        <v/>
      </c>
    </row>
    <row r="4216" spans="2:35">
      <c r="B4216" s="251"/>
      <c r="C4216" s="168"/>
      <c r="D4216" s="267"/>
      <c r="E4216" s="267"/>
      <c r="F4216" s="267"/>
      <c r="G4216" s="267"/>
      <c r="H4216" s="267"/>
      <c r="I4216" s="267"/>
      <c r="J4216" s="267"/>
      <c r="K4216" s="267">
        <v>64</v>
      </c>
      <c r="L4216" s="196" t="s">
        <v>37</v>
      </c>
      <c r="M4216" s="196" t="s">
        <v>614</v>
      </c>
      <c r="N4216" s="196" t="s">
        <v>5294</v>
      </c>
      <c r="O4216" s="196"/>
      <c r="P4216" s="196"/>
      <c r="Q4216" s="266" t="s">
        <v>4902</v>
      </c>
      <c r="R4216" s="218"/>
      <c r="S4216" s="218"/>
      <c r="T4216" s="218"/>
      <c r="U4216" s="281" t="s">
        <v>4764</v>
      </c>
      <c r="V4216" s="197" t="s">
        <v>776</v>
      </c>
      <c r="W4216" s="220">
        <v>1</v>
      </c>
      <c r="X4216" s="285">
        <v>4346</v>
      </c>
      <c r="Y4216" s="285">
        <v>4214</v>
      </c>
      <c r="Z4216" s="285">
        <v>3951</v>
      </c>
      <c r="AA4216" s="285">
        <v>3713</v>
      </c>
      <c r="AB4216" s="5"/>
      <c r="AC4216" s="224">
        <f t="shared" si="152"/>
        <v>0</v>
      </c>
      <c r="AD4216" s="270">
        <f t="shared" si="153"/>
        <v>0</v>
      </c>
      <c r="AE4216" s="282" t="s">
        <v>7069</v>
      </c>
      <c r="AF4216" s="283" t="s">
        <v>4765</v>
      </c>
      <c r="AG4216" s="200"/>
      <c r="AH4216" s="200"/>
      <c r="AI4216" s="169" t="str">
        <f>IF(AB4216/W4216=0,"",IF(MOD(AB4216,W4216)&gt;0,"ОШИБКА!!! неверная кратность на сорт",""))</f>
        <v/>
      </c>
    </row>
    <row r="4217" spans="2:35">
      <c r="B4217" s="251"/>
      <c r="C4217" s="168" t="s">
        <v>2717</v>
      </c>
      <c r="D4217" s="267"/>
      <c r="E4217" s="267"/>
      <c r="F4217" s="267"/>
      <c r="G4217" s="267"/>
      <c r="H4217" s="267"/>
      <c r="I4217" s="267"/>
      <c r="J4217" s="267">
        <v>4</v>
      </c>
      <c r="K4217" s="267"/>
      <c r="L4217" s="196" t="s">
        <v>37</v>
      </c>
      <c r="M4217" s="196" t="s">
        <v>614</v>
      </c>
      <c r="N4217" s="196" t="s">
        <v>291</v>
      </c>
      <c r="O4217" s="196" t="s">
        <v>290</v>
      </c>
      <c r="P4217" s="196" t="s">
        <v>292</v>
      </c>
      <c r="Q4217" s="217" t="s">
        <v>3683</v>
      </c>
      <c r="R4217" s="218"/>
      <c r="S4217" s="218"/>
      <c r="T4217" s="218"/>
      <c r="U4217" s="219"/>
      <c r="V4217" s="197" t="s">
        <v>776</v>
      </c>
      <c r="W4217" s="220">
        <v>1</v>
      </c>
      <c r="X4217" s="223">
        <v>1545</v>
      </c>
      <c r="Y4217" s="223">
        <v>1498</v>
      </c>
      <c r="Z4217" s="223">
        <v>1404</v>
      </c>
      <c r="AA4217" s="223">
        <v>1320</v>
      </c>
      <c r="AB4217" s="5"/>
      <c r="AC4217" s="224">
        <f t="shared" si="152"/>
        <v>0</v>
      </c>
      <c r="AD4217" s="270">
        <f t="shared" si="153"/>
        <v>0</v>
      </c>
      <c r="AE4217" s="198"/>
      <c r="AF4217" s="199"/>
      <c r="AG4217" s="200"/>
      <c r="AH4217" s="200"/>
      <c r="AI4217" s="169" t="str">
        <f>IF(AB4217/W4217=0,"",IF(MOD(AB4217,W4217)&gt;0,"ОШИБКА!!! неверная кратность на сорт",""))</f>
        <v/>
      </c>
    </row>
    <row r="4218" spans="2:35">
      <c r="B4218" s="251"/>
      <c r="C4218" s="168" t="s">
        <v>2718</v>
      </c>
      <c r="D4218" s="267"/>
      <c r="E4218" s="267"/>
      <c r="F4218" s="267"/>
      <c r="G4218" s="267"/>
      <c r="H4218" s="267"/>
      <c r="I4218" s="267"/>
      <c r="J4218" s="267"/>
      <c r="K4218" s="267"/>
      <c r="L4218" s="196" t="s">
        <v>37</v>
      </c>
      <c r="M4218" s="332" t="s">
        <v>614</v>
      </c>
      <c r="N4218" s="332" t="s">
        <v>291</v>
      </c>
      <c r="O4218" s="332" t="s">
        <v>290</v>
      </c>
      <c r="P4218" s="332" t="s">
        <v>293</v>
      </c>
      <c r="Q4218" s="338" t="s">
        <v>3684</v>
      </c>
      <c r="R4218" s="334"/>
      <c r="S4218" s="334"/>
      <c r="T4218" s="334"/>
      <c r="U4218" s="219"/>
      <c r="V4218" s="197" t="s">
        <v>157</v>
      </c>
      <c r="W4218" s="220">
        <v>1</v>
      </c>
      <c r="X4218" s="223">
        <v>6977</v>
      </c>
      <c r="Y4218" s="223">
        <v>6765</v>
      </c>
      <c r="Z4218" s="223">
        <v>6342</v>
      </c>
      <c r="AA4218" s="223">
        <v>5962</v>
      </c>
      <c r="AB4218" s="5"/>
      <c r="AC4218" s="224">
        <f t="shared" si="152"/>
        <v>0</v>
      </c>
      <c r="AD4218" s="270">
        <f t="shared" si="153"/>
        <v>0</v>
      </c>
      <c r="AE4218" s="198" t="s">
        <v>4484</v>
      </c>
      <c r="AF4218" s="199"/>
      <c r="AG4218" s="200"/>
      <c r="AH4218" s="200"/>
      <c r="AI4218" s="169" t="str">
        <f>IF(AB4218/W4218=0,"",IF(MOD(AB4218,W4218)&gt;0,"ОШИБКА!!! неверная кратность на сорт",""))</f>
        <v/>
      </c>
    </row>
    <row r="4219" spans="2:35">
      <c r="B4219" s="251"/>
      <c r="C4219" s="168" t="s">
        <v>294</v>
      </c>
      <c r="D4219" s="267">
        <v>7</v>
      </c>
      <c r="E4219" s="267"/>
      <c r="F4219" s="267"/>
      <c r="G4219" s="267"/>
      <c r="H4219" s="267"/>
      <c r="I4219" s="267"/>
      <c r="J4219" s="267">
        <v>2</v>
      </c>
      <c r="K4219" s="267"/>
      <c r="L4219" s="196" t="s">
        <v>37</v>
      </c>
      <c r="M4219" s="196" t="s">
        <v>614</v>
      </c>
      <c r="N4219" s="196" t="s">
        <v>291</v>
      </c>
      <c r="O4219" s="196" t="s">
        <v>290</v>
      </c>
      <c r="P4219" s="196" t="s">
        <v>295</v>
      </c>
      <c r="Q4219" s="217" t="s">
        <v>6974</v>
      </c>
      <c r="R4219" s="218"/>
      <c r="S4219" s="218"/>
      <c r="T4219" s="218"/>
      <c r="U4219" s="219"/>
      <c r="V4219" s="197" t="s">
        <v>157</v>
      </c>
      <c r="W4219" s="220">
        <v>1</v>
      </c>
      <c r="X4219" s="223">
        <v>5879</v>
      </c>
      <c r="Y4219" s="223">
        <v>5701</v>
      </c>
      <c r="Z4219" s="223">
        <v>5345</v>
      </c>
      <c r="AA4219" s="223">
        <v>5024</v>
      </c>
      <c r="AB4219" s="5"/>
      <c r="AC4219" s="224">
        <f t="shared" si="152"/>
        <v>0</v>
      </c>
      <c r="AD4219" s="270">
        <f t="shared" si="153"/>
        <v>0</v>
      </c>
      <c r="AE4219" s="198"/>
      <c r="AF4219" s="199"/>
      <c r="AG4219" s="200"/>
      <c r="AH4219" s="200"/>
      <c r="AI4219" s="169" t="str">
        <f>IF(AB4219/W4219=0,"",IF(MOD(AB4219,W4219)&gt;0,"ОШИБКА!!! неверная кратность на сорт",""))</f>
        <v/>
      </c>
    </row>
    <row r="4220" spans="2:35">
      <c r="B4220" s="251"/>
      <c r="C4220" s="168" t="s">
        <v>2835</v>
      </c>
      <c r="D4220" s="267"/>
      <c r="E4220" s="267"/>
      <c r="F4220" s="267"/>
      <c r="G4220" s="267"/>
      <c r="H4220" s="267"/>
      <c r="I4220" s="267"/>
      <c r="J4220" s="267"/>
      <c r="K4220" s="267"/>
      <c r="L4220" s="196" t="s">
        <v>36</v>
      </c>
      <c r="M4220" s="332" t="s">
        <v>614</v>
      </c>
      <c r="N4220" s="332" t="s">
        <v>291</v>
      </c>
      <c r="O4220" s="332" t="s">
        <v>290</v>
      </c>
      <c r="P4220" s="332" t="s">
        <v>296</v>
      </c>
      <c r="Q4220" s="338" t="s">
        <v>3859</v>
      </c>
      <c r="R4220" s="334" t="s">
        <v>147</v>
      </c>
      <c r="S4220" s="334"/>
      <c r="T4220" s="334"/>
      <c r="U4220" s="219"/>
      <c r="V4220" s="197" t="s">
        <v>157</v>
      </c>
      <c r="W4220" s="220">
        <v>1</v>
      </c>
      <c r="X4220" s="223">
        <v>690</v>
      </c>
      <c r="Y4220" s="223">
        <v>669</v>
      </c>
      <c r="Z4220" s="223">
        <v>627</v>
      </c>
      <c r="AA4220" s="223">
        <v>590</v>
      </c>
      <c r="AB4220" s="5"/>
      <c r="AC4220" s="224">
        <f t="shared" si="152"/>
        <v>0</v>
      </c>
      <c r="AD4220" s="270">
        <f t="shared" si="153"/>
        <v>0</v>
      </c>
      <c r="AE4220" s="198" t="s">
        <v>4484</v>
      </c>
      <c r="AF4220" s="199"/>
      <c r="AG4220" s="200"/>
      <c r="AH4220" s="200"/>
      <c r="AI4220" s="169" t="str">
        <f>IF(AB4220/W4220=0,"",IF(MOD(AB4220,W4220)&gt;0,"ОШИБКА!!! неверная кратность на сорт",""))</f>
        <v/>
      </c>
    </row>
    <row r="4221" spans="2:35">
      <c r="B4221" s="251"/>
      <c r="C4221" s="168" t="s">
        <v>3102</v>
      </c>
      <c r="D4221" s="267">
        <v>113</v>
      </c>
      <c r="E4221" s="267"/>
      <c r="F4221" s="267"/>
      <c r="G4221" s="267"/>
      <c r="H4221" s="267"/>
      <c r="I4221" s="267">
        <v>2</v>
      </c>
      <c r="J4221" s="267">
        <v>8</v>
      </c>
      <c r="K4221" s="267"/>
      <c r="L4221" s="196" t="s">
        <v>36</v>
      </c>
      <c r="M4221" s="196" t="s">
        <v>614</v>
      </c>
      <c r="N4221" s="196" t="s">
        <v>291</v>
      </c>
      <c r="O4221" s="196" t="s">
        <v>290</v>
      </c>
      <c r="P4221" s="196" t="s">
        <v>296</v>
      </c>
      <c r="Q4221" s="196" t="s">
        <v>19</v>
      </c>
      <c r="R4221" s="218"/>
      <c r="S4221" s="218"/>
      <c r="T4221" s="218"/>
      <c r="U4221" s="219"/>
      <c r="V4221" s="197" t="s">
        <v>176</v>
      </c>
      <c r="W4221" s="220">
        <v>1</v>
      </c>
      <c r="X4221" s="223">
        <v>1098</v>
      </c>
      <c r="Y4221" s="223">
        <v>1064</v>
      </c>
      <c r="Z4221" s="223">
        <v>998</v>
      </c>
      <c r="AA4221" s="223">
        <v>938</v>
      </c>
      <c r="AB4221" s="5"/>
      <c r="AC4221" s="224">
        <f t="shared" si="152"/>
        <v>0</v>
      </c>
      <c r="AD4221" s="270">
        <f t="shared" si="153"/>
        <v>0</v>
      </c>
      <c r="AE4221" s="198"/>
      <c r="AF4221" s="199"/>
      <c r="AG4221" s="200"/>
      <c r="AH4221" s="200"/>
      <c r="AI4221" s="169" t="str">
        <f>IF(AB4221/W4221=0,"",IF(MOD(AB4221,W4221)&gt;0,"ОШИБКА!!! неверная кратность на сорт",""))</f>
        <v/>
      </c>
    </row>
    <row r="4222" spans="2:35">
      <c r="B4222" s="251"/>
      <c r="C4222" s="168" t="s">
        <v>298</v>
      </c>
      <c r="D4222" s="267"/>
      <c r="E4222" s="267"/>
      <c r="F4222" s="267"/>
      <c r="G4222" s="267"/>
      <c r="H4222" s="267"/>
      <c r="I4222" s="267"/>
      <c r="J4222" s="267">
        <v>1</v>
      </c>
      <c r="K4222" s="267"/>
      <c r="L4222" s="196" t="s">
        <v>37</v>
      </c>
      <c r="M4222" s="196" t="s">
        <v>614</v>
      </c>
      <c r="N4222" s="196" t="s">
        <v>291</v>
      </c>
      <c r="O4222" s="196" t="s">
        <v>290</v>
      </c>
      <c r="P4222" s="196" t="s">
        <v>296</v>
      </c>
      <c r="Q4222" s="217" t="s">
        <v>6975</v>
      </c>
      <c r="R4222" s="218"/>
      <c r="S4222" s="218"/>
      <c r="T4222" s="218"/>
      <c r="U4222" s="219"/>
      <c r="V4222" s="197" t="s">
        <v>157</v>
      </c>
      <c r="W4222" s="220">
        <v>1</v>
      </c>
      <c r="X4222" s="223">
        <v>10587</v>
      </c>
      <c r="Y4222" s="223">
        <v>10266</v>
      </c>
      <c r="Z4222" s="223">
        <v>9624</v>
      </c>
      <c r="AA4222" s="223">
        <v>9047</v>
      </c>
      <c r="AB4222" s="5"/>
      <c r="AC4222" s="224">
        <f t="shared" si="152"/>
        <v>0</v>
      </c>
      <c r="AD4222" s="270">
        <f t="shared" si="153"/>
        <v>0</v>
      </c>
      <c r="AE4222" s="198"/>
      <c r="AF4222" s="199"/>
      <c r="AG4222" s="200"/>
      <c r="AH4222" s="200"/>
      <c r="AI4222" s="169" t="str">
        <f>IF(AB4222/W4222=0,"",IF(MOD(AB4222,W4222)&gt;0,"ОШИБКА!!! неверная кратность на сорт",""))</f>
        <v/>
      </c>
    </row>
    <row r="4223" spans="2:35">
      <c r="B4223" s="251"/>
      <c r="C4223" s="168" t="s">
        <v>297</v>
      </c>
      <c r="D4223" s="267">
        <v>6</v>
      </c>
      <c r="E4223" s="267"/>
      <c r="F4223" s="267"/>
      <c r="G4223" s="267"/>
      <c r="H4223" s="267"/>
      <c r="I4223" s="267"/>
      <c r="J4223" s="267">
        <v>3</v>
      </c>
      <c r="K4223" s="267"/>
      <c r="L4223" s="196" t="s">
        <v>37</v>
      </c>
      <c r="M4223" s="196" t="s">
        <v>614</v>
      </c>
      <c r="N4223" s="196" t="s">
        <v>291</v>
      </c>
      <c r="O4223" s="196" t="s">
        <v>290</v>
      </c>
      <c r="P4223" s="196" t="s">
        <v>296</v>
      </c>
      <c r="Q4223" s="217" t="s">
        <v>4748</v>
      </c>
      <c r="R4223" s="218"/>
      <c r="S4223" s="218"/>
      <c r="T4223" s="218"/>
      <c r="U4223" s="219"/>
      <c r="V4223" s="197" t="s">
        <v>157</v>
      </c>
      <c r="W4223" s="220">
        <v>1</v>
      </c>
      <c r="X4223" s="223">
        <v>5789</v>
      </c>
      <c r="Y4223" s="223">
        <v>5613</v>
      </c>
      <c r="Z4223" s="223">
        <v>5262</v>
      </c>
      <c r="AA4223" s="223">
        <v>4947</v>
      </c>
      <c r="AB4223" s="5"/>
      <c r="AC4223" s="224">
        <f t="shared" si="152"/>
        <v>0</v>
      </c>
      <c r="AD4223" s="270">
        <f t="shared" si="153"/>
        <v>0</v>
      </c>
      <c r="AE4223" s="198"/>
      <c r="AF4223" s="199"/>
      <c r="AG4223" s="200"/>
      <c r="AH4223" s="200"/>
      <c r="AI4223" s="169" t="str">
        <f>IF(AB4223/W4223=0,"",IF(MOD(AB4223,W4223)&gt;0,"ОШИБКА!!! неверная кратность на сорт",""))</f>
        <v/>
      </c>
    </row>
    <row r="4224" spans="2:35">
      <c r="B4224" s="251"/>
      <c r="C4224" s="168" t="s">
        <v>2719</v>
      </c>
      <c r="D4224" s="267">
        <v>32</v>
      </c>
      <c r="E4224" s="267"/>
      <c r="F4224" s="267"/>
      <c r="G4224" s="267"/>
      <c r="H4224" s="267"/>
      <c r="I4224" s="267"/>
      <c r="J4224" s="267"/>
      <c r="K4224" s="267"/>
      <c r="L4224" s="196" t="s">
        <v>37</v>
      </c>
      <c r="M4224" s="196" t="s">
        <v>614</v>
      </c>
      <c r="N4224" s="196" t="s">
        <v>291</v>
      </c>
      <c r="O4224" s="196" t="s">
        <v>290</v>
      </c>
      <c r="P4224" s="196" t="s">
        <v>296</v>
      </c>
      <c r="Q4224" s="217" t="s">
        <v>3682</v>
      </c>
      <c r="R4224" s="218"/>
      <c r="S4224" s="218"/>
      <c r="T4224" s="218"/>
      <c r="U4224" s="219"/>
      <c r="V4224" s="197" t="s">
        <v>157</v>
      </c>
      <c r="W4224" s="220">
        <v>1</v>
      </c>
      <c r="X4224" s="223">
        <v>1481</v>
      </c>
      <c r="Y4224" s="223">
        <v>1436</v>
      </c>
      <c r="Z4224" s="223">
        <v>1346</v>
      </c>
      <c r="AA4224" s="223">
        <v>1265</v>
      </c>
      <c r="AB4224" s="5"/>
      <c r="AC4224" s="224">
        <f t="shared" si="152"/>
        <v>0</v>
      </c>
      <c r="AD4224" s="270">
        <f t="shared" si="153"/>
        <v>0</v>
      </c>
      <c r="AE4224" s="198"/>
      <c r="AF4224" s="199"/>
      <c r="AG4224" s="200"/>
      <c r="AH4224" s="200"/>
      <c r="AI4224" s="169" t="str">
        <f>IF(AB4224/W4224=0,"",IF(MOD(AB4224,W4224)&gt;0,"ОШИБКА!!! неверная кратность на сорт",""))</f>
        <v/>
      </c>
    </row>
    <row r="4225" spans="2:35" ht="18">
      <c r="B4225" s="250"/>
      <c r="C4225" s="166" t="s">
        <v>775</v>
      </c>
      <c r="D4225" s="216"/>
      <c r="E4225" s="216"/>
      <c r="F4225" s="216"/>
      <c r="G4225" s="216"/>
      <c r="H4225" s="216"/>
      <c r="I4225" s="216"/>
      <c r="J4225" s="216"/>
      <c r="K4225" s="216"/>
      <c r="L4225" s="292"/>
      <c r="M4225" s="189" t="s">
        <v>4577</v>
      </c>
      <c r="N4225" s="190"/>
      <c r="O4225" s="189"/>
      <c r="P4225" s="189"/>
      <c r="Q4225" s="201"/>
      <c r="R4225" s="202"/>
      <c r="S4225" s="202"/>
      <c r="T4225" s="201"/>
      <c r="U4225" s="189"/>
      <c r="V4225" s="191"/>
      <c r="W4225" s="167"/>
      <c r="X4225" s="193"/>
      <c r="Y4225" s="167"/>
      <c r="Z4225" s="167"/>
      <c r="AA4225" s="167"/>
      <c r="AB4225" s="4"/>
      <c r="AC4225" s="193"/>
      <c r="AD4225" s="193"/>
      <c r="AE4225" s="194"/>
      <c r="AF4225" s="194"/>
      <c r="AG4225" s="194"/>
      <c r="AH4225" s="195"/>
    </row>
    <row r="4226" spans="2:35">
      <c r="B4226" s="251"/>
      <c r="C4226" s="168" t="s">
        <v>4581</v>
      </c>
      <c r="D4226" s="267"/>
      <c r="E4226" s="267"/>
      <c r="F4226" s="267"/>
      <c r="G4226" s="267"/>
      <c r="H4226" s="267"/>
      <c r="I4226" s="267"/>
      <c r="J4226" s="267"/>
      <c r="K4226" s="267"/>
      <c r="L4226" s="196" t="s">
        <v>37</v>
      </c>
      <c r="M4226" s="332" t="s">
        <v>4578</v>
      </c>
      <c r="N4226" s="332" t="s">
        <v>4580</v>
      </c>
      <c r="O4226" s="332"/>
      <c r="P4226" s="332"/>
      <c r="Q4226" s="338" t="s">
        <v>4579</v>
      </c>
      <c r="R4226" s="334"/>
      <c r="S4226" s="334"/>
      <c r="T4226" s="334"/>
      <c r="U4226" s="219"/>
      <c r="V4226" s="197" t="s">
        <v>776</v>
      </c>
      <c r="W4226" s="220">
        <v>1</v>
      </c>
      <c r="X4226" s="223">
        <v>20</v>
      </c>
      <c r="Y4226" s="223">
        <v>20</v>
      </c>
      <c r="Z4226" s="223">
        <v>18</v>
      </c>
      <c r="AA4226" s="223">
        <v>17</v>
      </c>
      <c r="AB4226" s="5"/>
      <c r="AC4226" s="224">
        <f t="shared" ref="AC4226:AC4228" si="154">X4226*AB4226</f>
        <v>0</v>
      </c>
      <c r="AD4226" s="270">
        <f t="shared" ref="AD4226:AD4228" si="155">IF(Y4226&lt;&gt;"",IF(AND($AC$25&gt;=200000,AB4226&gt;=20),AB4226*AA4226,IF(AND($AC$25&gt;=200000,AB4226&lt;20),AB4226*Z4226,IF(AND($AC$25&lt;200000,AB4226&gt;=20),AB4226*Y4226,AB4226*X4226))),IF($AC$25&gt;=200000,AB4226*Z4226,AB4226*X4226))</f>
        <v>0</v>
      </c>
      <c r="AE4226" s="198" t="s">
        <v>4484</v>
      </c>
      <c r="AF4226" s="199"/>
      <c r="AG4226" s="200"/>
      <c r="AH4226" s="200"/>
      <c r="AI4226" s="169" t="str">
        <f>IF(AB4226/W4226=0,"",IF(MOD(AB4226,W4226)&gt;0,"ОШИБКА!!! неверная кратность на сорт",""))</f>
        <v/>
      </c>
    </row>
    <row r="4227" spans="2:35">
      <c r="B4227" s="251"/>
      <c r="C4227" s="168" t="s">
        <v>4582</v>
      </c>
      <c r="D4227" s="267"/>
      <c r="E4227" s="267"/>
      <c r="F4227" s="267"/>
      <c r="G4227" s="267"/>
      <c r="H4227" s="267"/>
      <c r="I4227" s="267"/>
      <c r="J4227" s="267"/>
      <c r="K4227" s="267"/>
      <c r="L4227" s="196" t="s">
        <v>37</v>
      </c>
      <c r="M4227" s="332" t="s">
        <v>4578</v>
      </c>
      <c r="N4227" s="332" t="s">
        <v>4580</v>
      </c>
      <c r="O4227" s="332"/>
      <c r="P4227" s="332"/>
      <c r="Q4227" s="338" t="s">
        <v>4583</v>
      </c>
      <c r="R4227" s="334"/>
      <c r="S4227" s="334"/>
      <c r="T4227" s="334"/>
      <c r="U4227" s="219"/>
      <c r="V4227" s="197" t="s">
        <v>776</v>
      </c>
      <c r="W4227" s="220">
        <v>1</v>
      </c>
      <c r="X4227" s="223">
        <v>35</v>
      </c>
      <c r="Y4227" s="223">
        <v>34</v>
      </c>
      <c r="Z4227" s="223">
        <v>32</v>
      </c>
      <c r="AA4227" s="223">
        <v>30</v>
      </c>
      <c r="AB4227" s="5"/>
      <c r="AC4227" s="224">
        <f t="shared" si="154"/>
        <v>0</v>
      </c>
      <c r="AD4227" s="270">
        <f t="shared" si="155"/>
        <v>0</v>
      </c>
      <c r="AE4227" s="198" t="s">
        <v>4484</v>
      </c>
      <c r="AF4227" s="199"/>
      <c r="AG4227" s="200"/>
      <c r="AH4227" s="200"/>
      <c r="AI4227" s="169" t="str">
        <f>IF(AB4227/W4227=0,"",IF(MOD(AB4227,W4227)&gt;0,"ОШИБКА!!! неверная кратность на сорт",""))</f>
        <v/>
      </c>
    </row>
    <row r="4228" spans="2:35">
      <c r="B4228" s="251"/>
      <c r="C4228" s="168" t="s">
        <v>4585</v>
      </c>
      <c r="D4228" s="267"/>
      <c r="E4228" s="267"/>
      <c r="F4228" s="267"/>
      <c r="G4228" s="267"/>
      <c r="H4228" s="267"/>
      <c r="I4228" s="267"/>
      <c r="J4228" s="267"/>
      <c r="K4228" s="267"/>
      <c r="L4228" s="196" t="s">
        <v>37</v>
      </c>
      <c r="M4228" s="332" t="s">
        <v>4578</v>
      </c>
      <c r="N4228" s="332" t="s">
        <v>4580</v>
      </c>
      <c r="O4228" s="332"/>
      <c r="P4228" s="332"/>
      <c r="Q4228" s="338" t="s">
        <v>4584</v>
      </c>
      <c r="R4228" s="334"/>
      <c r="S4228" s="334"/>
      <c r="T4228" s="334"/>
      <c r="U4228" s="219"/>
      <c r="V4228" s="197" t="s">
        <v>776</v>
      </c>
      <c r="W4228" s="220">
        <v>1</v>
      </c>
      <c r="X4228" s="223">
        <v>65</v>
      </c>
      <c r="Y4228" s="223">
        <v>63</v>
      </c>
      <c r="Z4228" s="223">
        <v>59</v>
      </c>
      <c r="AA4228" s="223">
        <v>55</v>
      </c>
      <c r="AB4228" s="5"/>
      <c r="AC4228" s="224">
        <f t="shared" si="154"/>
        <v>0</v>
      </c>
      <c r="AD4228" s="270">
        <f t="shared" si="155"/>
        <v>0</v>
      </c>
      <c r="AE4228" s="198" t="s">
        <v>4484</v>
      </c>
      <c r="AF4228" s="199"/>
      <c r="AG4228" s="200"/>
      <c r="AH4228" s="200"/>
      <c r="AI4228" s="169" t="str">
        <f>IF(AB4228/W4228=0,"",IF(MOD(AB4228,W4228)&gt;0,"ОШИБКА!!! неверная кратность на сорт",""))</f>
        <v/>
      </c>
    </row>
    <row r="4229" spans="2:35">
      <c r="E4229" s="214"/>
      <c r="F4229" s="214"/>
      <c r="G4229" s="214"/>
      <c r="H4229" s="214"/>
      <c r="I4229" s="214"/>
      <c r="J4229" s="214"/>
      <c r="K4229" s="214"/>
    </row>
    <row r="4230" spans="2:35" ht="19.8">
      <c r="P4230" s="296" t="s">
        <v>5736</v>
      </c>
    </row>
    <row r="4232" spans="2:35" ht="15.6">
      <c r="P4232" s="297" t="s">
        <v>5737</v>
      </c>
    </row>
    <row r="4233" spans="2:35" ht="15.6">
      <c r="P4233" s="298" t="s">
        <v>5738</v>
      </c>
    </row>
    <row r="4234" spans="2:35" ht="15.6">
      <c r="P4234" s="298" t="s">
        <v>5739</v>
      </c>
    </row>
  </sheetData>
  <autoFilter ref="B26:AI4228" xr:uid="{893A02BB-BF00-4322-84B3-00D48ABF4771}"/>
  <mergeCells count="9">
    <mergeCell ref="E25:F25"/>
    <mergeCell ref="G25:H25"/>
    <mergeCell ref="N3419:O3419"/>
    <mergeCell ref="Y1:Z4"/>
    <mergeCell ref="X21:Y21"/>
    <mergeCell ref="X22:Y22"/>
    <mergeCell ref="Q22:U22"/>
    <mergeCell ref="P4:W4"/>
    <mergeCell ref="P12:W12"/>
  </mergeCells>
  <phoneticPr fontId="43" type="noConversion"/>
  <conditionalFormatting sqref="C1:C439 C441:C1048576">
    <cfRule type="duplicateValues" dxfId="22" priority="73"/>
  </conditionalFormatting>
  <conditionalFormatting sqref="C28:C105">
    <cfRule type="duplicateValues" dxfId="21" priority="90"/>
  </conditionalFormatting>
  <conditionalFormatting sqref="C106">
    <cfRule type="duplicateValues" dxfId="20" priority="74"/>
  </conditionalFormatting>
  <conditionalFormatting sqref="C107:C352">
    <cfRule type="duplicateValues" dxfId="19" priority="89"/>
  </conditionalFormatting>
  <conditionalFormatting sqref="C353">
    <cfRule type="duplicateValues" dxfId="18" priority="82"/>
  </conditionalFormatting>
  <conditionalFormatting sqref="C354:C439 C441:C464">
    <cfRule type="duplicateValues" dxfId="17" priority="87"/>
  </conditionalFormatting>
  <conditionalFormatting sqref="C440">
    <cfRule type="duplicateValues" dxfId="16" priority="59"/>
    <cfRule type="duplicateValues" dxfId="15" priority="60"/>
  </conditionalFormatting>
  <conditionalFormatting sqref="C465">
    <cfRule type="duplicateValues" dxfId="14" priority="81"/>
  </conditionalFormatting>
  <conditionalFormatting sqref="C466:C538">
    <cfRule type="duplicateValues" dxfId="13" priority="86"/>
  </conditionalFormatting>
  <conditionalFormatting sqref="C540:C620">
    <cfRule type="duplicateValues" dxfId="12" priority="80"/>
  </conditionalFormatting>
  <conditionalFormatting sqref="C622:C656">
    <cfRule type="duplicateValues" dxfId="11" priority="79"/>
  </conditionalFormatting>
  <conditionalFormatting sqref="C658:C743">
    <cfRule type="duplicateValues" dxfId="10" priority="78"/>
  </conditionalFormatting>
  <conditionalFormatting sqref="C745:C765">
    <cfRule type="duplicateValues" dxfId="9" priority="77"/>
  </conditionalFormatting>
  <conditionalFormatting sqref="C767:C788">
    <cfRule type="duplicateValues" dxfId="8" priority="76"/>
  </conditionalFormatting>
  <conditionalFormatting sqref="C790:C802">
    <cfRule type="duplicateValues" dxfId="7" priority="75"/>
  </conditionalFormatting>
  <conditionalFormatting sqref="C804:C980">
    <cfRule type="duplicateValues" dxfId="6" priority="436"/>
  </conditionalFormatting>
  <conditionalFormatting sqref="C981:C1048576 C539 C1:C27 C621 C657 C744 C766 C789 C803">
    <cfRule type="duplicateValues" dxfId="5" priority="92"/>
  </conditionalFormatting>
  <conditionalFormatting sqref="C994">
    <cfRule type="duplicateValues" dxfId="4" priority="93"/>
  </conditionalFormatting>
  <conditionalFormatting sqref="C1010">
    <cfRule type="duplicateValues" dxfId="3" priority="94"/>
  </conditionalFormatting>
  <conditionalFormatting sqref="U24">
    <cfRule type="containsText" dxfId="2" priority="402" operator="containsText" text="нет">
      <formula>NOT(ISERROR(SEARCH("нет",U24)))</formula>
    </cfRule>
    <cfRule type="iconSet" priority="403">
      <iconSet iconSet="3Symbols">
        <cfvo type="percent" val="0"/>
        <cfvo type="percent" val="33"/>
        <cfvo type="percent" val="67"/>
      </iconSet>
    </cfRule>
  </conditionalFormatting>
  <conditionalFormatting sqref="AB28:AB105 AB107:AB352 AB354:AB464 AB466:AB538 AB540:AB620 AB622:AB656 AB658:AB743 AB745:AB765 AB767:AB788 AB790:AB802 AB804:AB980 AB982:AB4228">
    <cfRule type="cellIs" dxfId="1" priority="91" operator="between">
      <formula>1</formula>
      <formula>4</formula>
    </cfRule>
  </conditionalFormatting>
  <conditionalFormatting sqref="AB984:AB4228">
    <cfRule type="cellIs" dxfId="0" priority="277" operator="between">
      <formula>1</formula>
      <formula>9</formula>
    </cfRule>
  </conditionalFormatting>
  <dataValidations count="2">
    <dataValidation type="list" allowBlank="1" showInputMessage="1" showErrorMessage="1" sqref="U24" xr:uid="{505A7ED7-1746-4286-B96C-0580B02FC49F}">
      <formula1>"да,нет"</formula1>
    </dataValidation>
    <dataValidation type="custom" allowBlank="1" showInputMessage="1" showErrorMessage="1" errorTitle="САДОВАЯ ПАЛИТРА" error="Пожалуйста, ознакомьтесь с условиями работы и подтвердите своё согласие с ними в шапке прайс-листа." sqref="AB981:AB4224" xr:uid="{26076B71-F61D-46F3-A386-17F91056A6B3}">
      <formula1>$U$24&lt;&gt;"нет"</formula1>
    </dataValidation>
  </dataValidations>
  <hyperlinks>
    <hyperlink ref="Q22" location="'Условия работы'!A1" display="&gt;&gt;&gt; Условия работы &lt;&lt;&lt;" xr:uid="{1F645AD0-249C-4518-B21C-CA287EE08698}"/>
    <hyperlink ref="X24:Y24" location="Калькулятор!A1" display="Перейти в калькулятор" xr:uid="{6A23A1A0-FF34-4359-AB4D-D933A9F011FC}"/>
    <hyperlink ref="P4230" r:id="rId1" xr:uid="{A0C3FA98-73C3-496B-927B-FEB1F8732FE6}"/>
  </hyperlinks>
  <pageMargins left="0.7" right="0.7" top="0.75" bottom="0.75" header="0.3" footer="0.3"/>
  <pageSetup paperSize="9" orientation="portrait" r:id="rId2"/>
  <ignoredErrors>
    <ignoredError sqref="W22 AD22" unlockedFormula="1"/>
  </ignoredErrors>
  <drawing r:id="rId3"/>
  <legacy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Условия работы</vt:lpstr>
      <vt:lpstr>Калькулятор</vt:lpstr>
      <vt:lpstr>Предзаказ_осень2026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Титкова Виктория</dc:creator>
  <cp:lastModifiedBy>Admin</cp:lastModifiedBy>
  <dcterms:created xsi:type="dcterms:W3CDTF">2025-10-30T07:16:33Z</dcterms:created>
  <dcterms:modified xsi:type="dcterms:W3CDTF">2026-08-24T11:46:46Z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1987168270</vt:i4>
  </property>
  <property fmtid="{D5CDD505-2E9C-101B-9397-08002B2CF9AE}" pid="3" name="_NewReviewCycle">
    <vt:lpwstr/>
  </property>
  <property fmtid="{D5CDD505-2E9C-101B-9397-08002B2CF9AE}" pid="4" name="_EmailSubject">
    <vt:lpwstr>Прошу проверить</vt:lpwstr>
  </property>
  <property fmtid="{D5CDD505-2E9C-101B-9397-08002B2CF9AE}" pid="5" name="_AuthorEmail">
    <vt:lpwstr>info@sadovaypalitra.ru</vt:lpwstr>
  </property>
  <property fmtid="{D5CDD505-2E9C-101B-9397-08002B2CF9AE}" pid="6" name="_AuthorEmailDisplayName">
    <vt:lpwstr>info@sadovaypalitra.ru</vt:lpwstr>
  </property>
  <property fmtid="{D5CDD505-2E9C-101B-9397-08002B2CF9AE}" pid="7" name="_ReviewingToolsShownOnce">
    <vt:lpwstr/>
  </property>
</Properties>
</file>